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75" windowWidth="17835" windowHeight="11760" activeTab="2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Rekapitulace!$G$40</definedName>
    <definedName name="Dodavka0">Položky!#REF!</definedName>
    <definedName name="HSV">Rekapitulace!$E$40</definedName>
    <definedName name="HSV0">Položky!#REF!</definedName>
    <definedName name="HZS">Rekapitulace!$I$40</definedName>
    <definedName name="HZS0">Položky!#REF!</definedName>
    <definedName name="JKSO">'Krycí list'!$G$2</definedName>
    <definedName name="MJ">'Krycí list'!$G$5</definedName>
    <definedName name="Mont">Rekapitulace!$H$40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Položky!$A$1:$G$720</definedName>
    <definedName name="_xlnm.Print_Area" localSheetId="1">Rekapitulace!$A$1:$I$54</definedName>
    <definedName name="PocetMJ">'Krycí list'!$G$6</definedName>
    <definedName name="Poznamka">'Krycí list'!$B$37</definedName>
    <definedName name="Projektant">'Krycí list'!$C$8</definedName>
    <definedName name="PSV">Rekapitulace!$F$40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Rekapitulace!$H$53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25725"/>
</workbook>
</file>

<file path=xl/calcChain.xml><?xml version="1.0" encoding="utf-8"?>
<calcChain xmlns="http://schemas.openxmlformats.org/spreadsheetml/2006/main">
  <c r="G8" i="3"/>
  <c r="BA8"/>
  <c r="G11"/>
  <c r="BA11"/>
  <c r="G14"/>
  <c r="BA14"/>
  <c r="G16"/>
  <c r="BA16"/>
  <c r="G18"/>
  <c r="BA18"/>
  <c r="G24"/>
  <c r="BA24"/>
  <c r="G26"/>
  <c r="BA26"/>
  <c r="G28"/>
  <c r="BA28"/>
  <c r="G30"/>
  <c r="BA30"/>
  <c r="G32"/>
  <c r="BA32"/>
  <c r="G39"/>
  <c r="BA39"/>
  <c r="G41"/>
  <c r="BA41"/>
  <c r="G50"/>
  <c r="BA50"/>
  <c r="G52"/>
  <c r="BA52"/>
  <c r="G57"/>
  <c r="BA57"/>
  <c r="G59"/>
  <c r="BA59"/>
  <c r="G66"/>
  <c r="BA66"/>
  <c r="G70"/>
  <c r="BA70"/>
  <c r="G72"/>
  <c r="BA72"/>
  <c r="G75"/>
  <c r="BA75"/>
  <c r="G78"/>
  <c r="BA78"/>
  <c r="G83"/>
  <c r="BA83"/>
  <c r="G88"/>
  <c r="BA88"/>
  <c r="G90"/>
  <c r="BA90"/>
  <c r="G92"/>
  <c r="BA92"/>
  <c r="G94"/>
  <c r="BA94"/>
  <c r="G96"/>
  <c r="BA96"/>
  <c r="G98"/>
  <c r="BA98"/>
  <c r="G100"/>
  <c r="BA100"/>
  <c r="G104"/>
  <c r="BA104"/>
  <c r="G107"/>
  <c r="BA107"/>
  <c r="G109"/>
  <c r="BA109"/>
  <c r="G111"/>
  <c r="BA111"/>
  <c r="G113"/>
  <c r="BA113"/>
  <c r="G116"/>
  <c r="BA116"/>
  <c r="G119"/>
  <c r="BA119"/>
  <c r="G126"/>
  <c r="BA126"/>
  <c r="G128"/>
  <c r="BA128"/>
  <c r="G130"/>
  <c r="BA130"/>
  <c r="G132"/>
  <c r="BA132"/>
  <c r="G135"/>
  <c r="BA135"/>
  <c r="G138"/>
  <c r="BA138"/>
  <c r="G141"/>
  <c r="BA141"/>
  <c r="G147"/>
  <c r="BA147"/>
  <c r="G149"/>
  <c r="BA149"/>
  <c r="G151"/>
  <c r="BA151"/>
  <c r="G155"/>
  <c r="BA155"/>
  <c r="G161"/>
  <c r="BA161"/>
  <c r="G168"/>
  <c r="BA168"/>
  <c r="G176"/>
  <c r="BA176"/>
  <c r="G182"/>
  <c r="BA182"/>
  <c r="G185"/>
  <c r="BA185"/>
  <c r="G189"/>
  <c r="BA189"/>
  <c r="G195"/>
  <c r="BA195"/>
  <c r="G199"/>
  <c r="BA199"/>
  <c r="G202"/>
  <c r="BA202"/>
  <c r="G206"/>
  <c r="BA206"/>
  <c r="G208"/>
  <c r="BA208"/>
  <c r="G220"/>
  <c r="BA220"/>
  <c r="G223"/>
  <c r="BA223"/>
  <c r="G230"/>
  <c r="BA230"/>
  <c r="G233"/>
  <c r="BA233"/>
  <c r="G239"/>
  <c r="BA239"/>
  <c r="G242"/>
  <c r="BA242"/>
  <c r="G243"/>
  <c r="BA243"/>
  <c r="G247"/>
  <c r="BA247"/>
  <c r="G249"/>
  <c r="BA249"/>
  <c r="G251"/>
  <c r="BA251"/>
  <c r="G253"/>
  <c r="BA253"/>
  <c r="G255"/>
  <c r="BA255"/>
  <c r="G257"/>
  <c r="BA257"/>
  <c r="G259"/>
  <c r="BA259"/>
  <c r="G261"/>
  <c r="BA261"/>
  <c r="G263"/>
  <c r="BA263"/>
  <c r="G267"/>
  <c r="BA267"/>
  <c r="G269"/>
  <c r="BA269"/>
  <c r="G271"/>
  <c r="BA271"/>
  <c r="G273"/>
  <c r="BA273"/>
  <c r="G280"/>
  <c r="BA280"/>
  <c r="G287"/>
  <c r="BA287"/>
  <c r="G294"/>
  <c r="BA294"/>
  <c r="G297"/>
  <c r="BA297"/>
  <c r="G300"/>
  <c r="BA300"/>
  <c r="G304"/>
  <c r="BA304"/>
  <c r="BA305" s="1"/>
  <c r="E14" i="2" s="1"/>
  <c r="G307" i="3"/>
  <c r="BA307"/>
  <c r="G310"/>
  <c r="BA310"/>
  <c r="G316"/>
  <c r="BA316"/>
  <c r="G322"/>
  <c r="BA322"/>
  <c r="G325"/>
  <c r="BA325"/>
  <c r="G328"/>
  <c r="BA328"/>
  <c r="G330"/>
  <c r="BA330"/>
  <c r="G332"/>
  <c r="BA332"/>
  <c r="G335"/>
  <c r="BA335"/>
  <c r="G339"/>
  <c r="BA339"/>
  <c r="BA341" s="1"/>
  <c r="E17" i="2" s="1"/>
  <c r="G343" i="3"/>
  <c r="BA343"/>
  <c r="G346"/>
  <c r="BA346"/>
  <c r="G348"/>
  <c r="BA348"/>
  <c r="G351"/>
  <c r="BA351"/>
  <c r="G352"/>
  <c r="BA352"/>
  <c r="G353"/>
  <c r="BA353"/>
  <c r="G357"/>
  <c r="BA357"/>
  <c r="G361"/>
  <c r="BA361"/>
  <c r="G367"/>
  <c r="BA367"/>
  <c r="G369"/>
  <c r="BA369"/>
  <c r="G375"/>
  <c r="BA375"/>
  <c r="G378"/>
  <c r="BA378"/>
  <c r="G380"/>
  <c r="BA380"/>
  <c r="G382"/>
  <c r="BA382"/>
  <c r="G386"/>
  <c r="BA386"/>
  <c r="BA387" s="1"/>
  <c r="E20" i="2" s="1"/>
  <c r="BA389" i="3"/>
  <c r="BA391"/>
  <c r="BA394"/>
  <c r="BA396"/>
  <c r="BA398"/>
  <c r="BA401"/>
  <c r="BA404"/>
  <c r="BA407"/>
  <c r="BA410"/>
  <c r="BA412"/>
  <c r="BA418"/>
  <c r="BA424"/>
  <c r="BA427"/>
  <c r="BA430"/>
  <c r="BA438"/>
  <c r="BA440"/>
  <c r="BA446"/>
  <c r="BA449"/>
  <c r="BA451"/>
  <c r="BA453"/>
  <c r="BA457"/>
  <c r="BA459"/>
  <c r="BA462"/>
  <c r="BA464"/>
  <c r="BA466"/>
  <c r="BA469"/>
  <c r="BA472"/>
  <c r="BA475"/>
  <c r="BA478"/>
  <c r="BA479"/>
  <c r="BA480" s="1"/>
  <c r="E24" i="2" s="1"/>
  <c r="BA482" i="3"/>
  <c r="BA483"/>
  <c r="E25" i="2" s="1"/>
  <c r="BA485" i="3"/>
  <c r="BA487"/>
  <c r="BA489"/>
  <c r="BA492"/>
  <c r="BA496"/>
  <c r="BA498"/>
  <c r="BA502"/>
  <c r="BA505"/>
  <c r="BA506"/>
  <c r="BA507"/>
  <c r="BA508"/>
  <c r="BA509"/>
  <c r="BA510"/>
  <c r="BA511"/>
  <c r="BA512"/>
  <c r="BA513"/>
  <c r="BA514"/>
  <c r="BA517"/>
  <c r="BA518"/>
  <c r="BA519"/>
  <c r="BA520"/>
  <c r="BA521"/>
  <c r="BA522"/>
  <c r="BA523"/>
  <c r="BA524"/>
  <c r="BA525"/>
  <c r="BA526"/>
  <c r="BA527"/>
  <c r="BA528"/>
  <c r="BA529"/>
  <c r="BA530"/>
  <c r="BA531"/>
  <c r="BA532"/>
  <c r="BA533"/>
  <c r="BA534"/>
  <c r="BA535"/>
  <c r="BA536"/>
  <c r="BA537"/>
  <c r="BA538"/>
  <c r="BA539"/>
  <c r="BA540"/>
  <c r="BA541"/>
  <c r="BA542"/>
  <c r="BA543"/>
  <c r="BA544"/>
  <c r="BA545"/>
  <c r="BA546"/>
  <c r="BA547"/>
  <c r="BA548"/>
  <c r="BA550"/>
  <c r="BA551"/>
  <c r="BA552"/>
  <c r="BA553"/>
  <c r="BA554"/>
  <c r="BA555"/>
  <c r="BA556"/>
  <c r="BA557"/>
  <c r="BA560"/>
  <c r="BA561"/>
  <c r="BA562"/>
  <c r="BA563"/>
  <c r="BA564"/>
  <c r="BA565"/>
  <c r="BA566"/>
  <c r="BA567"/>
  <c r="BA568"/>
  <c r="BA569"/>
  <c r="BA570"/>
  <c r="BA571"/>
  <c r="BA572"/>
  <c r="BA573"/>
  <c r="BA574"/>
  <c r="BA575"/>
  <c r="BA576"/>
  <c r="BA577"/>
  <c r="BA578"/>
  <c r="BA579"/>
  <c r="BA580"/>
  <c r="BA581"/>
  <c r="BA582"/>
  <c r="BA583"/>
  <c r="BA584"/>
  <c r="BA585"/>
  <c r="BA586"/>
  <c r="BA587"/>
  <c r="BA588"/>
  <c r="BA589"/>
  <c r="BA590"/>
  <c r="E29" i="2" s="1"/>
  <c r="BA592" i="3"/>
  <c r="BA596"/>
  <c r="BA603" s="1"/>
  <c r="E30" i="2" s="1"/>
  <c r="BA599" i="3"/>
  <c r="BA602"/>
  <c r="BA605"/>
  <c r="BA606"/>
  <c r="BA609"/>
  <c r="BA611"/>
  <c r="BA612"/>
  <c r="BA614"/>
  <c r="BA615"/>
  <c r="E31" i="2" s="1"/>
  <c r="BA617" i="3"/>
  <c r="BA620"/>
  <c r="BA621" s="1"/>
  <c r="E32" i="2" s="1"/>
  <c r="BA623" i="3"/>
  <c r="BA636"/>
  <c r="BA638"/>
  <c r="BA641"/>
  <c r="BA701"/>
  <c r="E34" i="2" s="1"/>
  <c r="BA703" i="3"/>
  <c r="BA704"/>
  <c r="BA705"/>
  <c r="BA708"/>
  <c r="BA709"/>
  <c r="BA712"/>
  <c r="BA713"/>
  <c r="BA716"/>
  <c r="BA717" s="1"/>
  <c r="E38" i="2" s="1"/>
  <c r="BA719" i="3"/>
  <c r="BA720" s="1"/>
  <c r="E39" i="2" s="1"/>
  <c r="BB8" i="3"/>
  <c r="BB11"/>
  <c r="BB14"/>
  <c r="BB16"/>
  <c r="BB18"/>
  <c r="BB24"/>
  <c r="BB26"/>
  <c r="BB28"/>
  <c r="BB30"/>
  <c r="BB32"/>
  <c r="BB39"/>
  <c r="BB41"/>
  <c r="BB50"/>
  <c r="BB52"/>
  <c r="BB57"/>
  <c r="BB59"/>
  <c r="BB66"/>
  <c r="BB68"/>
  <c r="F7" i="2" s="1"/>
  <c r="BB70" i="3"/>
  <c r="BB72"/>
  <c r="BB102" s="1"/>
  <c r="F8" i="2" s="1"/>
  <c r="BB75" i="3"/>
  <c r="BB78"/>
  <c r="BB83"/>
  <c r="BB88"/>
  <c r="BB90"/>
  <c r="BB92"/>
  <c r="BB94"/>
  <c r="BB96"/>
  <c r="BB98"/>
  <c r="BB100"/>
  <c r="BB104"/>
  <c r="BB107"/>
  <c r="BB109"/>
  <c r="BB111"/>
  <c r="BB113"/>
  <c r="BB116"/>
  <c r="BB119"/>
  <c r="BB126"/>
  <c r="BB128"/>
  <c r="BB130"/>
  <c r="BB132"/>
  <c r="BB135"/>
  <c r="BB138"/>
  <c r="BB141"/>
  <c r="BB147"/>
  <c r="BB149"/>
  <c r="BB151"/>
  <c r="BB155"/>
  <c r="BB161"/>
  <c r="BB168"/>
  <c r="BB176"/>
  <c r="BB182"/>
  <c r="BB185"/>
  <c r="BB189"/>
  <c r="BB195"/>
  <c r="BB199"/>
  <c r="BB202"/>
  <c r="BB206"/>
  <c r="BB208"/>
  <c r="BB220"/>
  <c r="BB223"/>
  <c r="BB230"/>
  <c r="BB233"/>
  <c r="BB239"/>
  <c r="BB242"/>
  <c r="BB243"/>
  <c r="BB245"/>
  <c r="F11" i="2" s="1"/>
  <c r="BB247" i="3"/>
  <c r="BB249"/>
  <c r="BB251"/>
  <c r="BB253"/>
  <c r="BB255"/>
  <c r="BB257"/>
  <c r="BB259"/>
  <c r="BB261"/>
  <c r="BB263"/>
  <c r="BB267"/>
  <c r="BB302" s="1"/>
  <c r="F13" i="2" s="1"/>
  <c r="BB269" i="3"/>
  <c r="BB271"/>
  <c r="BB273"/>
  <c r="BB280"/>
  <c r="BB287"/>
  <c r="BB294"/>
  <c r="BB297"/>
  <c r="BB300"/>
  <c r="BB304"/>
  <c r="BB305" s="1"/>
  <c r="F14" i="2" s="1"/>
  <c r="BB307" i="3"/>
  <c r="BB310"/>
  <c r="BB316"/>
  <c r="BB320"/>
  <c r="F15" i="2" s="1"/>
  <c r="BB322" i="3"/>
  <c r="BB325"/>
  <c r="BB337" s="1"/>
  <c r="F16" i="2" s="1"/>
  <c r="BB328" i="3"/>
  <c r="BB330"/>
  <c r="BB332"/>
  <c r="BB335"/>
  <c r="BB339"/>
  <c r="BB341" s="1"/>
  <c r="F17" i="2" s="1"/>
  <c r="BB343" i="3"/>
  <c r="BB346"/>
  <c r="BB348"/>
  <c r="BB349"/>
  <c r="F18" i="2" s="1"/>
  <c r="BB351" i="3"/>
  <c r="BB352"/>
  <c r="BB353"/>
  <c r="BB357"/>
  <c r="BB361"/>
  <c r="BB367"/>
  <c r="BB369"/>
  <c r="BB375"/>
  <c r="BB378"/>
  <c r="BB380"/>
  <c r="BB382"/>
  <c r="BB386"/>
  <c r="BB387" s="1"/>
  <c r="F20" i="2" s="1"/>
  <c r="G389" i="3"/>
  <c r="BB389" s="1"/>
  <c r="G391"/>
  <c r="BB391" s="1"/>
  <c r="G394"/>
  <c r="BB394" s="1"/>
  <c r="G396"/>
  <c r="BB396" s="1"/>
  <c r="G398"/>
  <c r="BB398" s="1"/>
  <c r="G401"/>
  <c r="BB401" s="1"/>
  <c r="G404"/>
  <c r="BB404" s="1"/>
  <c r="G407"/>
  <c r="BB407" s="1"/>
  <c r="G410"/>
  <c r="BB410" s="1"/>
  <c r="G412"/>
  <c r="BB412" s="1"/>
  <c r="G418"/>
  <c r="BB418" s="1"/>
  <c r="G424"/>
  <c r="BB424" s="1"/>
  <c r="G427"/>
  <c r="BB427" s="1"/>
  <c r="G430"/>
  <c r="BB430" s="1"/>
  <c r="G438"/>
  <c r="BB438" s="1"/>
  <c r="G440"/>
  <c r="BB440" s="1"/>
  <c r="G446"/>
  <c r="BB446" s="1"/>
  <c r="G449"/>
  <c r="BB449" s="1"/>
  <c r="G451"/>
  <c r="BB451" s="1"/>
  <c r="G453"/>
  <c r="BB453" s="1"/>
  <c r="G457"/>
  <c r="BB457" s="1"/>
  <c r="G459"/>
  <c r="BB459" s="1"/>
  <c r="G462"/>
  <c r="BB462" s="1"/>
  <c r="G464"/>
  <c r="BB464" s="1"/>
  <c r="G466"/>
  <c r="BB466" s="1"/>
  <c r="G469"/>
  <c r="BB469" s="1"/>
  <c r="G472"/>
  <c r="BB472" s="1"/>
  <c r="G475"/>
  <c r="BB475" s="1"/>
  <c r="G478"/>
  <c r="BB478" s="1"/>
  <c r="BB480" s="1"/>
  <c r="F24" i="2" s="1"/>
  <c r="G479" i="3"/>
  <c r="BB479" s="1"/>
  <c r="G482"/>
  <c r="BB482" s="1"/>
  <c r="BB483" s="1"/>
  <c r="F25" i="2" s="1"/>
  <c r="G485" i="3"/>
  <c r="BB485" s="1"/>
  <c r="G487"/>
  <c r="BB487" s="1"/>
  <c r="G489"/>
  <c r="BB489" s="1"/>
  <c r="G492"/>
  <c r="BB492" s="1"/>
  <c r="G496"/>
  <c r="BB496" s="1"/>
  <c r="G498"/>
  <c r="BB498" s="1"/>
  <c r="G502"/>
  <c r="BB502" s="1"/>
  <c r="G505"/>
  <c r="BB505" s="1"/>
  <c r="G506"/>
  <c r="BB506" s="1"/>
  <c r="G507"/>
  <c r="BB507" s="1"/>
  <c r="G508"/>
  <c r="BB508" s="1"/>
  <c r="G509"/>
  <c r="BB509" s="1"/>
  <c r="G510"/>
  <c r="BB510" s="1"/>
  <c r="G511"/>
  <c r="BB511" s="1"/>
  <c r="G512"/>
  <c r="BB512" s="1"/>
  <c r="G513"/>
  <c r="BB513" s="1"/>
  <c r="G514"/>
  <c r="BB514" s="1"/>
  <c r="G517"/>
  <c r="BB517" s="1"/>
  <c r="G518"/>
  <c r="BB518" s="1"/>
  <c r="G519"/>
  <c r="BB519" s="1"/>
  <c r="G520"/>
  <c r="BB520" s="1"/>
  <c r="G521"/>
  <c r="BB521" s="1"/>
  <c r="G522"/>
  <c r="BB522" s="1"/>
  <c r="G523"/>
  <c r="BB523" s="1"/>
  <c r="G524"/>
  <c r="BB524" s="1"/>
  <c r="G525"/>
  <c r="BB525" s="1"/>
  <c r="G526"/>
  <c r="BB526" s="1"/>
  <c r="G527"/>
  <c r="BB527" s="1"/>
  <c r="G528"/>
  <c r="BB528" s="1"/>
  <c r="G529"/>
  <c r="BB529" s="1"/>
  <c r="G530"/>
  <c r="BB530" s="1"/>
  <c r="G531"/>
  <c r="BB531" s="1"/>
  <c r="G532"/>
  <c r="BB532" s="1"/>
  <c r="G533"/>
  <c r="BB533" s="1"/>
  <c r="G534"/>
  <c r="BB534" s="1"/>
  <c r="G535"/>
  <c r="BB535" s="1"/>
  <c r="G536"/>
  <c r="BB536" s="1"/>
  <c r="G537"/>
  <c r="BB537" s="1"/>
  <c r="G538"/>
  <c r="BB538" s="1"/>
  <c r="G539"/>
  <c r="BB539" s="1"/>
  <c r="G540"/>
  <c r="BB540"/>
  <c r="G541"/>
  <c r="BB541"/>
  <c r="G542"/>
  <c r="BB542"/>
  <c r="G543"/>
  <c r="BB543"/>
  <c r="G544"/>
  <c r="BB544"/>
  <c r="G545"/>
  <c r="BB545"/>
  <c r="G546"/>
  <c r="BB546"/>
  <c r="G547"/>
  <c r="BB547"/>
  <c r="G548"/>
  <c r="BB548"/>
  <c r="G550"/>
  <c r="BB550"/>
  <c r="G551"/>
  <c r="BB551"/>
  <c r="G552"/>
  <c r="BB552"/>
  <c r="G553"/>
  <c r="BB553"/>
  <c r="G554"/>
  <c r="BB554"/>
  <c r="G555"/>
  <c r="BB555"/>
  <c r="G556"/>
  <c r="BB556"/>
  <c r="G557"/>
  <c r="BB557"/>
  <c r="G560"/>
  <c r="BB560" s="1"/>
  <c r="G561"/>
  <c r="BB561" s="1"/>
  <c r="G562"/>
  <c r="BB562" s="1"/>
  <c r="G563"/>
  <c r="BB563" s="1"/>
  <c r="G564"/>
  <c r="BB564" s="1"/>
  <c r="G565"/>
  <c r="BB565" s="1"/>
  <c r="G566"/>
  <c r="BB566" s="1"/>
  <c r="G567"/>
  <c r="BB567" s="1"/>
  <c r="G568"/>
  <c r="BB568" s="1"/>
  <c r="G569"/>
  <c r="BB569" s="1"/>
  <c r="G570"/>
  <c r="BB570" s="1"/>
  <c r="G571"/>
  <c r="BB571" s="1"/>
  <c r="G572"/>
  <c r="BB572" s="1"/>
  <c r="G573"/>
  <c r="BB573" s="1"/>
  <c r="G574"/>
  <c r="BB574" s="1"/>
  <c r="G575"/>
  <c r="BB575" s="1"/>
  <c r="G576"/>
  <c r="BB576" s="1"/>
  <c r="G577"/>
  <c r="BB577" s="1"/>
  <c r="G578"/>
  <c r="BB578" s="1"/>
  <c r="G579"/>
  <c r="BB579" s="1"/>
  <c r="G580"/>
  <c r="BB580" s="1"/>
  <c r="G581"/>
  <c r="BB581" s="1"/>
  <c r="G582"/>
  <c r="BB582" s="1"/>
  <c r="G583"/>
  <c r="BB583" s="1"/>
  <c r="G584"/>
  <c r="BB584" s="1"/>
  <c r="G585"/>
  <c r="BB585" s="1"/>
  <c r="G586"/>
  <c r="BB586" s="1"/>
  <c r="G587"/>
  <c r="BB587" s="1"/>
  <c r="G588"/>
  <c r="BB588" s="1"/>
  <c r="G589"/>
  <c r="BB589" s="1"/>
  <c r="G592"/>
  <c r="BB592" s="1"/>
  <c r="G596"/>
  <c r="BB596" s="1"/>
  <c r="G599"/>
  <c r="BB599" s="1"/>
  <c r="G602"/>
  <c r="BB602" s="1"/>
  <c r="G605"/>
  <c r="BB605" s="1"/>
  <c r="G606"/>
  <c r="BB606" s="1"/>
  <c r="G609"/>
  <c r="BB609"/>
  <c r="G611"/>
  <c r="BB611"/>
  <c r="G612"/>
  <c r="BB612"/>
  <c r="G614"/>
  <c r="BB614"/>
  <c r="G617"/>
  <c r="BB617" s="1"/>
  <c r="G620"/>
  <c r="BB620" s="1"/>
  <c r="G623"/>
  <c r="BB623" s="1"/>
  <c r="G636"/>
  <c r="BB636" s="1"/>
  <c r="G638"/>
  <c r="BB638" s="1"/>
  <c r="G641"/>
  <c r="BB641" s="1"/>
  <c r="BB701" s="1"/>
  <c r="F34" i="2" s="1"/>
  <c r="BB703" i="3"/>
  <c r="BB704"/>
  <c r="BB705"/>
  <c r="BB706" s="1"/>
  <c r="F35" i="2" s="1"/>
  <c r="BB708" i="3"/>
  <c r="BB709"/>
  <c r="BB710" s="1"/>
  <c r="F36" i="2" s="1"/>
  <c r="BB712" i="3"/>
  <c r="BB713"/>
  <c r="BB714" s="1"/>
  <c r="F37" i="2" s="1"/>
  <c r="BB716" i="3"/>
  <c r="BB717"/>
  <c r="F38" i="2" s="1"/>
  <c r="BB719" i="3"/>
  <c r="BB720" s="1"/>
  <c r="F39" i="2" s="1"/>
  <c r="BD8" i="3"/>
  <c r="BD11"/>
  <c r="BD14"/>
  <c r="BD16"/>
  <c r="BD18"/>
  <c r="BD24"/>
  <c r="BD26"/>
  <c r="BD28"/>
  <c r="BD30"/>
  <c r="BD32"/>
  <c r="BD39"/>
  <c r="BD41"/>
  <c r="BD50"/>
  <c r="BD52"/>
  <c r="BD57"/>
  <c r="BD59"/>
  <c r="BD66"/>
  <c r="BD70"/>
  <c r="BD72"/>
  <c r="BD75"/>
  <c r="BD78"/>
  <c r="BD83"/>
  <c r="BD88"/>
  <c r="BD90"/>
  <c r="BD92"/>
  <c r="BD94"/>
  <c r="BD96"/>
  <c r="BD98"/>
  <c r="BD100"/>
  <c r="BD104"/>
  <c r="BD107"/>
  <c r="BD109"/>
  <c r="BD111"/>
  <c r="BD113"/>
  <c r="BD114"/>
  <c r="H9" i="2" s="1"/>
  <c r="BD116" i="3"/>
  <c r="BD119"/>
  <c r="BD153" s="1"/>
  <c r="H10" i="2" s="1"/>
  <c r="BD126" i="3"/>
  <c r="BD128"/>
  <c r="BD130"/>
  <c r="BD132"/>
  <c r="BD135"/>
  <c r="BD138"/>
  <c r="BD141"/>
  <c r="BD147"/>
  <c r="BD149"/>
  <c r="BD151"/>
  <c r="BD155"/>
  <c r="BD161"/>
  <c r="BD168"/>
  <c r="BD176"/>
  <c r="BD182"/>
  <c r="BD185"/>
  <c r="BD189"/>
  <c r="BD195"/>
  <c r="BD199"/>
  <c r="BD202"/>
  <c r="BD206"/>
  <c r="BD208"/>
  <c r="BD220"/>
  <c r="BD223"/>
  <c r="BD230"/>
  <c r="BD233"/>
  <c r="BD239"/>
  <c r="BD242"/>
  <c r="BD243"/>
  <c r="BD247"/>
  <c r="BD249"/>
  <c r="BD251"/>
  <c r="BD253"/>
  <c r="BD255"/>
  <c r="BD257"/>
  <c r="BD259"/>
  <c r="BD261"/>
  <c r="BD263"/>
  <c r="BD265"/>
  <c r="H12" i="2" s="1"/>
  <c r="BD267" i="3"/>
  <c r="BD269"/>
  <c r="BD271"/>
  <c r="BD273"/>
  <c r="BD280"/>
  <c r="BD287"/>
  <c r="BD294"/>
  <c r="BD297"/>
  <c r="BD300"/>
  <c r="BD304"/>
  <c r="BD305" s="1"/>
  <c r="H14" i="2" s="1"/>
  <c r="BD307" i="3"/>
  <c r="BD310"/>
  <c r="BD316"/>
  <c r="BD322"/>
  <c r="BD325"/>
  <c r="BD328"/>
  <c r="BD330"/>
  <c r="BD332"/>
  <c r="BD335"/>
  <c r="BD339"/>
  <c r="BD341"/>
  <c r="H17" i="2" s="1"/>
  <c r="BD343" i="3"/>
  <c r="BD346"/>
  <c r="BD348"/>
  <c r="BD351"/>
  <c r="BD384" s="1"/>
  <c r="H19" i="2" s="1"/>
  <c r="BD352" i="3"/>
  <c r="BD353"/>
  <c r="BD357"/>
  <c r="BD361"/>
  <c r="BD367"/>
  <c r="BD369"/>
  <c r="BD375"/>
  <c r="BD378"/>
  <c r="BD380"/>
  <c r="BD382"/>
  <c r="BD386"/>
  <c r="BD387" s="1"/>
  <c r="H20" i="2" s="1"/>
  <c r="BD389" i="3"/>
  <c r="BD391"/>
  <c r="BD394"/>
  <c r="BD396"/>
  <c r="BD398"/>
  <c r="BD401"/>
  <c r="BD404"/>
  <c r="BD407"/>
  <c r="BD410"/>
  <c r="BD412"/>
  <c r="BD418"/>
  <c r="BD424"/>
  <c r="BD427"/>
  <c r="BD430"/>
  <c r="BD438"/>
  <c r="BD440"/>
  <c r="BD446"/>
  <c r="BD449"/>
  <c r="BD451"/>
  <c r="BD453"/>
  <c r="BD457"/>
  <c r="BD459"/>
  <c r="BD462"/>
  <c r="BD464"/>
  <c r="BD466"/>
  <c r="BD469"/>
  <c r="BD472"/>
  <c r="BD475"/>
  <c r="BD478"/>
  <c r="BD479"/>
  <c r="BD480" s="1"/>
  <c r="H24" i="2" s="1"/>
  <c r="BD482" i="3"/>
  <c r="BD483"/>
  <c r="H25" i="2" s="1"/>
  <c r="BD485" i="3"/>
  <c r="BD487"/>
  <c r="BD489"/>
  <c r="BD492"/>
  <c r="BD496"/>
  <c r="BD498"/>
  <c r="BD502"/>
  <c r="BD505"/>
  <c r="BD506"/>
  <c r="BD507"/>
  <c r="BD508"/>
  <c r="BD509"/>
  <c r="BD510"/>
  <c r="BD511"/>
  <c r="BD512"/>
  <c r="BD513"/>
  <c r="BD514"/>
  <c r="BD517"/>
  <c r="BD518"/>
  <c r="BD519"/>
  <c r="BD520"/>
  <c r="BD521"/>
  <c r="BD522"/>
  <c r="BD523"/>
  <c r="BD524"/>
  <c r="BD525"/>
  <c r="BD526"/>
  <c r="BD527"/>
  <c r="BD528"/>
  <c r="BD529"/>
  <c r="BD530"/>
  <c r="BD531"/>
  <c r="BD532"/>
  <c r="BD533"/>
  <c r="BD534"/>
  <c r="BD535"/>
  <c r="BD536"/>
  <c r="BD537"/>
  <c r="BD538"/>
  <c r="BD539"/>
  <c r="BD540"/>
  <c r="BD541"/>
  <c r="BD542"/>
  <c r="BD543"/>
  <c r="BD544"/>
  <c r="BD545"/>
  <c r="BD546"/>
  <c r="BD547"/>
  <c r="BD548"/>
  <c r="BD550"/>
  <c r="BD551"/>
  <c r="BD552"/>
  <c r="BD553"/>
  <c r="BD554"/>
  <c r="BD555"/>
  <c r="BD556"/>
  <c r="BD557"/>
  <c r="BD560"/>
  <c r="BD561"/>
  <c r="BD562"/>
  <c r="BD563"/>
  <c r="BD564"/>
  <c r="BD565"/>
  <c r="BD566"/>
  <c r="BD567"/>
  <c r="BD568"/>
  <c r="BD569"/>
  <c r="BD570"/>
  <c r="BD571"/>
  <c r="BD572"/>
  <c r="BD573"/>
  <c r="BD574"/>
  <c r="BD575"/>
  <c r="BD576"/>
  <c r="BD577"/>
  <c r="BD578"/>
  <c r="BD579"/>
  <c r="BD580"/>
  <c r="BD581"/>
  <c r="BD582"/>
  <c r="BD583"/>
  <c r="BD584"/>
  <c r="BD585"/>
  <c r="BD586"/>
  <c r="BD587"/>
  <c r="BD588"/>
  <c r="BD589"/>
  <c r="BD592"/>
  <c r="BD596"/>
  <c r="BD599"/>
  <c r="BD602"/>
  <c r="BD605"/>
  <c r="BD606"/>
  <c r="BD609"/>
  <c r="BD611"/>
  <c r="BD612"/>
  <c r="BD614"/>
  <c r="BD617"/>
  <c r="BD620"/>
  <c r="BD623"/>
  <c r="BD639" s="1"/>
  <c r="H33" i="2" s="1"/>
  <c r="BD636" i="3"/>
  <c r="BD638"/>
  <c r="BD641"/>
  <c r="BD701" s="1"/>
  <c r="H34" i="2" s="1"/>
  <c r="G703" i="3"/>
  <c r="BD703"/>
  <c r="G704"/>
  <c r="BD704"/>
  <c r="G705"/>
  <c r="BD705"/>
  <c r="G708"/>
  <c r="BD708"/>
  <c r="G709"/>
  <c r="BD709"/>
  <c r="G712"/>
  <c r="BD712"/>
  <c r="G713"/>
  <c r="BD713"/>
  <c r="G716"/>
  <c r="BD716"/>
  <c r="BD717" s="1"/>
  <c r="H38" i="2" s="1"/>
  <c r="G719" i="3"/>
  <c r="BD719"/>
  <c r="BD720" s="1"/>
  <c r="H39" i="2" s="1"/>
  <c r="BC8" i="3"/>
  <c r="BC11"/>
  <c r="BC14"/>
  <c r="BC16"/>
  <c r="BC18"/>
  <c r="BC24"/>
  <c r="BC26"/>
  <c r="BC28"/>
  <c r="BC30"/>
  <c r="BC32"/>
  <c r="BC39"/>
  <c r="BC41"/>
  <c r="BC50"/>
  <c r="BC52"/>
  <c r="BC57"/>
  <c r="BC59"/>
  <c r="BC66"/>
  <c r="BC70"/>
  <c r="BC72"/>
  <c r="BC75"/>
  <c r="BC78"/>
  <c r="BC83"/>
  <c r="BC88"/>
  <c r="BC90"/>
  <c r="BC92"/>
  <c r="BC94"/>
  <c r="BC96"/>
  <c r="BC98"/>
  <c r="BC100"/>
  <c r="BC104"/>
  <c r="BC114" s="1"/>
  <c r="G9" i="2" s="1"/>
  <c r="BC107" i="3"/>
  <c r="BC109"/>
  <c r="BC111"/>
  <c r="BC113"/>
  <c r="BC116"/>
  <c r="BC119"/>
  <c r="BC126"/>
  <c r="BC128"/>
  <c r="BC130"/>
  <c r="BC132"/>
  <c r="BC135"/>
  <c r="BC138"/>
  <c r="BC141"/>
  <c r="BC147"/>
  <c r="BC149"/>
  <c r="BC151"/>
  <c r="BC153"/>
  <c r="G10" i="2" s="1"/>
  <c r="BC155" i="3"/>
  <c r="BC161"/>
  <c r="BC168"/>
  <c r="BC176"/>
  <c r="BC182"/>
  <c r="BC185"/>
  <c r="BC189"/>
  <c r="BC195"/>
  <c r="BC199"/>
  <c r="BC202"/>
  <c r="BC206"/>
  <c r="BC208"/>
  <c r="BC220"/>
  <c r="BC223"/>
  <c r="BC230"/>
  <c r="BC233"/>
  <c r="BC239"/>
  <c r="BC242"/>
  <c r="BC243"/>
  <c r="BC247"/>
  <c r="BC265" s="1"/>
  <c r="G12" i="2" s="1"/>
  <c r="BC249" i="3"/>
  <c r="BC251"/>
  <c r="BC253"/>
  <c r="BC255"/>
  <c r="BC257"/>
  <c r="BC259"/>
  <c r="BC261"/>
  <c r="BC263"/>
  <c r="BC267"/>
  <c r="BC269"/>
  <c r="BC271"/>
  <c r="BC273"/>
  <c r="BC280"/>
  <c r="BC287"/>
  <c r="BC294"/>
  <c r="BC297"/>
  <c r="BC300"/>
  <c r="BC304"/>
  <c r="BC305"/>
  <c r="G14" i="2" s="1"/>
  <c r="BC307" i="3"/>
  <c r="BC310"/>
  <c r="BC316"/>
  <c r="BC322"/>
  <c r="BC325"/>
  <c r="BC328"/>
  <c r="BC330"/>
  <c r="BC332"/>
  <c r="BC335"/>
  <c r="BC339"/>
  <c r="BC341" s="1"/>
  <c r="G17" i="2" s="1"/>
  <c r="BC343" i="3"/>
  <c r="BC346"/>
  <c r="BC348"/>
  <c r="BC351"/>
  <c r="BC352"/>
  <c r="BC353"/>
  <c r="BC357"/>
  <c r="BC361"/>
  <c r="BC367"/>
  <c r="BC369"/>
  <c r="BC375"/>
  <c r="BC378"/>
  <c r="BC380"/>
  <c r="BC382"/>
  <c r="BC384"/>
  <c r="G19" i="2" s="1"/>
  <c r="BC386" i="3"/>
  <c r="BC387" s="1"/>
  <c r="G20" i="2" s="1"/>
  <c r="BC389" i="3"/>
  <c r="BC391"/>
  <c r="BC394"/>
  <c r="BC396"/>
  <c r="BC398"/>
  <c r="BC401"/>
  <c r="BC404"/>
  <c r="BC407"/>
  <c r="BC410"/>
  <c r="BC412"/>
  <c r="BC418"/>
  <c r="BC424"/>
  <c r="BC427"/>
  <c r="BC430"/>
  <c r="BC438"/>
  <c r="BC440"/>
  <c r="BC446"/>
  <c r="BC449"/>
  <c r="BC451"/>
  <c r="BC453"/>
  <c r="BC457"/>
  <c r="BC459"/>
  <c r="BC462"/>
  <c r="BC464"/>
  <c r="BC466"/>
  <c r="BC469"/>
  <c r="BC472"/>
  <c r="BC475"/>
  <c r="BC478"/>
  <c r="BC479"/>
  <c r="BC482"/>
  <c r="BC483" s="1"/>
  <c r="G25" i="2" s="1"/>
  <c r="BC485" i="3"/>
  <c r="BC487"/>
  <c r="BC489"/>
  <c r="BC492"/>
  <c r="BC496"/>
  <c r="BC498"/>
  <c r="BC502"/>
  <c r="BC505"/>
  <c r="BC506"/>
  <c r="BC507"/>
  <c r="BC508"/>
  <c r="BC509"/>
  <c r="BC510"/>
  <c r="BC511"/>
  <c r="BC512"/>
  <c r="BC513"/>
  <c r="BC514"/>
  <c r="BC517"/>
  <c r="BC518"/>
  <c r="BC519"/>
  <c r="BC520"/>
  <c r="BC521"/>
  <c r="BC522"/>
  <c r="BC523"/>
  <c r="BC524"/>
  <c r="BC525"/>
  <c r="BC526"/>
  <c r="BC527"/>
  <c r="BC528"/>
  <c r="BC529"/>
  <c r="BC530"/>
  <c r="BC531"/>
  <c r="BC532"/>
  <c r="BC533"/>
  <c r="BC534"/>
  <c r="BC535"/>
  <c r="BC536"/>
  <c r="BC537"/>
  <c r="BC538"/>
  <c r="BC539"/>
  <c r="BC540"/>
  <c r="BC541"/>
  <c r="BC542"/>
  <c r="BC543"/>
  <c r="BC544"/>
  <c r="BC545"/>
  <c r="BC546"/>
  <c r="BC547"/>
  <c r="BC548"/>
  <c r="BC550"/>
  <c r="BC551"/>
  <c r="BC552"/>
  <c r="BC553"/>
  <c r="BC554"/>
  <c r="BC555"/>
  <c r="BC556"/>
  <c r="BC557"/>
  <c r="BC560"/>
  <c r="BC561"/>
  <c r="BC562"/>
  <c r="BC563"/>
  <c r="BC564"/>
  <c r="BC565"/>
  <c r="BC566"/>
  <c r="BC567"/>
  <c r="BC568"/>
  <c r="BC569"/>
  <c r="BC570"/>
  <c r="BC571"/>
  <c r="BC572"/>
  <c r="BC573"/>
  <c r="BC574"/>
  <c r="BC575"/>
  <c r="BC576"/>
  <c r="BC577"/>
  <c r="BC578"/>
  <c r="BC579"/>
  <c r="BC580"/>
  <c r="BC581"/>
  <c r="BC582"/>
  <c r="BC583"/>
  <c r="BC584"/>
  <c r="BC585"/>
  <c r="BC586"/>
  <c r="BC587"/>
  <c r="BC588"/>
  <c r="BC589"/>
  <c r="BC592"/>
  <c r="BC596"/>
  <c r="BC599"/>
  <c r="BC602"/>
  <c r="BC605"/>
  <c r="BC606"/>
  <c r="BC609"/>
  <c r="BC611"/>
  <c r="BC612"/>
  <c r="BC614"/>
  <c r="BC617"/>
  <c r="BC620"/>
  <c r="BC621" s="1"/>
  <c r="G32" i="2" s="1"/>
  <c r="BC623" i="3"/>
  <c r="BC636"/>
  <c r="BC638"/>
  <c r="BC639"/>
  <c r="G33" i="2" s="1"/>
  <c r="BC641" i="3"/>
  <c r="BC701" s="1"/>
  <c r="G34" i="2" s="1"/>
  <c r="BC703" i="3"/>
  <c r="BC706" s="1"/>
  <c r="G35" i="2" s="1"/>
  <c r="BC704" i="3"/>
  <c r="BC705"/>
  <c r="BC708"/>
  <c r="BC709"/>
  <c r="BC710"/>
  <c r="G36" i="2" s="1"/>
  <c r="BC712" i="3"/>
  <c r="BC713"/>
  <c r="BC714" s="1"/>
  <c r="G37" i="2" s="1"/>
  <c r="BC716" i="3"/>
  <c r="BC717" s="1"/>
  <c r="G38" i="2" s="1"/>
  <c r="BC719" i="3"/>
  <c r="BC720"/>
  <c r="G39" i="2" s="1"/>
  <c r="D21" i="1"/>
  <c r="D20"/>
  <c r="D19"/>
  <c r="D18"/>
  <c r="D17"/>
  <c r="D16"/>
  <c r="D15"/>
  <c r="BE8" i="3"/>
  <c r="BE68" s="1"/>
  <c r="I7" i="2" s="1"/>
  <c r="BE11" i="3"/>
  <c r="BE14"/>
  <c r="BE16"/>
  <c r="BE18"/>
  <c r="BE24"/>
  <c r="BE26"/>
  <c r="BE28"/>
  <c r="BE30"/>
  <c r="BE32"/>
  <c r="BE39"/>
  <c r="BE41"/>
  <c r="BE50"/>
  <c r="BE52"/>
  <c r="BE57"/>
  <c r="BE59"/>
  <c r="BE66"/>
  <c r="BE70"/>
  <c r="BE72"/>
  <c r="BE75"/>
  <c r="BE78"/>
  <c r="BE83"/>
  <c r="BE88"/>
  <c r="BE90"/>
  <c r="BE92"/>
  <c r="BE94"/>
  <c r="BE96"/>
  <c r="BE98"/>
  <c r="BE100"/>
  <c r="BE102"/>
  <c r="I8" i="2" s="1"/>
  <c r="BE104" i="3"/>
  <c r="BE107"/>
  <c r="BE109"/>
  <c r="BE111"/>
  <c r="BE113"/>
  <c r="BE116"/>
  <c r="BE119"/>
  <c r="BE126"/>
  <c r="BE128"/>
  <c r="BE130"/>
  <c r="BE132"/>
  <c r="BE135"/>
  <c r="BE138"/>
  <c r="BE141"/>
  <c r="BE147"/>
  <c r="BE149"/>
  <c r="BE151"/>
  <c r="BE155"/>
  <c r="BE245" s="1"/>
  <c r="I11" i="2" s="1"/>
  <c r="BE161" i="3"/>
  <c r="BE168"/>
  <c r="BE176"/>
  <c r="BE182"/>
  <c r="BE185"/>
  <c r="BE189"/>
  <c r="BE195"/>
  <c r="BE199"/>
  <c r="BE202"/>
  <c r="BE206"/>
  <c r="BE208"/>
  <c r="BE220"/>
  <c r="BE223"/>
  <c r="BE230"/>
  <c r="BE233"/>
  <c r="BE239"/>
  <c r="BE242"/>
  <c r="BE243"/>
  <c r="BE247"/>
  <c r="BE249"/>
  <c r="BE251"/>
  <c r="BE253"/>
  <c r="BE255"/>
  <c r="BE257"/>
  <c r="BE259"/>
  <c r="BE261"/>
  <c r="BE263"/>
  <c r="BE267"/>
  <c r="BE269"/>
  <c r="BE271"/>
  <c r="BE273"/>
  <c r="BE280"/>
  <c r="BE287"/>
  <c r="BE294"/>
  <c r="BE297"/>
  <c r="BE300"/>
  <c r="BE302"/>
  <c r="I13" i="2" s="1"/>
  <c r="BE304" i="3"/>
  <c r="BE305" s="1"/>
  <c r="I14" i="2" s="1"/>
  <c r="BE307" i="3"/>
  <c r="BE320" s="1"/>
  <c r="I15" i="2" s="1"/>
  <c r="BE310" i="3"/>
  <c r="BE316"/>
  <c r="BE322"/>
  <c r="BE325"/>
  <c r="BE328"/>
  <c r="BE330"/>
  <c r="BE332"/>
  <c r="BE335"/>
  <c r="BE337"/>
  <c r="I16" i="2" s="1"/>
  <c r="BE339" i="3"/>
  <c r="BE341" s="1"/>
  <c r="I17" i="2" s="1"/>
  <c r="BE343" i="3"/>
  <c r="BE349" s="1"/>
  <c r="I18" i="2" s="1"/>
  <c r="BE346" i="3"/>
  <c r="BE348"/>
  <c r="BE351"/>
  <c r="BE352"/>
  <c r="BE353"/>
  <c r="BE357"/>
  <c r="BE361"/>
  <c r="BE367"/>
  <c r="BE369"/>
  <c r="BE375"/>
  <c r="BE378"/>
  <c r="BE380"/>
  <c r="BE382"/>
  <c r="BE386"/>
  <c r="BE387"/>
  <c r="I20" i="2" s="1"/>
  <c r="BE389" i="3"/>
  <c r="BE391"/>
  <c r="BE408" s="1"/>
  <c r="I21" i="2" s="1"/>
  <c r="BE394" i="3"/>
  <c r="BE396"/>
  <c r="BE398"/>
  <c r="BE401"/>
  <c r="BE404"/>
  <c r="BE407"/>
  <c r="BE410"/>
  <c r="BE412"/>
  <c r="BE418"/>
  <c r="BE424"/>
  <c r="BE425"/>
  <c r="I22" i="2" s="1"/>
  <c r="BE427" i="3"/>
  <c r="BE430"/>
  <c r="BE476" s="1"/>
  <c r="I23" i="2" s="1"/>
  <c r="BE438" i="3"/>
  <c r="BE440"/>
  <c r="BE446"/>
  <c r="BE449"/>
  <c r="BE451"/>
  <c r="BE453"/>
  <c r="BE457"/>
  <c r="BE459"/>
  <c r="BE462"/>
  <c r="BE464"/>
  <c r="BE466"/>
  <c r="BE469"/>
  <c r="BE472"/>
  <c r="BE475"/>
  <c r="BE478"/>
  <c r="BE479"/>
  <c r="BE480"/>
  <c r="I24" i="2" s="1"/>
  <c r="BE482" i="3"/>
  <c r="BE483" s="1"/>
  <c r="I25" i="2" s="1"/>
  <c r="BE485" i="3"/>
  <c r="BE503" s="1"/>
  <c r="I26" i="2" s="1"/>
  <c r="BE487" i="3"/>
  <c r="BE489"/>
  <c r="BE492"/>
  <c r="BE496"/>
  <c r="BE498"/>
  <c r="BE502"/>
  <c r="BE505"/>
  <c r="BE506"/>
  <c r="BE507"/>
  <c r="BE508"/>
  <c r="BE509"/>
  <c r="BE510"/>
  <c r="BE511"/>
  <c r="BE512"/>
  <c r="BE513"/>
  <c r="BE514"/>
  <c r="BE515"/>
  <c r="I27" i="2" s="1"/>
  <c r="BE517" i="3"/>
  <c r="BE518"/>
  <c r="BE519"/>
  <c r="BE520"/>
  <c r="BE521"/>
  <c r="BE522"/>
  <c r="BE523"/>
  <c r="BE524"/>
  <c r="BE525"/>
  <c r="BE526"/>
  <c r="BE527"/>
  <c r="BE528"/>
  <c r="BE529"/>
  <c r="BE530"/>
  <c r="BE531"/>
  <c r="BE532"/>
  <c r="BE533"/>
  <c r="BE534"/>
  <c r="BE535"/>
  <c r="BE536"/>
  <c r="BE537"/>
  <c r="BE538"/>
  <c r="BE539"/>
  <c r="BE540"/>
  <c r="BE541"/>
  <c r="BE542"/>
  <c r="BE543"/>
  <c r="BE544"/>
  <c r="BE545"/>
  <c r="BE546"/>
  <c r="BE547"/>
  <c r="BE548"/>
  <c r="BE550"/>
  <c r="BE551"/>
  <c r="BE552"/>
  <c r="BE553"/>
  <c r="BE554"/>
  <c r="BE555"/>
  <c r="BE556"/>
  <c r="BE557"/>
  <c r="BE560"/>
  <c r="BE561"/>
  <c r="BE562"/>
  <c r="BE563"/>
  <c r="BE564"/>
  <c r="BE565"/>
  <c r="BE566"/>
  <c r="BE567"/>
  <c r="BE568"/>
  <c r="BE569"/>
  <c r="BE570"/>
  <c r="BE571"/>
  <c r="BE572"/>
  <c r="BE573"/>
  <c r="BE574"/>
  <c r="BE575"/>
  <c r="BE576"/>
  <c r="BE577"/>
  <c r="BE578"/>
  <c r="BE579"/>
  <c r="BE580"/>
  <c r="BE581"/>
  <c r="BE582"/>
  <c r="BE583"/>
  <c r="BE584"/>
  <c r="BE585"/>
  <c r="BE586"/>
  <c r="BE587"/>
  <c r="BE588"/>
  <c r="BE589"/>
  <c r="BE590"/>
  <c r="I29" i="2" s="1"/>
  <c r="BE592" i="3"/>
  <c r="BE596"/>
  <c r="BE603" s="1"/>
  <c r="I30" i="2" s="1"/>
  <c r="BE599" i="3"/>
  <c r="BE602"/>
  <c r="BE605"/>
  <c r="BE606"/>
  <c r="BE609"/>
  <c r="BE611"/>
  <c r="BE612"/>
  <c r="BE614"/>
  <c r="BE615"/>
  <c r="I31" i="2" s="1"/>
  <c r="BE617" i="3"/>
  <c r="BE620"/>
  <c r="BE621" s="1"/>
  <c r="I32" i="2" s="1"/>
  <c r="BE623" i="3"/>
  <c r="BE636"/>
  <c r="BE638"/>
  <c r="BE641"/>
  <c r="BE701"/>
  <c r="I34" i="2" s="1"/>
  <c r="BE703" i="3"/>
  <c r="BE704"/>
  <c r="BE705"/>
  <c r="BE708"/>
  <c r="BE709"/>
  <c r="BE712"/>
  <c r="BE713"/>
  <c r="BE716"/>
  <c r="BE717" s="1"/>
  <c r="I38" i="2" s="1"/>
  <c r="BE719" i="3"/>
  <c r="BE720" s="1"/>
  <c r="I39" i="2" s="1"/>
  <c r="B39"/>
  <c r="A39"/>
  <c r="G720" i="3"/>
  <c r="C720"/>
  <c r="B38" i="2"/>
  <c r="A38"/>
  <c r="G717" i="3"/>
  <c r="C717"/>
  <c r="B37" i="2"/>
  <c r="A37"/>
  <c r="G714" i="3"/>
  <c r="C714"/>
  <c r="B36" i="2"/>
  <c r="A36"/>
  <c r="G710" i="3"/>
  <c r="C710"/>
  <c r="B35" i="2"/>
  <c r="A35"/>
  <c r="G706" i="3"/>
  <c r="C706"/>
  <c r="B34" i="2"/>
  <c r="A34"/>
  <c r="G701" i="3"/>
  <c r="C701"/>
  <c r="B33" i="2"/>
  <c r="A33"/>
  <c r="G639" i="3"/>
  <c r="C639"/>
  <c r="B32" i="2"/>
  <c r="A32"/>
  <c r="G621" i="3"/>
  <c r="C621"/>
  <c r="B31" i="2"/>
  <c r="A31"/>
  <c r="G615" i="3"/>
  <c r="C615"/>
  <c r="B30" i="2"/>
  <c r="A30"/>
  <c r="G603" i="3"/>
  <c r="C603"/>
  <c r="B29" i="2"/>
  <c r="A29"/>
  <c r="G590" i="3"/>
  <c r="C590"/>
  <c r="B28" i="2"/>
  <c r="A28"/>
  <c r="G558" i="3"/>
  <c r="C558"/>
  <c r="B27" i="2"/>
  <c r="A27"/>
  <c r="G515" i="3"/>
  <c r="C515"/>
  <c r="B26" i="2"/>
  <c r="A26"/>
  <c r="G503" i="3"/>
  <c r="C503"/>
  <c r="B25" i="2"/>
  <c r="A25"/>
  <c r="G483" i="3"/>
  <c r="C483"/>
  <c r="B24" i="2"/>
  <c r="A24"/>
  <c r="G480" i="3"/>
  <c r="C480"/>
  <c r="B23" i="2"/>
  <c r="A23"/>
  <c r="G476" i="3"/>
  <c r="C476"/>
  <c r="B22" i="2"/>
  <c r="A22"/>
  <c r="G425" i="3"/>
  <c r="C425"/>
  <c r="B21" i="2"/>
  <c r="A21"/>
  <c r="G408" i="3"/>
  <c r="C408"/>
  <c r="B20" i="2"/>
  <c r="A20"/>
  <c r="G387" i="3"/>
  <c r="C387"/>
  <c r="B19" i="2"/>
  <c r="A19"/>
  <c r="G384" i="3"/>
  <c r="C384"/>
  <c r="B18" i="2"/>
  <c r="A18"/>
  <c r="G349" i="3"/>
  <c r="C349"/>
  <c r="B17" i="2"/>
  <c r="A17"/>
  <c r="G341" i="3"/>
  <c r="C341"/>
  <c r="B16" i="2"/>
  <c r="A16"/>
  <c r="G337" i="3"/>
  <c r="C337"/>
  <c r="B15" i="2"/>
  <c r="A15"/>
  <c r="G320" i="3"/>
  <c r="C320"/>
  <c r="B14" i="2"/>
  <c r="A14"/>
  <c r="G305" i="3"/>
  <c r="C305"/>
  <c r="B13" i="2"/>
  <c r="A13"/>
  <c r="G302" i="3"/>
  <c r="C302"/>
  <c r="B12" i="2"/>
  <c r="A12"/>
  <c r="G265" i="3"/>
  <c r="C265"/>
  <c r="B11" i="2"/>
  <c r="A11"/>
  <c r="G245" i="3"/>
  <c r="C245"/>
  <c r="B10" i="2"/>
  <c r="A10"/>
  <c r="G153" i="3"/>
  <c r="C153"/>
  <c r="B9" i="2"/>
  <c r="A9"/>
  <c r="G114" i="3"/>
  <c r="C114"/>
  <c r="B8" i="2"/>
  <c r="A8"/>
  <c r="G102" i="3"/>
  <c r="C102"/>
  <c r="B7" i="2"/>
  <c r="A7"/>
  <c r="C2" i="1"/>
  <c r="D2"/>
  <c r="G7"/>
  <c r="C9"/>
  <c r="C31"/>
  <c r="C33"/>
  <c r="F33" s="1"/>
  <c r="C1" i="2"/>
  <c r="C2"/>
  <c r="C3" i="3"/>
  <c r="F3"/>
  <c r="C4"/>
  <c r="E4"/>
  <c r="C68"/>
  <c r="G68"/>
  <c r="BE558" l="1"/>
  <c r="I28" i="2" s="1"/>
  <c r="BB639" i="3"/>
  <c r="F33" i="2" s="1"/>
  <c r="BB603" i="3"/>
  <c r="F30" i="2" s="1"/>
  <c r="BE714" i="3"/>
  <c r="I37" i="2" s="1"/>
  <c r="BE710" i="3"/>
  <c r="I36" i="2" s="1"/>
  <c r="BE706" i="3"/>
  <c r="I35" i="2" s="1"/>
  <c r="BE153" i="3"/>
  <c r="I10" i="2" s="1"/>
  <c r="BE114" i="3"/>
  <c r="I9" i="2" s="1"/>
  <c r="BC480" i="3"/>
  <c r="G24" i="2" s="1"/>
  <c r="BC476" i="3"/>
  <c r="G23" i="2" s="1"/>
  <c r="BC425" i="3"/>
  <c r="G22" i="2" s="1"/>
  <c r="BC408" i="3"/>
  <c r="G21" i="2" s="1"/>
  <c r="BC337" i="3"/>
  <c r="G16" i="2" s="1"/>
  <c r="BC320" i="3"/>
  <c r="G15" i="2" s="1"/>
  <c r="BC245" i="3"/>
  <c r="G11" i="2" s="1"/>
  <c r="BC102" i="3"/>
  <c r="G8" i="2" s="1"/>
  <c r="BC68" i="3"/>
  <c r="G7" i="2" s="1"/>
  <c r="BD621" i="3"/>
  <c r="H32" i="2" s="1"/>
  <c r="BD615" i="3"/>
  <c r="H31" i="2" s="1"/>
  <c r="BD603" i="3"/>
  <c r="H30" i="2" s="1"/>
  <c r="BD590" i="3"/>
  <c r="H29" i="2" s="1"/>
  <c r="BD558" i="3"/>
  <c r="H28" i="2" s="1"/>
  <c r="BD515" i="3"/>
  <c r="H27" i="2" s="1"/>
  <c r="BD503" i="3"/>
  <c r="H26" i="2" s="1"/>
  <c r="BD349" i="3"/>
  <c r="H18" i="2" s="1"/>
  <c r="BD302" i="3"/>
  <c r="H13" i="2" s="1"/>
  <c r="BB621" i="3"/>
  <c r="F32" i="2" s="1"/>
  <c r="BB384" i="3"/>
  <c r="F19" i="2" s="1"/>
  <c r="BB265" i="3"/>
  <c r="F12" i="2" s="1"/>
  <c r="BA714" i="3"/>
  <c r="E37" i="2" s="1"/>
  <c r="BA710" i="3"/>
  <c r="E36" i="2" s="1"/>
  <c r="BA706" i="3"/>
  <c r="E35" i="2" s="1"/>
  <c r="BA558" i="3"/>
  <c r="E28" i="2" s="1"/>
  <c r="BA515" i="3"/>
  <c r="E27" i="2" s="1"/>
  <c r="BA503" i="3"/>
  <c r="E26" i="2" s="1"/>
  <c r="BE639" i="3"/>
  <c r="I33" i="2" s="1"/>
  <c r="BE384" i="3"/>
  <c r="I19" i="2" s="1"/>
  <c r="BE265" i="3"/>
  <c r="I12" i="2" s="1"/>
  <c r="BC615" i="3"/>
  <c r="G31" i="2" s="1"/>
  <c r="BC603" i="3"/>
  <c r="G30" i="2" s="1"/>
  <c r="BC590" i="3"/>
  <c r="G29" i="2" s="1"/>
  <c r="BC558" i="3"/>
  <c r="G28" i="2" s="1"/>
  <c r="BC515" i="3"/>
  <c r="G27" i="2" s="1"/>
  <c r="BC503" i="3"/>
  <c r="G26" i="2" s="1"/>
  <c r="BC349" i="3"/>
  <c r="G18" i="2" s="1"/>
  <c r="BC302" i="3"/>
  <c r="G13" i="2" s="1"/>
  <c r="BD714" i="3"/>
  <c r="H37" i="2" s="1"/>
  <c r="BD710" i="3"/>
  <c r="H36" i="2" s="1"/>
  <c r="BD706" i="3"/>
  <c r="H35" i="2" s="1"/>
  <c r="BD476" i="3"/>
  <c r="H23" i="2" s="1"/>
  <c r="BD425" i="3"/>
  <c r="H22" i="2" s="1"/>
  <c r="BD408" i="3"/>
  <c r="H21" i="2" s="1"/>
  <c r="BD337" i="3"/>
  <c r="H16" i="2" s="1"/>
  <c r="BD320" i="3"/>
  <c r="H15" i="2" s="1"/>
  <c r="BD245" i="3"/>
  <c r="H11" i="2" s="1"/>
  <c r="BD102" i="3"/>
  <c r="H8" i="2" s="1"/>
  <c r="BD68" i="3"/>
  <c r="H7" i="2" s="1"/>
  <c r="BB153" i="3"/>
  <c r="F10" i="2" s="1"/>
  <c r="BB114" i="3"/>
  <c r="F9" i="2" s="1"/>
  <c r="BA639" i="3"/>
  <c r="E33" i="2" s="1"/>
  <c r="BA476" i="3"/>
  <c r="E23" i="2" s="1"/>
  <c r="BA425" i="3"/>
  <c r="E22" i="2" s="1"/>
  <c r="BA408" i="3"/>
  <c r="E21" i="2" s="1"/>
  <c r="BA384" i="3"/>
  <c r="E19" i="2" s="1"/>
  <c r="BA349" i="3"/>
  <c r="E18" i="2" s="1"/>
  <c r="BA337" i="3"/>
  <c r="E16" i="2" s="1"/>
  <c r="BA320" i="3"/>
  <c r="E15" i="2" s="1"/>
  <c r="BA302" i="3"/>
  <c r="E13" i="2" s="1"/>
  <c r="BA265" i="3"/>
  <c r="E12" i="2" s="1"/>
  <c r="BA245" i="3"/>
  <c r="E11" i="2" s="1"/>
  <c r="BA153" i="3"/>
  <c r="E10" i="2" s="1"/>
  <c r="BA114" i="3"/>
  <c r="E9" i="2" s="1"/>
  <c r="BA102" i="3"/>
  <c r="E8" i="2" s="1"/>
  <c r="BA68" i="3"/>
  <c r="E7" i="2" s="1"/>
  <c r="I40"/>
  <c r="C21" i="1" s="1"/>
  <c r="G40" i="2"/>
  <c r="C18" i="1" s="1"/>
  <c r="BB615" i="3"/>
  <c r="F31" i="2" s="1"/>
  <c r="BB590" i="3"/>
  <c r="F29" i="2" s="1"/>
  <c r="BB503" i="3"/>
  <c r="F26" i="2" s="1"/>
  <c r="H40"/>
  <c r="C17" i="1" s="1"/>
  <c r="BB558" i="3"/>
  <c r="F28" i="2" s="1"/>
  <c r="BB515" i="3"/>
  <c r="F27" i="2" s="1"/>
  <c r="BB476" i="3"/>
  <c r="F23" i="2" s="1"/>
  <c r="BB425" i="3"/>
  <c r="F22" i="2" s="1"/>
  <c r="BB408" i="3"/>
  <c r="F21" i="2" s="1"/>
  <c r="F40"/>
  <c r="C16" i="1" s="1"/>
  <c r="E40" i="2"/>
  <c r="G45" l="1"/>
  <c r="I45" s="1"/>
  <c r="G46"/>
  <c r="I46" s="1"/>
  <c r="G16" i="1" s="1"/>
  <c r="G47" i="2"/>
  <c r="I47" s="1"/>
  <c r="G17" i="1" s="1"/>
  <c r="G48" i="2"/>
  <c r="I48" s="1"/>
  <c r="G18" i="1" s="1"/>
  <c r="G49" i="2"/>
  <c r="I49" s="1"/>
  <c r="G19" i="1" s="1"/>
  <c r="G50" i="2"/>
  <c r="I50" s="1"/>
  <c r="G20" i="1" s="1"/>
  <c r="G51" i="2"/>
  <c r="I51" s="1"/>
  <c r="G21" i="1" s="1"/>
  <c r="G52" i="2"/>
  <c r="I52" s="1"/>
  <c r="C15" i="1"/>
  <c r="C19" s="1"/>
  <c r="C22" s="1"/>
  <c r="G15" l="1"/>
  <c r="H53" i="2"/>
  <c r="G23" i="1" s="1"/>
  <c r="G22" s="1"/>
  <c r="C23" l="1"/>
  <c r="F30" s="1"/>
  <c r="F31" l="1"/>
  <c r="F34" s="1"/>
</calcChain>
</file>

<file path=xl/sharedStrings.xml><?xml version="1.0" encoding="utf-8"?>
<sst xmlns="http://schemas.openxmlformats.org/spreadsheetml/2006/main" count="1790" uniqueCount="961">
  <si>
    <t>2.np:5,15*(3,4+0,4+4+3,2)*2</t>
  </si>
  <si>
    <t>2.np:5,15*5,2*2</t>
  </si>
  <si>
    <t>2.np:5,15*(1,75+6,05+4+0,9)*2</t>
  </si>
  <si>
    <t>SDK předstěny:</t>
  </si>
  <si>
    <t>1.np - 1.23:4,485*5,6</t>
  </si>
  <si>
    <t>schodiště:8,9*(2,15+2,4)+4,485*1,9</t>
  </si>
  <si>
    <t>SDK podhledy:</t>
  </si>
  <si>
    <t>omítky:</t>
  </si>
  <si>
    <t>1.np:6,5*6</t>
  </si>
  <si>
    <t>4,485*(6+8,875+2,4*2+6*2)</t>
  </si>
  <si>
    <t>schodiště:1,45*2,55*2+4,2*1,2*2+4,2*0,3*3</t>
  </si>
  <si>
    <t>0</t>
  </si>
  <si>
    <t>odpočet obkladů:-1143,5</t>
  </si>
  <si>
    <t>M21</t>
  </si>
  <si>
    <t>Elektromontáže</t>
  </si>
  <si>
    <t>21001</t>
  </si>
  <si>
    <t xml:space="preserve">Silnoproud - samostatný rozpočet </t>
  </si>
  <si>
    <t>21002</t>
  </si>
  <si>
    <t xml:space="preserve">Venkovní osvětlení - samostatný rozpočet </t>
  </si>
  <si>
    <t>21003</t>
  </si>
  <si>
    <t xml:space="preserve">Hromosvod - samostatný rozpočet </t>
  </si>
  <si>
    <t>M22</t>
  </si>
  <si>
    <t>Montáž sdělovací a zabezp. techniky</t>
  </si>
  <si>
    <t>2201</t>
  </si>
  <si>
    <t xml:space="preserve">Slaboproud - samostatný rozpočet </t>
  </si>
  <si>
    <t>2202</t>
  </si>
  <si>
    <t>Elektrická požární signalizace - samostatný rozpočet</t>
  </si>
  <si>
    <t>M24</t>
  </si>
  <si>
    <t>Montáže vzduchotechnických zařízení</t>
  </si>
  <si>
    <t>2400</t>
  </si>
  <si>
    <t xml:space="preserve">VZT - samostatný rozpočet </t>
  </si>
  <si>
    <t>2401</t>
  </si>
  <si>
    <t xml:space="preserve">SOZ - samostatný rozpočet </t>
  </si>
  <si>
    <t>M35</t>
  </si>
  <si>
    <t>Montáže čerpadel, kompresorů</t>
  </si>
  <si>
    <t>3500</t>
  </si>
  <si>
    <t xml:space="preserve">Stlačený vzduch - samostatný rozpočet </t>
  </si>
  <si>
    <t>M36</t>
  </si>
  <si>
    <t>Montáže měřících a regulačních zařízení</t>
  </si>
  <si>
    <t>3600</t>
  </si>
  <si>
    <t xml:space="preserve">MaR - samostatný rozpočet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</si>
  <si>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</si>
  <si>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</si>
  <si>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</si>
  <si>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</si>
  <si>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</si>
  <si>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</si>
  <si>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</si>
  <si>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</si>
  <si>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MORAVIA PROPAG s.r.o.</t>
  </si>
  <si>
    <t>atelier dwg s.r.o.</t>
  </si>
  <si>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</si>
  <si>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</si>
  <si>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</si>
  <si>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</si>
  <si>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</si>
  <si>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</si>
  <si>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</si>
  <si>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</si>
  <si>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</si>
  <si>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</si>
  <si>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</si>
  <si>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</si>
  <si>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</si>
  <si>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</si>
  <si>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</si>
  <si>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</si>
  <si>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</si>
  <si>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</si>
  <si>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</si>
  <si>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</si>
  <si>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</si>
  <si>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</si>
  <si>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</si>
  <si>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</si>
  <si>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</si>
  <si>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</si>
  <si>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</si>
  <si>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</si>
  <si>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</si>
  <si>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</si>
  <si>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</si>
  <si>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</si>
  <si>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</si>
  <si>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</si>
  <si>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</si>
  <si>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</si>
  <si>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</si>
  <si>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</si>
  <si>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</si>
  <si>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</si>
  <si>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</si>
  <si>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</si>
  <si>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</si>
  <si>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</si>
  <si>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</si>
  <si>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</si>
  <si>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</si>
  <si>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</si>
  <si>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</si>
  <si>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</si>
  <si>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</si>
  <si>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</si>
  <si>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</si>
  <si>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</si>
  <si>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</si>
  <si>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</si>
  <si>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</si>
  <si>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</si>
  <si>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</si>
  <si>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</si>
  <si>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</si>
  <si>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</si>
  <si>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</si>
  <si>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</si>
  <si>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</si>
  <si>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</si>
  <si>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</si>
  <si>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</si>
  <si>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</si>
  <si>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</si>
  <si>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</si>
  <si>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</si>
  <si>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</si>
  <si>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</si>
  <si>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</si>
  <si>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ks</t>
  </si>
  <si>
    <t>Celkem za</t>
  </si>
  <si>
    <t>SLEPÝ ROZPOČET</t>
  </si>
  <si>
    <t>Slepý rozpočet</t>
  </si>
  <si>
    <t>170301</t>
  </si>
  <si>
    <t>JALOVISKO U MĚNÍNA - REVITALIZACE BROWNFIELDU</t>
  </si>
  <si>
    <t>01</t>
  </si>
  <si>
    <t>122201103R00</t>
  </si>
  <si>
    <t xml:space="preserve">Odkopávky nezapažené v hor. 3 do 10000 m3 </t>
  </si>
  <si>
    <t>m3</t>
  </si>
  <si>
    <t>pod objektem na - 0,500:2420+1630-1400</t>
  </si>
  <si>
    <t>vsakovací jezírko:1235</t>
  </si>
  <si>
    <t>122201109R00</t>
  </si>
  <si>
    <t xml:space="preserve">Příplatek za lepivost - odkopávky v hor. 3 </t>
  </si>
  <si>
    <t>pod objektem na - 0,500:(2420+1630-1400)*0,5</t>
  </si>
  <si>
    <t>vsakovací jezírko:1235*0,5</t>
  </si>
  <si>
    <t>131201112R00</t>
  </si>
  <si>
    <t xml:space="preserve">Hloubení nezapaž. jam hor.3 do 1000 m3, STROJNĚ </t>
  </si>
  <si>
    <t>pro kalichy:3,14*1,6*1,6*1,7*86</t>
  </si>
  <si>
    <t>131201119R00</t>
  </si>
  <si>
    <t xml:space="preserve">Příplatek za lepivost - hloubení nezap.jam v hor.3 </t>
  </si>
  <si>
    <t>pro kalichy:3,14*1,6*1,6*1,7*86*0,5</t>
  </si>
  <si>
    <t>132201112R00</t>
  </si>
  <si>
    <t xml:space="preserve">Hloubení rýh š.do 60 cm v hor.3 nad 100 m3,STROJNĚ </t>
  </si>
  <si>
    <t>pro prefa pasy :0,4*1,1*(79,1-3,2*16)</t>
  </si>
  <si>
    <t>0,4*1,1*(59,1-3,2*10)*2</t>
  </si>
  <si>
    <t>0,4*1,1*(79,1+7,25*2+4,06-3,2*18)</t>
  </si>
  <si>
    <t>pro monolit. pasy:0,6*1,1*(53,175+16,9+2,2+11,025-3,2*7)</t>
  </si>
  <si>
    <t>0,7*1,6*(5+5,7)+0,5*1,6*(1,1+1,45)</t>
  </si>
  <si>
    <t>132201119R00</t>
  </si>
  <si>
    <t xml:space="preserve">Příplatek za lepivost - hloubení rýh 60 cm v hor.3 </t>
  </si>
  <si>
    <t>107,9684*0,5</t>
  </si>
  <si>
    <t>132201211R00</t>
  </si>
  <si>
    <t xml:space="preserve">Hloubení rýh š.do 200 cm hor.3 do 100 m3,STROJNĚ </t>
  </si>
  <si>
    <t>pro dieselagregát:1*2,5*1,15*2</t>
  </si>
  <si>
    <t>132201219R00</t>
  </si>
  <si>
    <t xml:space="preserve">Příplatek za lepivost - hloubení rýh 200cm v hor.3 </t>
  </si>
  <si>
    <t>pro dieselagregát:1*2,5*1,15*2*0,5</t>
  </si>
  <si>
    <t>162301101R00</t>
  </si>
  <si>
    <t xml:space="preserve">Vodorovné přemístění výkopku z hor.1-4 do 500 m </t>
  </si>
  <si>
    <t>severní část pozemku:3500</t>
  </si>
  <si>
    <t>162701105R00</t>
  </si>
  <si>
    <t xml:space="preserve">Vodorovné přemístění výkopku z hor.1-4 do 10000 m </t>
  </si>
  <si>
    <t>výkopek:3885+1175,2141+107,9684+5,75</t>
  </si>
  <si>
    <t>vývrtek z pilot:</t>
  </si>
  <si>
    <t>dle statiky D.1.2.1:528*3,14*0,3*0,3</t>
  </si>
  <si>
    <t>232*3,14*0,45*0,45</t>
  </si>
  <si>
    <t>zásyp:-996,6854</t>
  </si>
  <si>
    <t>severní část pozemku:-3500</t>
  </si>
  <si>
    <t>162701109R00</t>
  </si>
  <si>
    <t xml:space="preserve">Příplatek k vod. přemístění hor.1-4 za další 1 km </t>
  </si>
  <si>
    <t>973,9771*6</t>
  </si>
  <si>
    <t>167101102R00</t>
  </si>
  <si>
    <t xml:space="preserve">Nakládání výkopku z hor.1-4 v množství nad 100 m3 </t>
  </si>
  <si>
    <t>na zásyp:</t>
  </si>
  <si>
    <t>kolem kalichů:(3,14*1,6*1,6*1,7-3,14*0,7*0,7*1,4)*86</t>
  </si>
  <si>
    <t>kolem prefa pasů:0,05*1,1*(79,1-3,2*16)</t>
  </si>
  <si>
    <t>0,05*1,1*(59,1-3,2*10)*2</t>
  </si>
  <si>
    <t>0,05*1,1*(79,1+7,25*2+4,06-3,2*18)</t>
  </si>
  <si>
    <t>171101101R00</t>
  </si>
  <si>
    <t xml:space="preserve">Uložení sypaniny do násypů zhutněných </t>
  </si>
  <si>
    <t>174101101R00</t>
  </si>
  <si>
    <t xml:space="preserve">Zásyp jam, rýh, šachet se zhutněním </t>
  </si>
  <si>
    <t>182101101R00</t>
  </si>
  <si>
    <t xml:space="preserve">Svahování v zářezech v hor. 1 - 4 </t>
  </si>
  <si>
    <t>m2</t>
  </si>
  <si>
    <t>vsakovací jezírko:255+670</t>
  </si>
  <si>
    <t>199000002R00</t>
  </si>
  <si>
    <t xml:space="preserve">Poplatek za skládku horniny 1- 4 </t>
  </si>
  <si>
    <t>462511270R00</t>
  </si>
  <si>
    <t xml:space="preserve">Zához z kamene bez proštěrk. z terénu do 200 kg </t>
  </si>
  <si>
    <t>vsakovací jezírko:(255+670)*0,2</t>
  </si>
  <si>
    <t>2</t>
  </si>
  <si>
    <t>Základy a zvláštní zakládání</t>
  </si>
  <si>
    <t>271531114R00</t>
  </si>
  <si>
    <t>Zhutněný násyp/terén (štěrk) Edef2 min. 80MPa, Edef2/Edef1 &lt; 2,5</t>
  </si>
  <si>
    <t>S.1, S.2:59,6*79,6+7,25*24,8</t>
  </si>
  <si>
    <t>274313621R00</t>
  </si>
  <si>
    <t xml:space="preserve">Beton základových pasů prostý C 20/25 XO </t>
  </si>
  <si>
    <t>ZPPB:0,5*1,45*(1,45+1,1)*1,035</t>
  </si>
  <si>
    <t>pro dieselagregát:1*2,5*1,35*2*1,035</t>
  </si>
  <si>
    <t>274321411R00</t>
  </si>
  <si>
    <t xml:space="preserve">Železobeton základových pasů C 25/30 XC2 </t>
  </si>
  <si>
    <t>ZP2:0,6*1*(53,175+16,9+2,2+11,025)*1,035</t>
  </si>
  <si>
    <t>ZP1:0,7*1,3*(5+5,7)*1,035</t>
  </si>
  <si>
    <t>274351215R00</t>
  </si>
  <si>
    <t xml:space="preserve">Bednění stěn základových pasů - zřízení </t>
  </si>
  <si>
    <t>pro dieselagregát:0,2*(1+2,5)*2*2</t>
  </si>
  <si>
    <t>ZPPB:0,15*(1,45+1,1+0,5*2)*2</t>
  </si>
  <si>
    <t>ZP2:0,2*(53,175+16,9+2,2+11,025)*2</t>
  </si>
  <si>
    <t>ZP1:0,1*(5+5,7+0,7*2)*2</t>
  </si>
  <si>
    <t>274351216R00</t>
  </si>
  <si>
    <t xml:space="preserve">Bednění stěn základových pasů - odstranění </t>
  </si>
  <si>
    <t>274361721R00</t>
  </si>
  <si>
    <t xml:space="preserve">Výztuž základových pasů z oceli B 500B </t>
  </si>
  <si>
    <t>t</t>
  </si>
  <si>
    <t>ZP1, ZP2:2754,7/1000</t>
  </si>
  <si>
    <t>275313511R00</t>
  </si>
  <si>
    <t xml:space="preserve">Beton základových patek prostý C 12/15 </t>
  </si>
  <si>
    <t>kalich K1 - podkladní beton:3,14*0,8*0,8*0,1*86</t>
  </si>
  <si>
    <t>275321611R00</t>
  </si>
  <si>
    <t xml:space="preserve">Železobeton základových patek C 30/37 XC2 </t>
  </si>
  <si>
    <t>kalich K1:(3,14*0,7*0,7*1,3-0,5*0,5*0,85)*86</t>
  </si>
  <si>
    <t>275353151R00</t>
  </si>
  <si>
    <t>Bednění kotev.otvorů patek do 0,25 m2, hl. 1,0 m včetně zdrsnění povrchu kalicha</t>
  </si>
  <si>
    <t>kus</t>
  </si>
  <si>
    <t>kalich K1:86</t>
  </si>
  <si>
    <t>275356031R00</t>
  </si>
  <si>
    <t xml:space="preserve">Bednění základ. patek ploch zaoblených zřízení </t>
  </si>
  <si>
    <t>kalich K1:3,14*1,4*1,3*86</t>
  </si>
  <si>
    <t>275356032R00</t>
  </si>
  <si>
    <t xml:space="preserve">Bednění základ. patek ploch zaoblených odstran. </t>
  </si>
  <si>
    <t>275361721R00</t>
  </si>
  <si>
    <t xml:space="preserve">Výztuž základových patek z oceli B 500B </t>
  </si>
  <si>
    <t>kalich K1:12748,2/1000</t>
  </si>
  <si>
    <t>22</t>
  </si>
  <si>
    <t>Piloty</t>
  </si>
  <si>
    <t>224321431R00</t>
  </si>
  <si>
    <t xml:space="preserve">Výplň pilot z ŽB C 25/30 XC2 XA1 </t>
  </si>
  <si>
    <t>224361113R00</t>
  </si>
  <si>
    <t xml:space="preserve">Výztuž pilot beton. do země, ocel B 500B </t>
  </si>
  <si>
    <t>dle statiky D.1.2.1:13,9139</t>
  </si>
  <si>
    <t>264311412R00</t>
  </si>
  <si>
    <t xml:space="preserve">Vrty pro piloty do 650 mm </t>
  </si>
  <si>
    <t>m</t>
  </si>
  <si>
    <t>dle statiky D.1.2.1:6*60+8*21</t>
  </si>
  <si>
    <t>264312112R00</t>
  </si>
  <si>
    <t xml:space="preserve">Vrty pro piloty do 1050 mm </t>
  </si>
  <si>
    <t>dle statiky D.1.2.1:10*12+14*8</t>
  </si>
  <si>
    <t>264319999</t>
  </si>
  <si>
    <t xml:space="preserve">Pilotovací rovina </t>
  </si>
  <si>
    <t>kpl</t>
  </si>
  <si>
    <t>3</t>
  </si>
  <si>
    <t>Svislé a kompletní konstrukce</t>
  </si>
  <si>
    <t>311271175RT6</t>
  </si>
  <si>
    <t>Zdivo z tvárnic porobeton. hladkých tl. 20 cm tvárnice P 6 - 650, 499 x 249 x 200 mm</t>
  </si>
  <si>
    <t>S.15:</t>
  </si>
  <si>
    <t>2.np:7,6*6</t>
  </si>
  <si>
    <t>311271176RT6</t>
  </si>
  <si>
    <t>Zdivo z tvárnic porobet. hladkých tl. 25 cm tvárnice P 6 - 650, 499 x 249 x 250 mm</t>
  </si>
  <si>
    <t>1.np:6,5*15-(2*2,5+0,9*2+2*2,5)</t>
  </si>
  <si>
    <t>5,4*38,2-2*2,5</t>
  </si>
  <si>
    <t>5,4*(16,25+1,65+11)-(2*2,5+0,9*2)</t>
  </si>
  <si>
    <t>5*2,6</t>
  </si>
  <si>
    <t>2.np:7,1*38,2+7,6*(16,25+1,65+11)</t>
  </si>
  <si>
    <t>317121043RT1</t>
  </si>
  <si>
    <t>Překlad nosný porobeton, světlost otv. do 105 cm překlad nosný NOP II / 3 / 23 129 x 24,9 x 25 cm</t>
  </si>
  <si>
    <t>1.np:2</t>
  </si>
  <si>
    <t>317161309RA0</t>
  </si>
  <si>
    <t xml:space="preserve">Sestava překladů pro tl. 240, bez izol. dl.3000 mm </t>
  </si>
  <si>
    <t>1.np:4</t>
  </si>
  <si>
    <t>342170091</t>
  </si>
  <si>
    <t>M+D panely atikové sendvičové 150mm, min. vlna EI 45/DP1 - kompletní řešení dle PD, kce pro mtž</t>
  </si>
  <si>
    <t>1,2*(38,2+16,25+1,65+16,95)</t>
  </si>
  <si>
    <t>342170092</t>
  </si>
  <si>
    <t>M+D panely fasádní sendvičové 150mm, min. vlna bez PO - kompletní řešení dle PD, kce pro mtž</t>
  </si>
  <si>
    <t>bez PO:6,45*(10+60-2,6+10)+7,35*25</t>
  </si>
  <si>
    <t>-(3*5*4+2,1*2,55+1*2,05*2)</t>
  </si>
  <si>
    <t>342170093</t>
  </si>
  <si>
    <t>M+D panely fasádní sendvičové 150mm, min. vlna EI 15/DP1 - kompletní řešení dle PD, kce pro mtž</t>
  </si>
  <si>
    <t>EI 15/DP1:4,5*23</t>
  </si>
  <si>
    <t>-22,75*1,75</t>
  </si>
  <si>
    <t>342170094</t>
  </si>
  <si>
    <t>M+D panely fasádní sendvičové 150mm, min. vlna EI 30/DP1 - kompletní řešení dle PD, kce pro mtž</t>
  </si>
  <si>
    <t>EI 30/DP1:8,5*(23+11)+8,9*32,4</t>
  </si>
  <si>
    <t>-(22,75*1,5+29,65*1,5+2,15*1,5+1,1*1,5)</t>
  </si>
  <si>
    <t>342170095</t>
  </si>
  <si>
    <t>M+D panely fasádní sendvičové 150mm, min. vlna EI 45/DP1 - kompletní řešení dle PD, kce pro mtž</t>
  </si>
  <si>
    <t>EI 45/DP1:13*(65+60)+6,45*5+8,9*2,6+6,45*2,6</t>
  </si>
  <si>
    <t>6,45*(7,25+25,15+7,25)+7,35*25,15</t>
  </si>
  <si>
    <t>13*6+4,5*11+6,45*5</t>
  </si>
  <si>
    <t>-(1*2,05*4+3*5*2+1,2*2,15+2,4*1,75+3,65*2,25+3,3*1,3)</t>
  </si>
  <si>
    <t>-(1,2*1,5+2,4*1,5)</t>
  </si>
  <si>
    <t>342170098</t>
  </si>
  <si>
    <t>M+D ocel. konstrukce opláštění, profily HEA, JA kompletní řešení dle PD</t>
  </si>
  <si>
    <t>kg</t>
  </si>
  <si>
    <t>statika D.1.2.14:16132,5</t>
  </si>
  <si>
    <t>342170099</t>
  </si>
  <si>
    <t>M+D atikové sloupky - AS1-AS14 kompletní řešení dle PD</t>
  </si>
  <si>
    <t>statika D.1.2.14:2710,6</t>
  </si>
  <si>
    <t>342170999</t>
  </si>
  <si>
    <t>M+D sloupy HEA 200 ve stěně kompletní řešení dle PD</t>
  </si>
  <si>
    <t>dle statika  :814,7</t>
  </si>
  <si>
    <t>311</t>
  </si>
  <si>
    <t>Sádrokartonové konstrukce</t>
  </si>
  <si>
    <t>342013123R00</t>
  </si>
  <si>
    <t>Příčka SDK tl.100mm,ocel.kce,2x oplášť.,RBI 12,5mm izolace tl. 60mm</t>
  </si>
  <si>
    <t>S.21:</t>
  </si>
  <si>
    <t>1.np:6*1,9*2+4,485*3,45*2</t>
  </si>
  <si>
    <t>-0,7*2*2</t>
  </si>
  <si>
    <t>2.np:5,15*(1,12*2+3,4+1,2*2+3,25+2,95+1*2+1,45+1,9*2+1,15)</t>
  </si>
  <si>
    <t>-0,7*2*11</t>
  </si>
  <si>
    <t>342013320</t>
  </si>
  <si>
    <t>Příčka SDK tl.150 mm,ocel.kce,2x oplášť.,RB 12,5mm izolace tloušťky 60 mm, EI 60</t>
  </si>
  <si>
    <t>S.16:</t>
  </si>
  <si>
    <t>1.np:4,485*(6+10+25,1)-(0,9*2*2+1,6*2)</t>
  </si>
  <si>
    <t>2.np:5,15*8,25-2*2</t>
  </si>
  <si>
    <t>S.19:</t>
  </si>
  <si>
    <t>1.np:4,485*6,25-0,9*2</t>
  </si>
  <si>
    <t>2.np:5,15*(5,45*4+26)-(0,9*2*4+2*2)</t>
  </si>
  <si>
    <t>342013321RT1</t>
  </si>
  <si>
    <t>Příčka SDK tl.150 mm,ocel.kce,2x oplášť.,RB 12,5mm izolace tloušťky 80 mm, Rw,r=55Db</t>
  </si>
  <si>
    <t>S.22:</t>
  </si>
  <si>
    <t>2.np:5,15*(7,25*4+32,95+7,8*6+32,2+2,7)</t>
  </si>
  <si>
    <t>-(5,85*1,15*4+0,9*2*5+6,4*1,15*4+1,8*3*2+0,9*2*5+2,2*3)</t>
  </si>
  <si>
    <t>0,15*(5,85*8+1,15*8+6,4*8+1,15*8)</t>
  </si>
  <si>
    <t>5,15*(14,2+7,05*3+3,85*2+20,25+7,7*2)</t>
  </si>
  <si>
    <t>-(3,45*3*4+4*3*2+2,8*3+4,85*3)</t>
  </si>
  <si>
    <t>0,15*(3*12+3,45*4+4*2+2,8+4,85)</t>
  </si>
  <si>
    <t>342013323R00</t>
  </si>
  <si>
    <t>Příčka SDKtl.150 mm,ocel.kce,2x oplášť.,RBI 12,5mm izolace tl. 60mm</t>
  </si>
  <si>
    <t>1.np:6*1,9+4,485*(5*2+8,2*2+2,4*3+4,5+1,5)</t>
  </si>
  <si>
    <t>-0,9*2*3</t>
  </si>
  <si>
    <t>2.np:5,15*(2,5+2,5*2+2,05+4,7+8+5,5+2,8)</t>
  </si>
  <si>
    <t>-0,9*2*4</t>
  </si>
  <si>
    <t>342013325</t>
  </si>
  <si>
    <t>Příčka SDKtl.150 mm,ocel.kce,2x oplášť.,RFI 12,5mm izolace tloušťky 60 mm, EI 60</t>
  </si>
  <si>
    <t>S.17:</t>
  </si>
  <si>
    <t>1.np:6*8</t>
  </si>
  <si>
    <t>342013326</t>
  </si>
  <si>
    <t>Příčka SDKtl.150 mm,ocel.kce,2x oplášť. 2xRFI 12,5+2xRB 12,5, izolace tl. 60 mm, EI 60</t>
  </si>
  <si>
    <t>S.18:</t>
  </si>
  <si>
    <t>1.np:4,485*10+6*3,4</t>
  </si>
  <si>
    <t>2.np:5,15*4</t>
  </si>
  <si>
    <t>342013328</t>
  </si>
  <si>
    <t>Příčka SDKtl.150 mm,ocel.kce,2x oplášť. 2xRBI 12,5+2xRB 12,5, izolace tl. 60mm</t>
  </si>
  <si>
    <t>S.20:</t>
  </si>
  <si>
    <t>1.np:6*(2,1+8)+4,485*(8+7,35+4,5+5+10,7+7,5)</t>
  </si>
  <si>
    <t>-(2*2,5*4+0,9*2)</t>
  </si>
  <si>
    <t>2.np:5,15*(11,5*2+1,55+6,05*2+5,9+9,8+8,7+3,6)</t>
  </si>
  <si>
    <t>-0,9*2*9</t>
  </si>
  <si>
    <t>342016223R00</t>
  </si>
  <si>
    <t>Příčka SDK tl.205mm,2x ocel.kce,2xoplášť.,RBI 12,5 izolace tl. 60mm</t>
  </si>
  <si>
    <t>1.np - u sloupů:4,485*0,4*2*2</t>
  </si>
  <si>
    <t>2.np:5,15*(3,4+0,4+4+3,2)</t>
  </si>
  <si>
    <t>342016225</t>
  </si>
  <si>
    <t>Příčka SDK tl.205mm,2x ocel.kce,2xoplášť. 2xRBI 12,5+2xRB 12,5, izolace tl. 60mm</t>
  </si>
  <si>
    <t>2.np:5,15*5,2</t>
  </si>
  <si>
    <t>342016323R00</t>
  </si>
  <si>
    <t>Příčka SDK tl.255mm,2x ocel.kce,2xoplášť.,RBI 12,5 izolace tl. 60mm</t>
  </si>
  <si>
    <t>2.np:5,15*(1,75+6,05+4+0,9)</t>
  </si>
  <si>
    <t>-0,9*2</t>
  </si>
  <si>
    <t>342016325</t>
  </si>
  <si>
    <t>Příčka SDK tl.255mm,2x ocel.kce,2xoplášť.,RBI 12,5 izolace tl. 200mm</t>
  </si>
  <si>
    <t>S.25 - světlíky:4*1*4*4</t>
  </si>
  <si>
    <t>347016191</t>
  </si>
  <si>
    <t>Předstěna SDK, ocel. kce, 2x RB 12,5mm, izolace dle PD</t>
  </si>
  <si>
    <t>150mm:</t>
  </si>
  <si>
    <t>1.np - 1.23:4,485*5,6-3,3*1,3+0,15*(3,3+1,3)*2</t>
  </si>
  <si>
    <t>schodiště:8,9*(2,15+2,4)+4,485*1,9-(3,65*2,25+1,2*2,25+2,15*1,5+1,2*1,5)</t>
  </si>
  <si>
    <t>0,15*(3,65+1,2+2,25*4+2,15*2+1,2*2+1,5*4)</t>
  </si>
  <si>
    <t>2.np:4,15*(7,1+9,45+3,7+3,55+6,3+3,35)</t>
  </si>
  <si>
    <t>-1,5*(1,1+3,45+4,6+3,45+1+2,15+2,3+3,6+2,4)</t>
  </si>
  <si>
    <t>0,15*(1,5*8+1,1*2+3,45*2+4,6*2+3,45*2+1*2+2,15*2+2,3*2+3,6*2+2,4*2)</t>
  </si>
  <si>
    <t>400mm:</t>
  </si>
  <si>
    <t>2.np:4,15*(11,15+3,6+6,9+3,75+6,95)</t>
  </si>
  <si>
    <t>-1,5*(3,75+5,1+3,6+1,25+5+3,75+1,15+3,75)</t>
  </si>
  <si>
    <t>0,4*(1,5*6+3,75*2+5,1*2+3,6*2+1,25*2+5*2+3,75*2+1,15*2+3,75*2)</t>
  </si>
  <si>
    <t>347016192</t>
  </si>
  <si>
    <t>Předstěna SDK, ocel. kce, 2x RBI 12,5mm, izolace dle PD</t>
  </si>
  <si>
    <t>2.np:4,15*(5,2+2,8)</t>
  </si>
  <si>
    <t>416021123R00</t>
  </si>
  <si>
    <t>Podhledy SDK, kovová.kce CD. 1x deska RBI 12,5 mm H.2</t>
  </si>
  <si>
    <t>1.np:</t>
  </si>
  <si>
    <t>1.15, 1.16, 1.17, 1.18:3+4,5+1,8+5</t>
  </si>
  <si>
    <t>1.26, 1.27, 1.28, 1.29:7+6+5+5,5</t>
  </si>
  <si>
    <t>2.np:</t>
  </si>
  <si>
    <t>2.19 - 2.37:6,5+5,5+1,8+1,2+1,2+3,7+5,5+8+1,5+1,5+2,5+4+1,2+1,2+4,5+9,5+1,5*3</t>
  </si>
  <si>
    <t>2.40 - 2.43:42,5+40,5+17+9,5</t>
  </si>
  <si>
    <t>416026126R00</t>
  </si>
  <si>
    <t>Podhled SDK,ocel.dvouúrov.kříž.rošt, 1x RF 15 mm H.3</t>
  </si>
  <si>
    <t>2.46:36</t>
  </si>
  <si>
    <t>416061112R00</t>
  </si>
  <si>
    <t>M+D kazetový podhled 600/600mm - H.4 REI 15, uchycení světel, VZT apod.</t>
  </si>
  <si>
    <t>1.24, 1.25:25,5+14</t>
  </si>
  <si>
    <t>2.01, 2.02, 2.18, 2.38, 2.39, 2.44:20+149+49+50+44+9,5</t>
  </si>
  <si>
    <t>2.45, 2.47 - 2.51:18+19+35+35+19+31,5</t>
  </si>
  <si>
    <t>416061312R00</t>
  </si>
  <si>
    <t>M+D akustický kazetový podhled 600/600mm - H.1 REI 15, Dn,c,w=52dB, uchycení světel, VZT apod.</t>
  </si>
  <si>
    <t>2.03 - 2.17:28,5+49,5+28+29+74+81,5+26+50+27,5+50,5+13,5*4+42</t>
  </si>
  <si>
    <t>416069999</t>
  </si>
  <si>
    <t>M+D revizní dvířka do SDK odolnost proti požáru a vlhkosti dle PD</t>
  </si>
  <si>
    <t>767586101RT1</t>
  </si>
  <si>
    <t xml:space="preserve">Nosný rošt podhledu - lehká stropní konstrukce </t>
  </si>
  <si>
    <t>2.np:37,95*32,95+1,65*16,7</t>
  </si>
  <si>
    <t>38</t>
  </si>
  <si>
    <t>Kompletní konstrukce</t>
  </si>
  <si>
    <t>38000</t>
  </si>
  <si>
    <t>M+D základové nosníky prefa - C30/37 XC2 XA1 B 500B, ZN1-ZN30, kompletní řešení dle PD</t>
  </si>
  <si>
    <t>statika D.1.2.14:176,7</t>
  </si>
  <si>
    <t>38001</t>
  </si>
  <si>
    <t>M+D sloupy prefa - C35/45 XC3, B 500B S1-S35, S40-S42, kompletní řešení dle PD</t>
  </si>
  <si>
    <t>statika D.1.2.14:146,8</t>
  </si>
  <si>
    <t>38002</t>
  </si>
  <si>
    <t>M+D stropní průvlaky prefa - C35/45 XC3, B 500B P1-P25, kompletní řešení dle PD</t>
  </si>
  <si>
    <t>statika D.1.2.14:114,1</t>
  </si>
  <si>
    <t>38003</t>
  </si>
  <si>
    <t>M+D střešní vazníky prefa - C45/55 XC3, B 500B VK1-VK4, VK10-VK17, kompletní řešení dle PD</t>
  </si>
  <si>
    <t>statika D.1.2.14:213</t>
  </si>
  <si>
    <t>38004</t>
  </si>
  <si>
    <t>M+D střešní průvlaky prefa - C35/45 XC3, B 500B P30-P34, kompletní řešení dle PD</t>
  </si>
  <si>
    <t>statika D.1.2.14:40,5</t>
  </si>
  <si>
    <t>38005</t>
  </si>
  <si>
    <t>M+D obvodové vaznice prefa - C35/45 XC3, B 500B OV1-OV3, OV10-OV16, kompletní řešení dle PD</t>
  </si>
  <si>
    <t>statika D.1.2.14:8,9</t>
  </si>
  <si>
    <t>38006</t>
  </si>
  <si>
    <t>M+D střešní ztužidla prefa - C35/45 XC3, B 500B Z1-Z12, Z20-Z25, kompletní řešení dle PD</t>
  </si>
  <si>
    <t>statika D.1.2.14:23,2</t>
  </si>
  <si>
    <t>38007</t>
  </si>
  <si>
    <t>M+D schodiště prefa - C30/37 XC3, B 500B R1-R5, D1-D3, kompletní řešení dle PD</t>
  </si>
  <si>
    <t>statika D.1.2.14:9,7</t>
  </si>
  <si>
    <t>38008</t>
  </si>
  <si>
    <t>M+D schodiště prefa - C35/45 XC3 ST1, ST2, kompletní řešení dle PD</t>
  </si>
  <si>
    <t>statika D.1.2.14:10,3</t>
  </si>
  <si>
    <t>4</t>
  </si>
  <si>
    <t>Vodorovné konstrukce</t>
  </si>
  <si>
    <t>411359991</t>
  </si>
  <si>
    <t>M+D trapézové plechy kompletní řešení dle PD</t>
  </si>
  <si>
    <t>statika D.1.2.14:75404</t>
  </si>
  <si>
    <t>411359992</t>
  </si>
  <si>
    <t>M+D ztužení střechy TR 108/6,3 kompletní řešení dle PD</t>
  </si>
  <si>
    <t>statika D.1.2.14:2080</t>
  </si>
  <si>
    <t>411359993</t>
  </si>
  <si>
    <t>M+D střešní výměny a lemování - L1-L3, V1 kompletní řešení dle PD</t>
  </si>
  <si>
    <t>statika D.1.2.14:9353</t>
  </si>
  <si>
    <t>417321414R00</t>
  </si>
  <si>
    <t xml:space="preserve">Ztužující pásy a věnce z betonu železového C 25/30 </t>
  </si>
  <si>
    <t>dle statika :</t>
  </si>
  <si>
    <t>V1:82,8*0,25*0,25</t>
  </si>
  <si>
    <t>V2:73,6*0,25*0,25</t>
  </si>
  <si>
    <t>V3:73,6*0,25*0,25</t>
  </si>
  <si>
    <t>V4:73,6*0,25*0,25</t>
  </si>
  <si>
    <t>V5:15,4*0,25*0,25</t>
  </si>
  <si>
    <t>417351115R00</t>
  </si>
  <si>
    <t xml:space="preserve">Bednění ztužujících pásů a věnců - zřízení </t>
  </si>
  <si>
    <t>V1:82,8*0,25*2</t>
  </si>
  <si>
    <t>V2:73,6*0,25*2</t>
  </si>
  <si>
    <t>V3:73,6*0,25*2</t>
  </si>
  <si>
    <t>V4:73,6*0,25*2</t>
  </si>
  <si>
    <t>V5:15,4*0,25*2</t>
  </si>
  <si>
    <t>417351116R00</t>
  </si>
  <si>
    <t xml:space="preserve">Bednění ztužujících pásů a věnců - odstranění </t>
  </si>
  <si>
    <t>417361821R00</t>
  </si>
  <si>
    <t xml:space="preserve">Výztuž ztužujících pásů a věnců z oceli 10505 </t>
  </si>
  <si>
    <t>V1-V5:1,8173</t>
  </si>
  <si>
    <t>953981105R00</t>
  </si>
  <si>
    <t>Chemické kotvy do betonu dle PD kotvení žb věnců k prefa prvkům</t>
  </si>
  <si>
    <t>V1-V5:128</t>
  </si>
  <si>
    <t>411120033RAE</t>
  </si>
  <si>
    <t>Strop montovaný z panelů Spiroll, tl. 26,5 cm C45/55 XC1, vč. prostupů a ocel. výměn</t>
  </si>
  <si>
    <t>statika D.1.2.14:1145,3</t>
  </si>
  <si>
    <t>5</t>
  </si>
  <si>
    <t>Komunikace</t>
  </si>
  <si>
    <t>501</t>
  </si>
  <si>
    <t xml:space="preserve">Dopravní řešení - samostatný rozpočet </t>
  </si>
  <si>
    <t>61</t>
  </si>
  <si>
    <t>Upravy povrchů vnitřní</t>
  </si>
  <si>
    <t>611425133RT2</t>
  </si>
  <si>
    <t>Omítka vnitřní schodišťových konstr., MVC, štuková s použitím suché maltové směsi</t>
  </si>
  <si>
    <t>1,45*2,55*2+4,2*1,2*2+4,2*0,3*3</t>
  </si>
  <si>
    <t>2,5*2,4+1,2*2,4*2+1,2*(2,5+3*2)+0,3*(2,5+3*2)</t>
  </si>
  <si>
    <t>612421637R00</t>
  </si>
  <si>
    <t xml:space="preserve">Omítka vnitřní zdiva, MVC, štuková </t>
  </si>
  <si>
    <t>na porobeton - S.15:</t>
  </si>
  <si>
    <t>1.np:6,5*6-(2*2,5+0,9*2)</t>
  </si>
  <si>
    <t>4,485*(10+0,4*3)</t>
  </si>
  <si>
    <t>4,485*(6+8,875+2,4*2+6*2)-0,9*2*2</t>
  </si>
  <si>
    <t>2.np:4,2*(7,3+8+11)</t>
  </si>
  <si>
    <t>612421999</t>
  </si>
  <si>
    <t xml:space="preserve">Ochrana svislé hydroizolace </t>
  </si>
  <si>
    <t>0,5*(80*2+67*2)</t>
  </si>
  <si>
    <t>-0,5*(3*6+1*6+2,1+3,65+1,2)</t>
  </si>
  <si>
    <t>sloupy:0,5*(4*0,4*32+2*0,4*54)</t>
  </si>
  <si>
    <t>63</t>
  </si>
  <si>
    <t>Podlahy a podlahové konstrukce</t>
  </si>
  <si>
    <t>631315711RT2</t>
  </si>
  <si>
    <t>Mazanina betonová tl. 12 - 24 cm C 25/30 XC1 drátkobeton, výplň 20 kg/m3, vč. dilatací dle PD</t>
  </si>
  <si>
    <t>S.1:0,19*(59,6*79,6+7,25*24,8-104)</t>
  </si>
  <si>
    <t>S.2:0,17*104</t>
  </si>
  <si>
    <t>63131621</t>
  </si>
  <si>
    <t>Strojní hlazení betonové podlahy vč. vsypu dle PD</t>
  </si>
  <si>
    <t>S.1:59,6*79,6+7,25*24,8-104</t>
  </si>
  <si>
    <t>S.2:104</t>
  </si>
  <si>
    <t>631361921R00</t>
  </si>
  <si>
    <t xml:space="preserve">Výztuž mazanin svařovanou sítí </t>
  </si>
  <si>
    <t>S.4 - 4/150/150mm:(37,95*16,25+39,6*16,7-2,55*5-2,4*4,8)*1,347/1000*1,15</t>
  </si>
  <si>
    <t>631416211R00</t>
  </si>
  <si>
    <t>Mazanina betonová, tloušťka 5 - 8 cm s hladkým povrchem</t>
  </si>
  <si>
    <t>S.4:(37,95*16,25+39,6*16,7-2,55*5-2,4*4,8)*0,07</t>
  </si>
  <si>
    <t>632416235RT4</t>
  </si>
  <si>
    <t>Potěr betonový, tl. 35 mm samonivelační</t>
  </si>
  <si>
    <t>S.3:2,55*1,7+(0,175+0,26)*1,2*28</t>
  </si>
  <si>
    <t>2,4*(1,2+2,5)+(0,175+0,26)*1,2*28</t>
  </si>
  <si>
    <t>632451033R00</t>
  </si>
  <si>
    <t xml:space="preserve">Vyrovnávací potěr MC 15, v ploše, tl. 40 mm </t>
  </si>
  <si>
    <t>S.4:37,95*16,25+39,6*16,7-2,55*5-2,4*4,8</t>
  </si>
  <si>
    <t>94</t>
  </si>
  <si>
    <t>Lešení a stavební výtahy</t>
  </si>
  <si>
    <t>941955003R00</t>
  </si>
  <si>
    <t xml:space="preserve">Lešení lehké pomocné, výška podlahy do 2,5 m </t>
  </si>
  <si>
    <t>211,1+36+518,5+540,5</t>
  </si>
  <si>
    <t>95</t>
  </si>
  <si>
    <t>Dokončovací konstrukce na pozemních stavbách</t>
  </si>
  <si>
    <t>952901221R00</t>
  </si>
  <si>
    <t xml:space="preserve">Vyčištění průmyslových budov a objektů výrobních </t>
  </si>
  <si>
    <t>1.np:80*60+7,25*25,15</t>
  </si>
  <si>
    <t>2.np:38,4*16,25+40,05*17,15</t>
  </si>
  <si>
    <t>639570019</t>
  </si>
  <si>
    <t>Okapový chodník kolem budovy šířky 0,5 m beton. dlažba 50/50/5cm, obrubník</t>
  </si>
  <si>
    <t>80+67,25+0,5</t>
  </si>
  <si>
    <t>952909999</t>
  </si>
  <si>
    <t>Stavební výpomoci pro instalace (ZTI, ÚT, elektro, slaboproud, VZT, MaR)</t>
  </si>
  <si>
    <t>98</t>
  </si>
  <si>
    <t>Demolice</t>
  </si>
  <si>
    <t>113108410R00</t>
  </si>
  <si>
    <t xml:space="preserve">Odstranění podkladu pl. nad 50 m2, živice tl.10 cm </t>
  </si>
  <si>
    <t>113109420R00</t>
  </si>
  <si>
    <t xml:space="preserve">Odstranění podkladu pl.nad 50 m2, beton, tl. 20 cm </t>
  </si>
  <si>
    <t>979081111R00</t>
  </si>
  <si>
    <t xml:space="preserve">Odvoz suti a vybour. hmot na skládku do 1 km </t>
  </si>
  <si>
    <t>demolice zděného objektu:(19026,5-230)*0,25</t>
  </si>
  <si>
    <t>černá skládka:1310*0,8</t>
  </si>
  <si>
    <t>živice:345*0,1*2,2</t>
  </si>
  <si>
    <t>979081121R00</t>
  </si>
  <si>
    <t xml:space="preserve">Příplatek k odvozu za každý další 1 km </t>
  </si>
  <si>
    <t>(19026,5-230)*0,25*15</t>
  </si>
  <si>
    <t>1310*0,8*15</t>
  </si>
  <si>
    <t>345*0,1*2,2*15</t>
  </si>
  <si>
    <t>979083111R00</t>
  </si>
  <si>
    <t xml:space="preserve">Vodorovné přemístění suti na skládku do 100 m </t>
  </si>
  <si>
    <t>severní část pozemku:</t>
  </si>
  <si>
    <t>demolice zděného objektu:230*0,25</t>
  </si>
  <si>
    <t>beton:975*0,2*2,4</t>
  </si>
  <si>
    <t>demolice žb objektu:2562,5*0,3</t>
  </si>
  <si>
    <t>černá skládka:1310*1,6</t>
  </si>
  <si>
    <t>979086112R00</t>
  </si>
  <si>
    <t xml:space="preserve">Nakládání nebo překládání suti a vybouraných hmot </t>
  </si>
  <si>
    <t>černá skládka:1310*1,6+1310*0,8</t>
  </si>
  <si>
    <t>979093119</t>
  </si>
  <si>
    <t xml:space="preserve">Recyklace, uložení suti na se zhutněním </t>
  </si>
  <si>
    <t>979990001R00</t>
  </si>
  <si>
    <t xml:space="preserve">Poplatek za skládku stavební suti </t>
  </si>
  <si>
    <t>979990112R00</t>
  </si>
  <si>
    <t xml:space="preserve">Poplatek za skládku suti - obalované kam. - asfalt </t>
  </si>
  <si>
    <t>asfalt:345*0,22</t>
  </si>
  <si>
    <t>981014312R00</t>
  </si>
  <si>
    <t xml:space="preserve">Demolice budov mechanizací, zdivo, konstr. do 15 % </t>
  </si>
  <si>
    <t>dle PD:21589-2562,5</t>
  </si>
  <si>
    <t>981014712R00</t>
  </si>
  <si>
    <t xml:space="preserve">Demolice budov mechanizací, ŽB, konstr. do 15 % </t>
  </si>
  <si>
    <t>SO 03:10250*0,25</t>
  </si>
  <si>
    <t>99</t>
  </si>
  <si>
    <t>Staveništní přesun hmot</t>
  </si>
  <si>
    <t>998014021R00</t>
  </si>
  <si>
    <t xml:space="preserve">Přesun hmot, budovy mont. vícepodl. s pláštěm, 18m </t>
  </si>
  <si>
    <t>711</t>
  </si>
  <si>
    <t>Izolace proti vodě</t>
  </si>
  <si>
    <t>711171559RV1</t>
  </si>
  <si>
    <t>Izolace proti vlhkosti vodorovná, fólií, volně včetně fólie PE-HD tl. 0,6 mm dle PD</t>
  </si>
  <si>
    <t>S.1, S.2:60*80+7,25*25,15</t>
  </si>
  <si>
    <t>711172559RV1</t>
  </si>
  <si>
    <t>Izolace proti vlhkosti svislá, fólií, volně včetně fólie PE-HD tl. 0,6 mm dle PD</t>
  </si>
  <si>
    <t>vytažení na základový nosník:0,75*(79,6+66,85)*2</t>
  </si>
  <si>
    <t>sloupy:0,75*(4*0,4*32+2*0,4*54)</t>
  </si>
  <si>
    <t>711191171RT2</t>
  </si>
  <si>
    <t>Izolace proti zem.vlhkosti,podk.textilie,vodorovná včetně dodávky textílie 200 g/m2 dle PD</t>
  </si>
  <si>
    <t>711191172RT2</t>
  </si>
  <si>
    <t>Izolace proti zem.vlhkosti,ochr.textilie,vodorovná včetně dodávky textílie 200 g/m2 dle PD</t>
  </si>
  <si>
    <t>711191271RT2</t>
  </si>
  <si>
    <t>Izolace proti zem.vlhkosti,podklad.textilie,svislá včetně dodávky textílie 200 g/m2 dle PD</t>
  </si>
  <si>
    <t>711191272RT2</t>
  </si>
  <si>
    <t>Izolace proti zem.vlhkosti,ochran.textilie,svislá včetně dodávky textílie 200 g/m2 dle PD</t>
  </si>
  <si>
    <t>711212002R00</t>
  </si>
  <si>
    <t xml:space="preserve">Hydroizolační povlak - nátěr nebo stěrka </t>
  </si>
  <si>
    <t>pod dlažbu:735</t>
  </si>
  <si>
    <t>pod obklad:1249,925</t>
  </si>
  <si>
    <t>998711203R00</t>
  </si>
  <si>
    <t xml:space="preserve">Přesun hmot pro izolace proti vodě, výšky do 60 m </t>
  </si>
  <si>
    <t>712</t>
  </si>
  <si>
    <t>Živičné krytiny</t>
  </si>
  <si>
    <t>711151111RU3</t>
  </si>
  <si>
    <t>Izolace proti vlhk. vodorovná samolepicím pásem včetně pásu SBS modif. asfalt. AL folie - dle PD</t>
  </si>
  <si>
    <t>parozábrana:60*80+7,25*25,15</t>
  </si>
  <si>
    <t>712372121RU3</t>
  </si>
  <si>
    <t>D+M krytina střech do 10° fólie PVC-P tl. 1,5mm mechanické kotvení, doplňky, prostupy - dle PD</t>
  </si>
  <si>
    <t>60*80+7,25*25,15</t>
  </si>
  <si>
    <t>0,4*(59,6+14,8)*2</t>
  </si>
  <si>
    <t>0,4*(7,05+24,75)*2</t>
  </si>
  <si>
    <t>0,9*(59,6+64,6)*2</t>
  </si>
  <si>
    <t>0,75*(39,2+32,8)*2</t>
  </si>
  <si>
    <t>712391171RZ1</t>
  </si>
  <si>
    <t>Povlaková krytina střech do 10°, podklad. textilie 1 vrstva - včetně dodávky textilie - dle PD</t>
  </si>
  <si>
    <t>998712203R00</t>
  </si>
  <si>
    <t xml:space="preserve">Přesun hmot pro povlakové krytiny, výšky do 24 m </t>
  </si>
  <si>
    <t>713</t>
  </si>
  <si>
    <t>Izolace tepelné</t>
  </si>
  <si>
    <t>713111121RT1</t>
  </si>
  <si>
    <t>Izolace tepelné stropů rovných spodem, drátem 1 vrstva - materiál ve specifikaci</t>
  </si>
  <si>
    <t>2.np - nad podhledy H.1:</t>
  </si>
  <si>
    <t>713111221RO6</t>
  </si>
  <si>
    <t>M+D parozábrany, zavěšené podhl., přelep. spojů s AL vložkou</t>
  </si>
  <si>
    <t>nad podhledy H.2:</t>
  </si>
  <si>
    <t>713121111RT1</t>
  </si>
  <si>
    <t>Izolace tepelná podlah na sucho, jednovrstvá materiál ve specifikaci</t>
  </si>
  <si>
    <t>713141123R00</t>
  </si>
  <si>
    <t xml:space="preserve">Mtž izolace tepelná střech </t>
  </si>
  <si>
    <t>kombinovaný TI 200:32,55*16,25+34,2*16,7</t>
  </si>
  <si>
    <t>kombinovaný TI 140:(59,6*14,8+59,6*64,6+7,05*24,75)-(32,55*16,25+34,2*16,7)</t>
  </si>
  <si>
    <t>odpočet DP1:-(2,6*14,8+1,2*(34,2+16,25+16,7+35,55+16,25+16,7))</t>
  </si>
  <si>
    <t>DP1 MV 80+120:2*1,2*(34,2+16,25+16,7)</t>
  </si>
  <si>
    <t>DP1 MV 80+60:2*(2,6*14,8+1,2*(35,55+16,25+16,7))</t>
  </si>
  <si>
    <t>713141125R00</t>
  </si>
  <si>
    <t>Mtž izolace tepelná střech, desky - spádové klíny EPS+MV</t>
  </si>
  <si>
    <t>spádové klíny:59,6*14,8+5*24,75*0,5</t>
  </si>
  <si>
    <t>64,6*3*4</t>
  </si>
  <si>
    <t>713191100RT9</t>
  </si>
  <si>
    <t>Položení separační fólie včetně dodávky fólie PE</t>
  </si>
  <si>
    <t>28375611</t>
  </si>
  <si>
    <t>Deska POLYFON EPS T 5000 N/m2 tl. 30 mm</t>
  </si>
  <si>
    <t>S.4 - dle PD:(37,95*16,25+39,6*16,7-2,55*5-2,4*4,8)*1,05</t>
  </si>
  <si>
    <t>28375971</t>
  </si>
  <si>
    <t>Deska spádová EPS 100 - dle PD</t>
  </si>
  <si>
    <t>spádové klíny EPS:(59,6-2,6)*14,8*(0,02+0,17)*0,5*1,1</t>
  </si>
  <si>
    <t>5*24,75*0,5*(0,02+0,17)*0,5*1,1</t>
  </si>
  <si>
    <t>(64,6*3*4-(39*3*2+2,6*3))*(0,02+0,17)*0,5*1,1</t>
  </si>
  <si>
    <t>6315085921</t>
  </si>
  <si>
    <t>Minerální akustická izolae tl. 60mm</t>
  </si>
  <si>
    <t>nad podhledy H.1:540,5*1,05</t>
  </si>
  <si>
    <t>63151369</t>
  </si>
  <si>
    <t>Deska střešní spádová minerální vata - dle PD</t>
  </si>
  <si>
    <t>spádové klíny MV:2,6*14,8*(0,02+0,17)*0,5*1,1</t>
  </si>
  <si>
    <t>(39*3*2+2,6*3)*(0,02+0,17)*0,5*1,1</t>
  </si>
  <si>
    <t>631514801</t>
  </si>
  <si>
    <t>Deska z minerální plsti tl. 60 mm - dle PD spodní vrstva</t>
  </si>
  <si>
    <t>DP1 MV 60:1,05*(2,6*14,8+1,2*(35,55+16,25+16,7))</t>
  </si>
  <si>
    <t>631514804</t>
  </si>
  <si>
    <t>Deska z minerální plsti tl. 120 mm - dle PD spodní vrstva</t>
  </si>
  <si>
    <t>DP1 MV 120:1,05*1,2*(34,2+16,25+16,7)</t>
  </si>
  <si>
    <t>63151500</t>
  </si>
  <si>
    <t>Deska z minerální plsti tl. 80 mm - dle PD horní vrstva</t>
  </si>
  <si>
    <t>DP1 MV 80:1,05*1,2*(34,2+16,25+16,7)</t>
  </si>
  <si>
    <t>DP1 MV 80:1,05*(2,6*14,8+1,2*(35,55+16,25+16,7))</t>
  </si>
  <si>
    <t>63151603</t>
  </si>
  <si>
    <t>Deska izolační tl. 140 mm, 2x30mm MV, 80mm EPS REI 30 - dle PD</t>
  </si>
  <si>
    <t>kombinovaný TI 140:((59,6*14,8+59,6*64,6+7,05*24,75)-(32,55*16,25+34,2*16,7))*1,05</t>
  </si>
  <si>
    <t>odpočet DP1 MV 80+60:-(2,6*14,8+1,2*(35,55+16,25+16,7))*1,05</t>
  </si>
  <si>
    <t>63151606</t>
  </si>
  <si>
    <t>Deska izolační tl. 200 mm, 2x30mm MV, 140mm EPS REI 30 - dle PD</t>
  </si>
  <si>
    <t>kombinovaný TI 200:(32,55*16,25+34,2*16,7)*1,05</t>
  </si>
  <si>
    <t>DP1 MV 80+120:-1,2*(34,2+16,25+16,7)*1,05</t>
  </si>
  <si>
    <t>998713203R00</t>
  </si>
  <si>
    <t xml:space="preserve">Přesun hmot pro izolace tepelné, výšky do 24 m </t>
  </si>
  <si>
    <t>720</t>
  </si>
  <si>
    <t>Zdravotechnická instalace</t>
  </si>
  <si>
    <t xml:space="preserve">IS + ZTI - samostatný rozpočet </t>
  </si>
  <si>
    <t>7201</t>
  </si>
  <si>
    <t xml:space="preserve">Přípojka vodovodu - samostatný rozpočet </t>
  </si>
  <si>
    <t>730</t>
  </si>
  <si>
    <t>Ústřední vytápění</t>
  </si>
  <si>
    <t xml:space="preserve">Ústřední vytápění - samostatný rozpočet </t>
  </si>
  <si>
    <t>764</t>
  </si>
  <si>
    <t>Konstrukce klempířské</t>
  </si>
  <si>
    <t>764233470R00</t>
  </si>
  <si>
    <t xml:space="preserve">Lemování z Ti Zn zdí, plochých střech, rš 720 mm </t>
  </si>
  <si>
    <t>K/05:31,2</t>
  </si>
  <si>
    <t>764233480R00</t>
  </si>
  <si>
    <t xml:space="preserve">Lemování z Ti Zn zdí, plochých střech, rš 820 mm </t>
  </si>
  <si>
    <t>K/06:39,2</t>
  </si>
  <si>
    <t>764251405R00</t>
  </si>
  <si>
    <t xml:space="preserve">Žlaby z Ti Zn plechu, podok. čtyřhranné, rš 400 mm </t>
  </si>
  <si>
    <t>K/07:25</t>
  </si>
  <si>
    <t>K/08:27</t>
  </si>
  <si>
    <t>764259432R00</t>
  </si>
  <si>
    <t xml:space="preserve">Kotlík čtyřhran. pro žlaby Ti Zn 300 x 300 x 350mm </t>
  </si>
  <si>
    <t>K/02:4</t>
  </si>
  <si>
    <t>K/03:2</t>
  </si>
  <si>
    <t>K/04:4</t>
  </si>
  <si>
    <t>764530420R00</t>
  </si>
  <si>
    <t xml:space="preserve">Oplechování zdí z Ti Zn plechu, rš 330 mm </t>
  </si>
  <si>
    <t>K/01:73</t>
  </si>
  <si>
    <t>764554404R00</t>
  </si>
  <si>
    <t xml:space="preserve">Odpadní trouby z Ti Zn plechu, kruhové, D 150 mm </t>
  </si>
  <si>
    <t>K/02:56</t>
  </si>
  <si>
    <t>K/03:15</t>
  </si>
  <si>
    <t>K/04:30</t>
  </si>
  <si>
    <t>998764203R00</t>
  </si>
  <si>
    <t xml:space="preserve">Přesun hmot pro klempířské konstr., výšky do 24 m </t>
  </si>
  <si>
    <t>766</t>
  </si>
  <si>
    <t>Konstrukce truhlářské</t>
  </si>
  <si>
    <t>766000001</t>
  </si>
  <si>
    <t>D+M T/01 dveře vnitřní plné 700/1970mm, ocel. zár. bílá folie, PÚ, doplňky dle PD</t>
  </si>
  <si>
    <t>766000002</t>
  </si>
  <si>
    <t>D+M T/02 dveře vnitřní plné 700/1970mm, ocel. zár. bílá folie, PÚ, doplňky dle PD</t>
  </si>
  <si>
    <t>766000003</t>
  </si>
  <si>
    <t>D+M T/03 dveře vnitřní plné 900/1970mm, ocel. zár. bílá folie, PÚ, doplňky dle PD</t>
  </si>
  <si>
    <t>766000004</t>
  </si>
  <si>
    <t>D+M T/04 dveře vnitřní prosklené 900/1970mm ocel. zár., bílá folie, PÚ, doplňky dle PD</t>
  </si>
  <si>
    <t>766000005</t>
  </si>
  <si>
    <t>D+M T/05 dveře vnitřní plné 900/1970mm, ocel. zár. bílá folie, PÚ, doplňky dle PD</t>
  </si>
  <si>
    <t>766000006</t>
  </si>
  <si>
    <t>D+M T/06 dveře vnitřní plné 2000/1970mm ocel. zár., bílá folie, PÚ, doplňky dle PD</t>
  </si>
  <si>
    <t>766000007</t>
  </si>
  <si>
    <t>D+M T/07 dveře vnitřní plné 900/1970mm, ocel. zár. bílá folie, PÚ, doplňky dle PD</t>
  </si>
  <si>
    <t>766000008</t>
  </si>
  <si>
    <t>D+M T/08 dveře vnitřní prosklené 900/1970mm ocel. zár., bílá folie, PÚ, doplňky dle PD</t>
  </si>
  <si>
    <t>766000009</t>
  </si>
  <si>
    <t>D+M T/09 dveře vnitřní plné 2000/1970mm, folie ocel. zár., EW15 DP3-C, PÚ, doplňky dle PD</t>
  </si>
  <si>
    <t>998766203R00</t>
  </si>
  <si>
    <t xml:space="preserve">Přesun hmot pro truhlářské konstr., výšky do 24 m </t>
  </si>
  <si>
    <t>767</t>
  </si>
  <si>
    <t>Konstrukce zámečnické</t>
  </si>
  <si>
    <t>767000001</t>
  </si>
  <si>
    <t>D+M Z/01 dveře vnitřní ocelové plné 900/1970mm zárubeň, EI 30 DP3-C, PÚ, doplňky dle PD</t>
  </si>
  <si>
    <t>767000002</t>
  </si>
  <si>
    <t>D+M Z/02 dveře vnitřní ocelové plné 900/1970mm zárubeň, EI 45 DP1-C, PÚ, doplňky dle PD</t>
  </si>
  <si>
    <t>767000003</t>
  </si>
  <si>
    <t>D+M Z/03 dveře vnitřní ocelové plné 1600/1970mm zárubeň, EI 30 DP3-C, PÚ, doplňky dle PD</t>
  </si>
  <si>
    <t>767000004</t>
  </si>
  <si>
    <t>D+M Z/04 vrata vnitřní ocelové plné 2000/2500mm otevíravá, zárubeň, PÚ, doplňky dle PD</t>
  </si>
  <si>
    <t>767000005</t>
  </si>
  <si>
    <t>D+M Z/05 vrata vnitřní ocelové plné 2000/2500mm výsuvná, zárubeň, EW 45/DP1-C, PÚ, doplňky dle PD</t>
  </si>
  <si>
    <t>767000007</t>
  </si>
  <si>
    <t>D+M Z/07 vrata sekční fasádní 3000/5000mm zateplená, dveře, PÚ, doplňky dle PD</t>
  </si>
  <si>
    <t>767000008</t>
  </si>
  <si>
    <t>D+M Z/08 dveře fasádní plné 1000/2050mm dle fasády, PÚ, doplňky dle PD</t>
  </si>
  <si>
    <t>767000009</t>
  </si>
  <si>
    <t>D+M Z/09 dveře vnější Al prosklené 1200/2250mm dvojsklo, PÚ, vlastnosti a doplňky dle PD</t>
  </si>
  <si>
    <t>767000010</t>
  </si>
  <si>
    <t>D+M Z/10 stěna vnější Al prosklená 3650/2250mm dvojsklo, dveře, PÚ, vlastnosti a doplňky dle PD</t>
  </si>
  <si>
    <t>767000011</t>
  </si>
  <si>
    <t>D+M Z/11 vybavení WC pro imobilní v 1.np 8x madlo (1+1+2+4), 1x zrcadlo, dle PD</t>
  </si>
  <si>
    <t>767000012</t>
  </si>
  <si>
    <t>D+M Z/12 požární žebřík s ochranným košem, 8m suchovod, kotvení a doplňky dle PD</t>
  </si>
  <si>
    <t>767000013</t>
  </si>
  <si>
    <t>D+M Z/13 požární žebřík s ochranným košem, 7,7m suchovod, kotvení a doplňky dle PD</t>
  </si>
  <si>
    <t>767000014</t>
  </si>
  <si>
    <t>D+M Z/14 střešní světlík 1200/1200 mm dálkové ovládání, vlastnosti a doplňky dle PD</t>
  </si>
  <si>
    <t>767000015</t>
  </si>
  <si>
    <t>D+M Z/15 střešní světlík 1000/1000 mm dálkové ovládání, vlastnosti a doplňky dle PD</t>
  </si>
  <si>
    <t>767000016</t>
  </si>
  <si>
    <t>D+M Z/16 zábradlí schodiště administr. část PÚ, kotvení a doplňky dle PD</t>
  </si>
  <si>
    <t>767000017</t>
  </si>
  <si>
    <t>D+M Z/17 zábradlí schodiště výrobní část PÚ, kotvení a doplňky dle PD</t>
  </si>
  <si>
    <t>767000018</t>
  </si>
  <si>
    <t>D+M Z/18 dveře fasádní ocel. plné 2000/2500mm zateplené, zárubeň, PÚ, doplňky dle PD</t>
  </si>
  <si>
    <t>767000019</t>
  </si>
  <si>
    <t>D+M Z/19 oplocení v. 3m, poplastované pletivo sloupky, kotvení, PÚ, doplňky dle PD</t>
  </si>
  <si>
    <t>767000020</t>
  </si>
  <si>
    <t>D+M Z/20 přístřešek nad expedicí, ocel. profily trapéz. plech, kotvení, PÚ, doplňky dle PD</t>
  </si>
  <si>
    <t>767000021</t>
  </si>
  <si>
    <t>D+M Z/21 přístřešek nad příjmem, ocel. profily trapéz. plech, kotvení, PÚ, doplňky dle PD</t>
  </si>
  <si>
    <t>767000022</t>
  </si>
  <si>
    <t>D+M Z/22 oplocení v. 1,8m, poplast. pletivo, patky sloupky, vzpěry, PÚ, brána, branka - dle PD</t>
  </si>
  <si>
    <t>767000023</t>
  </si>
  <si>
    <t xml:space="preserve">D+M Z/23 nástěnný věšák do šatny, sprchy - dle PD </t>
  </si>
  <si>
    <t>767000024</t>
  </si>
  <si>
    <t xml:space="preserve">D+M Z/24 držák na projektor - dle PD </t>
  </si>
  <si>
    <t>767000025</t>
  </si>
  <si>
    <t>D+M Z/25 nerez mřížka pro pásovou vpusť interier - dle PD</t>
  </si>
  <si>
    <t>767000026</t>
  </si>
  <si>
    <t>D+M Z/26 ochranná skříň pro tlakové lahve ocel. profily, tahokov, PÚ, doplňky dle PD</t>
  </si>
  <si>
    <t>767000027</t>
  </si>
  <si>
    <t>D+M Z/27 stěna vnitřní Al prosklená 2550/3000mm dvojsklo, dveře, PÚ, vlastnosti a doplňky dle PD</t>
  </si>
  <si>
    <t>767000028</t>
  </si>
  <si>
    <t>D+M Z/28 stěna vnitřní Al prosklená 2350/3000mm dvojsklo, dveře, PÚ, vlastnosti a doplňky dle PD</t>
  </si>
  <si>
    <t>767000029</t>
  </si>
  <si>
    <t>D+M Z/29 stěna vnitřní Al prosklená 2700/3000mm dvojsklo, dveře, PÚ, vlastnosti a doplňky dle PD</t>
  </si>
  <si>
    <t>767000030</t>
  </si>
  <si>
    <t>D+M Z/30 kotvící prvky systému tlak. vzduchu dle požadavku provozu MP, dle PD</t>
  </si>
  <si>
    <t>767000031</t>
  </si>
  <si>
    <t>D+M Z/31 PHP vč. kotvení a příslušenství 21A-6kg-35ks, 55B-5kg-2ks, dle PD</t>
  </si>
  <si>
    <t>767000032</t>
  </si>
  <si>
    <t>D+M Z/32 lemování vrat - podlaha, L200/200/16mm kotvení, PÚ, dle PD</t>
  </si>
  <si>
    <t>6*3+1*2</t>
  </si>
  <si>
    <t>767000033</t>
  </si>
  <si>
    <t>D+M Z/33 čistící zona venkovní 1500/1000mm pryž, Al rám, kotvení, PÚ, dle PD</t>
  </si>
  <si>
    <t>767000034</t>
  </si>
  <si>
    <t>D+M Z/34 ochrana připoj. skříně, trubka 120/8m základ, kotvení, PÚ, dle PD</t>
  </si>
  <si>
    <t>767000035</t>
  </si>
  <si>
    <t>D+M Z/35 litinový pojízdný (5t) poklop 600/600mm napojení na skladbu S.1</t>
  </si>
  <si>
    <t>767000036</t>
  </si>
  <si>
    <t>D+M Z/36 rám pro VZT jednotku kotvení, PÚ, doplňky dle PD</t>
  </si>
  <si>
    <t>767000037</t>
  </si>
  <si>
    <t>D+M Z/37 kotvení jednotek VZT chlazení dle typu jednotek, dle PD</t>
  </si>
  <si>
    <t>767000038</t>
  </si>
  <si>
    <t>D+M Z/38 oplocení v. 3m, poplastované pletivo sloupky, kotvení, PÚ, branky, doplňky dle PD</t>
  </si>
  <si>
    <t>767000039</t>
  </si>
  <si>
    <t>D+M Z/39 nerezová mřížka 800/800mm pro vpusť pochozí, chem.odol., příslušenství, doplňky dle PD</t>
  </si>
  <si>
    <t>998767203R00</t>
  </si>
  <si>
    <t xml:space="preserve">Přesun hmot pro zámečnické konstr., výšky do 24 m </t>
  </si>
  <si>
    <t>769</t>
  </si>
  <si>
    <t>Otvorové prvky z plastu</t>
  </si>
  <si>
    <t>769000001</t>
  </si>
  <si>
    <t>D+M P/01 stěna vnitřní plast. 5850/1150mm, 2sklo žaluzie, parapety, vlastnosti a doplňky dle PD</t>
  </si>
  <si>
    <t>769000002</t>
  </si>
  <si>
    <t>D+M P/02 stěna vnitřní plast. 6400/1150mm, 2sklo žaluzie, parapety, vlastnosti a doplňky dle PD</t>
  </si>
  <si>
    <t>769000003</t>
  </si>
  <si>
    <t>D+M P/03 stěna vnitřní plast. 2000/2050mm, 2sklo žaluzie, dveře, vlastnosti a doplňky dle PD</t>
  </si>
  <si>
    <t>769000007</t>
  </si>
  <si>
    <t>D+M P/07 stěna vnitřní plast. 3450/3000mm, 2sklo žaluzie, dveře, vlastnosti a doplňky dle PD</t>
  </si>
  <si>
    <t>769000008</t>
  </si>
  <si>
    <t>D+M P/08 stěna vnitřní plast. 7600/3000mm, 2sklo žaluzie, dveře, vlastnosti a doplňky dle PD</t>
  </si>
  <si>
    <t>769000009</t>
  </si>
  <si>
    <t>D+M P/09 stěna vnitřní plast. 2800/3000mm, 2sklo žaluzie, dveře, vlastnosti a doplňky dle PD</t>
  </si>
  <si>
    <t>769000010</t>
  </si>
  <si>
    <t>D+M P/10 stěna vnitřní plast. 4850/3000mm, 2sklo žaluzie, dveře, vlastnosti a doplňky dle PD</t>
  </si>
  <si>
    <t>769000011</t>
  </si>
  <si>
    <t>D+M P/11 dveře vnitřní plast. 1050/2050mm, 2sklo žaluzie, vlastnosti a doplňky dle PD</t>
  </si>
  <si>
    <t>769000012</t>
  </si>
  <si>
    <t>D+M P/12 meziokenní výplň plast. 400/1500mm vlastnosti a doplňky dle PD</t>
  </si>
  <si>
    <t>769000013</t>
  </si>
  <si>
    <t>D+M P/13 okno plast. 3750/1500mm, 2sklo žaluzie, parapet, vlastnosti a doplňky dle PD</t>
  </si>
  <si>
    <t>769000014</t>
  </si>
  <si>
    <t>D+M P/14 okno plast. 5050/1500mm, 2sklo žaluzie, parapet, vlastnosti a doplňky dle PD</t>
  </si>
  <si>
    <t>769000015</t>
  </si>
  <si>
    <t>D+M P/15 okno plast. 5000/1500mm, 2sklo žaluzie, parapet, vlastnosti a doplňky dle PD</t>
  </si>
  <si>
    <t>769000016</t>
  </si>
  <si>
    <t>D+M P/16 okno plast. 5000/1500mm, 2sklo žaluzie, parapet, vlastnosti a doplňky dle PD</t>
  </si>
  <si>
    <t>769000017</t>
  </si>
  <si>
    <t>D+M P/17 meziokenní výplň plast. 450/1500mm vlastnosti a doplňky dle PD</t>
  </si>
  <si>
    <t>769000018</t>
  </si>
  <si>
    <t>D+M P/18 okno plast. 1100/1500mm, 2sklo žaluzie, parapet, vlastnosti a doplňky dle PD</t>
  </si>
  <si>
    <t>769000019</t>
  </si>
  <si>
    <t>D+M P/19 okno plast. 2150/1500mm, 2sklo žaluzie, parapet, vlastnosti a doplňky dle PD</t>
  </si>
  <si>
    <t>769000020</t>
  </si>
  <si>
    <t>D+M P/20 okno plast. 3450/1500mm, 2sklo žaluzie, parapet, vlastnosti a doplňky dle PD</t>
  </si>
  <si>
    <t>769000021</t>
  </si>
  <si>
    <t>D+M P/21 okno plast. 4600/1500mm, 2sklo žaluzie, parapet, vlastnosti a doplňky dle PD</t>
  </si>
  <si>
    <t>769000022</t>
  </si>
  <si>
    <t>D+M P/22 okno plast. 4600/1500mm, 2sklo žaluzie, parapet, vlastnosti a doplňky dle PD</t>
  </si>
  <si>
    <t>769000023</t>
  </si>
  <si>
    <t>D+M P/23 okno plast. 4600/1500mm, 2sklo žaluzie, parapet, vlastnosti a doplňky dle PD</t>
  </si>
  <si>
    <t>769000024</t>
  </si>
  <si>
    <t>D+M P/24 okno plast. 3600/1500mm, 2sklo žaluzie, parapet, vlastnosti a doplňky dle PD</t>
  </si>
  <si>
    <t>769000025</t>
  </si>
  <si>
    <t>D+M P/25 okno plast. 2400/1500mm, 2sklo žaluzie, parapet, vlastnosti a doplňky dle PD</t>
  </si>
  <si>
    <t>769000026</t>
  </si>
  <si>
    <t>D+M P/26 okno plast. 1200/1500mm, 2sklo žaluzie, parapet, vlastnosti a doplňky dle PD</t>
  </si>
  <si>
    <t>769000027</t>
  </si>
  <si>
    <t>D+M P/27 okno plast. 3300/1300mm, 2sklo žaluzie, parapet, vlastnosti a doplňky dle PD</t>
  </si>
  <si>
    <t>769000028</t>
  </si>
  <si>
    <t>D+M P/28 meziokenní výplň plast. 400/1750mm vlastnosti a doplňky dle PD</t>
  </si>
  <si>
    <t>769000029</t>
  </si>
  <si>
    <t>D+M P/29 okno plast. 3450/1750mm, 2sklo žaluzie, parapet, vlastnosti a doplňky dle PD</t>
  </si>
  <si>
    <t>769000030</t>
  </si>
  <si>
    <t>D+M P/30 okno plast. 4600/1750mm, 2sklo žaluzie, parapet, vlastnosti a doplňky dle PD</t>
  </si>
  <si>
    <t>769000031</t>
  </si>
  <si>
    <t>D+M P/31 okno plast. 3600/1750mm, 2sklo žaluzie, parapet, vlastnosti a doplňky dle PD</t>
  </si>
  <si>
    <t>769000032</t>
  </si>
  <si>
    <t>D+M P/32 okno plast. 2400/1750mm, 2sklo žaluzie, parapet, vlastnosti a doplňky dle PD</t>
  </si>
  <si>
    <t>998769203R00</t>
  </si>
  <si>
    <t xml:space="preserve">Přesun hmot pro plastové výrobky, výšky do 24 m </t>
  </si>
  <si>
    <t>771</t>
  </si>
  <si>
    <t>Podlahy z dlaždic a obklady</t>
  </si>
  <si>
    <t>771575098</t>
  </si>
  <si>
    <t>Montáž dlažba keramická 30/30cm do tmele flex silikon, soklík, lišty, PN - dle PD</t>
  </si>
  <si>
    <t>1.np:78+44+47+104+3+4,5+1,8+5+25,5+14+7+6+5+5,5</t>
  </si>
  <si>
    <t>2.np:20+6,5+5,5+1,8+1,2+1,2+3,7+5,5+8+1,5+1,5+2,5+4+1,2+1,2+4,5+9,5+1,5+1,5+1,5</t>
  </si>
  <si>
    <t>42,5+40,5+17+9,5+9,5+18+36+19+35+35+19+31,5</t>
  </si>
  <si>
    <t>771575099</t>
  </si>
  <si>
    <t>Montáž dlažba keramická 30/30cm schodišť. stupňů tmel flex, silikon, soklík, lišty, PN - dle PD</t>
  </si>
  <si>
    <t>59764298</t>
  </si>
  <si>
    <t>Dodávka - dlažba keramická 300x300mm, vlastnosti dle PD</t>
  </si>
  <si>
    <t>podlahy vč. soklů:746,6*1,15</t>
  </si>
  <si>
    <t>schodiště vč. soklů:42,45*1,15</t>
  </si>
  <si>
    <t>998771203R00</t>
  </si>
  <si>
    <t xml:space="preserve">Přesun hmot pro podlahy z dlaždic, výšky do 24 m </t>
  </si>
  <si>
    <t>776</t>
  </si>
  <si>
    <t>Podlahy povlakové</t>
  </si>
  <si>
    <t>776421100RU1</t>
  </si>
  <si>
    <t>Lepení podlahových soklíků z PVC a vinylu včetně dodávky soklíku PVC</t>
  </si>
  <si>
    <t>776521100R00</t>
  </si>
  <si>
    <t xml:space="preserve">Lepení povlak.podlah z pásů PVC vč. lepidla </t>
  </si>
  <si>
    <t>1.np:35,5</t>
  </si>
  <si>
    <t>2.np:149+28,5+49,5+28+29+74+81,5+26+50+27,5+50,5+13,5+13,5+42+13,5+13,5+49+50+44</t>
  </si>
  <si>
    <t>776981113R00</t>
  </si>
  <si>
    <t xml:space="preserve">M+D lišta hliníková přechodová </t>
  </si>
  <si>
    <t>11*2,7</t>
  </si>
  <si>
    <t>776994111RT1</t>
  </si>
  <si>
    <t>Svařování povlakových podlah z pásů nebo čtverců včetně svařovací šňůry</t>
  </si>
  <si>
    <t>284122199</t>
  </si>
  <si>
    <t>Podlahovina PVC, role, heterogenní, použití 34-43 tl. 2,5mm, vlastnosti dle PD</t>
  </si>
  <si>
    <t>868*1,02</t>
  </si>
  <si>
    <t>998776203R00</t>
  </si>
  <si>
    <t xml:space="preserve">Přesun hmot pro podlahy povlakové, výšky do 24 m </t>
  </si>
  <si>
    <t>777</t>
  </si>
  <si>
    <t>Podlahy ze syntetických hmot</t>
  </si>
  <si>
    <t>777553210R00</t>
  </si>
  <si>
    <t>Vyrovnání podlah, samonivel. hmota, penetrace pod PVC</t>
  </si>
  <si>
    <t>998777203R00</t>
  </si>
  <si>
    <t xml:space="preserve">Přesun hmot pro podlahy syntetické, výšky do 24 m </t>
  </si>
  <si>
    <t>781</t>
  </si>
  <si>
    <t>Obklady keramické</t>
  </si>
  <si>
    <t>781575098</t>
  </si>
  <si>
    <t>Montáž obklad keramický 30/30cm do tmele flex silikon, lišty, PN - dle PD</t>
  </si>
  <si>
    <t>1.np:2*4*(7,35+0,4+10,6+7,35+5,95+3,45*2+8,25+5,7)-2*2,5*3</t>
  </si>
  <si>
    <t>2*2*(2,4+2,95+2,4+2,5+2,4+2,1+2,4*2,25)-(0,7*2*6+0,9*2)</t>
  </si>
  <si>
    <t>2*2*(1,85+1,6+1,85+2,35+1,85+0,9+1,85+2,65)-(0,9*2*2+0,7*2*4)</t>
  </si>
  <si>
    <t>2*4*(13,2+7,85+4,85*2)-2*2,5*2</t>
  </si>
  <si>
    <t>2.np:2*2*(2,5+2,4+3,4+1,55+1,2+1+1,2+1+1,2+1,2+1,45+2,4+2,05+2,5)</t>
  </si>
  <si>
    <t>-(0,9*2*6+0,7*2*6)</t>
  </si>
  <si>
    <t>2*2*(3,25+2,4+0,9+1,5+0,9+1,6+1,2+1,9+2,1+1,9+1,15+0,9+1,15+0,9)</t>
  </si>
  <si>
    <t>-(0,9*2*2+0,7*2*10)</t>
  </si>
  <si>
    <t>2*2*(2,95+3+0,9+1,4+0,9+1,4+1,45+1+1,45+2,9)</t>
  </si>
  <si>
    <t>-(0,9*2*3+0,7*2*6)</t>
  </si>
  <si>
    <t>2*2*(4,85+8,7+5,05+7,8+3,7+4+3+5,5+2,8+3,05)</t>
  </si>
  <si>
    <t>-(0,9*2*6+1,46*2,5*2)</t>
  </si>
  <si>
    <t>59764299</t>
  </si>
  <si>
    <t>Dodávka - obklad keramický 300x300mm, vlastnosti dle PD</t>
  </si>
  <si>
    <t>1143,5*1,1</t>
  </si>
  <si>
    <t>998781203R00</t>
  </si>
  <si>
    <t xml:space="preserve">Přesun hmot pro obklady keramické, výšky do 24 m </t>
  </si>
  <si>
    <t>784</t>
  </si>
  <si>
    <t>Malby</t>
  </si>
  <si>
    <t>784195212R00</t>
  </si>
  <si>
    <t xml:space="preserve">Malba bílá, vč. penetrace, 2 x </t>
  </si>
  <si>
    <t>SDK příčky:</t>
  </si>
  <si>
    <t>1.np:(4,485*3,45*2+6*1,9*2)*2</t>
  </si>
  <si>
    <t>2.np:(5,15*(1,12*2+3,4+1,2*2+3,25+2,95+1*2+1,45+1,9*2+1,15))*2</t>
  </si>
  <si>
    <t>1.np:4,485*(6+10+25,1)*2</t>
  </si>
  <si>
    <t>2.np:5,15*8,25*2</t>
  </si>
  <si>
    <t>1.np:4,485*6,25*2</t>
  </si>
  <si>
    <t>2.np:5,15*(5,45*4+26)*2</t>
  </si>
  <si>
    <t>2.np:5,15*(7,25*4+32,95+7,8*6+32,2+2,7)*2</t>
  </si>
  <si>
    <t>5,15*(14,2+7,05*3+3,85*2+20,25+7,7*2)*2</t>
  </si>
  <si>
    <t>1.np:(6*1,9+4,485*(5*2+8,2*2+2,4*3+4,5+1,5))*2</t>
  </si>
  <si>
    <t>2.np:(5,15*(2,5+2,5*2+2,05+4,7+8+5,5+2,8))*2</t>
  </si>
  <si>
    <t>1.np:6*8*2</t>
  </si>
  <si>
    <t>1.np:(4,485*10+6*3,4)*2</t>
  </si>
  <si>
    <t>2.np:5,15*4*2</t>
  </si>
  <si>
    <t>1.np:(6*(2,1+8)+4,485*(8+7,35+4,5+5+10,7+7,5))*2</t>
  </si>
  <si>
    <t>2.np:(5,15*(11,5*2+1,55+6,05*2+5,9+9,8+8,7+3,6))*2</t>
  </si>
  <si>
    <t>1.np - u sloupů:4,485*0,4*2*2*2</t>
  </si>
  <si>
    <t>76718</t>
  </si>
  <si>
    <t>D+M výstražné tabulky,vč. doplňků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</si>
</sst>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\ &quot;Kč&quot;"/>
    <numFmt numFmtId="166" formatCode="dd/mm/yy"/>
  </numFmts>
  <fonts count="45"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  <font>
      <b/>
      <sz val="9"/>
      <name val="Arial Narrow"/>
      <family val="2"/>
      <charset val="238"/>
    </font>
    <font>
      <b/>
      <sz val="7"/>
      <name val="Arial Narrow"/>
      <family val="2"/>
      <charset val="238"/>
    </font>
    <font>
      <b/>
      <sz val="10"/>
      <name val="Arial Narrow"/>
      <family val="2"/>
      <charset val="238"/>
    </font>
    <font>
      <sz val="7"/>
      <name val="Arial Narrow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0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5" fillId="11" borderId="0" applyNumberFormat="0" applyBorder="0" applyAlignment="0" applyProtection="0"/>
    <xf numFmtId="0" fontId="6" fillId="12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0" borderId="0"/>
    <xf numFmtId="0" fontId="4" fillId="4" borderId="6" applyNumberFormat="0" applyFont="0" applyAlignment="0" applyProtection="0"/>
    <xf numFmtId="0" fontId="13" fillId="0" borderId="7" applyNumberFormat="0" applyFill="0" applyAlignment="0" applyProtection="0"/>
    <xf numFmtId="0" fontId="14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3" borderId="8" applyNumberFormat="0" applyAlignment="0" applyProtection="0"/>
    <xf numFmtId="0" fontId="17" fillId="13" borderId="9" applyNumberFormat="0" applyAlignment="0" applyProtection="0"/>
    <xf numFmtId="0" fontId="18" fillId="0" borderId="0" applyNumberFormat="0" applyFill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</cellStyleXfs>
  <cellXfs count="249">
    <xf numFmtId="0" fontId="0" fillId="0" borderId="0" xfId="0"/>
    <xf numFmtId="0" fontId="19" fillId="0" borderId="10" xfId="0" applyFont="1" applyBorder="1" applyAlignment="1">
      <alignment horizontal="centerContinuous" vertical="top"/>
    </xf>
    <xf numFmtId="0" fontId="20" fillId="0" borderId="10" xfId="0" applyFont="1" applyBorder="1" applyAlignment="1">
      <alignment horizontal="centerContinuous"/>
    </xf>
    <xf numFmtId="0" fontId="21" fillId="18" borderId="11" xfId="0" applyFont="1" applyFill="1" applyBorder="1" applyAlignment="1">
      <alignment horizontal="left"/>
    </xf>
    <xf numFmtId="0" fontId="22" fillId="18" borderId="12" xfId="0" applyFont="1" applyFill="1" applyBorder="1" applyAlignment="1">
      <alignment horizontal="centerContinuous"/>
    </xf>
    <xf numFmtId="0" fontId="23" fillId="18" borderId="13" xfId="0" applyFont="1" applyFill="1" applyBorder="1" applyAlignment="1">
      <alignment horizontal="left"/>
    </xf>
    <xf numFmtId="0" fontId="22" fillId="0" borderId="14" xfId="0" applyFont="1" applyBorder="1"/>
    <xf numFmtId="49" fontId="22" fillId="0" borderId="15" xfId="0" applyNumberFormat="1" applyFont="1" applyBorder="1" applyAlignment="1">
      <alignment horizontal="left"/>
    </xf>
    <xf numFmtId="0" fontId="20" fillId="0" borderId="16" xfId="0" applyFont="1" applyBorder="1"/>
    <xf numFmtId="0" fontId="22" fillId="0" borderId="17" xfId="0" applyFont="1" applyBorder="1"/>
    <xf numFmtId="0" fontId="22" fillId="0" borderId="18" xfId="0" applyFont="1" applyBorder="1"/>
    <xf numFmtId="0" fontId="22" fillId="0" borderId="19" xfId="0" applyFont="1" applyBorder="1"/>
    <xf numFmtId="0" fontId="22" fillId="0" borderId="20" xfId="0" applyFont="1" applyBorder="1" applyAlignment="1">
      <alignment horizontal="left"/>
    </xf>
    <xf numFmtId="0" fontId="21" fillId="0" borderId="16" xfId="0" applyFont="1" applyBorder="1"/>
    <xf numFmtId="49" fontId="22" fillId="0" borderId="20" xfId="0" applyNumberFormat="1" applyFont="1" applyBorder="1" applyAlignment="1">
      <alignment horizontal="left"/>
    </xf>
    <xf numFmtId="49" fontId="21" fillId="18" borderId="16" xfId="0" applyNumberFormat="1" applyFont="1" applyFill="1" applyBorder="1"/>
    <xf numFmtId="49" fontId="20" fillId="18" borderId="17" xfId="0" applyNumberFormat="1" applyFont="1" applyFill="1" applyBorder="1"/>
    <xf numFmtId="0" fontId="20" fillId="18" borderId="18" xfId="0" applyFont="1" applyFill="1" applyBorder="1"/>
    <xf numFmtId="0" fontId="20" fillId="18" borderId="17" xfId="0" applyFont="1" applyFill="1" applyBorder="1"/>
    <xf numFmtId="0" fontId="22" fillId="0" borderId="19" xfId="0" applyFont="1" applyFill="1" applyBorder="1"/>
    <xf numFmtId="3" fontId="22" fillId="0" borderId="20" xfId="0" applyNumberFormat="1" applyFont="1" applyBorder="1" applyAlignment="1">
      <alignment horizontal="left"/>
    </xf>
    <xf numFmtId="0" fontId="0" fillId="0" borderId="0" xfId="0" applyFill="1"/>
    <xf numFmtId="49" fontId="21" fillId="18" borderId="21" xfId="0" applyNumberFormat="1" applyFont="1" applyFill="1" applyBorder="1"/>
    <xf numFmtId="49" fontId="20" fillId="18" borderId="22" xfId="0" applyNumberFormat="1" applyFont="1" applyFill="1" applyBorder="1"/>
    <xf numFmtId="0" fontId="20" fillId="18" borderId="0" xfId="0" applyFont="1" applyFill="1" applyBorder="1"/>
    <xf numFmtId="49" fontId="22" fillId="0" borderId="19" xfId="0" applyNumberFormat="1" applyFont="1" applyBorder="1" applyAlignment="1">
      <alignment horizontal="left"/>
    </xf>
    <xf numFmtId="0" fontId="22" fillId="0" borderId="23" xfId="0" applyFont="1" applyBorder="1"/>
    <xf numFmtId="0" fontId="22" fillId="0" borderId="19" xfId="0" applyNumberFormat="1" applyFont="1" applyBorder="1"/>
    <xf numFmtId="0" fontId="22" fillId="0" borderId="25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22" fillId="0" borderId="25" xfId="0" applyFont="1" applyBorder="1" applyAlignment="1">
      <alignment horizontal="left"/>
    </xf>
    <xf numFmtId="0" fontId="0" fillId="0" borderId="0" xfId="0" applyBorder="1"/>
    <xf numFmtId="0" fontId="22" fillId="0" borderId="19" xfId="0" applyFont="1" applyFill="1" applyBorder="1" applyAlignment="1"/>
    <xf numFmtId="0" fontId="22" fillId="0" borderId="25" xfId="0" applyFont="1" applyFill="1" applyBorder="1" applyAlignment="1"/>
    <xf numFmtId="0" fontId="4" fillId="0" borderId="0" xfId="0" applyFont="1" applyFill="1" applyBorder="1" applyAlignment="1"/>
    <xf numFmtId="0" fontId="22" fillId="0" borderId="19" xfId="0" applyFont="1" applyBorder="1" applyAlignment="1"/>
    <xf numFmtId="0" fontId="22" fillId="0" borderId="25" xfId="0" applyFont="1" applyBorder="1" applyAlignment="1"/>
    <xf numFmtId="3" fontId="0" fillId="0" borderId="0" xfId="0" applyNumberFormat="1"/>
    <xf numFmtId="0" fontId="22" fillId="0" borderId="16" xfId="0" applyFont="1" applyBorder="1"/>
    <xf numFmtId="0" fontId="22" fillId="0" borderId="14" xfId="0" applyFont="1" applyBorder="1" applyAlignment="1">
      <alignment horizontal="left"/>
    </xf>
    <xf numFmtId="0" fontId="22" fillId="0" borderId="26" xfId="0" applyFont="1" applyBorder="1" applyAlignment="1">
      <alignment horizontal="left"/>
    </xf>
    <xf numFmtId="0" fontId="19" fillId="0" borderId="27" xfId="0" applyFont="1" applyBorder="1" applyAlignment="1">
      <alignment horizontal="centerContinuous" vertical="center"/>
    </xf>
    <xf numFmtId="0" fontId="24" fillId="0" borderId="28" xfId="0" applyFont="1" applyBorder="1" applyAlignment="1">
      <alignment horizontal="centerContinuous" vertical="center"/>
    </xf>
    <xf numFmtId="0" fontId="20" fillId="0" borderId="28" xfId="0" applyFont="1" applyBorder="1" applyAlignment="1">
      <alignment horizontal="centerContinuous" vertical="center"/>
    </xf>
    <xf numFmtId="0" fontId="20" fillId="0" borderId="29" xfId="0" applyFont="1" applyBorder="1" applyAlignment="1">
      <alignment horizontal="centerContinuous" vertical="center"/>
    </xf>
    <xf numFmtId="0" fontId="21" fillId="18" borderId="30" xfId="0" applyFont="1" applyFill="1" applyBorder="1" applyAlignment="1">
      <alignment horizontal="left"/>
    </xf>
    <xf numFmtId="0" fontId="20" fillId="18" borderId="31" xfId="0" applyFont="1" applyFill="1" applyBorder="1" applyAlignment="1">
      <alignment horizontal="left"/>
    </xf>
    <xf numFmtId="0" fontId="20" fillId="18" borderId="32" xfId="0" applyFont="1" applyFill="1" applyBorder="1" applyAlignment="1">
      <alignment horizontal="centerContinuous"/>
    </xf>
    <xf numFmtId="0" fontId="21" fillId="18" borderId="31" xfId="0" applyFont="1" applyFill="1" applyBorder="1" applyAlignment="1">
      <alignment horizontal="centerContinuous"/>
    </xf>
    <xf numFmtId="0" fontId="20" fillId="18" borderId="31" xfId="0" applyFont="1" applyFill="1" applyBorder="1" applyAlignment="1">
      <alignment horizontal="centerContinuous"/>
    </xf>
    <xf numFmtId="0" fontId="20" fillId="0" borderId="33" xfId="0" applyFont="1" applyBorder="1"/>
    <xf numFmtId="0" fontId="20" fillId="0" borderId="34" xfId="0" applyFont="1" applyBorder="1"/>
    <xf numFmtId="3" fontId="20" fillId="0" borderId="15" xfId="0" applyNumberFormat="1" applyFont="1" applyBorder="1"/>
    <xf numFmtId="0" fontId="20" fillId="0" borderId="11" xfId="0" applyFont="1" applyBorder="1"/>
    <xf numFmtId="3" fontId="20" fillId="0" borderId="13" xfId="0" applyNumberFormat="1" applyFont="1" applyBorder="1"/>
    <xf numFmtId="0" fontId="20" fillId="0" borderId="12" xfId="0" applyFont="1" applyBorder="1"/>
    <xf numFmtId="3" fontId="20" fillId="0" borderId="18" xfId="0" applyNumberFormat="1" applyFont="1" applyBorder="1"/>
    <xf numFmtId="0" fontId="20" fillId="0" borderId="17" xfId="0" applyFont="1" applyBorder="1"/>
    <xf numFmtId="0" fontId="20" fillId="0" borderId="35" xfId="0" applyFont="1" applyBorder="1"/>
    <xf numFmtId="0" fontId="20" fillId="0" borderId="34" xfId="0" applyFont="1" applyBorder="1" applyAlignment="1">
      <alignment shrinkToFit="1"/>
    </xf>
    <xf numFmtId="0" fontId="20" fillId="0" borderId="36" xfId="0" applyFont="1" applyBorder="1"/>
    <xf numFmtId="0" fontId="20" fillId="0" borderId="21" xfId="0" applyFont="1" applyBorder="1"/>
    <xf numFmtId="0" fontId="20" fillId="0" borderId="0" xfId="0" applyFont="1" applyBorder="1"/>
    <xf numFmtId="3" fontId="20" fillId="0" borderId="39" xfId="0" applyNumberFormat="1" applyFont="1" applyBorder="1"/>
    <xf numFmtId="0" fontId="20" fillId="0" borderId="37" xfId="0" applyFont="1" applyBorder="1"/>
    <xf numFmtId="3" fontId="20" fillId="0" borderId="40" xfId="0" applyNumberFormat="1" applyFont="1" applyBorder="1"/>
    <xf numFmtId="0" fontId="20" fillId="0" borderId="38" xfId="0" applyFont="1" applyBorder="1"/>
    <xf numFmtId="0" fontId="21" fillId="18" borderId="11" xfId="0" applyFont="1" applyFill="1" applyBorder="1"/>
    <xf numFmtId="0" fontId="21" fillId="18" borderId="13" xfId="0" applyFont="1" applyFill="1" applyBorder="1"/>
    <xf numFmtId="0" fontId="21" fillId="18" borderId="12" xfId="0" applyFont="1" applyFill="1" applyBorder="1"/>
    <xf numFmtId="0" fontId="21" fillId="18" borderId="41" xfId="0" applyFont="1" applyFill="1" applyBorder="1"/>
    <xf numFmtId="0" fontId="21" fillId="18" borderId="42" xfId="0" applyFont="1" applyFill="1" applyBorder="1"/>
    <xf numFmtId="0" fontId="20" fillId="0" borderId="22" xfId="0" applyFont="1" applyBorder="1"/>
    <xf numFmtId="0" fontId="20" fillId="0" borderId="0" xfId="0" applyFont="1"/>
    <xf numFmtId="0" fontId="20" fillId="0" borderId="43" xfId="0" applyFont="1" applyBorder="1"/>
    <xf numFmtId="0" fontId="20" fillId="0" borderId="44" xfId="0" applyFont="1" applyBorder="1"/>
    <xf numFmtId="0" fontId="20" fillId="0" borderId="0" xfId="0" applyFont="1" applyBorder="1" applyAlignment="1">
      <alignment horizontal="right"/>
    </xf>
    <xf numFmtId="166" fontId="20" fillId="0" borderId="0" xfId="0" applyNumberFormat="1" applyFont="1" applyBorder="1"/>
    <xf numFmtId="0" fontId="20" fillId="0" borderId="0" xfId="0" applyFont="1" applyFill="1" applyBorder="1"/>
    <xf numFmtId="0" fontId="20" fillId="0" borderId="45" xfId="0" applyFont="1" applyBorder="1"/>
    <xf numFmtId="0" fontId="20" fillId="0" borderId="46" xfId="0" applyFont="1" applyBorder="1"/>
    <xf numFmtId="0" fontId="20" fillId="0" borderId="47" xfId="0" applyFont="1" applyBorder="1"/>
    <xf numFmtId="0" fontId="20" fillId="0" borderId="48" xfId="0" applyFont="1" applyBorder="1"/>
    <xf numFmtId="164" fontId="20" fillId="0" borderId="49" xfId="0" applyNumberFormat="1" applyFont="1" applyBorder="1" applyAlignment="1">
      <alignment horizontal="right"/>
    </xf>
    <xf numFmtId="0" fontId="20" fillId="0" borderId="49" xfId="0" applyFont="1" applyBorder="1"/>
    <xf numFmtId="0" fontId="20" fillId="0" borderId="18" xfId="0" applyFont="1" applyBorder="1"/>
    <xf numFmtId="164" fontId="20" fillId="0" borderId="17" xfId="0" applyNumberFormat="1" applyFont="1" applyBorder="1" applyAlignment="1">
      <alignment horizontal="right"/>
    </xf>
    <xf numFmtId="0" fontId="24" fillId="18" borderId="37" xfId="0" applyFont="1" applyFill="1" applyBorder="1"/>
    <xf numFmtId="0" fontId="24" fillId="18" borderId="40" xfId="0" applyFont="1" applyFill="1" applyBorder="1"/>
    <xf numFmtId="0" fontId="24" fillId="18" borderId="38" xfId="0" applyFont="1" applyFill="1" applyBorder="1"/>
    <xf numFmtId="0" fontId="25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20" fillId="0" borderId="54" xfId="28" applyFont="1" applyBorder="1"/>
    <xf numFmtId="0" fontId="20" fillId="0" borderId="54" xfId="28" applyFont="1" applyBorder="1" applyAlignment="1">
      <alignment horizontal="right"/>
    </xf>
    <xf numFmtId="0" fontId="20" fillId="0" borderId="55" xfId="28" applyFont="1" applyBorder="1"/>
    <xf numFmtId="0" fontId="20" fillId="0" borderId="54" xfId="0" applyNumberFormat="1" applyFont="1" applyBorder="1" applyAlignment="1">
      <alignment horizontal="left"/>
    </xf>
    <xf numFmtId="0" fontId="20" fillId="0" borderId="56" xfId="0" applyNumberFormat="1" applyFont="1" applyBorder="1"/>
    <xf numFmtId="0" fontId="20" fillId="0" borderId="59" xfId="28" applyFont="1" applyBorder="1"/>
    <xf numFmtId="0" fontId="20" fillId="0" borderId="59" xfId="28" applyFont="1" applyBorder="1" applyAlignment="1">
      <alignment horizontal="right"/>
    </xf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 applyBorder="1" applyAlignment="1">
      <alignment horizontal="centerContinuous"/>
    </xf>
    <xf numFmtId="49" fontId="21" fillId="18" borderId="30" xfId="0" applyNumberFormat="1" applyFont="1" applyFill="1" applyBorder="1" applyAlignment="1">
      <alignment horizontal="center"/>
    </xf>
    <xf numFmtId="0" fontId="21" fillId="18" borderId="31" xfId="0" applyFont="1" applyFill="1" applyBorder="1" applyAlignment="1">
      <alignment horizontal="center"/>
    </xf>
    <xf numFmtId="0" fontId="21" fillId="18" borderId="32" xfId="0" applyFont="1" applyFill="1" applyBorder="1" applyAlignment="1">
      <alignment horizontal="center"/>
    </xf>
    <xf numFmtId="0" fontId="21" fillId="18" borderId="60" xfId="0" applyFont="1" applyFill="1" applyBorder="1" applyAlignment="1">
      <alignment horizontal="center"/>
    </xf>
    <xf numFmtId="0" fontId="21" fillId="18" borderId="61" xfId="0" applyFont="1" applyFill="1" applyBorder="1" applyAlignment="1">
      <alignment horizontal="center"/>
    </xf>
    <xf numFmtId="0" fontId="21" fillId="18" borderId="62" xfId="0" applyFont="1" applyFill="1" applyBorder="1" applyAlignment="1">
      <alignment horizontal="center"/>
    </xf>
    <xf numFmtId="0" fontId="22" fillId="0" borderId="0" xfId="0" applyFont="1" applyBorder="1"/>
    <xf numFmtId="3" fontId="20" fillId="0" borderId="44" xfId="0" applyNumberFormat="1" applyFont="1" applyBorder="1"/>
    <xf numFmtId="0" fontId="21" fillId="18" borderId="30" xfId="0" applyFont="1" applyFill="1" applyBorder="1"/>
    <xf numFmtId="0" fontId="21" fillId="18" borderId="31" xfId="0" applyFont="1" applyFill="1" applyBorder="1"/>
    <xf numFmtId="3" fontId="21" fillId="18" borderId="32" xfId="0" applyNumberFormat="1" applyFont="1" applyFill="1" applyBorder="1"/>
    <xf numFmtId="3" fontId="21" fillId="18" borderId="60" xfId="0" applyNumberFormat="1" applyFont="1" applyFill="1" applyBorder="1"/>
    <xf numFmtId="3" fontId="21" fillId="18" borderId="61" xfId="0" applyNumberFormat="1" applyFont="1" applyFill="1" applyBorder="1"/>
    <xf numFmtId="3" fontId="21" fillId="18" borderId="62" xfId="0" applyNumberFormat="1" applyFont="1" applyFill="1" applyBorder="1"/>
    <xf numFmtId="0" fontId="27" fillId="0" borderId="0" xfId="0" applyFont="1"/>
    <xf numFmtId="3" fontId="19" fillId="0" borderId="0" xfId="0" applyNumberFormat="1" applyFont="1" applyAlignment="1">
      <alignment horizontal="centerContinuous"/>
    </xf>
    <xf numFmtId="0" fontId="20" fillId="18" borderId="42" xfId="0" applyFont="1" applyFill="1" applyBorder="1"/>
    <xf numFmtId="0" fontId="21" fillId="18" borderId="63" xfId="0" applyFont="1" applyFill="1" applyBorder="1" applyAlignment="1">
      <alignment horizontal="right"/>
    </xf>
    <xf numFmtId="0" fontId="21" fillId="18" borderId="13" xfId="0" applyFont="1" applyFill="1" applyBorder="1" applyAlignment="1">
      <alignment horizontal="right"/>
    </xf>
    <xf numFmtId="0" fontId="21" fillId="18" borderId="12" xfId="0" applyFont="1" applyFill="1" applyBorder="1" applyAlignment="1">
      <alignment horizontal="center"/>
    </xf>
    <xf numFmtId="4" fontId="23" fillId="18" borderId="13" xfId="0" applyNumberFormat="1" applyFont="1" applyFill="1" applyBorder="1" applyAlignment="1">
      <alignment horizontal="right"/>
    </xf>
    <xf numFmtId="4" fontId="23" fillId="18" borderId="42" xfId="0" applyNumberFormat="1" applyFont="1" applyFill="1" applyBorder="1" applyAlignment="1">
      <alignment horizontal="right"/>
    </xf>
    <xf numFmtId="0" fontId="20" fillId="0" borderId="26" xfId="0" applyFont="1" applyBorder="1"/>
    <xf numFmtId="3" fontId="20" fillId="0" borderId="35" xfId="0" applyNumberFormat="1" applyFont="1" applyBorder="1" applyAlignment="1">
      <alignment horizontal="right"/>
    </xf>
    <xf numFmtId="164" fontId="20" fillId="0" borderId="19" xfId="0" applyNumberFormat="1" applyFont="1" applyBorder="1" applyAlignment="1">
      <alignment horizontal="right"/>
    </xf>
    <xf numFmtId="3" fontId="20" fillId="0" borderId="45" xfId="0" applyNumberFormat="1" applyFont="1" applyBorder="1" applyAlignment="1">
      <alignment horizontal="right"/>
    </xf>
    <xf numFmtId="4" fontId="20" fillId="0" borderId="34" xfId="0" applyNumberFormat="1" applyFont="1" applyBorder="1" applyAlignment="1">
      <alignment horizontal="right"/>
    </xf>
    <xf numFmtId="3" fontId="20" fillId="0" borderId="26" xfId="0" applyNumberFormat="1" applyFont="1" applyBorder="1" applyAlignment="1">
      <alignment horizontal="right"/>
    </xf>
    <xf numFmtId="0" fontId="20" fillId="18" borderId="37" xfId="0" applyFont="1" applyFill="1" applyBorder="1"/>
    <xf numFmtId="0" fontId="21" fillId="18" borderId="40" xfId="0" applyFont="1" applyFill="1" applyBorder="1"/>
    <xf numFmtId="0" fontId="20" fillId="18" borderId="40" xfId="0" applyFont="1" applyFill="1" applyBorder="1"/>
    <xf numFmtId="4" fontId="20" fillId="18" borderId="51" xfId="0" applyNumberFormat="1" applyFont="1" applyFill="1" applyBorder="1"/>
    <xf numFmtId="4" fontId="20" fillId="18" borderId="37" xfId="0" applyNumberFormat="1" applyFont="1" applyFill="1" applyBorder="1"/>
    <xf numFmtId="4" fontId="20" fillId="18" borderId="40" xfId="0" applyNumberFormat="1" applyFont="1" applyFill="1" applyBorder="1"/>
    <xf numFmtId="3" fontId="28" fillId="0" borderId="0" xfId="0" applyNumberFormat="1" applyFont="1"/>
    <xf numFmtId="4" fontId="28" fillId="0" borderId="0" xfId="0" applyNumberFormat="1" applyFont="1"/>
    <xf numFmtId="4" fontId="0" fillId="0" borderId="0" xfId="0" applyNumberFormat="1"/>
    <xf numFmtId="0" fontId="12" fillId="0" borderId="0" xfId="28"/>
    <xf numFmtId="0" fontId="20" fillId="0" borderId="0" xfId="28" applyFont="1"/>
    <xf numFmtId="0" fontId="30" fillId="0" borderId="0" xfId="28" applyFont="1" applyAlignment="1">
      <alignment horizontal="centerContinuous"/>
    </xf>
    <xf numFmtId="0" fontId="31" fillId="0" borderId="0" xfId="28" applyFont="1" applyAlignment="1">
      <alignment horizontal="centerContinuous"/>
    </xf>
    <xf numFmtId="0" fontId="31" fillId="0" borderId="0" xfId="28" applyFont="1" applyAlignment="1">
      <alignment horizontal="right"/>
    </xf>
    <xf numFmtId="0" fontId="22" fillId="0" borderId="55" xfId="28" applyFont="1" applyBorder="1" applyAlignment="1">
      <alignment horizontal="right"/>
    </xf>
    <xf numFmtId="0" fontId="20" fillId="0" borderId="54" xfId="28" applyFont="1" applyBorder="1" applyAlignment="1">
      <alignment horizontal="left"/>
    </xf>
    <xf numFmtId="0" fontId="20" fillId="0" borderId="56" xfId="28" applyFont="1" applyBorder="1"/>
    <xf numFmtId="0" fontId="22" fillId="0" borderId="0" xfId="28" applyFont="1"/>
    <xf numFmtId="0" fontId="20" fillId="0" borderId="0" xfId="28" applyFont="1" applyAlignment="1">
      <alignment horizontal="right"/>
    </xf>
    <xf numFmtId="0" fontId="20" fillId="0" borderId="0" xfId="28" applyFont="1" applyAlignment="1"/>
    <xf numFmtId="49" fontId="22" fillId="18" borderId="19" xfId="28" applyNumberFormat="1" applyFont="1" applyFill="1" applyBorder="1"/>
    <xf numFmtId="0" fontId="22" fillId="18" borderId="17" xfId="28" applyFont="1" applyFill="1" applyBorder="1" applyAlignment="1">
      <alignment horizontal="center"/>
    </xf>
    <xf numFmtId="0" fontId="22" fillId="18" borderId="17" xfId="28" applyNumberFormat="1" applyFont="1" applyFill="1" applyBorder="1" applyAlignment="1">
      <alignment horizontal="center"/>
    </xf>
    <xf numFmtId="0" fontId="22" fillId="18" borderId="19" xfId="28" applyFont="1" applyFill="1" applyBorder="1" applyAlignment="1">
      <alignment horizontal="center"/>
    </xf>
    <xf numFmtId="0" fontId="21" fillId="0" borderId="66" xfId="28" applyFont="1" applyBorder="1" applyAlignment="1">
      <alignment horizontal="center"/>
    </xf>
    <xf numFmtId="49" fontId="21" fillId="0" borderId="66" xfId="28" applyNumberFormat="1" applyFont="1" applyBorder="1" applyAlignment="1">
      <alignment horizontal="left"/>
    </xf>
    <xf numFmtId="0" fontId="21" fillId="0" borderId="24" xfId="28" applyFont="1" applyBorder="1"/>
    <xf numFmtId="0" fontId="20" fillId="0" borderId="18" xfId="28" applyFont="1" applyBorder="1" applyAlignment="1">
      <alignment horizontal="center"/>
    </xf>
    <xf numFmtId="0" fontId="20" fillId="0" borderId="18" xfId="28" applyNumberFormat="1" applyFont="1" applyBorder="1" applyAlignment="1">
      <alignment horizontal="right"/>
    </xf>
    <xf numFmtId="0" fontId="20" fillId="0" borderId="17" xfId="28" applyNumberFormat="1" applyFont="1" applyBorder="1"/>
    <xf numFmtId="0" fontId="12" fillId="0" borderId="0" xfId="28" applyNumberFormat="1"/>
    <xf numFmtId="0" fontId="32" fillId="0" borderId="0" xfId="28" applyFont="1"/>
    <xf numFmtId="0" fontId="33" fillId="0" borderId="67" xfId="28" applyFont="1" applyBorder="1" applyAlignment="1">
      <alignment horizontal="center" vertical="top"/>
    </xf>
    <xf numFmtId="49" fontId="33" fillId="0" borderId="67" xfId="28" applyNumberFormat="1" applyFont="1" applyBorder="1" applyAlignment="1">
      <alignment horizontal="left" vertical="top"/>
    </xf>
    <xf numFmtId="0" fontId="33" fillId="0" borderId="67" xfId="28" applyFont="1" applyBorder="1" applyAlignment="1">
      <alignment vertical="top" wrapText="1"/>
    </xf>
    <xf numFmtId="49" fontId="33" fillId="0" borderId="67" xfId="28" applyNumberFormat="1" applyFont="1" applyBorder="1" applyAlignment="1">
      <alignment horizontal="center" shrinkToFit="1"/>
    </xf>
    <xf numFmtId="4" fontId="33" fillId="0" borderId="67" xfId="28" applyNumberFormat="1" applyFont="1" applyBorder="1" applyAlignment="1">
      <alignment horizontal="right"/>
    </xf>
    <xf numFmtId="4" fontId="33" fillId="0" borderId="67" xfId="28" applyNumberFormat="1" applyFont="1" applyBorder="1"/>
    <xf numFmtId="0" fontId="34" fillId="0" borderId="0" xfId="28" applyFont="1"/>
    <xf numFmtId="0" fontId="22" fillId="0" borderId="66" xfId="28" applyFont="1" applyBorder="1" applyAlignment="1">
      <alignment horizontal="center"/>
    </xf>
    <xf numFmtId="0" fontId="35" fillId="0" borderId="0" xfId="28" applyFont="1" applyAlignment="1">
      <alignment wrapText="1"/>
    </xf>
    <xf numFmtId="49" fontId="22" fillId="0" borderId="66" xfId="28" applyNumberFormat="1" applyFont="1" applyBorder="1" applyAlignment="1">
      <alignment horizontal="right"/>
    </xf>
    <xf numFmtId="4" fontId="36" fillId="19" borderId="70" xfId="28" applyNumberFormat="1" applyFont="1" applyFill="1" applyBorder="1" applyAlignment="1">
      <alignment horizontal="right" wrapText="1"/>
    </xf>
    <xf numFmtId="0" fontId="36" fillId="19" borderId="43" xfId="28" applyFont="1" applyFill="1" applyBorder="1" applyAlignment="1">
      <alignment horizontal="left" wrapText="1"/>
    </xf>
    <xf numFmtId="0" fontId="36" fillId="0" borderId="22" xfId="0" applyFont="1" applyBorder="1" applyAlignment="1">
      <alignment horizontal="right"/>
    </xf>
    <xf numFmtId="0" fontId="20" fillId="18" borderId="19" xfId="28" applyFont="1" applyFill="1" applyBorder="1" applyAlignment="1">
      <alignment horizontal="center"/>
    </xf>
    <xf numFmtId="49" fontId="38" fillId="18" borderId="19" xfId="28" applyNumberFormat="1" applyFont="1" applyFill="1" applyBorder="1" applyAlignment="1">
      <alignment horizontal="left"/>
    </xf>
    <xf numFmtId="0" fontId="38" fillId="18" borderId="24" xfId="28" applyFont="1" applyFill="1" applyBorder="1"/>
    <xf numFmtId="0" fontId="20" fillId="18" borderId="18" xfId="28" applyFont="1" applyFill="1" applyBorder="1" applyAlignment="1">
      <alignment horizontal="center"/>
    </xf>
    <xf numFmtId="4" fontId="20" fillId="18" borderId="18" xfId="28" applyNumberFormat="1" applyFont="1" applyFill="1" applyBorder="1" applyAlignment="1">
      <alignment horizontal="right"/>
    </xf>
    <xf numFmtId="4" fontId="20" fillId="18" borderId="17" xfId="28" applyNumberFormat="1" applyFont="1" applyFill="1" applyBorder="1" applyAlignment="1">
      <alignment horizontal="right"/>
    </xf>
    <xf numFmtId="4" fontId="21" fillId="18" borderId="19" xfId="28" applyNumberFormat="1" applyFont="1" applyFill="1" applyBorder="1"/>
    <xf numFmtId="3" fontId="12" fillId="0" borderId="0" xfId="28" applyNumberFormat="1"/>
    <xf numFmtId="0" fontId="12" fillId="0" borderId="0" xfId="28" applyBorder="1"/>
    <xf numFmtId="0" fontId="39" fillId="0" borderId="0" xfId="28" applyFont="1" applyAlignment="1"/>
    <xf numFmtId="0" fontId="12" fillId="0" borderId="0" xfId="28" applyAlignment="1">
      <alignment horizontal="right"/>
    </xf>
    <xf numFmtId="0" fontId="40" fillId="0" borderId="0" xfId="28" applyFont="1" applyBorder="1"/>
    <xf numFmtId="3" fontId="40" fillId="0" borderId="0" xfId="28" applyNumberFormat="1" applyFont="1" applyBorder="1" applyAlignment="1">
      <alignment horizontal="right"/>
    </xf>
    <xf numFmtId="4" fontId="40" fillId="0" borderId="0" xfId="28" applyNumberFormat="1" applyFont="1" applyBorder="1"/>
    <xf numFmtId="0" fontId="39" fillId="0" borderId="0" xfId="28" applyFont="1" applyBorder="1" applyAlignment="1"/>
    <xf numFmtId="0" fontId="12" fillId="0" borderId="0" xfId="28" applyBorder="1" applyAlignment="1">
      <alignment horizontal="right"/>
    </xf>
    <xf numFmtId="49" fontId="22" fillId="0" borderId="21" xfId="0" applyNumberFormat="1" applyFont="1" applyBorder="1"/>
    <xf numFmtId="3" fontId="20" fillId="0" borderId="22" xfId="0" applyNumberFormat="1" applyFont="1" applyBorder="1"/>
    <xf numFmtId="3" fontId="20" fillId="0" borderId="66" xfId="0" applyNumberFormat="1" applyFont="1" applyBorder="1"/>
    <xf numFmtId="3" fontId="20" fillId="0" borderId="71" xfId="0" applyNumberFormat="1" applyFont="1" applyBorder="1"/>
    <xf numFmtId="0" fontId="42" fillId="18" borderId="13" xfId="0" applyFont="1" applyFill="1" applyBorder="1" applyAlignment="1">
      <alignment horizontal="left"/>
    </xf>
    <xf numFmtId="0" fontId="43" fillId="18" borderId="18" xfId="0" applyFont="1" applyFill="1" applyBorder="1"/>
    <xf numFmtId="0" fontId="43" fillId="18" borderId="0" xfId="0" applyFont="1" applyFill="1" applyBorder="1"/>
    <xf numFmtId="0" fontId="43" fillId="0" borderId="54" xfId="28" applyFont="1" applyBorder="1"/>
    <xf numFmtId="0" fontId="43" fillId="0" borderId="59" xfId="28" applyFont="1" applyBorder="1"/>
    <xf numFmtId="0" fontId="41" fillId="0" borderId="54" xfId="28" applyFont="1" applyBorder="1"/>
    <xf numFmtId="0" fontId="33" fillId="20" borderId="67" xfId="28" applyFont="1" applyFill="1" applyBorder="1" applyAlignment="1">
      <alignment horizontal="center" vertical="top"/>
    </xf>
    <xf numFmtId="49" fontId="33" fillId="20" borderId="67" xfId="28" applyNumberFormat="1" applyFont="1" applyFill="1" applyBorder="1" applyAlignment="1">
      <alignment horizontal="left" vertical="top"/>
    </xf>
    <xf numFmtId="0" fontId="33" fillId="20" borderId="67" xfId="28" applyFont="1" applyFill="1" applyBorder="1" applyAlignment="1">
      <alignment vertical="top" wrapText="1"/>
    </xf>
    <xf numFmtId="49" fontId="33" fillId="20" borderId="67" xfId="28" applyNumberFormat="1" applyFont="1" applyFill="1" applyBorder="1" applyAlignment="1">
      <alignment horizontal="center" shrinkToFit="1"/>
    </xf>
    <xf numFmtId="4" fontId="33" fillId="20" borderId="67" xfId="28" applyNumberFormat="1" applyFont="1" applyFill="1" applyBorder="1" applyAlignment="1">
      <alignment horizontal="right"/>
    </xf>
    <xf numFmtId="4" fontId="33" fillId="20" borderId="67" xfId="28" applyNumberFormat="1" applyFont="1" applyFill="1" applyBorder="1"/>
    <xf numFmtId="0" fontId="22" fillId="20" borderId="66" xfId="28" applyFont="1" applyFill="1" applyBorder="1" applyAlignment="1">
      <alignment horizontal="center"/>
    </xf>
    <xf numFmtId="49" fontId="22" fillId="20" borderId="66" xfId="28" applyNumberFormat="1" applyFont="1" applyFill="1" applyBorder="1" applyAlignment="1">
      <alignment horizontal="right"/>
    </xf>
    <xf numFmtId="4" fontId="36" fillId="21" borderId="70" xfId="28" applyNumberFormat="1" applyFont="1" applyFill="1" applyBorder="1" applyAlignment="1">
      <alignment horizontal="right" wrapText="1"/>
    </xf>
    <xf numFmtId="0" fontId="36" fillId="21" borderId="43" xfId="28" applyFont="1" applyFill="1" applyBorder="1" applyAlignment="1">
      <alignment horizontal="left" wrapText="1"/>
    </xf>
    <xf numFmtId="0" fontId="36" fillId="20" borderId="22" xfId="0" applyFont="1" applyFill="1" applyBorder="1" applyAlignment="1">
      <alignment horizontal="right"/>
    </xf>
    <xf numFmtId="0" fontId="33" fillId="22" borderId="67" xfId="28" applyFont="1" applyFill="1" applyBorder="1" applyAlignment="1">
      <alignment horizontal="center" vertical="top"/>
    </xf>
    <xf numFmtId="49" fontId="33" fillId="22" borderId="67" xfId="28" applyNumberFormat="1" applyFont="1" applyFill="1" applyBorder="1" applyAlignment="1">
      <alignment horizontal="left" vertical="top"/>
    </xf>
    <xf numFmtId="0" fontId="33" fillId="22" borderId="67" xfId="28" applyFont="1" applyFill="1" applyBorder="1" applyAlignment="1">
      <alignment vertical="top" wrapText="1"/>
    </xf>
    <xf numFmtId="49" fontId="33" fillId="22" borderId="67" xfId="28" applyNumberFormat="1" applyFont="1" applyFill="1" applyBorder="1" applyAlignment="1">
      <alignment horizontal="center" shrinkToFit="1"/>
    </xf>
    <xf numFmtId="4" fontId="33" fillId="22" borderId="67" xfId="28" applyNumberFormat="1" applyFont="1" applyFill="1" applyBorder="1" applyAlignment="1">
      <alignment horizontal="right"/>
    </xf>
    <xf numFmtId="4" fontId="33" fillId="22" borderId="67" xfId="28" applyNumberFormat="1" applyFont="1" applyFill="1" applyBorder="1"/>
    <xf numFmtId="0" fontId="0" fillId="0" borderId="0" xfId="0" applyAlignment="1">
      <alignment horizontal="left" wrapText="1"/>
    </xf>
    <xf numFmtId="0" fontId="26" fillId="0" borderId="0" xfId="0" applyFont="1" applyAlignment="1">
      <alignment horizontal="left" vertical="top" wrapText="1"/>
    </xf>
    <xf numFmtId="0" fontId="22" fillId="0" borderId="19" xfId="0" applyFont="1" applyBorder="1" applyAlignment="1">
      <alignment horizontal="left"/>
    </xf>
    <xf numFmtId="0" fontId="22" fillId="0" borderId="24" xfId="0" applyFont="1" applyBorder="1" applyAlignment="1">
      <alignment horizontal="left"/>
    </xf>
    <xf numFmtId="0" fontId="22" fillId="0" borderId="19" xfId="0" applyFont="1" applyBorder="1" applyAlignment="1">
      <alignment horizontal="center"/>
    </xf>
    <xf numFmtId="0" fontId="20" fillId="0" borderId="37" xfId="0" applyFont="1" applyBorder="1" applyAlignment="1">
      <alignment horizontal="center" shrinkToFit="1"/>
    </xf>
    <xf numFmtId="0" fontId="20" fillId="0" borderId="38" xfId="0" applyFont="1" applyBorder="1" applyAlignment="1">
      <alignment horizontal="center" shrinkToFit="1"/>
    </xf>
    <xf numFmtId="165" fontId="20" fillId="0" borderId="24" xfId="0" applyNumberFormat="1" applyFont="1" applyBorder="1" applyAlignment="1">
      <alignment horizontal="right" indent="2"/>
    </xf>
    <xf numFmtId="165" fontId="20" fillId="0" borderId="25" xfId="0" applyNumberFormat="1" applyFont="1" applyBorder="1" applyAlignment="1">
      <alignment horizontal="right" indent="2"/>
    </xf>
    <xf numFmtId="165" fontId="24" fillId="18" borderId="50" xfId="0" applyNumberFormat="1" applyFont="1" applyFill="1" applyBorder="1" applyAlignment="1">
      <alignment horizontal="right" indent="2"/>
    </xf>
    <xf numFmtId="165" fontId="24" fillId="18" borderId="51" xfId="0" applyNumberFormat="1" applyFont="1" applyFill="1" applyBorder="1" applyAlignment="1">
      <alignment horizontal="right" indent="2"/>
    </xf>
    <xf numFmtId="3" fontId="21" fillId="18" borderId="40" xfId="0" applyNumberFormat="1" applyFont="1" applyFill="1" applyBorder="1" applyAlignment="1">
      <alignment horizontal="right"/>
    </xf>
    <xf numFmtId="3" fontId="21" fillId="18" borderId="51" xfId="0" applyNumberFormat="1" applyFont="1" applyFill="1" applyBorder="1" applyAlignment="1">
      <alignment horizontal="right"/>
    </xf>
    <xf numFmtId="0" fontId="20" fillId="0" borderId="52" xfId="28" applyFont="1" applyBorder="1" applyAlignment="1">
      <alignment horizontal="center"/>
    </xf>
    <xf numFmtId="0" fontId="20" fillId="0" borderId="53" xfId="28" applyFont="1" applyBorder="1" applyAlignment="1">
      <alignment horizontal="center"/>
    </xf>
    <xf numFmtId="0" fontId="20" fillId="0" borderId="57" xfId="28" applyFont="1" applyBorder="1" applyAlignment="1">
      <alignment horizontal="center"/>
    </xf>
    <xf numFmtId="0" fontId="20" fillId="0" borderId="58" xfId="28" applyFont="1" applyBorder="1" applyAlignment="1">
      <alignment horizontal="center"/>
    </xf>
    <xf numFmtId="0" fontId="44" fillId="0" borderId="64" xfId="28" applyFont="1" applyBorder="1" applyAlignment="1">
      <alignment horizontal="left"/>
    </xf>
    <xf numFmtId="0" fontId="44" fillId="0" borderId="59" xfId="28" applyFont="1" applyBorder="1" applyAlignment="1">
      <alignment horizontal="left"/>
    </xf>
    <xf numFmtId="0" fontId="44" fillId="0" borderId="65" xfId="28" applyFont="1" applyBorder="1" applyAlignment="1">
      <alignment horizontal="left"/>
    </xf>
    <xf numFmtId="49" fontId="36" fillId="19" borderId="68" xfId="28" applyNumberFormat="1" applyFont="1" applyFill="1" applyBorder="1" applyAlignment="1">
      <alignment horizontal="left" wrapText="1"/>
    </xf>
    <xf numFmtId="49" fontId="37" fillId="0" borderId="69" xfId="0" applyNumberFormat="1" applyFont="1" applyBorder="1" applyAlignment="1">
      <alignment horizontal="left" wrapText="1"/>
    </xf>
    <xf numFmtId="49" fontId="36" fillId="21" borderId="68" xfId="28" applyNumberFormat="1" applyFont="1" applyFill="1" applyBorder="1" applyAlignment="1">
      <alignment horizontal="left" wrapText="1"/>
    </xf>
    <xf numFmtId="49" fontId="37" fillId="20" borderId="69" xfId="0" applyNumberFormat="1" applyFont="1" applyFill="1" applyBorder="1" applyAlignment="1">
      <alignment horizontal="left" wrapText="1"/>
    </xf>
    <xf numFmtId="0" fontId="29" fillId="0" borderId="0" xfId="28" applyFont="1" applyAlignment="1">
      <alignment horizontal="center"/>
    </xf>
    <xf numFmtId="49" fontId="20" fillId="0" borderId="57" xfId="28" applyNumberFormat="1" applyFont="1" applyBorder="1" applyAlignment="1">
      <alignment horizontal="center"/>
    </xf>
    <xf numFmtId="0" fontId="20" fillId="0" borderId="64" xfId="28" applyFont="1" applyBorder="1" applyAlignment="1">
      <alignment horizontal="center" shrinkToFit="1"/>
    </xf>
    <xf numFmtId="0" fontId="20" fillId="0" borderId="59" xfId="28" applyFont="1" applyBorder="1" applyAlignment="1">
      <alignment horizontal="center" shrinkToFit="1"/>
    </xf>
    <xf numFmtId="0" fontId="20" fillId="0" borderId="65" xfId="28" applyFont="1" applyBorder="1" applyAlignment="1">
      <alignment horizontal="center" shrinkToFit="1"/>
    </xf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_POL.XLS" xfId="28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1"/>
  <dimension ref="A1:BE55"/>
  <sheetViews>
    <sheetView workbookViewId="0">
      <selection activeCell="C31" sqref="C31"/>
    </sheetView>
  </sheetViews>
  <sheetFormatPr defaultRowHeight="12.75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4.75" customHeight="1" thickBot="1">
      <c r="A1" s="1" t="s">
        <v>128</v>
      </c>
      <c r="B1" s="2"/>
      <c r="C1" s="2"/>
      <c r="D1" s="2"/>
      <c r="E1" s="2"/>
      <c r="F1" s="2"/>
      <c r="G1" s="2"/>
    </row>
    <row r="2" spans="1:57" ht="12.75" customHeight="1">
      <c r="A2" s="3" t="s">
        <v>51</v>
      </c>
      <c r="B2" s="4"/>
      <c r="C2" s="5">
        <f>Rekapitulace!H1</f>
        <v>4</v>
      </c>
      <c r="D2" s="197" t="str">
        <f>Rekapitulace!G2</f>
        <v>JALOVISKO U MĚNÍNA - REVITALIZACE BROWNFIELDU</v>
      </c>
      <c r="E2" s="4"/>
      <c r="F2" s="6" t="s">
        <v>52</v>
      </c>
      <c r="G2" s="7"/>
    </row>
    <row r="3" spans="1:57" ht="3" hidden="1" customHeight="1">
      <c r="A3" s="8"/>
      <c r="B3" s="9"/>
      <c r="C3" s="10"/>
      <c r="D3" s="10"/>
      <c r="E3" s="9"/>
      <c r="F3" s="11"/>
      <c r="G3" s="12"/>
    </row>
    <row r="4" spans="1:57" ht="12" customHeight="1">
      <c r="A4" s="13" t="s">
        <v>53</v>
      </c>
      <c r="B4" s="9"/>
      <c r="C4" s="10" t="s">
        <v>54</v>
      </c>
      <c r="D4" s="10"/>
      <c r="E4" s="9"/>
      <c r="F4" s="11" t="s">
        <v>55</v>
      </c>
      <c r="G4" s="14"/>
    </row>
    <row r="5" spans="1:57" ht="12.95" customHeight="1">
      <c r="A5" s="15" t="s">
        <v>132</v>
      </c>
      <c r="B5" s="16"/>
      <c r="C5" s="198" t="s">
        <v>131</v>
      </c>
      <c r="D5" s="17"/>
      <c r="E5" s="18"/>
      <c r="F5" s="11" t="s">
        <v>57</v>
      </c>
      <c r="G5" s="12"/>
    </row>
    <row r="6" spans="1:57" ht="12.95" customHeight="1">
      <c r="A6" s="13" t="s">
        <v>58</v>
      </c>
      <c r="B6" s="9"/>
      <c r="C6" s="10" t="s">
        <v>59</v>
      </c>
      <c r="D6" s="10"/>
      <c r="E6" s="9"/>
      <c r="F6" s="19" t="s">
        <v>60</v>
      </c>
      <c r="G6" s="20"/>
      <c r="O6" s="21"/>
    </row>
    <row r="7" spans="1:57" ht="12.95" customHeight="1">
      <c r="A7" s="22" t="s">
        <v>130</v>
      </c>
      <c r="B7" s="23"/>
      <c r="C7" s="199" t="s">
        <v>131</v>
      </c>
      <c r="D7" s="24"/>
      <c r="E7" s="24"/>
      <c r="F7" s="25" t="s">
        <v>61</v>
      </c>
      <c r="G7" s="20">
        <f>IF(PocetMJ=0,,ROUND((F30+F32)/PocetMJ,1))</f>
        <v>0</v>
      </c>
    </row>
    <row r="8" spans="1:57">
      <c r="A8" s="26" t="s">
        <v>62</v>
      </c>
      <c r="B8" s="11"/>
      <c r="C8" s="222" t="s">
        <v>50</v>
      </c>
      <c r="D8" s="222"/>
      <c r="E8" s="223"/>
      <c r="F8" s="27" t="s">
        <v>63</v>
      </c>
      <c r="G8" s="28"/>
      <c r="H8" s="29"/>
      <c r="I8" s="30"/>
    </row>
    <row r="9" spans="1:57">
      <c r="A9" s="26" t="s">
        <v>64</v>
      </c>
      <c r="B9" s="11"/>
      <c r="C9" s="222" t="str">
        <f>Projektant</f>
        <v>atelier dwg s.r.o.</v>
      </c>
      <c r="D9" s="222"/>
      <c r="E9" s="223"/>
      <c r="F9" s="11"/>
      <c r="G9" s="31"/>
      <c r="H9" s="32"/>
    </row>
    <row r="10" spans="1:57">
      <c r="A10" s="26" t="s">
        <v>65</v>
      </c>
      <c r="B10" s="11"/>
      <c r="C10" s="222" t="s">
        <v>49</v>
      </c>
      <c r="D10" s="222"/>
      <c r="E10" s="222"/>
      <c r="F10" s="33"/>
      <c r="G10" s="34"/>
      <c r="H10" s="35"/>
    </row>
    <row r="11" spans="1:57" ht="13.5" customHeight="1">
      <c r="A11" s="26" t="s">
        <v>66</v>
      </c>
      <c r="B11" s="11"/>
      <c r="C11" s="222"/>
      <c r="D11" s="222"/>
      <c r="E11" s="222"/>
      <c r="F11" s="36" t="s">
        <v>67</v>
      </c>
      <c r="G11" s="37">
        <v>170301</v>
      </c>
      <c r="H11" s="32"/>
      <c r="BA11" s="38"/>
      <c r="BB11" s="38"/>
      <c r="BC11" s="38"/>
      <c r="BD11" s="38"/>
      <c r="BE11" s="38"/>
    </row>
    <row r="12" spans="1:57" ht="12.75" customHeight="1">
      <c r="A12" s="39" t="s">
        <v>68</v>
      </c>
      <c r="B12" s="9"/>
      <c r="C12" s="224"/>
      <c r="D12" s="224"/>
      <c r="E12" s="224"/>
      <c r="F12" s="40" t="s">
        <v>69</v>
      </c>
      <c r="G12" s="41"/>
      <c r="H12" s="32"/>
    </row>
    <row r="13" spans="1:57" ht="28.5" customHeight="1" thickBot="1">
      <c r="A13" s="42" t="s">
        <v>70</v>
      </c>
      <c r="B13" s="43"/>
      <c r="C13" s="43"/>
      <c r="D13" s="43"/>
      <c r="E13" s="44"/>
      <c r="F13" s="44"/>
      <c r="G13" s="45"/>
      <c r="H13" s="32"/>
    </row>
    <row r="14" spans="1:57" ht="17.25" customHeight="1" thickBot="1">
      <c r="A14" s="46" t="s">
        <v>71</v>
      </c>
      <c r="B14" s="47"/>
      <c r="C14" s="48"/>
      <c r="D14" s="49" t="s">
        <v>72</v>
      </c>
      <c r="E14" s="50"/>
      <c r="F14" s="50"/>
      <c r="G14" s="48"/>
    </row>
    <row r="15" spans="1:57" ht="15.95" customHeight="1">
      <c r="A15" s="51"/>
      <c r="B15" s="52" t="s">
        <v>73</v>
      </c>
      <c r="C15" s="53">
        <f>HSV</f>
        <v>0</v>
      </c>
      <c r="D15" s="54" t="str">
        <f>Rekapitulace!A45</f>
        <v>Ztížené výrobní podmínky</v>
      </c>
      <c r="E15" s="55"/>
      <c r="F15" s="56"/>
      <c r="G15" s="53">
        <f>Rekapitulace!I45</f>
        <v>0</v>
      </c>
    </row>
    <row r="16" spans="1:57" ht="15.95" customHeight="1">
      <c r="A16" s="51" t="s">
        <v>74</v>
      </c>
      <c r="B16" s="52" t="s">
        <v>75</v>
      </c>
      <c r="C16" s="53">
        <f>PSV</f>
        <v>0</v>
      </c>
      <c r="D16" s="8" t="str">
        <f>Rekapitulace!A46</f>
        <v>Oborová přirážka</v>
      </c>
      <c r="E16" s="57"/>
      <c r="F16" s="58"/>
      <c r="G16" s="53">
        <f>Rekapitulace!I46</f>
        <v>0</v>
      </c>
    </row>
    <row r="17" spans="1:7" ht="15.95" customHeight="1">
      <c r="A17" s="51" t="s">
        <v>76</v>
      </c>
      <c r="B17" s="52" t="s">
        <v>77</v>
      </c>
      <c r="C17" s="53">
        <f>Mont</f>
        <v>0</v>
      </c>
      <c r="D17" s="8" t="str">
        <f>Rekapitulace!A47</f>
        <v>Přesun stavebních kapacit</v>
      </c>
      <c r="E17" s="57"/>
      <c r="F17" s="58"/>
      <c r="G17" s="53">
        <f>Rekapitulace!I47</f>
        <v>0</v>
      </c>
    </row>
    <row r="18" spans="1:7" ht="15.95" customHeight="1">
      <c r="A18" s="59" t="s">
        <v>78</v>
      </c>
      <c r="B18" s="60" t="s">
        <v>79</v>
      </c>
      <c r="C18" s="53">
        <f>Dodavka</f>
        <v>0</v>
      </c>
      <c r="D18" s="8" t="str">
        <f>Rekapitulace!A48</f>
        <v>Mimostaveništní doprava</v>
      </c>
      <c r="E18" s="57"/>
      <c r="F18" s="58"/>
      <c r="G18" s="53">
        <f>Rekapitulace!I48</f>
        <v>0</v>
      </c>
    </row>
    <row r="19" spans="1:7" ht="15.95" customHeight="1">
      <c r="A19" s="61" t="s">
        <v>80</v>
      </c>
      <c r="B19" s="52"/>
      <c r="C19" s="53">
        <f>SUM(C15:C18)</f>
        <v>0</v>
      </c>
      <c r="D19" s="8" t="str">
        <f>Rekapitulace!A49</f>
        <v>Zařízení staveniště</v>
      </c>
      <c r="E19" s="57"/>
      <c r="F19" s="58"/>
      <c r="G19" s="53">
        <f>Rekapitulace!I49</f>
        <v>0</v>
      </c>
    </row>
    <row r="20" spans="1:7" ht="15.95" customHeight="1">
      <c r="A20" s="61"/>
      <c r="B20" s="52"/>
      <c r="C20" s="53"/>
      <c r="D20" s="8" t="str">
        <f>Rekapitulace!A50</f>
        <v>Provoz investora</v>
      </c>
      <c r="E20" s="57"/>
      <c r="F20" s="58"/>
      <c r="G20" s="53">
        <f>Rekapitulace!I50</f>
        <v>0</v>
      </c>
    </row>
    <row r="21" spans="1:7" ht="15.95" customHeight="1">
      <c r="A21" s="61" t="s">
        <v>81</v>
      </c>
      <c r="B21" s="52"/>
      <c r="C21" s="53">
        <f>HZS</f>
        <v>0</v>
      </c>
      <c r="D21" s="8" t="str">
        <f>Rekapitulace!A51</f>
        <v>Kompletační činnost (IČD)</v>
      </c>
      <c r="E21" s="57"/>
      <c r="F21" s="58"/>
      <c r="G21" s="53">
        <f>Rekapitulace!I51</f>
        <v>0</v>
      </c>
    </row>
    <row r="22" spans="1:7" ht="15.95" customHeight="1">
      <c r="A22" s="62" t="s">
        <v>82</v>
      </c>
      <c r="B22" s="63"/>
      <c r="C22" s="53">
        <f>C19+C21</f>
        <v>0</v>
      </c>
      <c r="D22" s="8" t="s">
        <v>83</v>
      </c>
      <c r="E22" s="57"/>
      <c r="F22" s="58"/>
      <c r="G22" s="53">
        <f>G23-SUM(G15:G21)</f>
        <v>0</v>
      </c>
    </row>
    <row r="23" spans="1:7" ht="15.95" customHeight="1" thickBot="1">
      <c r="A23" s="225" t="s">
        <v>84</v>
      </c>
      <c r="B23" s="226"/>
      <c r="C23" s="64">
        <f>C22+G23</f>
        <v>0</v>
      </c>
      <c r="D23" s="65" t="s">
        <v>85</v>
      </c>
      <c r="E23" s="66"/>
      <c r="F23" s="67"/>
      <c r="G23" s="53">
        <f>VRN</f>
        <v>0</v>
      </c>
    </row>
    <row r="24" spans="1:7">
      <c r="A24" s="68" t="s">
        <v>86</v>
      </c>
      <c r="B24" s="69"/>
      <c r="C24" s="70"/>
      <c r="D24" s="69" t="s">
        <v>87</v>
      </c>
      <c r="E24" s="69"/>
      <c r="F24" s="71" t="s">
        <v>88</v>
      </c>
      <c r="G24" s="72"/>
    </row>
    <row r="25" spans="1:7">
      <c r="A25" s="62" t="s">
        <v>89</v>
      </c>
      <c r="B25" s="63"/>
      <c r="C25" s="73"/>
      <c r="D25" s="63" t="s">
        <v>89</v>
      </c>
      <c r="E25" s="74"/>
      <c r="F25" s="75" t="s">
        <v>89</v>
      </c>
      <c r="G25" s="76"/>
    </row>
    <row r="26" spans="1:7" ht="37.5" customHeight="1">
      <c r="A26" s="62" t="s">
        <v>90</v>
      </c>
      <c r="B26" s="77"/>
      <c r="C26" s="73"/>
      <c r="D26" s="63" t="s">
        <v>90</v>
      </c>
      <c r="E26" s="74"/>
      <c r="F26" s="75" t="s">
        <v>90</v>
      </c>
      <c r="G26" s="76"/>
    </row>
    <row r="27" spans="1:7">
      <c r="A27" s="62"/>
      <c r="B27" s="78"/>
      <c r="C27" s="73"/>
      <c r="D27" s="63"/>
      <c r="E27" s="74"/>
      <c r="F27" s="75"/>
      <c r="G27" s="76"/>
    </row>
    <row r="28" spans="1:7">
      <c r="A28" s="62" t="s">
        <v>91</v>
      </c>
      <c r="B28" s="63"/>
      <c r="C28" s="73"/>
      <c r="D28" s="75" t="s">
        <v>92</v>
      </c>
      <c r="E28" s="73"/>
      <c r="F28" s="79" t="s">
        <v>92</v>
      </c>
      <c r="G28" s="76"/>
    </row>
    <row r="29" spans="1:7" ht="69" customHeight="1">
      <c r="A29" s="62"/>
      <c r="B29" s="63"/>
      <c r="C29" s="80"/>
      <c r="D29" s="81"/>
      <c r="E29" s="80"/>
      <c r="F29" s="63"/>
      <c r="G29" s="76"/>
    </row>
    <row r="30" spans="1:7">
      <c r="A30" s="82" t="s">
        <v>93</v>
      </c>
      <c r="B30" s="83"/>
      <c r="C30" s="84">
        <v>21</v>
      </c>
      <c r="D30" s="83" t="s">
        <v>94</v>
      </c>
      <c r="E30" s="85"/>
      <c r="F30" s="227">
        <f>C23-F32</f>
        <v>0</v>
      </c>
      <c r="G30" s="228"/>
    </row>
    <row r="31" spans="1:7">
      <c r="A31" s="82" t="s">
        <v>95</v>
      </c>
      <c r="B31" s="83"/>
      <c r="C31" s="84">
        <f>SazbaDPH1</f>
        <v>21</v>
      </c>
      <c r="D31" s="83" t="s">
        <v>96</v>
      </c>
      <c r="E31" s="85"/>
      <c r="F31" s="227">
        <f>ROUND(PRODUCT(F30,C31/100),0)</f>
        <v>0</v>
      </c>
      <c r="G31" s="228"/>
    </row>
    <row r="32" spans="1:7">
      <c r="A32" s="82" t="s">
        <v>93</v>
      </c>
      <c r="B32" s="83"/>
      <c r="C32" s="84">
        <v>0</v>
      </c>
      <c r="D32" s="83" t="s">
        <v>96</v>
      </c>
      <c r="E32" s="85"/>
      <c r="F32" s="227">
        <v>0</v>
      </c>
      <c r="G32" s="228"/>
    </row>
    <row r="33" spans="1:8">
      <c r="A33" s="82" t="s">
        <v>95</v>
      </c>
      <c r="B33" s="86"/>
      <c r="C33" s="87">
        <f>SazbaDPH2</f>
        <v>0</v>
      </c>
      <c r="D33" s="83" t="s">
        <v>96</v>
      </c>
      <c r="E33" s="58"/>
      <c r="F33" s="227">
        <f>ROUND(PRODUCT(F32,C33/100),0)</f>
        <v>0</v>
      </c>
      <c r="G33" s="228"/>
    </row>
    <row r="34" spans="1:8" s="91" customFormat="1" ht="19.5" customHeight="1" thickBot="1">
      <c r="A34" s="88" t="s">
        <v>97</v>
      </c>
      <c r="B34" s="89"/>
      <c r="C34" s="89"/>
      <c r="D34" s="89"/>
      <c r="E34" s="90"/>
      <c r="F34" s="229">
        <f>ROUND(SUM(F30:F33),0)</f>
        <v>0</v>
      </c>
      <c r="G34" s="230"/>
    </row>
    <row r="36" spans="1:8">
      <c r="A36" s="92" t="s">
        <v>98</v>
      </c>
      <c r="B36" s="92"/>
      <c r="C36" s="92"/>
      <c r="D36" s="92"/>
      <c r="E36" s="92"/>
      <c r="F36" s="92"/>
      <c r="G36" s="92"/>
      <c r="H36" t="s">
        <v>56</v>
      </c>
    </row>
    <row r="37" spans="1:8" ht="14.25" customHeight="1">
      <c r="A37" s="92"/>
      <c r="B37" s="221"/>
      <c r="C37" s="221"/>
      <c r="D37" s="221"/>
      <c r="E37" s="221"/>
      <c r="F37" s="221"/>
      <c r="G37" s="221"/>
      <c r="H37" t="s">
        <v>56</v>
      </c>
    </row>
    <row r="38" spans="1:8" ht="12.75" customHeight="1">
      <c r="A38" s="93"/>
      <c r="B38" s="221"/>
      <c r="C38" s="221"/>
      <c r="D38" s="221"/>
      <c r="E38" s="221"/>
      <c r="F38" s="221"/>
      <c r="G38" s="221"/>
      <c r="H38" t="s">
        <v>56</v>
      </c>
    </row>
    <row r="39" spans="1:8">
      <c r="A39" s="93"/>
      <c r="B39" s="221"/>
      <c r="C39" s="221"/>
      <c r="D39" s="221"/>
      <c r="E39" s="221"/>
      <c r="F39" s="221"/>
      <c r="G39" s="221"/>
      <c r="H39" t="s">
        <v>56</v>
      </c>
    </row>
    <row r="40" spans="1:8">
      <c r="A40" s="93"/>
      <c r="B40" s="221"/>
      <c r="C40" s="221"/>
      <c r="D40" s="221"/>
      <c r="E40" s="221"/>
      <c r="F40" s="221"/>
      <c r="G40" s="221"/>
      <c r="H40" t="s">
        <v>56</v>
      </c>
    </row>
    <row r="41" spans="1:8">
      <c r="A41" s="93"/>
      <c r="B41" s="221"/>
      <c r="C41" s="221"/>
      <c r="D41" s="221"/>
      <c r="E41" s="221"/>
      <c r="F41" s="221"/>
      <c r="G41" s="221"/>
      <c r="H41" t="s">
        <v>56</v>
      </c>
    </row>
    <row r="42" spans="1:8">
      <c r="A42" s="93"/>
      <c r="B42" s="221"/>
      <c r="C42" s="221"/>
      <c r="D42" s="221"/>
      <c r="E42" s="221"/>
      <c r="F42" s="221"/>
      <c r="G42" s="221"/>
      <c r="H42" t="s">
        <v>56</v>
      </c>
    </row>
    <row r="43" spans="1:8">
      <c r="A43" s="93"/>
      <c r="B43" s="221"/>
      <c r="C43" s="221"/>
      <c r="D43" s="221"/>
      <c r="E43" s="221"/>
      <c r="F43" s="221"/>
      <c r="G43" s="221"/>
      <c r="H43" t="s">
        <v>56</v>
      </c>
    </row>
    <row r="44" spans="1:8">
      <c r="A44" s="93"/>
      <c r="B44" s="221"/>
      <c r="C44" s="221"/>
      <c r="D44" s="221"/>
      <c r="E44" s="221"/>
      <c r="F44" s="221"/>
      <c r="G44" s="221"/>
      <c r="H44" t="s">
        <v>56</v>
      </c>
    </row>
    <row r="45" spans="1:8" ht="0.75" customHeight="1">
      <c r="A45" s="93"/>
      <c r="B45" s="221"/>
      <c r="C45" s="221"/>
      <c r="D45" s="221"/>
      <c r="E45" s="221"/>
      <c r="F45" s="221"/>
      <c r="G45" s="221"/>
      <c r="H45" t="s">
        <v>56</v>
      </c>
    </row>
    <row r="46" spans="1:8">
      <c r="B46" s="220"/>
      <c r="C46" s="220"/>
      <c r="D46" s="220"/>
      <c r="E46" s="220"/>
      <c r="F46" s="220"/>
      <c r="G46" s="220"/>
    </row>
    <row r="47" spans="1:8">
      <c r="B47" s="220"/>
      <c r="C47" s="220"/>
      <c r="D47" s="220"/>
      <c r="E47" s="220"/>
      <c r="F47" s="220"/>
      <c r="G47" s="220"/>
    </row>
    <row r="48" spans="1:8">
      <c r="B48" s="220"/>
      <c r="C48" s="220"/>
      <c r="D48" s="220"/>
      <c r="E48" s="220"/>
      <c r="F48" s="220"/>
      <c r="G48" s="220"/>
    </row>
    <row r="49" spans="2:7">
      <c r="B49" s="220"/>
      <c r="C49" s="220"/>
      <c r="D49" s="220"/>
      <c r="E49" s="220"/>
      <c r="F49" s="220"/>
      <c r="G49" s="220"/>
    </row>
    <row r="50" spans="2:7">
      <c r="B50" s="220"/>
      <c r="C50" s="220"/>
      <c r="D50" s="220"/>
      <c r="E50" s="220"/>
      <c r="F50" s="220"/>
      <c r="G50" s="220"/>
    </row>
    <row r="51" spans="2:7">
      <c r="B51" s="220"/>
      <c r="C51" s="220"/>
      <c r="D51" s="220"/>
      <c r="E51" s="220"/>
      <c r="F51" s="220"/>
      <c r="G51" s="220"/>
    </row>
    <row r="52" spans="2:7">
      <c r="B52" s="220"/>
      <c r="C52" s="220"/>
      <c r="D52" s="220"/>
      <c r="E52" s="220"/>
      <c r="F52" s="220"/>
      <c r="G52" s="220"/>
    </row>
    <row r="53" spans="2:7">
      <c r="B53" s="220"/>
      <c r="C53" s="220"/>
      <c r="D53" s="220"/>
      <c r="E53" s="220"/>
      <c r="F53" s="220"/>
      <c r="G53" s="220"/>
    </row>
    <row r="54" spans="2:7">
      <c r="B54" s="220"/>
      <c r="C54" s="220"/>
      <c r="D54" s="220"/>
      <c r="E54" s="220"/>
      <c r="F54" s="220"/>
      <c r="G54" s="220"/>
    </row>
    <row r="55" spans="2:7">
      <c r="B55" s="220"/>
      <c r="C55" s="220"/>
      <c r="D55" s="220"/>
      <c r="E55" s="220"/>
      <c r="F55" s="220"/>
      <c r="G55" s="220"/>
    </row>
  </sheetData>
  <mergeCells count="22">
    <mergeCell ref="C8:E8"/>
    <mergeCell ref="C10:E10"/>
    <mergeCell ref="C12:E12"/>
    <mergeCell ref="B46:G46"/>
    <mergeCell ref="A23:B23"/>
    <mergeCell ref="F30:G30"/>
    <mergeCell ref="F31:G31"/>
    <mergeCell ref="F32:G32"/>
    <mergeCell ref="F33:G33"/>
    <mergeCell ref="F34:G34"/>
    <mergeCell ref="B47:G47"/>
    <mergeCell ref="B48:G48"/>
    <mergeCell ref="B37:G45"/>
    <mergeCell ref="B53:G53"/>
    <mergeCell ref="C9:E9"/>
    <mergeCell ref="C11:E11"/>
    <mergeCell ref="B54:G54"/>
    <mergeCell ref="B55:G55"/>
    <mergeCell ref="B49:G49"/>
    <mergeCell ref="B50:G50"/>
    <mergeCell ref="B51:G51"/>
    <mergeCell ref="B52:G52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31"/>
  <dimension ref="A1:BE104"/>
  <sheetViews>
    <sheetView workbookViewId="0">
      <selection activeCell="G2" sqref="G2:I2"/>
    </sheetView>
  </sheetViews>
  <sheetFormatPr defaultRowHeight="12.75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9" ht="13.5" thickTop="1">
      <c r="A1" s="233" t="s">
        <v>99</v>
      </c>
      <c r="B1" s="234"/>
      <c r="C1" s="200" t="str">
        <f>CONCATENATE(cislostavby," ",nazevstavby)</f>
        <v>170301 JALOVISKO U MĚNÍNA - REVITALIZACE BROWNFIELDU</v>
      </c>
      <c r="D1" s="94"/>
      <c r="E1" s="95"/>
      <c r="F1" s="94"/>
      <c r="G1" s="96" t="s">
        <v>100</v>
      </c>
      <c r="H1" s="97">
        <v>4</v>
      </c>
      <c r="I1" s="98"/>
    </row>
    <row r="2" spans="1:9" ht="14.25" thickBot="1">
      <c r="A2" s="235" t="s">
        <v>101</v>
      </c>
      <c r="B2" s="236"/>
      <c r="C2" s="201" t="str">
        <f>CONCATENATE(cisloobjektu," ",nazevobjektu)</f>
        <v>01 JALOVISKO U MĚNÍNA - REVITALIZACE BROWNFIELDU</v>
      </c>
      <c r="D2" s="99"/>
      <c r="E2" s="100"/>
      <c r="F2" s="99"/>
      <c r="G2" s="237" t="s">
        <v>131</v>
      </c>
      <c r="H2" s="238"/>
      <c r="I2" s="239"/>
    </row>
    <row r="3" spans="1:9" ht="13.5" thickTop="1">
      <c r="A3" s="74"/>
      <c r="B3" s="74"/>
      <c r="C3" s="74"/>
      <c r="D3" s="74"/>
      <c r="E3" s="74"/>
      <c r="F3" s="63"/>
      <c r="G3" s="74"/>
      <c r="H3" s="74"/>
      <c r="I3" s="74"/>
    </row>
    <row r="4" spans="1:9" ht="19.5" customHeight="1">
      <c r="A4" s="101" t="s">
        <v>102</v>
      </c>
      <c r="B4" s="102"/>
      <c r="C4" s="102"/>
      <c r="D4" s="102"/>
      <c r="E4" s="103"/>
      <c r="F4" s="102"/>
      <c r="G4" s="102"/>
      <c r="H4" s="102"/>
      <c r="I4" s="102"/>
    </row>
    <row r="5" spans="1:9" ht="13.5" thickBot="1">
      <c r="A5" s="74"/>
      <c r="B5" s="74"/>
      <c r="C5" s="74"/>
      <c r="D5" s="74"/>
      <c r="E5" s="74"/>
      <c r="F5" s="74"/>
      <c r="G5" s="74"/>
      <c r="H5" s="74"/>
      <c r="I5" s="74"/>
    </row>
    <row r="6" spans="1:9" s="32" customFormat="1" ht="13.5" thickBot="1">
      <c r="A6" s="104"/>
      <c r="B6" s="105" t="s">
        <v>103</v>
      </c>
      <c r="C6" s="105"/>
      <c r="D6" s="106"/>
      <c r="E6" s="107" t="s">
        <v>104</v>
      </c>
      <c r="F6" s="108" t="s">
        <v>105</v>
      </c>
      <c r="G6" s="108" t="s">
        <v>106</v>
      </c>
      <c r="H6" s="108" t="s">
        <v>107</v>
      </c>
      <c r="I6" s="109" t="s">
        <v>81</v>
      </c>
    </row>
    <row r="7" spans="1:9" s="32" customFormat="1">
      <c r="A7" s="193" t="str">
        <f>Položky!B7</f>
        <v>1</v>
      </c>
      <c r="B7" s="110" t="str">
        <f>Položky!C7</f>
        <v>Zemní práce</v>
      </c>
      <c r="C7" s="63"/>
      <c r="D7" s="111"/>
      <c r="E7" s="194">
        <f>Položky!BA68</f>
        <v>0</v>
      </c>
      <c r="F7" s="195">
        <f>Položky!BB68</f>
        <v>0</v>
      </c>
      <c r="G7" s="195">
        <f>Položky!BC68</f>
        <v>0</v>
      </c>
      <c r="H7" s="195">
        <f>Položky!BD68</f>
        <v>0</v>
      </c>
      <c r="I7" s="196">
        <f>Položky!BE68</f>
        <v>0</v>
      </c>
    </row>
    <row r="8" spans="1:9" s="32" customFormat="1">
      <c r="A8" s="193" t="str">
        <f>Položky!B69</f>
        <v>2</v>
      </c>
      <c r="B8" s="110" t="str">
        <f>Položky!C69</f>
        <v>Základy a zvláštní zakládání</v>
      </c>
      <c r="C8" s="63"/>
      <c r="D8" s="111"/>
      <c r="E8" s="194">
        <f>Položky!BA102</f>
        <v>0</v>
      </c>
      <c r="F8" s="195">
        <f>Položky!BB102</f>
        <v>0</v>
      </c>
      <c r="G8" s="195">
        <f>Položky!BC102</f>
        <v>0</v>
      </c>
      <c r="H8" s="195">
        <f>Položky!BD102</f>
        <v>0</v>
      </c>
      <c r="I8" s="196">
        <f>Položky!BE102</f>
        <v>0</v>
      </c>
    </row>
    <row r="9" spans="1:9" s="32" customFormat="1">
      <c r="A9" s="193" t="str">
        <f>Položky!B103</f>
        <v>22</v>
      </c>
      <c r="B9" s="110" t="str">
        <f>Položky!C103</f>
        <v>Piloty</v>
      </c>
      <c r="C9" s="63"/>
      <c r="D9" s="111"/>
      <c r="E9" s="194">
        <f>Položky!BA114</f>
        <v>0</v>
      </c>
      <c r="F9" s="195">
        <f>Položky!BB114</f>
        <v>0</v>
      </c>
      <c r="G9" s="195">
        <f>Položky!BC114</f>
        <v>0</v>
      </c>
      <c r="H9" s="195">
        <f>Položky!BD114</f>
        <v>0</v>
      </c>
      <c r="I9" s="196">
        <f>Položky!BE114</f>
        <v>0</v>
      </c>
    </row>
    <row r="10" spans="1:9" s="32" customFormat="1">
      <c r="A10" s="193" t="str">
        <f>Položky!B115</f>
        <v>3</v>
      </c>
      <c r="B10" s="110" t="str">
        <f>Položky!C115</f>
        <v>Svislé a kompletní konstrukce</v>
      </c>
      <c r="C10" s="63"/>
      <c r="D10" s="111"/>
      <c r="E10" s="194">
        <f>Položky!BA153</f>
        <v>0</v>
      </c>
      <c r="F10" s="195">
        <f>Položky!BB153</f>
        <v>0</v>
      </c>
      <c r="G10" s="195">
        <f>Položky!BC153</f>
        <v>0</v>
      </c>
      <c r="H10" s="195">
        <f>Položky!BD153</f>
        <v>0</v>
      </c>
      <c r="I10" s="196">
        <f>Položky!BE153</f>
        <v>0</v>
      </c>
    </row>
    <row r="11" spans="1:9" s="32" customFormat="1">
      <c r="A11" s="193" t="str">
        <f>Položky!B154</f>
        <v>311</v>
      </c>
      <c r="B11" s="110" t="str">
        <f>Položky!C154</f>
        <v>Sádrokartonové konstrukce</v>
      </c>
      <c r="C11" s="63"/>
      <c r="D11" s="111"/>
      <c r="E11" s="194">
        <f>Položky!BA245</f>
        <v>0</v>
      </c>
      <c r="F11" s="195">
        <f>Položky!BB245</f>
        <v>0</v>
      </c>
      <c r="G11" s="195">
        <f>Položky!BC245</f>
        <v>0</v>
      </c>
      <c r="H11" s="195">
        <f>Položky!BD245</f>
        <v>0</v>
      </c>
      <c r="I11" s="196">
        <f>Položky!BE245</f>
        <v>0</v>
      </c>
    </row>
    <row r="12" spans="1:9" s="32" customFormat="1">
      <c r="A12" s="193" t="str">
        <f>Položky!B246</f>
        <v>38</v>
      </c>
      <c r="B12" s="110" t="str">
        <f>Položky!C246</f>
        <v>Kompletní konstrukce</v>
      </c>
      <c r="C12" s="63"/>
      <c r="D12" s="111"/>
      <c r="E12" s="194">
        <f>Položky!BA265</f>
        <v>0</v>
      </c>
      <c r="F12" s="195">
        <f>Položky!BB265</f>
        <v>0</v>
      </c>
      <c r="G12" s="195">
        <f>Položky!BC265</f>
        <v>0</v>
      </c>
      <c r="H12" s="195">
        <f>Položky!BD265</f>
        <v>0</v>
      </c>
      <c r="I12" s="196">
        <f>Položky!BE265</f>
        <v>0</v>
      </c>
    </row>
    <row r="13" spans="1:9" s="32" customFormat="1">
      <c r="A13" s="193" t="str">
        <f>Položky!B266</f>
        <v>4</v>
      </c>
      <c r="B13" s="110" t="str">
        <f>Položky!C266</f>
        <v>Vodorovné konstrukce</v>
      </c>
      <c r="C13" s="63"/>
      <c r="D13" s="111"/>
      <c r="E13" s="194">
        <f>Položky!BA302</f>
        <v>0</v>
      </c>
      <c r="F13" s="195">
        <f>Položky!BB302</f>
        <v>0</v>
      </c>
      <c r="G13" s="195">
        <f>Položky!BC302</f>
        <v>0</v>
      </c>
      <c r="H13" s="195">
        <f>Položky!BD302</f>
        <v>0</v>
      </c>
      <c r="I13" s="196">
        <f>Položky!BE302</f>
        <v>0</v>
      </c>
    </row>
    <row r="14" spans="1:9" s="32" customFormat="1">
      <c r="A14" s="193" t="str">
        <f>Položky!B303</f>
        <v>5</v>
      </c>
      <c r="B14" s="110" t="str">
        <f>Položky!C303</f>
        <v>Komunikace</v>
      </c>
      <c r="C14" s="63"/>
      <c r="D14" s="111"/>
      <c r="E14" s="194">
        <f>Položky!BA305</f>
        <v>0</v>
      </c>
      <c r="F14" s="195">
        <f>Položky!BB305</f>
        <v>0</v>
      </c>
      <c r="G14" s="195">
        <f>Položky!BC305</f>
        <v>0</v>
      </c>
      <c r="H14" s="195">
        <f>Položky!BD305</f>
        <v>0</v>
      </c>
      <c r="I14" s="196">
        <f>Položky!BE305</f>
        <v>0</v>
      </c>
    </row>
    <row r="15" spans="1:9" s="32" customFormat="1">
      <c r="A15" s="193" t="str">
        <f>Položky!B306</f>
        <v>61</v>
      </c>
      <c r="B15" s="110" t="str">
        <f>Položky!C306</f>
        <v>Upravy povrchů vnitřní</v>
      </c>
      <c r="C15" s="63"/>
      <c r="D15" s="111"/>
      <c r="E15" s="194">
        <f>Položky!BA320</f>
        <v>0</v>
      </c>
      <c r="F15" s="195">
        <f>Položky!BB320</f>
        <v>0</v>
      </c>
      <c r="G15" s="195">
        <f>Položky!BC320</f>
        <v>0</v>
      </c>
      <c r="H15" s="195">
        <f>Položky!BD320</f>
        <v>0</v>
      </c>
      <c r="I15" s="196">
        <f>Položky!BE320</f>
        <v>0</v>
      </c>
    </row>
    <row r="16" spans="1:9" s="32" customFormat="1">
      <c r="A16" s="193" t="str">
        <f>Položky!B321</f>
        <v>63</v>
      </c>
      <c r="B16" s="110" t="str">
        <f>Položky!C321</f>
        <v>Podlahy a podlahové konstrukce</v>
      </c>
      <c r="C16" s="63"/>
      <c r="D16" s="111"/>
      <c r="E16" s="194">
        <f>Položky!BA337</f>
        <v>0</v>
      </c>
      <c r="F16" s="195">
        <f>Položky!BB337</f>
        <v>0</v>
      </c>
      <c r="G16" s="195">
        <f>Položky!BC337</f>
        <v>0</v>
      </c>
      <c r="H16" s="195">
        <f>Položky!BD337</f>
        <v>0</v>
      </c>
      <c r="I16" s="196">
        <f>Položky!BE337</f>
        <v>0</v>
      </c>
    </row>
    <row r="17" spans="1:9" s="32" customFormat="1">
      <c r="A17" s="193" t="str">
        <f>Položky!B338</f>
        <v>94</v>
      </c>
      <c r="B17" s="110" t="str">
        <f>Položky!C338</f>
        <v>Lešení a stavební výtahy</v>
      </c>
      <c r="C17" s="63"/>
      <c r="D17" s="111"/>
      <c r="E17" s="194">
        <f>Položky!BA341</f>
        <v>0</v>
      </c>
      <c r="F17" s="195">
        <f>Položky!BB341</f>
        <v>0</v>
      </c>
      <c r="G17" s="195">
        <f>Položky!BC341</f>
        <v>0</v>
      </c>
      <c r="H17" s="195">
        <f>Položky!BD341</f>
        <v>0</v>
      </c>
      <c r="I17" s="196">
        <f>Položky!BE341</f>
        <v>0</v>
      </c>
    </row>
    <row r="18" spans="1:9" s="32" customFormat="1">
      <c r="A18" s="193" t="str">
        <f>Položky!B342</f>
        <v>95</v>
      </c>
      <c r="B18" s="110" t="str">
        <f>Položky!C342</f>
        <v>Dokončovací konstrukce na pozemních stavbách</v>
      </c>
      <c r="C18" s="63"/>
      <c r="D18" s="111"/>
      <c r="E18" s="194">
        <f>Položky!BA349</f>
        <v>0</v>
      </c>
      <c r="F18" s="195">
        <f>Položky!BB349</f>
        <v>0</v>
      </c>
      <c r="G18" s="195">
        <f>Položky!BC349</f>
        <v>0</v>
      </c>
      <c r="H18" s="195">
        <f>Položky!BD349</f>
        <v>0</v>
      </c>
      <c r="I18" s="196">
        <f>Položky!BE349</f>
        <v>0</v>
      </c>
    </row>
    <row r="19" spans="1:9" s="32" customFormat="1">
      <c r="A19" s="193" t="str">
        <f>Položky!B350</f>
        <v>98</v>
      </c>
      <c r="B19" s="110" t="str">
        <f>Položky!C350</f>
        <v>Demolice</v>
      </c>
      <c r="C19" s="63"/>
      <c r="D19" s="111"/>
      <c r="E19" s="194">
        <f>Položky!BA384</f>
        <v>0</v>
      </c>
      <c r="F19" s="195">
        <f>Položky!BB384</f>
        <v>0</v>
      </c>
      <c r="G19" s="195">
        <f>Položky!BC384</f>
        <v>0</v>
      </c>
      <c r="H19" s="195">
        <f>Položky!BD384</f>
        <v>0</v>
      </c>
      <c r="I19" s="196">
        <f>Položky!BE384</f>
        <v>0</v>
      </c>
    </row>
    <row r="20" spans="1:9" s="32" customFormat="1">
      <c r="A20" s="193" t="str">
        <f>Položky!B385</f>
        <v>99</v>
      </c>
      <c r="B20" s="110" t="str">
        <f>Položky!C385</f>
        <v>Staveništní přesun hmot</v>
      </c>
      <c r="C20" s="63"/>
      <c r="D20" s="111"/>
      <c r="E20" s="194">
        <f>Položky!BA387</f>
        <v>0</v>
      </c>
      <c r="F20" s="195">
        <f>Položky!BB387</f>
        <v>0</v>
      </c>
      <c r="G20" s="195">
        <f>Položky!BC387</f>
        <v>0</v>
      </c>
      <c r="H20" s="195">
        <f>Položky!BD387</f>
        <v>0</v>
      </c>
      <c r="I20" s="196">
        <f>Položky!BE387</f>
        <v>0</v>
      </c>
    </row>
    <row r="21" spans="1:9" s="32" customFormat="1">
      <c r="A21" s="193" t="str">
        <f>Položky!B388</f>
        <v>711</v>
      </c>
      <c r="B21" s="110" t="str">
        <f>Položky!C388</f>
        <v>Izolace proti vodě</v>
      </c>
      <c r="C21" s="63"/>
      <c r="D21" s="111"/>
      <c r="E21" s="194">
        <f>Položky!BA408</f>
        <v>0</v>
      </c>
      <c r="F21" s="195">
        <f>Položky!BB408</f>
        <v>0</v>
      </c>
      <c r="G21" s="195">
        <f>Položky!BC408</f>
        <v>0</v>
      </c>
      <c r="H21" s="195">
        <f>Položky!BD408</f>
        <v>0</v>
      </c>
      <c r="I21" s="196">
        <f>Položky!BE408</f>
        <v>0</v>
      </c>
    </row>
    <row r="22" spans="1:9" s="32" customFormat="1">
      <c r="A22" s="193" t="str">
        <f>Položky!B409</f>
        <v>712</v>
      </c>
      <c r="B22" s="110" t="str">
        <f>Položky!C409</f>
        <v>Živičné krytiny</v>
      </c>
      <c r="C22" s="63"/>
      <c r="D22" s="111"/>
      <c r="E22" s="194">
        <f>Položky!BA425</f>
        <v>0</v>
      </c>
      <c r="F22" s="195">
        <f>Položky!BB425</f>
        <v>0</v>
      </c>
      <c r="G22" s="195">
        <f>Položky!BC425</f>
        <v>0</v>
      </c>
      <c r="H22" s="195">
        <f>Položky!BD425</f>
        <v>0</v>
      </c>
      <c r="I22" s="196">
        <f>Položky!BE425</f>
        <v>0</v>
      </c>
    </row>
    <row r="23" spans="1:9" s="32" customFormat="1">
      <c r="A23" s="193" t="str">
        <f>Položky!B426</f>
        <v>713</v>
      </c>
      <c r="B23" s="110" t="str">
        <f>Položky!C426</f>
        <v>Izolace tepelné</v>
      </c>
      <c r="C23" s="63"/>
      <c r="D23" s="111"/>
      <c r="E23" s="194">
        <f>Položky!BA476</f>
        <v>0</v>
      </c>
      <c r="F23" s="195">
        <f>Položky!BB476</f>
        <v>0</v>
      </c>
      <c r="G23" s="195">
        <f>Položky!BC476</f>
        <v>0</v>
      </c>
      <c r="H23" s="195">
        <f>Položky!BD476</f>
        <v>0</v>
      </c>
      <c r="I23" s="196">
        <f>Položky!BE476</f>
        <v>0</v>
      </c>
    </row>
    <row r="24" spans="1:9" s="32" customFormat="1">
      <c r="A24" s="193" t="str">
        <f>Položky!B477</f>
        <v>720</v>
      </c>
      <c r="B24" s="110" t="str">
        <f>Položky!C477</f>
        <v>Zdravotechnická instalace</v>
      </c>
      <c r="C24" s="63"/>
      <c r="D24" s="111"/>
      <c r="E24" s="194">
        <f>Položky!BA480</f>
        <v>0</v>
      </c>
      <c r="F24" s="195">
        <f>Položky!BB480</f>
        <v>0</v>
      </c>
      <c r="G24" s="195">
        <f>Položky!BC480</f>
        <v>0</v>
      </c>
      <c r="H24" s="195">
        <f>Položky!BD480</f>
        <v>0</v>
      </c>
      <c r="I24" s="196">
        <f>Položky!BE480</f>
        <v>0</v>
      </c>
    </row>
    <row r="25" spans="1:9" s="32" customFormat="1">
      <c r="A25" s="193" t="str">
        <f>Položky!B481</f>
        <v>730</v>
      </c>
      <c r="B25" s="110" t="str">
        <f>Položky!C481</f>
        <v>Ústřední vytápění</v>
      </c>
      <c r="C25" s="63"/>
      <c r="D25" s="111"/>
      <c r="E25" s="194">
        <f>Položky!BA483</f>
        <v>0</v>
      </c>
      <c r="F25" s="195">
        <f>Položky!BB483</f>
        <v>0</v>
      </c>
      <c r="G25" s="195">
        <f>Položky!BC483</f>
        <v>0</v>
      </c>
      <c r="H25" s="195">
        <f>Položky!BD483</f>
        <v>0</v>
      </c>
      <c r="I25" s="196">
        <f>Položky!BE483</f>
        <v>0</v>
      </c>
    </row>
    <row r="26" spans="1:9" s="32" customFormat="1">
      <c r="A26" s="193" t="str">
        <f>Položky!B484</f>
        <v>764</v>
      </c>
      <c r="B26" s="110" t="str">
        <f>Položky!C484</f>
        <v>Konstrukce klempířské</v>
      </c>
      <c r="C26" s="63"/>
      <c r="D26" s="111"/>
      <c r="E26" s="194">
        <f>Položky!BA503</f>
        <v>0</v>
      </c>
      <c r="F26" s="195">
        <f>Položky!BB503</f>
        <v>0</v>
      </c>
      <c r="G26" s="195">
        <f>Položky!BC503</f>
        <v>0</v>
      </c>
      <c r="H26" s="195">
        <f>Položky!BD503</f>
        <v>0</v>
      </c>
      <c r="I26" s="196">
        <f>Položky!BE503</f>
        <v>0</v>
      </c>
    </row>
    <row r="27" spans="1:9" s="32" customFormat="1">
      <c r="A27" s="193" t="str">
        <f>Položky!B504</f>
        <v>766</v>
      </c>
      <c r="B27" s="110" t="str">
        <f>Položky!C504</f>
        <v>Konstrukce truhlářské</v>
      </c>
      <c r="C27" s="63"/>
      <c r="D27" s="111"/>
      <c r="E27" s="194">
        <f>Položky!BA515</f>
        <v>0</v>
      </c>
      <c r="F27" s="195">
        <f>Položky!BB515</f>
        <v>0</v>
      </c>
      <c r="G27" s="195">
        <f>Položky!BC515</f>
        <v>0</v>
      </c>
      <c r="H27" s="195">
        <f>Položky!BD515</f>
        <v>0</v>
      </c>
      <c r="I27" s="196">
        <f>Položky!BE515</f>
        <v>0</v>
      </c>
    </row>
    <row r="28" spans="1:9" s="32" customFormat="1">
      <c r="A28" s="193" t="str">
        <f>Položky!B516</f>
        <v>767</v>
      </c>
      <c r="B28" s="110" t="str">
        <f>Položky!C516</f>
        <v>Konstrukce zámečnické</v>
      </c>
      <c r="C28" s="63"/>
      <c r="D28" s="111"/>
      <c r="E28" s="194">
        <f>Položky!BA558</f>
        <v>0</v>
      </c>
      <c r="F28" s="195">
        <f>Položky!BB558</f>
        <v>0</v>
      </c>
      <c r="G28" s="195">
        <f>Položky!BC558</f>
        <v>0</v>
      </c>
      <c r="H28" s="195">
        <f>Položky!BD558</f>
        <v>0</v>
      </c>
      <c r="I28" s="196">
        <f>Položky!BE558</f>
        <v>0</v>
      </c>
    </row>
    <row r="29" spans="1:9" s="32" customFormat="1">
      <c r="A29" s="193" t="str">
        <f>Položky!B559</f>
        <v>769</v>
      </c>
      <c r="B29" s="110" t="str">
        <f>Položky!C559</f>
        <v>Otvorové prvky z plastu</v>
      </c>
      <c r="C29" s="63"/>
      <c r="D29" s="111"/>
      <c r="E29" s="194">
        <f>Položky!BA590</f>
        <v>0</v>
      </c>
      <c r="F29" s="195">
        <f>Položky!BB590</f>
        <v>0</v>
      </c>
      <c r="G29" s="195">
        <f>Položky!BC590</f>
        <v>0</v>
      </c>
      <c r="H29" s="195">
        <f>Položky!BD590</f>
        <v>0</v>
      </c>
      <c r="I29" s="196">
        <f>Položky!BE590</f>
        <v>0</v>
      </c>
    </row>
    <row r="30" spans="1:9" s="32" customFormat="1">
      <c r="A30" s="193" t="str">
        <f>Položky!B591</f>
        <v>771</v>
      </c>
      <c r="B30" s="110" t="str">
        <f>Položky!C591</f>
        <v>Podlahy z dlaždic a obklady</v>
      </c>
      <c r="C30" s="63"/>
      <c r="D30" s="111"/>
      <c r="E30" s="194">
        <f>Položky!BA603</f>
        <v>0</v>
      </c>
      <c r="F30" s="195">
        <f>Položky!BB603</f>
        <v>0</v>
      </c>
      <c r="G30" s="195">
        <f>Položky!BC603</f>
        <v>0</v>
      </c>
      <c r="H30" s="195">
        <f>Položky!BD603</f>
        <v>0</v>
      </c>
      <c r="I30" s="196">
        <f>Položky!BE603</f>
        <v>0</v>
      </c>
    </row>
    <row r="31" spans="1:9" s="32" customFormat="1">
      <c r="A31" s="193" t="str">
        <f>Položky!B604</f>
        <v>776</v>
      </c>
      <c r="B31" s="110" t="str">
        <f>Položky!C604</f>
        <v>Podlahy povlakové</v>
      </c>
      <c r="C31" s="63"/>
      <c r="D31" s="111"/>
      <c r="E31" s="194">
        <f>Položky!BA615</f>
        <v>0</v>
      </c>
      <c r="F31" s="195">
        <f>Položky!BB615</f>
        <v>0</v>
      </c>
      <c r="G31" s="195">
        <f>Položky!BC615</f>
        <v>0</v>
      </c>
      <c r="H31" s="195">
        <f>Položky!BD615</f>
        <v>0</v>
      </c>
      <c r="I31" s="196">
        <f>Položky!BE615</f>
        <v>0</v>
      </c>
    </row>
    <row r="32" spans="1:9" s="32" customFormat="1">
      <c r="A32" s="193" t="str">
        <f>Položky!B616</f>
        <v>777</v>
      </c>
      <c r="B32" s="110" t="str">
        <f>Položky!C616</f>
        <v>Podlahy ze syntetických hmot</v>
      </c>
      <c r="C32" s="63"/>
      <c r="D32" s="111"/>
      <c r="E32" s="194">
        <f>Položky!BA621</f>
        <v>0</v>
      </c>
      <c r="F32" s="195">
        <f>Položky!BB621</f>
        <v>0</v>
      </c>
      <c r="G32" s="195">
        <f>Položky!BC621</f>
        <v>0</v>
      </c>
      <c r="H32" s="195">
        <f>Položky!BD621</f>
        <v>0</v>
      </c>
      <c r="I32" s="196">
        <f>Položky!BE621</f>
        <v>0</v>
      </c>
    </row>
    <row r="33" spans="1:57" s="32" customFormat="1">
      <c r="A33" s="193" t="str">
        <f>Položky!B622</f>
        <v>781</v>
      </c>
      <c r="B33" s="110" t="str">
        <f>Položky!C622</f>
        <v>Obklady keramické</v>
      </c>
      <c r="C33" s="63"/>
      <c r="D33" s="111"/>
      <c r="E33" s="194">
        <f>Položky!BA639</f>
        <v>0</v>
      </c>
      <c r="F33" s="195">
        <f>Položky!BB639</f>
        <v>0</v>
      </c>
      <c r="G33" s="195">
        <f>Položky!BC639</f>
        <v>0</v>
      </c>
      <c r="H33" s="195">
        <f>Položky!BD639</f>
        <v>0</v>
      </c>
      <c r="I33" s="196">
        <f>Položky!BE639</f>
        <v>0</v>
      </c>
    </row>
    <row r="34" spans="1:57" s="32" customFormat="1">
      <c r="A34" s="193" t="str">
        <f>Položky!B640</f>
        <v>784</v>
      </c>
      <c r="B34" s="110" t="str">
        <f>Položky!C640</f>
        <v>Malby</v>
      </c>
      <c r="C34" s="63"/>
      <c r="D34" s="111"/>
      <c r="E34" s="194">
        <f>Položky!BA701</f>
        <v>0</v>
      </c>
      <c r="F34" s="195">
        <f>Položky!BB701</f>
        <v>0</v>
      </c>
      <c r="G34" s="195">
        <f>Položky!BC701</f>
        <v>0</v>
      </c>
      <c r="H34" s="195">
        <f>Položky!BD701</f>
        <v>0</v>
      </c>
      <c r="I34" s="196">
        <f>Položky!BE701</f>
        <v>0</v>
      </c>
    </row>
    <row r="35" spans="1:57" s="32" customFormat="1">
      <c r="A35" s="193" t="str">
        <f>Položky!B702</f>
        <v>M21</v>
      </c>
      <c r="B35" s="110" t="str">
        <f>Položky!C702</f>
        <v>Elektromontáže</v>
      </c>
      <c r="C35" s="63"/>
      <c r="D35" s="111"/>
      <c r="E35" s="194">
        <f>Položky!BA706</f>
        <v>0</v>
      </c>
      <c r="F35" s="195">
        <f>Položky!BB706</f>
        <v>0</v>
      </c>
      <c r="G35" s="195">
        <f>Položky!BC706</f>
        <v>0</v>
      </c>
      <c r="H35" s="195">
        <f>Položky!BD706</f>
        <v>0</v>
      </c>
      <c r="I35" s="196">
        <f>Položky!BE706</f>
        <v>0</v>
      </c>
    </row>
    <row r="36" spans="1:57" s="32" customFormat="1">
      <c r="A36" s="193" t="str">
        <f>Položky!B707</f>
        <v>M22</v>
      </c>
      <c r="B36" s="110" t="str">
        <f>Položky!C707</f>
        <v>Montáž sdělovací a zabezp. techniky</v>
      </c>
      <c r="C36" s="63"/>
      <c r="D36" s="111"/>
      <c r="E36" s="194">
        <f>Položky!BA710</f>
        <v>0</v>
      </c>
      <c r="F36" s="195">
        <f>Položky!BB710</f>
        <v>0</v>
      </c>
      <c r="G36" s="195">
        <f>Položky!BC710</f>
        <v>0</v>
      </c>
      <c r="H36" s="195">
        <f>Položky!BD710</f>
        <v>0</v>
      </c>
      <c r="I36" s="196">
        <f>Položky!BE710</f>
        <v>0</v>
      </c>
    </row>
    <row r="37" spans="1:57" s="32" customFormat="1">
      <c r="A37" s="193" t="str">
        <f>Položky!B711</f>
        <v>M24</v>
      </c>
      <c r="B37" s="110" t="str">
        <f>Položky!C711</f>
        <v>Montáže vzduchotechnických zařízení</v>
      </c>
      <c r="C37" s="63"/>
      <c r="D37" s="111"/>
      <c r="E37" s="194">
        <f>Položky!BA714</f>
        <v>0</v>
      </c>
      <c r="F37" s="195">
        <f>Položky!BB714</f>
        <v>0</v>
      </c>
      <c r="G37" s="195">
        <f>Položky!BC714</f>
        <v>0</v>
      </c>
      <c r="H37" s="195">
        <f>Položky!BD714</f>
        <v>0</v>
      </c>
      <c r="I37" s="196">
        <f>Položky!BE714</f>
        <v>0</v>
      </c>
    </row>
    <row r="38" spans="1:57" s="32" customFormat="1">
      <c r="A38" s="193" t="str">
        <f>Položky!B715</f>
        <v>M35</v>
      </c>
      <c r="B38" s="110" t="str">
        <f>Položky!C715</f>
        <v>Montáže čerpadel, kompresorů</v>
      </c>
      <c r="C38" s="63"/>
      <c r="D38" s="111"/>
      <c r="E38" s="194">
        <f>Položky!BA717</f>
        <v>0</v>
      </c>
      <c r="F38" s="195">
        <f>Položky!BB717</f>
        <v>0</v>
      </c>
      <c r="G38" s="195">
        <f>Položky!BC717</f>
        <v>0</v>
      </c>
      <c r="H38" s="195">
        <f>Položky!BD717</f>
        <v>0</v>
      </c>
      <c r="I38" s="196">
        <f>Položky!BE717</f>
        <v>0</v>
      </c>
    </row>
    <row r="39" spans="1:57" s="32" customFormat="1" ht="13.5" thickBot="1">
      <c r="A39" s="193" t="str">
        <f>Položky!B718</f>
        <v>M36</v>
      </c>
      <c r="B39" s="110" t="str">
        <f>Položky!C718</f>
        <v>Montáže měřících a regulačních zařízení</v>
      </c>
      <c r="C39" s="63"/>
      <c r="D39" s="111"/>
      <c r="E39" s="194">
        <f>Položky!BA720</f>
        <v>0</v>
      </c>
      <c r="F39" s="195">
        <f>Položky!BB720</f>
        <v>0</v>
      </c>
      <c r="G39" s="195">
        <f>Položky!BC720</f>
        <v>0</v>
      </c>
      <c r="H39" s="195">
        <f>Položky!BD720</f>
        <v>0</v>
      </c>
      <c r="I39" s="196">
        <f>Položky!BE720</f>
        <v>0</v>
      </c>
    </row>
    <row r="40" spans="1:57" s="118" customFormat="1" ht="13.5" thickBot="1">
      <c r="A40" s="112"/>
      <c r="B40" s="113" t="s">
        <v>108</v>
      </c>
      <c r="C40" s="113"/>
      <c r="D40" s="114"/>
      <c r="E40" s="115">
        <f>SUM(E7:E39)</f>
        <v>0</v>
      </c>
      <c r="F40" s="116">
        <f>SUM(F7:F39)</f>
        <v>0</v>
      </c>
      <c r="G40" s="116">
        <f>SUM(G7:G39)</f>
        <v>0</v>
      </c>
      <c r="H40" s="116">
        <f>SUM(H7:H39)</f>
        <v>0</v>
      </c>
      <c r="I40" s="117">
        <f>SUM(I7:I39)</f>
        <v>0</v>
      </c>
    </row>
    <row r="41" spans="1:57">
      <c r="A41" s="63"/>
      <c r="B41" s="63"/>
      <c r="C41" s="63"/>
      <c r="D41" s="63"/>
      <c r="E41" s="63"/>
      <c r="F41" s="63"/>
      <c r="G41" s="63"/>
      <c r="H41" s="63"/>
      <c r="I41" s="63"/>
    </row>
    <row r="42" spans="1:57" ht="19.5" customHeight="1">
      <c r="A42" s="102" t="s">
        <v>109</v>
      </c>
      <c r="B42" s="102"/>
      <c r="C42" s="102"/>
      <c r="D42" s="102"/>
      <c r="E42" s="102"/>
      <c r="F42" s="102"/>
      <c r="G42" s="119"/>
      <c r="H42" s="102"/>
      <c r="I42" s="102"/>
      <c r="BA42" s="38"/>
      <c r="BB42" s="38"/>
      <c r="BC42" s="38"/>
      <c r="BD42" s="38"/>
      <c r="BE42" s="38"/>
    </row>
    <row r="43" spans="1:57" ht="13.5" thickBot="1">
      <c r="A43" s="74"/>
      <c r="B43" s="74"/>
      <c r="C43" s="74"/>
      <c r="D43" s="74"/>
      <c r="E43" s="74"/>
      <c r="F43" s="74"/>
      <c r="G43" s="74"/>
      <c r="H43" s="74"/>
      <c r="I43" s="74"/>
    </row>
    <row r="44" spans="1:57">
      <c r="A44" s="68" t="s">
        <v>110</v>
      </c>
      <c r="B44" s="69"/>
      <c r="C44" s="69"/>
      <c r="D44" s="120"/>
      <c r="E44" s="121" t="s">
        <v>111</v>
      </c>
      <c r="F44" s="122" t="s">
        <v>112</v>
      </c>
      <c r="G44" s="123" t="s">
        <v>113</v>
      </c>
      <c r="H44" s="124"/>
      <c r="I44" s="125" t="s">
        <v>111</v>
      </c>
    </row>
    <row r="45" spans="1:57">
      <c r="A45" s="61" t="s">
        <v>41</v>
      </c>
      <c r="B45" s="52"/>
      <c r="C45" s="52"/>
      <c r="D45" s="126"/>
      <c r="E45" s="127"/>
      <c r="F45" s="128"/>
      <c r="G45" s="129">
        <f t="shared" ref="G45:G52" si="0">CHOOSE(BA45+1,HSV+PSV,HSV+PSV+Mont,HSV+PSV+Dodavka+Mont,HSV,PSV,Mont,Dodavka,Mont+Dodavka,0)</f>
        <v>0</v>
      </c>
      <c r="H45" s="130"/>
      <c r="I45" s="131">
        <f t="shared" ref="I45:I52" si="1">E45+F45*G45/100</f>
        <v>0</v>
      </c>
      <c r="BA45">
        <v>0</v>
      </c>
    </row>
    <row r="46" spans="1:57">
      <c r="A46" s="61" t="s">
        <v>42</v>
      </c>
      <c r="B46" s="52"/>
      <c r="C46" s="52"/>
      <c r="D46" s="126"/>
      <c r="E46" s="127"/>
      <c r="F46" s="128"/>
      <c r="G46" s="129">
        <f t="shared" si="0"/>
        <v>0</v>
      </c>
      <c r="H46" s="130"/>
      <c r="I46" s="131">
        <f t="shared" si="1"/>
        <v>0</v>
      </c>
      <c r="BA46">
        <v>0</v>
      </c>
    </row>
    <row r="47" spans="1:57">
      <c r="A47" s="61" t="s">
        <v>43</v>
      </c>
      <c r="B47" s="52"/>
      <c r="C47" s="52"/>
      <c r="D47" s="126"/>
      <c r="E47" s="127"/>
      <c r="F47" s="128"/>
      <c r="G47" s="129">
        <f t="shared" si="0"/>
        <v>0</v>
      </c>
      <c r="H47" s="130"/>
      <c r="I47" s="131">
        <f t="shared" si="1"/>
        <v>0</v>
      </c>
      <c r="BA47">
        <v>0</v>
      </c>
    </row>
    <row r="48" spans="1:57">
      <c r="A48" s="61" t="s">
        <v>44</v>
      </c>
      <c r="B48" s="52"/>
      <c r="C48" s="52"/>
      <c r="D48" s="126"/>
      <c r="E48" s="127"/>
      <c r="F48" s="128"/>
      <c r="G48" s="129">
        <f t="shared" si="0"/>
        <v>0</v>
      </c>
      <c r="H48" s="130"/>
      <c r="I48" s="131">
        <f t="shared" si="1"/>
        <v>0</v>
      </c>
      <c r="BA48">
        <v>0</v>
      </c>
    </row>
    <row r="49" spans="1:53">
      <c r="A49" s="61" t="s">
        <v>45</v>
      </c>
      <c r="B49" s="52"/>
      <c r="C49" s="52"/>
      <c r="D49" s="126"/>
      <c r="E49" s="127"/>
      <c r="F49" s="128"/>
      <c r="G49" s="129">
        <f t="shared" si="0"/>
        <v>0</v>
      </c>
      <c r="H49" s="130"/>
      <c r="I49" s="131">
        <f t="shared" si="1"/>
        <v>0</v>
      </c>
      <c r="BA49">
        <v>1</v>
      </c>
    </row>
    <row r="50" spans="1:53">
      <c r="A50" s="61" t="s">
        <v>46</v>
      </c>
      <c r="B50" s="52"/>
      <c r="C50" s="52"/>
      <c r="D50" s="126"/>
      <c r="E50" s="127"/>
      <c r="F50" s="128"/>
      <c r="G50" s="129">
        <f t="shared" si="0"/>
        <v>0</v>
      </c>
      <c r="H50" s="130"/>
      <c r="I50" s="131">
        <f t="shared" si="1"/>
        <v>0</v>
      </c>
      <c r="BA50">
        <v>1</v>
      </c>
    </row>
    <row r="51" spans="1:53">
      <c r="A51" s="61" t="s">
        <v>47</v>
      </c>
      <c r="B51" s="52"/>
      <c r="C51" s="52"/>
      <c r="D51" s="126"/>
      <c r="E51" s="127"/>
      <c r="F51" s="128"/>
      <c r="G51" s="129">
        <f t="shared" si="0"/>
        <v>0</v>
      </c>
      <c r="H51" s="130"/>
      <c r="I51" s="131">
        <f t="shared" si="1"/>
        <v>0</v>
      </c>
      <c r="BA51">
        <v>2</v>
      </c>
    </row>
    <row r="52" spans="1:53">
      <c r="A52" s="61" t="s">
        <v>48</v>
      </c>
      <c r="B52" s="52"/>
      <c r="C52" s="52"/>
      <c r="D52" s="126"/>
      <c r="E52" s="127"/>
      <c r="F52" s="128"/>
      <c r="G52" s="129">
        <f t="shared" si="0"/>
        <v>0</v>
      </c>
      <c r="H52" s="130"/>
      <c r="I52" s="131">
        <f t="shared" si="1"/>
        <v>0</v>
      </c>
      <c r="BA52">
        <v>2</v>
      </c>
    </row>
    <row r="53" spans="1:53" ht="13.5" thickBot="1">
      <c r="A53" s="132"/>
      <c r="B53" s="133" t="s">
        <v>114</v>
      </c>
      <c r="C53" s="134"/>
      <c r="D53" s="135"/>
      <c r="E53" s="136"/>
      <c r="F53" s="137"/>
      <c r="G53" s="137"/>
      <c r="H53" s="231">
        <f>SUM(I45:I52)</f>
        <v>0</v>
      </c>
      <c r="I53" s="232"/>
    </row>
    <row r="55" spans="1:53">
      <c r="B55" s="118"/>
      <c r="F55" s="138"/>
      <c r="G55" s="139"/>
      <c r="H55" s="139"/>
      <c r="I55" s="140"/>
    </row>
    <row r="56" spans="1:53">
      <c r="F56" s="138"/>
      <c r="G56" s="139"/>
      <c r="H56" s="139"/>
      <c r="I56" s="140"/>
    </row>
    <row r="57" spans="1:53">
      <c r="F57" s="138"/>
      <c r="G57" s="139"/>
      <c r="H57" s="139"/>
      <c r="I57" s="140"/>
    </row>
    <row r="58" spans="1:53">
      <c r="F58" s="138"/>
      <c r="G58" s="139"/>
      <c r="H58" s="139"/>
      <c r="I58" s="140"/>
    </row>
    <row r="59" spans="1:53">
      <c r="F59" s="138"/>
      <c r="G59" s="139"/>
      <c r="H59" s="139"/>
      <c r="I59" s="140"/>
    </row>
    <row r="60" spans="1:53">
      <c r="F60" s="138"/>
      <c r="G60" s="139"/>
      <c r="H60" s="139"/>
      <c r="I60" s="140"/>
    </row>
    <row r="61" spans="1:53">
      <c r="F61" s="138"/>
      <c r="G61" s="139"/>
      <c r="H61" s="139"/>
      <c r="I61" s="140"/>
    </row>
    <row r="62" spans="1:53">
      <c r="F62" s="138"/>
      <c r="G62" s="139"/>
      <c r="H62" s="139"/>
      <c r="I62" s="140"/>
    </row>
    <row r="63" spans="1:53">
      <c r="F63" s="138"/>
      <c r="G63" s="139"/>
      <c r="H63" s="139"/>
      <c r="I63" s="140"/>
    </row>
    <row r="64" spans="1:53">
      <c r="F64" s="138"/>
      <c r="G64" s="139"/>
      <c r="H64" s="139"/>
      <c r="I64" s="140"/>
    </row>
    <row r="65" spans="6:9">
      <c r="F65" s="138"/>
      <c r="G65" s="139"/>
      <c r="H65" s="139"/>
      <c r="I65" s="140"/>
    </row>
    <row r="66" spans="6:9">
      <c r="F66" s="138"/>
      <c r="G66" s="139"/>
      <c r="H66" s="139"/>
      <c r="I66" s="140"/>
    </row>
    <row r="67" spans="6:9">
      <c r="F67" s="138"/>
      <c r="G67" s="139"/>
      <c r="H67" s="139"/>
      <c r="I67" s="140"/>
    </row>
    <row r="68" spans="6:9">
      <c r="F68" s="138"/>
      <c r="G68" s="139"/>
      <c r="H68" s="139"/>
      <c r="I68" s="140"/>
    </row>
    <row r="69" spans="6:9">
      <c r="F69" s="138"/>
      <c r="G69" s="139"/>
      <c r="H69" s="139"/>
      <c r="I69" s="140"/>
    </row>
    <row r="70" spans="6:9">
      <c r="F70" s="138"/>
      <c r="G70" s="139"/>
      <c r="H70" s="139"/>
      <c r="I70" s="140"/>
    </row>
    <row r="71" spans="6:9">
      <c r="F71" s="138"/>
      <c r="G71" s="139"/>
      <c r="H71" s="139"/>
      <c r="I71" s="140"/>
    </row>
    <row r="72" spans="6:9">
      <c r="F72" s="138"/>
      <c r="G72" s="139"/>
      <c r="H72" s="139"/>
      <c r="I72" s="140"/>
    </row>
    <row r="73" spans="6:9">
      <c r="F73" s="138"/>
      <c r="G73" s="139"/>
      <c r="H73" s="139"/>
      <c r="I73" s="140"/>
    </row>
    <row r="74" spans="6:9">
      <c r="F74" s="138"/>
      <c r="G74" s="139"/>
      <c r="H74" s="139"/>
      <c r="I74" s="140"/>
    </row>
    <row r="75" spans="6:9">
      <c r="F75" s="138"/>
      <c r="G75" s="139"/>
      <c r="H75" s="139"/>
      <c r="I75" s="140"/>
    </row>
    <row r="76" spans="6:9">
      <c r="F76" s="138"/>
      <c r="G76" s="139"/>
      <c r="H76" s="139"/>
      <c r="I76" s="140"/>
    </row>
    <row r="77" spans="6:9">
      <c r="F77" s="138"/>
      <c r="G77" s="139"/>
      <c r="H77" s="139"/>
      <c r="I77" s="140"/>
    </row>
    <row r="78" spans="6:9">
      <c r="F78" s="138"/>
      <c r="G78" s="139"/>
      <c r="H78" s="139"/>
      <c r="I78" s="140"/>
    </row>
    <row r="79" spans="6:9">
      <c r="F79" s="138"/>
      <c r="G79" s="139"/>
      <c r="H79" s="139"/>
      <c r="I79" s="140"/>
    </row>
    <row r="80" spans="6:9">
      <c r="F80" s="138"/>
      <c r="G80" s="139"/>
      <c r="H80" s="139"/>
      <c r="I80" s="140"/>
    </row>
    <row r="81" spans="6:9">
      <c r="F81" s="138"/>
      <c r="G81" s="139"/>
      <c r="H81" s="139"/>
      <c r="I81" s="140"/>
    </row>
    <row r="82" spans="6:9">
      <c r="F82" s="138"/>
      <c r="G82" s="139"/>
      <c r="H82" s="139"/>
      <c r="I82" s="140"/>
    </row>
    <row r="83" spans="6:9">
      <c r="F83" s="138"/>
      <c r="G83" s="139"/>
      <c r="H83" s="139"/>
      <c r="I83" s="140"/>
    </row>
    <row r="84" spans="6:9">
      <c r="F84" s="138"/>
      <c r="G84" s="139"/>
      <c r="H84" s="139"/>
      <c r="I84" s="140"/>
    </row>
    <row r="85" spans="6:9">
      <c r="F85" s="138"/>
      <c r="G85" s="139"/>
      <c r="H85" s="139"/>
      <c r="I85" s="140"/>
    </row>
    <row r="86" spans="6:9">
      <c r="F86" s="138"/>
      <c r="G86" s="139"/>
      <c r="H86" s="139"/>
      <c r="I86" s="140"/>
    </row>
    <row r="87" spans="6:9">
      <c r="F87" s="138"/>
      <c r="G87" s="139"/>
      <c r="H87" s="139"/>
      <c r="I87" s="140"/>
    </row>
    <row r="88" spans="6:9">
      <c r="F88" s="138"/>
      <c r="G88" s="139"/>
      <c r="H88" s="139"/>
      <c r="I88" s="140"/>
    </row>
    <row r="89" spans="6:9">
      <c r="F89" s="138"/>
      <c r="G89" s="139"/>
      <c r="H89" s="139"/>
      <c r="I89" s="140"/>
    </row>
    <row r="90" spans="6:9">
      <c r="F90" s="138"/>
      <c r="G90" s="139"/>
      <c r="H90" s="139"/>
      <c r="I90" s="140"/>
    </row>
    <row r="91" spans="6:9">
      <c r="F91" s="138"/>
      <c r="G91" s="139"/>
      <c r="H91" s="139"/>
      <c r="I91" s="140"/>
    </row>
    <row r="92" spans="6:9">
      <c r="F92" s="138"/>
      <c r="G92" s="139"/>
      <c r="H92" s="139"/>
      <c r="I92" s="140"/>
    </row>
    <row r="93" spans="6:9">
      <c r="F93" s="138"/>
      <c r="G93" s="139"/>
      <c r="H93" s="139"/>
      <c r="I93" s="140"/>
    </row>
    <row r="94" spans="6:9">
      <c r="F94" s="138"/>
      <c r="G94" s="139"/>
      <c r="H94" s="139"/>
      <c r="I94" s="140"/>
    </row>
    <row r="95" spans="6:9">
      <c r="F95" s="138"/>
      <c r="G95" s="139"/>
      <c r="H95" s="139"/>
      <c r="I95" s="140"/>
    </row>
    <row r="96" spans="6:9">
      <c r="F96" s="138"/>
      <c r="G96" s="139"/>
      <c r="H96" s="139"/>
      <c r="I96" s="140"/>
    </row>
    <row r="97" spans="6:9">
      <c r="F97" s="138"/>
      <c r="G97" s="139"/>
      <c r="H97" s="139"/>
      <c r="I97" s="140"/>
    </row>
    <row r="98" spans="6:9">
      <c r="F98" s="138"/>
      <c r="G98" s="139"/>
      <c r="H98" s="139"/>
      <c r="I98" s="140"/>
    </row>
    <row r="99" spans="6:9">
      <c r="F99" s="138"/>
      <c r="G99" s="139"/>
      <c r="H99" s="139"/>
      <c r="I99" s="140"/>
    </row>
    <row r="100" spans="6:9">
      <c r="F100" s="138"/>
      <c r="G100" s="139"/>
      <c r="H100" s="139"/>
      <c r="I100" s="140"/>
    </row>
    <row r="101" spans="6:9">
      <c r="F101" s="138"/>
      <c r="G101" s="139"/>
      <c r="H101" s="139"/>
      <c r="I101" s="140"/>
    </row>
    <row r="102" spans="6:9">
      <c r="F102" s="138"/>
      <c r="G102" s="139"/>
      <c r="H102" s="139"/>
      <c r="I102" s="140"/>
    </row>
    <row r="103" spans="6:9">
      <c r="F103" s="138"/>
      <c r="G103" s="139"/>
      <c r="H103" s="139"/>
      <c r="I103" s="140"/>
    </row>
    <row r="104" spans="6:9">
      <c r="F104" s="138"/>
      <c r="G104" s="139"/>
      <c r="H104" s="139"/>
      <c r="I104" s="140"/>
    </row>
  </sheetData>
  <mergeCells count="4">
    <mergeCell ref="H53:I53"/>
    <mergeCell ref="A1:B1"/>
    <mergeCell ref="A2:B2"/>
    <mergeCell ref="G2:I2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2"/>
  <dimension ref="A1:CZ793"/>
  <sheetViews>
    <sheetView showGridLines="0" showZeros="0" tabSelected="1" zoomScaleNormal="100" workbookViewId="0">
      <selection sqref="A1:G1"/>
    </sheetView>
  </sheetViews>
  <sheetFormatPr defaultRowHeight="12.75"/>
  <cols>
    <col min="1" max="1" width="4.42578125" style="141" customWidth="1"/>
    <col min="2" max="2" width="11.5703125" style="141" customWidth="1"/>
    <col min="3" max="3" width="40.42578125" style="141" customWidth="1"/>
    <col min="4" max="4" width="5.5703125" style="141" customWidth="1"/>
    <col min="5" max="5" width="8.5703125" style="187" customWidth="1"/>
    <col min="6" max="6" width="9.85546875" style="141" customWidth="1"/>
    <col min="7" max="7" width="13.85546875" style="141" customWidth="1"/>
    <col min="8" max="11" width="9.140625" style="141"/>
    <col min="12" max="12" width="75.42578125" style="141" customWidth="1"/>
    <col min="13" max="13" width="45.28515625" style="141" customWidth="1"/>
    <col min="14" max="16384" width="9.140625" style="141"/>
  </cols>
  <sheetData>
    <row r="1" spans="1:104" ht="15.75">
      <c r="A1" s="244" t="s">
        <v>129</v>
      </c>
      <c r="B1" s="244"/>
      <c r="C1" s="244"/>
      <c r="D1" s="244"/>
      <c r="E1" s="244"/>
      <c r="F1" s="244"/>
      <c r="G1" s="244"/>
    </row>
    <row r="2" spans="1:104" ht="14.25" customHeight="1" thickBot="1">
      <c r="A2" s="142"/>
      <c r="B2" s="143"/>
      <c r="C2" s="144"/>
      <c r="D2" s="144"/>
      <c r="E2" s="145"/>
      <c r="F2" s="144"/>
      <c r="G2" s="144"/>
    </row>
    <row r="3" spans="1:104" ht="14.25" thickTop="1">
      <c r="A3" s="233" t="s">
        <v>99</v>
      </c>
      <c r="B3" s="234"/>
      <c r="C3" s="202" t="str">
        <f>CONCATENATE(cislostavby," ",nazevstavby)</f>
        <v>170301 JALOVISKO U MĚNÍNA - REVITALIZACE BROWNFIELDU</v>
      </c>
      <c r="D3" s="94"/>
      <c r="E3" s="146" t="s">
        <v>115</v>
      </c>
      <c r="F3" s="147">
        <f>Rekapitulace!H1</f>
        <v>4</v>
      </c>
      <c r="G3" s="148"/>
    </row>
    <row r="4" spans="1:104" ht="13.5" thickBot="1">
      <c r="A4" s="245" t="s">
        <v>101</v>
      </c>
      <c r="B4" s="236"/>
      <c r="C4" s="201" t="str">
        <f>CONCATENATE(cisloobjektu," ",nazevobjektu)</f>
        <v>01 JALOVISKO U MĚNÍNA - REVITALIZACE BROWNFIELDU</v>
      </c>
      <c r="D4" s="99"/>
      <c r="E4" s="246" t="str">
        <f>Rekapitulace!G2</f>
        <v>JALOVISKO U MĚNÍNA - REVITALIZACE BROWNFIELDU</v>
      </c>
      <c r="F4" s="247"/>
      <c r="G4" s="248"/>
    </row>
    <row r="5" spans="1:104" ht="13.5" thickTop="1">
      <c r="A5" s="149"/>
      <c r="B5" s="142"/>
      <c r="C5" s="142"/>
      <c r="D5" s="142"/>
      <c r="E5" s="150"/>
      <c r="F5" s="142"/>
      <c r="G5" s="151"/>
    </row>
    <row r="6" spans="1:104">
      <c r="A6" s="152" t="s">
        <v>116</v>
      </c>
      <c r="B6" s="153" t="s">
        <v>117</v>
      </c>
      <c r="C6" s="153" t="s">
        <v>118</v>
      </c>
      <c r="D6" s="153" t="s">
        <v>119</v>
      </c>
      <c r="E6" s="154" t="s">
        <v>120</v>
      </c>
      <c r="F6" s="153" t="s">
        <v>121</v>
      </c>
      <c r="G6" s="155" t="s">
        <v>122</v>
      </c>
    </row>
    <row r="7" spans="1:104">
      <c r="A7" s="156" t="s">
        <v>123</v>
      </c>
      <c r="B7" s="157" t="s">
        <v>124</v>
      </c>
      <c r="C7" s="158" t="s">
        <v>125</v>
      </c>
      <c r="D7" s="159"/>
      <c r="E7" s="160"/>
      <c r="F7" s="160"/>
      <c r="G7" s="161"/>
      <c r="H7" s="162"/>
      <c r="I7" s="162"/>
      <c r="O7" s="163">
        <v>1</v>
      </c>
    </row>
    <row r="8" spans="1:104">
      <c r="A8" s="164">
        <v>1</v>
      </c>
      <c r="B8" s="165" t="s">
        <v>133</v>
      </c>
      <c r="C8" s="166" t="s">
        <v>134</v>
      </c>
      <c r="D8" s="167" t="s">
        <v>135</v>
      </c>
      <c r="E8" s="168">
        <v>3885</v>
      </c>
      <c r="F8" s="168">
        <v>0</v>
      </c>
      <c r="G8" s="169">
        <f>E8*F8</f>
        <v>0</v>
      </c>
      <c r="O8" s="163">
        <v>2</v>
      </c>
      <c r="AA8" s="141">
        <v>1</v>
      </c>
      <c r="AB8" s="141">
        <v>1</v>
      </c>
      <c r="AC8" s="141">
        <v>1</v>
      </c>
      <c r="AZ8" s="141">
        <v>1</v>
      </c>
      <c r="BA8" s="141">
        <f>IF(AZ8=1,G8,0)</f>
        <v>0</v>
      </c>
      <c r="BB8" s="141">
        <f>IF(AZ8=2,G8,0)</f>
        <v>0</v>
      </c>
      <c r="BC8" s="141">
        <f>IF(AZ8=3,G8,0)</f>
        <v>0</v>
      </c>
      <c r="BD8" s="141">
        <f>IF(AZ8=4,G8,0)</f>
        <v>0</v>
      </c>
      <c r="BE8" s="141">
        <f>IF(AZ8=5,G8,0)</f>
        <v>0</v>
      </c>
      <c r="CA8" s="170">
        <v>1</v>
      </c>
      <c r="CB8" s="170">
        <v>1</v>
      </c>
      <c r="CZ8" s="141">
        <v>0</v>
      </c>
    </row>
    <row r="9" spans="1:104">
      <c r="A9" s="171"/>
      <c r="B9" s="173"/>
      <c r="C9" s="240" t="s">
        <v>136</v>
      </c>
      <c r="D9" s="241"/>
      <c r="E9" s="174">
        <v>2650</v>
      </c>
      <c r="F9" s="175"/>
      <c r="G9" s="176"/>
      <c r="M9" s="172" t="s">
        <v>136</v>
      </c>
      <c r="O9" s="163"/>
    </row>
    <row r="10" spans="1:104">
      <c r="A10" s="171"/>
      <c r="B10" s="173"/>
      <c r="C10" s="240" t="s">
        <v>137</v>
      </c>
      <c r="D10" s="241"/>
      <c r="E10" s="174">
        <v>1235</v>
      </c>
      <c r="F10" s="175"/>
      <c r="G10" s="176"/>
      <c r="M10" s="172" t="s">
        <v>137</v>
      </c>
      <c r="O10" s="163"/>
    </row>
    <row r="11" spans="1:104">
      <c r="A11" s="164">
        <v>2</v>
      </c>
      <c r="B11" s="165" t="s">
        <v>138</v>
      </c>
      <c r="C11" s="166" t="s">
        <v>139</v>
      </c>
      <c r="D11" s="167" t="s">
        <v>135</v>
      </c>
      <c r="E11" s="168">
        <v>1942.5</v>
      </c>
      <c r="F11" s="168">
        <v>0</v>
      </c>
      <c r="G11" s="169">
        <f>E11*F11</f>
        <v>0</v>
      </c>
      <c r="O11" s="163">
        <v>2</v>
      </c>
      <c r="AA11" s="141">
        <v>1</v>
      </c>
      <c r="AB11" s="141">
        <v>1</v>
      </c>
      <c r="AC11" s="141">
        <v>1</v>
      </c>
      <c r="AZ11" s="141">
        <v>1</v>
      </c>
      <c r="BA11" s="141">
        <f>IF(AZ11=1,G11,0)</f>
        <v>0</v>
      </c>
      <c r="BB11" s="141">
        <f>IF(AZ11=2,G11,0)</f>
        <v>0</v>
      </c>
      <c r="BC11" s="141">
        <f>IF(AZ11=3,G11,0)</f>
        <v>0</v>
      </c>
      <c r="BD11" s="141">
        <f>IF(AZ11=4,G11,0)</f>
        <v>0</v>
      </c>
      <c r="BE11" s="141">
        <f>IF(AZ11=5,G11,0)</f>
        <v>0</v>
      </c>
      <c r="CA11" s="170">
        <v>1</v>
      </c>
      <c r="CB11" s="170">
        <v>1</v>
      </c>
      <c r="CZ11" s="141">
        <v>0</v>
      </c>
    </row>
    <row r="12" spans="1:104">
      <c r="A12" s="171"/>
      <c r="B12" s="173"/>
      <c r="C12" s="240" t="s">
        <v>140</v>
      </c>
      <c r="D12" s="241"/>
      <c r="E12" s="174">
        <v>1325</v>
      </c>
      <c r="F12" s="175"/>
      <c r="G12" s="176"/>
      <c r="M12" s="172" t="s">
        <v>140</v>
      </c>
      <c r="O12" s="163"/>
    </row>
    <row r="13" spans="1:104">
      <c r="A13" s="171"/>
      <c r="B13" s="173"/>
      <c r="C13" s="240" t="s">
        <v>141</v>
      </c>
      <c r="D13" s="241"/>
      <c r="E13" s="174">
        <v>617.5</v>
      </c>
      <c r="F13" s="175"/>
      <c r="G13" s="176"/>
      <c r="M13" s="172" t="s">
        <v>141</v>
      </c>
      <c r="O13" s="163"/>
    </row>
    <row r="14" spans="1:104">
      <c r="A14" s="164">
        <v>3</v>
      </c>
      <c r="B14" s="165" t="s">
        <v>142</v>
      </c>
      <c r="C14" s="166" t="s">
        <v>143</v>
      </c>
      <c r="D14" s="167" t="s">
        <v>135</v>
      </c>
      <c r="E14" s="168">
        <v>1175.2140999999999</v>
      </c>
      <c r="F14" s="168">
        <v>0</v>
      </c>
      <c r="G14" s="169">
        <f>E14*F14</f>
        <v>0</v>
      </c>
      <c r="O14" s="163">
        <v>2</v>
      </c>
      <c r="AA14" s="141">
        <v>1</v>
      </c>
      <c r="AB14" s="141">
        <v>1</v>
      </c>
      <c r="AC14" s="141">
        <v>1</v>
      </c>
      <c r="AZ14" s="141">
        <v>1</v>
      </c>
      <c r="BA14" s="141">
        <f>IF(AZ14=1,G14,0)</f>
        <v>0</v>
      </c>
      <c r="BB14" s="141">
        <f>IF(AZ14=2,G14,0)</f>
        <v>0</v>
      </c>
      <c r="BC14" s="141">
        <f>IF(AZ14=3,G14,0)</f>
        <v>0</v>
      </c>
      <c r="BD14" s="141">
        <f>IF(AZ14=4,G14,0)</f>
        <v>0</v>
      </c>
      <c r="BE14" s="141">
        <f>IF(AZ14=5,G14,0)</f>
        <v>0</v>
      </c>
      <c r="CA14" s="170">
        <v>1</v>
      </c>
      <c r="CB14" s="170">
        <v>1</v>
      </c>
      <c r="CZ14" s="141">
        <v>0</v>
      </c>
    </row>
    <row r="15" spans="1:104">
      <c r="A15" s="171"/>
      <c r="B15" s="173"/>
      <c r="C15" s="240" t="s">
        <v>144</v>
      </c>
      <c r="D15" s="241"/>
      <c r="E15" s="174">
        <v>1175.2140999999999</v>
      </c>
      <c r="F15" s="175"/>
      <c r="G15" s="176"/>
      <c r="M15" s="172" t="s">
        <v>144</v>
      </c>
      <c r="O15" s="163"/>
    </row>
    <row r="16" spans="1:104">
      <c r="A16" s="164">
        <v>4</v>
      </c>
      <c r="B16" s="165" t="s">
        <v>145</v>
      </c>
      <c r="C16" s="166" t="s">
        <v>146</v>
      </c>
      <c r="D16" s="167" t="s">
        <v>135</v>
      </c>
      <c r="E16" s="168">
        <v>587.60699999999997</v>
      </c>
      <c r="F16" s="168">
        <v>0</v>
      </c>
      <c r="G16" s="169">
        <f>E16*F16</f>
        <v>0</v>
      </c>
      <c r="O16" s="163">
        <v>2</v>
      </c>
      <c r="AA16" s="141">
        <v>1</v>
      </c>
      <c r="AB16" s="141">
        <v>1</v>
      </c>
      <c r="AC16" s="141">
        <v>1</v>
      </c>
      <c r="AZ16" s="141">
        <v>1</v>
      </c>
      <c r="BA16" s="141">
        <f>IF(AZ16=1,G16,0)</f>
        <v>0</v>
      </c>
      <c r="BB16" s="141">
        <f>IF(AZ16=2,G16,0)</f>
        <v>0</v>
      </c>
      <c r="BC16" s="141">
        <f>IF(AZ16=3,G16,0)</f>
        <v>0</v>
      </c>
      <c r="BD16" s="141">
        <f>IF(AZ16=4,G16,0)</f>
        <v>0</v>
      </c>
      <c r="BE16" s="141">
        <f>IF(AZ16=5,G16,0)</f>
        <v>0</v>
      </c>
      <c r="CA16" s="170">
        <v>1</v>
      </c>
      <c r="CB16" s="170">
        <v>1</v>
      </c>
      <c r="CZ16" s="141">
        <v>0</v>
      </c>
    </row>
    <row r="17" spans="1:104">
      <c r="A17" s="171"/>
      <c r="B17" s="173"/>
      <c r="C17" s="240" t="s">
        <v>147</v>
      </c>
      <c r="D17" s="241"/>
      <c r="E17" s="174">
        <v>587.60699999999997</v>
      </c>
      <c r="F17" s="175"/>
      <c r="G17" s="176"/>
      <c r="M17" s="172" t="s">
        <v>147</v>
      </c>
      <c r="O17" s="163"/>
    </row>
    <row r="18" spans="1:104">
      <c r="A18" s="164">
        <v>5</v>
      </c>
      <c r="B18" s="165" t="s">
        <v>148</v>
      </c>
      <c r="C18" s="166" t="s">
        <v>149</v>
      </c>
      <c r="D18" s="167" t="s">
        <v>135</v>
      </c>
      <c r="E18" s="168">
        <v>107.9684</v>
      </c>
      <c r="F18" s="168">
        <v>0</v>
      </c>
      <c r="G18" s="169">
        <f>E18*F18</f>
        <v>0</v>
      </c>
      <c r="O18" s="163">
        <v>2</v>
      </c>
      <c r="AA18" s="141">
        <v>1</v>
      </c>
      <c r="AB18" s="141">
        <v>1</v>
      </c>
      <c r="AC18" s="141">
        <v>1</v>
      </c>
      <c r="AZ18" s="141">
        <v>1</v>
      </c>
      <c r="BA18" s="141">
        <f>IF(AZ18=1,G18,0)</f>
        <v>0</v>
      </c>
      <c r="BB18" s="141">
        <f>IF(AZ18=2,G18,0)</f>
        <v>0</v>
      </c>
      <c r="BC18" s="141">
        <f>IF(AZ18=3,G18,0)</f>
        <v>0</v>
      </c>
      <c r="BD18" s="141">
        <f>IF(AZ18=4,G18,0)</f>
        <v>0</v>
      </c>
      <c r="BE18" s="141">
        <f>IF(AZ18=5,G18,0)</f>
        <v>0</v>
      </c>
      <c r="CA18" s="170">
        <v>1</v>
      </c>
      <c r="CB18" s="170">
        <v>1</v>
      </c>
      <c r="CZ18" s="141">
        <v>0</v>
      </c>
    </row>
    <row r="19" spans="1:104">
      <c r="A19" s="171"/>
      <c r="B19" s="173"/>
      <c r="C19" s="240" t="s">
        <v>150</v>
      </c>
      <c r="D19" s="241"/>
      <c r="E19" s="174">
        <v>12.276</v>
      </c>
      <c r="F19" s="175"/>
      <c r="G19" s="176"/>
      <c r="M19" s="172" t="s">
        <v>150</v>
      </c>
      <c r="O19" s="163"/>
    </row>
    <row r="20" spans="1:104">
      <c r="A20" s="171"/>
      <c r="B20" s="173"/>
      <c r="C20" s="240" t="s">
        <v>151</v>
      </c>
      <c r="D20" s="241"/>
      <c r="E20" s="174">
        <v>23.847999999999999</v>
      </c>
      <c r="F20" s="175"/>
      <c r="G20" s="176"/>
      <c r="M20" s="172" t="s">
        <v>151</v>
      </c>
      <c r="O20" s="163"/>
    </row>
    <row r="21" spans="1:104">
      <c r="A21" s="171"/>
      <c r="B21" s="173"/>
      <c r="C21" s="240" t="s">
        <v>152</v>
      </c>
      <c r="D21" s="241"/>
      <c r="E21" s="174">
        <v>17.6264</v>
      </c>
      <c r="F21" s="175"/>
      <c r="G21" s="176"/>
      <c r="M21" s="172" t="s">
        <v>152</v>
      </c>
      <c r="O21" s="163"/>
    </row>
    <row r="22" spans="1:104">
      <c r="A22" s="171"/>
      <c r="B22" s="173"/>
      <c r="C22" s="240" t="s">
        <v>153</v>
      </c>
      <c r="D22" s="241"/>
      <c r="E22" s="174">
        <v>40.194000000000003</v>
      </c>
      <c r="F22" s="175"/>
      <c r="G22" s="176"/>
      <c r="M22" s="172" t="s">
        <v>153</v>
      </c>
      <c r="O22" s="163"/>
    </row>
    <row r="23" spans="1:104">
      <c r="A23" s="171"/>
      <c r="B23" s="173"/>
      <c r="C23" s="240" t="s">
        <v>154</v>
      </c>
      <c r="D23" s="241"/>
      <c r="E23" s="174">
        <v>14.023999999999999</v>
      </c>
      <c r="F23" s="175"/>
      <c r="G23" s="176"/>
      <c r="M23" s="172" t="s">
        <v>154</v>
      </c>
      <c r="O23" s="163"/>
    </row>
    <row r="24" spans="1:104">
      <c r="A24" s="164">
        <v>6</v>
      </c>
      <c r="B24" s="165" t="s">
        <v>155</v>
      </c>
      <c r="C24" s="166" t="s">
        <v>156</v>
      </c>
      <c r="D24" s="167" t="s">
        <v>135</v>
      </c>
      <c r="E24" s="168">
        <v>53.984200000000001</v>
      </c>
      <c r="F24" s="168">
        <v>0</v>
      </c>
      <c r="G24" s="169">
        <f>E24*F24</f>
        <v>0</v>
      </c>
      <c r="O24" s="163">
        <v>2</v>
      </c>
      <c r="AA24" s="141">
        <v>1</v>
      </c>
      <c r="AB24" s="141">
        <v>1</v>
      </c>
      <c r="AC24" s="141">
        <v>1</v>
      </c>
      <c r="AZ24" s="141">
        <v>1</v>
      </c>
      <c r="BA24" s="141">
        <f>IF(AZ24=1,G24,0)</f>
        <v>0</v>
      </c>
      <c r="BB24" s="141">
        <f>IF(AZ24=2,G24,0)</f>
        <v>0</v>
      </c>
      <c r="BC24" s="141">
        <f>IF(AZ24=3,G24,0)</f>
        <v>0</v>
      </c>
      <c r="BD24" s="141">
        <f>IF(AZ24=4,G24,0)</f>
        <v>0</v>
      </c>
      <c r="BE24" s="141">
        <f>IF(AZ24=5,G24,0)</f>
        <v>0</v>
      </c>
      <c r="CA24" s="170">
        <v>1</v>
      </c>
      <c r="CB24" s="170">
        <v>1</v>
      </c>
      <c r="CZ24" s="141">
        <v>0</v>
      </c>
    </row>
    <row r="25" spans="1:104">
      <c r="A25" s="171"/>
      <c r="B25" s="173"/>
      <c r="C25" s="240" t="s">
        <v>157</v>
      </c>
      <c r="D25" s="241"/>
      <c r="E25" s="174">
        <v>53.984200000000001</v>
      </c>
      <c r="F25" s="175"/>
      <c r="G25" s="176"/>
      <c r="M25" s="172" t="s">
        <v>157</v>
      </c>
      <c r="O25" s="163"/>
    </row>
    <row r="26" spans="1:104">
      <c r="A26" s="164">
        <v>7</v>
      </c>
      <c r="B26" s="165" t="s">
        <v>158</v>
      </c>
      <c r="C26" s="166" t="s">
        <v>159</v>
      </c>
      <c r="D26" s="167" t="s">
        <v>135</v>
      </c>
      <c r="E26" s="168">
        <v>5.75</v>
      </c>
      <c r="F26" s="168">
        <v>0</v>
      </c>
      <c r="G26" s="169">
        <f>E26*F26</f>
        <v>0</v>
      </c>
      <c r="O26" s="163">
        <v>2</v>
      </c>
      <c r="AA26" s="141">
        <v>1</v>
      </c>
      <c r="AB26" s="141">
        <v>1</v>
      </c>
      <c r="AC26" s="141">
        <v>1</v>
      </c>
      <c r="AZ26" s="141">
        <v>1</v>
      </c>
      <c r="BA26" s="141">
        <f>IF(AZ26=1,G26,0)</f>
        <v>0</v>
      </c>
      <c r="BB26" s="141">
        <f>IF(AZ26=2,G26,0)</f>
        <v>0</v>
      </c>
      <c r="BC26" s="141">
        <f>IF(AZ26=3,G26,0)</f>
        <v>0</v>
      </c>
      <c r="BD26" s="141">
        <f>IF(AZ26=4,G26,0)</f>
        <v>0</v>
      </c>
      <c r="BE26" s="141">
        <f>IF(AZ26=5,G26,0)</f>
        <v>0</v>
      </c>
      <c r="CA26" s="170">
        <v>1</v>
      </c>
      <c r="CB26" s="170">
        <v>1</v>
      </c>
      <c r="CZ26" s="141">
        <v>0</v>
      </c>
    </row>
    <row r="27" spans="1:104">
      <c r="A27" s="171"/>
      <c r="B27" s="173"/>
      <c r="C27" s="240" t="s">
        <v>160</v>
      </c>
      <c r="D27" s="241"/>
      <c r="E27" s="174">
        <v>5.75</v>
      </c>
      <c r="F27" s="175"/>
      <c r="G27" s="176"/>
      <c r="M27" s="172" t="s">
        <v>160</v>
      </c>
      <c r="O27" s="163"/>
    </row>
    <row r="28" spans="1:104">
      <c r="A28" s="164">
        <v>8</v>
      </c>
      <c r="B28" s="165" t="s">
        <v>161</v>
      </c>
      <c r="C28" s="166" t="s">
        <v>162</v>
      </c>
      <c r="D28" s="167" t="s">
        <v>135</v>
      </c>
      <c r="E28" s="168">
        <v>2.875</v>
      </c>
      <c r="F28" s="168">
        <v>0</v>
      </c>
      <c r="G28" s="169">
        <f>E28*F28</f>
        <v>0</v>
      </c>
      <c r="O28" s="163">
        <v>2</v>
      </c>
      <c r="AA28" s="141">
        <v>1</v>
      </c>
      <c r="AB28" s="141">
        <v>1</v>
      </c>
      <c r="AC28" s="141">
        <v>1</v>
      </c>
      <c r="AZ28" s="141">
        <v>1</v>
      </c>
      <c r="BA28" s="141">
        <f>IF(AZ28=1,G28,0)</f>
        <v>0</v>
      </c>
      <c r="BB28" s="141">
        <f>IF(AZ28=2,G28,0)</f>
        <v>0</v>
      </c>
      <c r="BC28" s="141">
        <f>IF(AZ28=3,G28,0)</f>
        <v>0</v>
      </c>
      <c r="BD28" s="141">
        <f>IF(AZ28=4,G28,0)</f>
        <v>0</v>
      </c>
      <c r="BE28" s="141">
        <f>IF(AZ28=5,G28,0)</f>
        <v>0</v>
      </c>
      <c r="CA28" s="170">
        <v>1</v>
      </c>
      <c r="CB28" s="170">
        <v>1</v>
      </c>
      <c r="CZ28" s="141">
        <v>0</v>
      </c>
    </row>
    <row r="29" spans="1:104">
      <c r="A29" s="171"/>
      <c r="B29" s="173"/>
      <c r="C29" s="240" t="s">
        <v>163</v>
      </c>
      <c r="D29" s="241"/>
      <c r="E29" s="174">
        <v>2.875</v>
      </c>
      <c r="F29" s="175"/>
      <c r="G29" s="176"/>
      <c r="M29" s="172" t="s">
        <v>163</v>
      </c>
      <c r="O29" s="163"/>
    </row>
    <row r="30" spans="1:104">
      <c r="A30" s="164">
        <v>9</v>
      </c>
      <c r="B30" s="165" t="s">
        <v>164</v>
      </c>
      <c r="C30" s="166" t="s">
        <v>165</v>
      </c>
      <c r="D30" s="167" t="s">
        <v>135</v>
      </c>
      <c r="E30" s="168">
        <v>3500</v>
      </c>
      <c r="F30" s="168">
        <v>0</v>
      </c>
      <c r="G30" s="169">
        <f>E30*F30</f>
        <v>0</v>
      </c>
      <c r="O30" s="163">
        <v>2</v>
      </c>
      <c r="AA30" s="141">
        <v>1</v>
      </c>
      <c r="AB30" s="141">
        <v>1</v>
      </c>
      <c r="AC30" s="141">
        <v>1</v>
      </c>
      <c r="AZ30" s="141">
        <v>1</v>
      </c>
      <c r="BA30" s="141">
        <f>IF(AZ30=1,G30,0)</f>
        <v>0</v>
      </c>
      <c r="BB30" s="141">
        <f>IF(AZ30=2,G30,0)</f>
        <v>0</v>
      </c>
      <c r="BC30" s="141">
        <f>IF(AZ30=3,G30,0)</f>
        <v>0</v>
      </c>
      <c r="BD30" s="141">
        <f>IF(AZ30=4,G30,0)</f>
        <v>0</v>
      </c>
      <c r="BE30" s="141">
        <f>IF(AZ30=5,G30,0)</f>
        <v>0</v>
      </c>
      <c r="CA30" s="170">
        <v>1</v>
      </c>
      <c r="CB30" s="170">
        <v>1</v>
      </c>
      <c r="CZ30" s="141">
        <v>0</v>
      </c>
    </row>
    <row r="31" spans="1:104">
      <c r="A31" s="171"/>
      <c r="B31" s="173"/>
      <c r="C31" s="240" t="s">
        <v>166</v>
      </c>
      <c r="D31" s="241"/>
      <c r="E31" s="174">
        <v>3500</v>
      </c>
      <c r="F31" s="175"/>
      <c r="G31" s="176"/>
      <c r="M31" s="172" t="s">
        <v>166</v>
      </c>
      <c r="O31" s="163"/>
    </row>
    <row r="32" spans="1:104">
      <c r="A32" s="164">
        <v>10</v>
      </c>
      <c r="B32" s="165" t="s">
        <v>167</v>
      </c>
      <c r="C32" s="166" t="s">
        <v>168</v>
      </c>
      <c r="D32" s="167" t="s">
        <v>135</v>
      </c>
      <c r="E32" s="168">
        <v>973.97709999999995</v>
      </c>
      <c r="F32" s="168">
        <v>0</v>
      </c>
      <c r="G32" s="169">
        <f>E32*F32</f>
        <v>0</v>
      </c>
      <c r="O32" s="163">
        <v>2</v>
      </c>
      <c r="AA32" s="141">
        <v>1</v>
      </c>
      <c r="AB32" s="141">
        <v>1</v>
      </c>
      <c r="AC32" s="141">
        <v>1</v>
      </c>
      <c r="AZ32" s="141">
        <v>1</v>
      </c>
      <c r="BA32" s="141">
        <f>IF(AZ32=1,G32,0)</f>
        <v>0</v>
      </c>
      <c r="BB32" s="141">
        <f>IF(AZ32=2,G32,0)</f>
        <v>0</v>
      </c>
      <c r="BC32" s="141">
        <f>IF(AZ32=3,G32,0)</f>
        <v>0</v>
      </c>
      <c r="BD32" s="141">
        <f>IF(AZ32=4,G32,0)</f>
        <v>0</v>
      </c>
      <c r="BE32" s="141">
        <f>IF(AZ32=5,G32,0)</f>
        <v>0</v>
      </c>
      <c r="CA32" s="170">
        <v>1</v>
      </c>
      <c r="CB32" s="170">
        <v>1</v>
      </c>
      <c r="CZ32" s="141">
        <v>0</v>
      </c>
    </row>
    <row r="33" spans="1:104">
      <c r="A33" s="171"/>
      <c r="B33" s="173"/>
      <c r="C33" s="240" t="s">
        <v>169</v>
      </c>
      <c r="D33" s="241"/>
      <c r="E33" s="174">
        <v>5173.9324999999999</v>
      </c>
      <c r="F33" s="175"/>
      <c r="G33" s="176"/>
      <c r="M33" s="172" t="s">
        <v>169</v>
      </c>
      <c r="O33" s="163"/>
    </row>
    <row r="34" spans="1:104">
      <c r="A34" s="171"/>
      <c r="B34" s="173"/>
      <c r="C34" s="240" t="s">
        <v>170</v>
      </c>
      <c r="D34" s="241"/>
      <c r="E34" s="174">
        <v>0</v>
      </c>
      <c r="F34" s="175"/>
      <c r="G34" s="176"/>
      <c r="M34" s="172" t="s">
        <v>170</v>
      </c>
      <c r="O34" s="163"/>
    </row>
    <row r="35" spans="1:104">
      <c r="A35" s="171"/>
      <c r="B35" s="173"/>
      <c r="C35" s="240" t="s">
        <v>171</v>
      </c>
      <c r="D35" s="241"/>
      <c r="E35" s="174">
        <v>149.21279999999999</v>
      </c>
      <c r="F35" s="175"/>
      <c r="G35" s="176"/>
      <c r="M35" s="172" t="s">
        <v>171</v>
      </c>
      <c r="O35" s="163"/>
    </row>
    <row r="36" spans="1:104">
      <c r="A36" s="171"/>
      <c r="B36" s="173"/>
      <c r="C36" s="240" t="s">
        <v>172</v>
      </c>
      <c r="D36" s="241"/>
      <c r="E36" s="174">
        <v>147.5172</v>
      </c>
      <c r="F36" s="175"/>
      <c r="G36" s="176"/>
      <c r="M36" s="172" t="s">
        <v>172</v>
      </c>
      <c r="O36" s="163"/>
    </row>
    <row r="37" spans="1:104">
      <c r="A37" s="171"/>
      <c r="B37" s="173"/>
      <c r="C37" s="240" t="s">
        <v>173</v>
      </c>
      <c r="D37" s="241"/>
      <c r="E37" s="174">
        <v>-996.68539999999996</v>
      </c>
      <c r="F37" s="175"/>
      <c r="G37" s="176"/>
      <c r="M37" s="172" t="s">
        <v>173</v>
      </c>
      <c r="O37" s="163"/>
    </row>
    <row r="38" spans="1:104">
      <c r="A38" s="171"/>
      <c r="B38" s="173"/>
      <c r="C38" s="240" t="s">
        <v>174</v>
      </c>
      <c r="D38" s="241"/>
      <c r="E38" s="174">
        <v>-3500</v>
      </c>
      <c r="F38" s="175"/>
      <c r="G38" s="176"/>
      <c r="M38" s="172" t="s">
        <v>174</v>
      </c>
      <c r="O38" s="163"/>
    </row>
    <row r="39" spans="1:104">
      <c r="A39" s="164">
        <v>11</v>
      </c>
      <c r="B39" s="165" t="s">
        <v>175</v>
      </c>
      <c r="C39" s="166" t="s">
        <v>176</v>
      </c>
      <c r="D39" s="167" t="s">
        <v>135</v>
      </c>
      <c r="E39" s="168">
        <v>5843.8626000000004</v>
      </c>
      <c r="F39" s="168">
        <v>0</v>
      </c>
      <c r="G39" s="169">
        <f>E39*F39</f>
        <v>0</v>
      </c>
      <c r="O39" s="163">
        <v>2</v>
      </c>
      <c r="AA39" s="141">
        <v>1</v>
      </c>
      <c r="AB39" s="141">
        <v>1</v>
      </c>
      <c r="AC39" s="141">
        <v>1</v>
      </c>
      <c r="AZ39" s="141">
        <v>1</v>
      </c>
      <c r="BA39" s="141">
        <f>IF(AZ39=1,G39,0)</f>
        <v>0</v>
      </c>
      <c r="BB39" s="141">
        <f>IF(AZ39=2,G39,0)</f>
        <v>0</v>
      </c>
      <c r="BC39" s="141">
        <f>IF(AZ39=3,G39,0)</f>
        <v>0</v>
      </c>
      <c r="BD39" s="141">
        <f>IF(AZ39=4,G39,0)</f>
        <v>0</v>
      </c>
      <c r="BE39" s="141">
        <f>IF(AZ39=5,G39,0)</f>
        <v>0</v>
      </c>
      <c r="CA39" s="170">
        <v>1</v>
      </c>
      <c r="CB39" s="170">
        <v>1</v>
      </c>
      <c r="CZ39" s="141">
        <v>0</v>
      </c>
    </row>
    <row r="40" spans="1:104">
      <c r="A40" s="171"/>
      <c r="B40" s="173"/>
      <c r="C40" s="240" t="s">
        <v>177</v>
      </c>
      <c r="D40" s="241"/>
      <c r="E40" s="174">
        <v>5843.8626000000004</v>
      </c>
      <c r="F40" s="175"/>
      <c r="G40" s="176"/>
      <c r="M40" s="172" t="s">
        <v>177</v>
      </c>
      <c r="O40" s="163"/>
    </row>
    <row r="41" spans="1:104">
      <c r="A41" s="164">
        <v>12</v>
      </c>
      <c r="B41" s="165" t="s">
        <v>178</v>
      </c>
      <c r="C41" s="166" t="s">
        <v>179</v>
      </c>
      <c r="D41" s="167" t="s">
        <v>135</v>
      </c>
      <c r="E41" s="168">
        <v>1293.4154000000001</v>
      </c>
      <c r="F41" s="168">
        <v>0</v>
      </c>
      <c r="G41" s="169">
        <f>E41*F41</f>
        <v>0</v>
      </c>
      <c r="O41" s="163">
        <v>2</v>
      </c>
      <c r="AA41" s="141">
        <v>1</v>
      </c>
      <c r="AB41" s="141">
        <v>1</v>
      </c>
      <c r="AC41" s="141">
        <v>1</v>
      </c>
      <c r="AZ41" s="141">
        <v>1</v>
      </c>
      <c r="BA41" s="141">
        <f>IF(AZ41=1,G41,0)</f>
        <v>0</v>
      </c>
      <c r="BB41" s="141">
        <f>IF(AZ41=2,G41,0)</f>
        <v>0</v>
      </c>
      <c r="BC41" s="141">
        <f>IF(AZ41=3,G41,0)</f>
        <v>0</v>
      </c>
      <c r="BD41" s="141">
        <f>IF(AZ41=4,G41,0)</f>
        <v>0</v>
      </c>
      <c r="BE41" s="141">
        <f>IF(AZ41=5,G41,0)</f>
        <v>0</v>
      </c>
      <c r="CA41" s="170">
        <v>1</v>
      </c>
      <c r="CB41" s="170">
        <v>1</v>
      </c>
      <c r="CZ41" s="141">
        <v>0</v>
      </c>
    </row>
    <row r="42" spans="1:104">
      <c r="A42" s="171"/>
      <c r="B42" s="173"/>
      <c r="C42" s="240" t="s">
        <v>180</v>
      </c>
      <c r="D42" s="241"/>
      <c r="E42" s="174">
        <v>0</v>
      </c>
      <c r="F42" s="175"/>
      <c r="G42" s="176"/>
      <c r="M42" s="172" t="s">
        <v>180</v>
      </c>
      <c r="O42" s="163"/>
    </row>
    <row r="43" spans="1:104">
      <c r="A43" s="171"/>
      <c r="B43" s="173"/>
      <c r="C43" s="240" t="s">
        <v>181</v>
      </c>
      <c r="D43" s="241"/>
      <c r="E43" s="174">
        <v>989.96659999999997</v>
      </c>
      <c r="F43" s="175"/>
      <c r="G43" s="176"/>
      <c r="M43" s="172" t="s">
        <v>181</v>
      </c>
      <c r="O43" s="163"/>
    </row>
    <row r="44" spans="1:104">
      <c r="A44" s="171"/>
      <c r="B44" s="173"/>
      <c r="C44" s="240" t="s">
        <v>182</v>
      </c>
      <c r="D44" s="241"/>
      <c r="E44" s="174">
        <v>1.5345</v>
      </c>
      <c r="F44" s="175"/>
      <c r="G44" s="176"/>
      <c r="M44" s="172" t="s">
        <v>182</v>
      </c>
      <c r="O44" s="163"/>
    </row>
    <row r="45" spans="1:104">
      <c r="A45" s="171"/>
      <c r="B45" s="173"/>
      <c r="C45" s="240" t="s">
        <v>183</v>
      </c>
      <c r="D45" s="241"/>
      <c r="E45" s="174">
        <v>2.9809999999999999</v>
      </c>
      <c r="F45" s="175"/>
      <c r="G45" s="176"/>
      <c r="M45" s="172" t="s">
        <v>183</v>
      </c>
      <c r="O45" s="163"/>
    </row>
    <row r="46" spans="1:104">
      <c r="A46" s="171"/>
      <c r="B46" s="173"/>
      <c r="C46" s="240" t="s">
        <v>184</v>
      </c>
      <c r="D46" s="241"/>
      <c r="E46" s="174">
        <v>2.2033</v>
      </c>
      <c r="F46" s="175"/>
      <c r="G46" s="176"/>
      <c r="M46" s="172" t="s">
        <v>184</v>
      </c>
      <c r="O46" s="163"/>
    </row>
    <row r="47" spans="1:104">
      <c r="A47" s="171"/>
      <c r="B47" s="173"/>
      <c r="C47" s="240" t="s">
        <v>170</v>
      </c>
      <c r="D47" s="241"/>
      <c r="E47" s="174">
        <v>0</v>
      </c>
      <c r="F47" s="175"/>
      <c r="G47" s="176"/>
      <c r="M47" s="172" t="s">
        <v>170</v>
      </c>
      <c r="O47" s="163"/>
    </row>
    <row r="48" spans="1:104">
      <c r="A48" s="171"/>
      <c r="B48" s="173"/>
      <c r="C48" s="240" t="s">
        <v>171</v>
      </c>
      <c r="D48" s="241"/>
      <c r="E48" s="174">
        <v>149.21279999999999</v>
      </c>
      <c r="F48" s="175"/>
      <c r="G48" s="176"/>
      <c r="M48" s="172" t="s">
        <v>171</v>
      </c>
      <c r="O48" s="163"/>
    </row>
    <row r="49" spans="1:104">
      <c r="A49" s="171"/>
      <c r="B49" s="173"/>
      <c r="C49" s="240" t="s">
        <v>172</v>
      </c>
      <c r="D49" s="241"/>
      <c r="E49" s="174">
        <v>147.5172</v>
      </c>
      <c r="F49" s="175"/>
      <c r="G49" s="176"/>
      <c r="M49" s="172" t="s">
        <v>172</v>
      </c>
      <c r="O49" s="163"/>
    </row>
    <row r="50" spans="1:104">
      <c r="A50" s="164">
        <v>13</v>
      </c>
      <c r="B50" s="165" t="s">
        <v>185</v>
      </c>
      <c r="C50" s="166" t="s">
        <v>186</v>
      </c>
      <c r="D50" s="167" t="s">
        <v>135</v>
      </c>
      <c r="E50" s="168">
        <v>3500</v>
      </c>
      <c r="F50" s="168">
        <v>0</v>
      </c>
      <c r="G50" s="169">
        <f>E50*F50</f>
        <v>0</v>
      </c>
      <c r="O50" s="163">
        <v>2</v>
      </c>
      <c r="AA50" s="141">
        <v>1</v>
      </c>
      <c r="AB50" s="141">
        <v>1</v>
      </c>
      <c r="AC50" s="141">
        <v>1</v>
      </c>
      <c r="AZ50" s="141">
        <v>1</v>
      </c>
      <c r="BA50" s="141">
        <f>IF(AZ50=1,G50,0)</f>
        <v>0</v>
      </c>
      <c r="BB50" s="141">
        <f>IF(AZ50=2,G50,0)</f>
        <v>0</v>
      </c>
      <c r="BC50" s="141">
        <f>IF(AZ50=3,G50,0)</f>
        <v>0</v>
      </c>
      <c r="BD50" s="141">
        <f>IF(AZ50=4,G50,0)</f>
        <v>0</v>
      </c>
      <c r="BE50" s="141">
        <f>IF(AZ50=5,G50,0)</f>
        <v>0</v>
      </c>
      <c r="CA50" s="170">
        <v>1</v>
      </c>
      <c r="CB50" s="170">
        <v>1</v>
      </c>
      <c r="CZ50" s="141">
        <v>0</v>
      </c>
    </row>
    <row r="51" spans="1:104">
      <c r="A51" s="171"/>
      <c r="B51" s="173"/>
      <c r="C51" s="240" t="s">
        <v>166</v>
      </c>
      <c r="D51" s="241"/>
      <c r="E51" s="174">
        <v>3500</v>
      </c>
      <c r="F51" s="175"/>
      <c r="G51" s="176"/>
      <c r="M51" s="172" t="s">
        <v>166</v>
      </c>
      <c r="O51" s="163"/>
    </row>
    <row r="52" spans="1:104">
      <c r="A52" s="164">
        <v>14</v>
      </c>
      <c r="B52" s="165" t="s">
        <v>187</v>
      </c>
      <c r="C52" s="166" t="s">
        <v>188</v>
      </c>
      <c r="D52" s="167" t="s">
        <v>135</v>
      </c>
      <c r="E52" s="168">
        <v>996.68539999999996</v>
      </c>
      <c r="F52" s="168">
        <v>0</v>
      </c>
      <c r="G52" s="169">
        <f>E52*F52</f>
        <v>0</v>
      </c>
      <c r="O52" s="163">
        <v>2</v>
      </c>
      <c r="AA52" s="141">
        <v>1</v>
      </c>
      <c r="AB52" s="141">
        <v>1</v>
      </c>
      <c r="AC52" s="141">
        <v>1</v>
      </c>
      <c r="AZ52" s="141">
        <v>1</v>
      </c>
      <c r="BA52" s="141">
        <f>IF(AZ52=1,G52,0)</f>
        <v>0</v>
      </c>
      <c r="BB52" s="141">
        <f>IF(AZ52=2,G52,0)</f>
        <v>0</v>
      </c>
      <c r="BC52" s="141">
        <f>IF(AZ52=3,G52,0)</f>
        <v>0</v>
      </c>
      <c r="BD52" s="141">
        <f>IF(AZ52=4,G52,0)</f>
        <v>0</v>
      </c>
      <c r="BE52" s="141">
        <f>IF(AZ52=5,G52,0)</f>
        <v>0</v>
      </c>
      <c r="CA52" s="170">
        <v>1</v>
      </c>
      <c r="CB52" s="170">
        <v>1</v>
      </c>
      <c r="CZ52" s="141">
        <v>0</v>
      </c>
    </row>
    <row r="53" spans="1:104">
      <c r="A53" s="171"/>
      <c r="B53" s="173"/>
      <c r="C53" s="240" t="s">
        <v>181</v>
      </c>
      <c r="D53" s="241"/>
      <c r="E53" s="174">
        <v>989.96659999999997</v>
      </c>
      <c r="F53" s="175"/>
      <c r="G53" s="176"/>
      <c r="M53" s="172" t="s">
        <v>181</v>
      </c>
      <c r="O53" s="163"/>
    </row>
    <row r="54" spans="1:104">
      <c r="A54" s="171"/>
      <c r="B54" s="173"/>
      <c r="C54" s="240" t="s">
        <v>182</v>
      </c>
      <c r="D54" s="241"/>
      <c r="E54" s="174">
        <v>1.5345</v>
      </c>
      <c r="F54" s="175"/>
      <c r="G54" s="176"/>
      <c r="M54" s="172" t="s">
        <v>182</v>
      </c>
      <c r="O54" s="163"/>
    </row>
    <row r="55" spans="1:104">
      <c r="A55" s="171"/>
      <c r="B55" s="173"/>
      <c r="C55" s="240" t="s">
        <v>183</v>
      </c>
      <c r="D55" s="241"/>
      <c r="E55" s="174">
        <v>2.9809999999999999</v>
      </c>
      <c r="F55" s="175"/>
      <c r="G55" s="176"/>
      <c r="M55" s="172" t="s">
        <v>183</v>
      </c>
      <c r="O55" s="163"/>
    </row>
    <row r="56" spans="1:104">
      <c r="A56" s="171"/>
      <c r="B56" s="173"/>
      <c r="C56" s="240" t="s">
        <v>184</v>
      </c>
      <c r="D56" s="241"/>
      <c r="E56" s="174">
        <v>2.2033</v>
      </c>
      <c r="F56" s="175"/>
      <c r="G56" s="176"/>
      <c r="M56" s="172" t="s">
        <v>184</v>
      </c>
      <c r="O56" s="163"/>
    </row>
    <row r="57" spans="1:104">
      <c r="A57" s="164">
        <v>15</v>
      </c>
      <c r="B57" s="165" t="s">
        <v>189</v>
      </c>
      <c r="C57" s="166" t="s">
        <v>190</v>
      </c>
      <c r="D57" s="167" t="s">
        <v>191</v>
      </c>
      <c r="E57" s="168">
        <v>925</v>
      </c>
      <c r="F57" s="168">
        <v>0</v>
      </c>
      <c r="G57" s="169">
        <f>E57*F57</f>
        <v>0</v>
      </c>
      <c r="O57" s="163">
        <v>2</v>
      </c>
      <c r="AA57" s="141">
        <v>1</v>
      </c>
      <c r="AB57" s="141">
        <v>1</v>
      </c>
      <c r="AC57" s="141">
        <v>1</v>
      </c>
      <c r="AZ57" s="141">
        <v>1</v>
      </c>
      <c r="BA57" s="141">
        <f>IF(AZ57=1,G57,0)</f>
        <v>0</v>
      </c>
      <c r="BB57" s="141">
        <f>IF(AZ57=2,G57,0)</f>
        <v>0</v>
      </c>
      <c r="BC57" s="141">
        <f>IF(AZ57=3,G57,0)</f>
        <v>0</v>
      </c>
      <c r="BD57" s="141">
        <f>IF(AZ57=4,G57,0)</f>
        <v>0</v>
      </c>
      <c r="BE57" s="141">
        <f>IF(AZ57=5,G57,0)</f>
        <v>0</v>
      </c>
      <c r="CA57" s="170">
        <v>1</v>
      </c>
      <c r="CB57" s="170">
        <v>1</v>
      </c>
      <c r="CZ57" s="141">
        <v>0</v>
      </c>
    </row>
    <row r="58" spans="1:104">
      <c r="A58" s="171"/>
      <c r="B58" s="173"/>
      <c r="C58" s="240" t="s">
        <v>192</v>
      </c>
      <c r="D58" s="241"/>
      <c r="E58" s="174">
        <v>925</v>
      </c>
      <c r="F58" s="175"/>
      <c r="G58" s="176"/>
      <c r="M58" s="172" t="s">
        <v>192</v>
      </c>
      <c r="O58" s="163"/>
    </row>
    <row r="59" spans="1:104">
      <c r="A59" s="164">
        <v>16</v>
      </c>
      <c r="B59" s="165" t="s">
        <v>193</v>
      </c>
      <c r="C59" s="166" t="s">
        <v>194</v>
      </c>
      <c r="D59" s="167" t="s">
        <v>135</v>
      </c>
      <c r="E59" s="168">
        <v>973.97709999999995</v>
      </c>
      <c r="F59" s="168">
        <v>0</v>
      </c>
      <c r="G59" s="169">
        <f>E59*F59</f>
        <v>0</v>
      </c>
      <c r="O59" s="163">
        <v>2</v>
      </c>
      <c r="AA59" s="141">
        <v>1</v>
      </c>
      <c r="AB59" s="141">
        <v>1</v>
      </c>
      <c r="AC59" s="141">
        <v>1</v>
      </c>
      <c r="AZ59" s="141">
        <v>1</v>
      </c>
      <c r="BA59" s="141">
        <f>IF(AZ59=1,G59,0)</f>
        <v>0</v>
      </c>
      <c r="BB59" s="141">
        <f>IF(AZ59=2,G59,0)</f>
        <v>0</v>
      </c>
      <c r="BC59" s="141">
        <f>IF(AZ59=3,G59,0)</f>
        <v>0</v>
      </c>
      <c r="BD59" s="141">
        <f>IF(AZ59=4,G59,0)</f>
        <v>0</v>
      </c>
      <c r="BE59" s="141">
        <f>IF(AZ59=5,G59,0)</f>
        <v>0</v>
      </c>
      <c r="CA59" s="170">
        <v>1</v>
      </c>
      <c r="CB59" s="170">
        <v>1</v>
      </c>
      <c r="CZ59" s="141">
        <v>0</v>
      </c>
    </row>
    <row r="60" spans="1:104">
      <c r="A60" s="171"/>
      <c r="B60" s="173"/>
      <c r="C60" s="240" t="s">
        <v>169</v>
      </c>
      <c r="D60" s="241"/>
      <c r="E60" s="174">
        <v>5173.9324999999999</v>
      </c>
      <c r="F60" s="175"/>
      <c r="G60" s="176"/>
      <c r="M60" s="172" t="s">
        <v>169</v>
      </c>
      <c r="O60" s="163"/>
    </row>
    <row r="61" spans="1:104">
      <c r="A61" s="171"/>
      <c r="B61" s="173"/>
      <c r="C61" s="240" t="s">
        <v>170</v>
      </c>
      <c r="D61" s="241"/>
      <c r="E61" s="174">
        <v>0</v>
      </c>
      <c r="F61" s="175"/>
      <c r="G61" s="176"/>
      <c r="M61" s="172" t="s">
        <v>170</v>
      </c>
      <c r="O61" s="163"/>
    </row>
    <row r="62" spans="1:104">
      <c r="A62" s="171"/>
      <c r="B62" s="173"/>
      <c r="C62" s="240" t="s">
        <v>171</v>
      </c>
      <c r="D62" s="241"/>
      <c r="E62" s="174">
        <v>149.21279999999999</v>
      </c>
      <c r="F62" s="175"/>
      <c r="G62" s="176"/>
      <c r="M62" s="172" t="s">
        <v>171</v>
      </c>
      <c r="O62" s="163"/>
    </row>
    <row r="63" spans="1:104">
      <c r="A63" s="171"/>
      <c r="B63" s="173"/>
      <c r="C63" s="240" t="s">
        <v>172</v>
      </c>
      <c r="D63" s="241"/>
      <c r="E63" s="174">
        <v>147.5172</v>
      </c>
      <c r="F63" s="175"/>
      <c r="G63" s="176"/>
      <c r="M63" s="172" t="s">
        <v>172</v>
      </c>
      <c r="O63" s="163"/>
    </row>
    <row r="64" spans="1:104">
      <c r="A64" s="171"/>
      <c r="B64" s="173"/>
      <c r="C64" s="240" t="s">
        <v>173</v>
      </c>
      <c r="D64" s="241"/>
      <c r="E64" s="174">
        <v>-996.68539999999996</v>
      </c>
      <c r="F64" s="175"/>
      <c r="G64" s="176"/>
      <c r="M64" s="172" t="s">
        <v>173</v>
      </c>
      <c r="O64" s="163"/>
    </row>
    <row r="65" spans="1:104">
      <c r="A65" s="171"/>
      <c r="B65" s="173"/>
      <c r="C65" s="240" t="s">
        <v>174</v>
      </c>
      <c r="D65" s="241"/>
      <c r="E65" s="174">
        <v>-3500</v>
      </c>
      <c r="F65" s="175"/>
      <c r="G65" s="176"/>
      <c r="M65" s="172" t="s">
        <v>174</v>
      </c>
      <c r="O65" s="163"/>
    </row>
    <row r="66" spans="1:104">
      <c r="A66" s="164">
        <v>17</v>
      </c>
      <c r="B66" s="165" t="s">
        <v>195</v>
      </c>
      <c r="C66" s="166" t="s">
        <v>196</v>
      </c>
      <c r="D66" s="167" t="s">
        <v>135</v>
      </c>
      <c r="E66" s="168">
        <v>185</v>
      </c>
      <c r="F66" s="168">
        <v>0</v>
      </c>
      <c r="G66" s="169">
        <f>E66*F66</f>
        <v>0</v>
      </c>
      <c r="O66" s="163">
        <v>2</v>
      </c>
      <c r="AA66" s="141">
        <v>1</v>
      </c>
      <c r="AB66" s="141">
        <v>1</v>
      </c>
      <c r="AC66" s="141">
        <v>1</v>
      </c>
      <c r="AZ66" s="141">
        <v>1</v>
      </c>
      <c r="BA66" s="141">
        <f>IF(AZ66=1,G66,0)</f>
        <v>0</v>
      </c>
      <c r="BB66" s="141">
        <f>IF(AZ66=2,G66,0)</f>
        <v>0</v>
      </c>
      <c r="BC66" s="141">
        <f>IF(AZ66=3,G66,0)</f>
        <v>0</v>
      </c>
      <c r="BD66" s="141">
        <f>IF(AZ66=4,G66,0)</f>
        <v>0</v>
      </c>
      <c r="BE66" s="141">
        <f>IF(AZ66=5,G66,0)</f>
        <v>0</v>
      </c>
      <c r="CA66" s="170">
        <v>1</v>
      </c>
      <c r="CB66" s="170">
        <v>1</v>
      </c>
      <c r="CZ66" s="141">
        <v>2.1215999999999999</v>
      </c>
    </row>
    <row r="67" spans="1:104">
      <c r="A67" s="171"/>
      <c r="B67" s="173"/>
      <c r="C67" s="240" t="s">
        <v>197</v>
      </c>
      <c r="D67" s="241"/>
      <c r="E67" s="174">
        <v>185</v>
      </c>
      <c r="F67" s="175"/>
      <c r="G67" s="176"/>
      <c r="M67" s="172" t="s">
        <v>197</v>
      </c>
      <c r="O67" s="163"/>
    </row>
    <row r="68" spans="1:104">
      <c r="A68" s="177"/>
      <c r="B68" s="178" t="s">
        <v>127</v>
      </c>
      <c r="C68" s="179" t="str">
        <f>CONCATENATE(B7," ",C7)</f>
        <v>1 Zemní práce</v>
      </c>
      <c r="D68" s="180"/>
      <c r="E68" s="181"/>
      <c r="F68" s="182"/>
      <c r="G68" s="183">
        <f>SUM(G7:G67)</f>
        <v>0</v>
      </c>
      <c r="O68" s="163">
        <v>4</v>
      </c>
      <c r="BA68" s="184">
        <f>SUM(BA7:BA67)</f>
        <v>0</v>
      </c>
      <c r="BB68" s="184">
        <f>SUM(BB7:BB67)</f>
        <v>0</v>
      </c>
      <c r="BC68" s="184">
        <f>SUM(BC7:BC67)</f>
        <v>0</v>
      </c>
      <c r="BD68" s="184">
        <f>SUM(BD7:BD67)</f>
        <v>0</v>
      </c>
      <c r="BE68" s="184">
        <f>SUM(BE7:BE67)</f>
        <v>0</v>
      </c>
    </row>
    <row r="69" spans="1:104">
      <c r="A69" s="156" t="s">
        <v>123</v>
      </c>
      <c r="B69" s="157" t="s">
        <v>198</v>
      </c>
      <c r="C69" s="158" t="s">
        <v>199</v>
      </c>
      <c r="D69" s="159"/>
      <c r="E69" s="160"/>
      <c r="F69" s="160"/>
      <c r="G69" s="161"/>
      <c r="H69" s="162"/>
      <c r="I69" s="162"/>
      <c r="O69" s="163">
        <v>1</v>
      </c>
    </row>
    <row r="70" spans="1:104" ht="22.5">
      <c r="A70" s="164">
        <v>18</v>
      </c>
      <c r="B70" s="165" t="s">
        <v>200</v>
      </c>
      <c r="C70" s="166" t="s">
        <v>201</v>
      </c>
      <c r="D70" s="167" t="s">
        <v>191</v>
      </c>
      <c r="E70" s="168">
        <v>4923.96</v>
      </c>
      <c r="F70" s="168">
        <v>0</v>
      </c>
      <c r="G70" s="169">
        <f>E70*F70</f>
        <v>0</v>
      </c>
      <c r="O70" s="163">
        <v>2</v>
      </c>
      <c r="AA70" s="141">
        <v>1</v>
      </c>
      <c r="AB70" s="141">
        <v>1</v>
      </c>
      <c r="AC70" s="141">
        <v>1</v>
      </c>
      <c r="AZ70" s="141">
        <v>1</v>
      </c>
      <c r="BA70" s="141">
        <f>IF(AZ70=1,G70,0)</f>
        <v>0</v>
      </c>
      <c r="BB70" s="141">
        <f>IF(AZ70=2,G70,0)</f>
        <v>0</v>
      </c>
      <c r="BC70" s="141">
        <f>IF(AZ70=3,G70,0)</f>
        <v>0</v>
      </c>
      <c r="BD70" s="141">
        <f>IF(AZ70=4,G70,0)</f>
        <v>0</v>
      </c>
      <c r="BE70" s="141">
        <f>IF(AZ70=5,G70,0)</f>
        <v>0</v>
      </c>
      <c r="CA70" s="170">
        <v>1</v>
      </c>
      <c r="CB70" s="170">
        <v>1</v>
      </c>
      <c r="CZ70" s="141">
        <v>0.432</v>
      </c>
    </row>
    <row r="71" spans="1:104">
      <c r="A71" s="171"/>
      <c r="B71" s="173"/>
      <c r="C71" s="240" t="s">
        <v>202</v>
      </c>
      <c r="D71" s="241"/>
      <c r="E71" s="174">
        <v>4923.96</v>
      </c>
      <c r="F71" s="175"/>
      <c r="G71" s="176"/>
      <c r="M71" s="172" t="s">
        <v>202</v>
      </c>
      <c r="O71" s="163"/>
    </row>
    <row r="72" spans="1:104">
      <c r="A72" s="164">
        <v>19</v>
      </c>
      <c r="B72" s="165" t="s">
        <v>203</v>
      </c>
      <c r="C72" s="166" t="s">
        <v>204</v>
      </c>
      <c r="D72" s="167" t="s">
        <v>135</v>
      </c>
      <c r="E72" s="168">
        <v>8.8996999999999993</v>
      </c>
      <c r="F72" s="168">
        <v>0</v>
      </c>
      <c r="G72" s="169">
        <f>E72*F72</f>
        <v>0</v>
      </c>
      <c r="O72" s="163">
        <v>2</v>
      </c>
      <c r="AA72" s="141">
        <v>1</v>
      </c>
      <c r="AB72" s="141">
        <v>1</v>
      </c>
      <c r="AC72" s="141">
        <v>1</v>
      </c>
      <c r="AZ72" s="141">
        <v>1</v>
      </c>
      <c r="BA72" s="141">
        <f>IF(AZ72=1,G72,0)</f>
        <v>0</v>
      </c>
      <c r="BB72" s="141">
        <f>IF(AZ72=2,G72,0)</f>
        <v>0</v>
      </c>
      <c r="BC72" s="141">
        <f>IF(AZ72=3,G72,0)</f>
        <v>0</v>
      </c>
      <c r="BD72" s="141">
        <f>IF(AZ72=4,G72,0)</f>
        <v>0</v>
      </c>
      <c r="BE72" s="141">
        <f>IF(AZ72=5,G72,0)</f>
        <v>0</v>
      </c>
      <c r="CA72" s="170">
        <v>1</v>
      </c>
      <c r="CB72" s="170">
        <v>1</v>
      </c>
      <c r="CZ72" s="141">
        <v>2.5249999999999999</v>
      </c>
    </row>
    <row r="73" spans="1:104">
      <c r="A73" s="171"/>
      <c r="B73" s="173"/>
      <c r="C73" s="240" t="s">
        <v>205</v>
      </c>
      <c r="D73" s="241"/>
      <c r="E73" s="174">
        <v>1.9135</v>
      </c>
      <c r="F73" s="175"/>
      <c r="G73" s="176"/>
      <c r="M73" s="172" t="s">
        <v>205</v>
      </c>
      <c r="O73" s="163"/>
    </row>
    <row r="74" spans="1:104">
      <c r="A74" s="171"/>
      <c r="B74" s="173"/>
      <c r="C74" s="240" t="s">
        <v>206</v>
      </c>
      <c r="D74" s="241"/>
      <c r="E74" s="174">
        <v>6.9862000000000002</v>
      </c>
      <c r="F74" s="175"/>
      <c r="G74" s="176"/>
      <c r="M74" s="172" t="s">
        <v>206</v>
      </c>
      <c r="O74" s="163"/>
    </row>
    <row r="75" spans="1:104">
      <c r="A75" s="164">
        <v>20</v>
      </c>
      <c r="B75" s="165" t="s">
        <v>207</v>
      </c>
      <c r="C75" s="166" t="s">
        <v>208</v>
      </c>
      <c r="D75" s="167" t="s">
        <v>135</v>
      </c>
      <c r="E75" s="168">
        <v>61.807099999999998</v>
      </c>
      <c r="F75" s="168">
        <v>0</v>
      </c>
      <c r="G75" s="169">
        <f>E75*F75</f>
        <v>0</v>
      </c>
      <c r="O75" s="163">
        <v>2</v>
      </c>
      <c r="AA75" s="141">
        <v>1</v>
      </c>
      <c r="AB75" s="141">
        <v>1</v>
      </c>
      <c r="AC75" s="141">
        <v>1</v>
      </c>
      <c r="AZ75" s="141">
        <v>1</v>
      </c>
      <c r="BA75" s="141">
        <f>IF(AZ75=1,G75,0)</f>
        <v>0</v>
      </c>
      <c r="BB75" s="141">
        <f>IF(AZ75=2,G75,0)</f>
        <v>0</v>
      </c>
      <c r="BC75" s="141">
        <f>IF(AZ75=3,G75,0)</f>
        <v>0</v>
      </c>
      <c r="BD75" s="141">
        <f>IF(AZ75=4,G75,0)</f>
        <v>0</v>
      </c>
      <c r="BE75" s="141">
        <f>IF(AZ75=5,G75,0)</f>
        <v>0</v>
      </c>
      <c r="CA75" s="170">
        <v>1</v>
      </c>
      <c r="CB75" s="170">
        <v>1</v>
      </c>
      <c r="CZ75" s="141">
        <v>2.5249999999999999</v>
      </c>
    </row>
    <row r="76" spans="1:104">
      <c r="A76" s="171"/>
      <c r="B76" s="173"/>
      <c r="C76" s="240" t="s">
        <v>209</v>
      </c>
      <c r="D76" s="241"/>
      <c r="E76" s="174">
        <v>51.729300000000002</v>
      </c>
      <c r="F76" s="175"/>
      <c r="G76" s="176"/>
      <c r="M76" s="172" t="s">
        <v>209</v>
      </c>
      <c r="O76" s="163"/>
    </row>
    <row r="77" spans="1:104">
      <c r="A77" s="171"/>
      <c r="B77" s="173"/>
      <c r="C77" s="240" t="s">
        <v>210</v>
      </c>
      <c r="D77" s="241"/>
      <c r="E77" s="174">
        <v>10.0778</v>
      </c>
      <c r="F77" s="175"/>
      <c r="G77" s="176"/>
      <c r="M77" s="172" t="s">
        <v>210</v>
      </c>
      <c r="O77" s="163"/>
    </row>
    <row r="78" spans="1:104">
      <c r="A78" s="164">
        <v>21</v>
      </c>
      <c r="B78" s="165" t="s">
        <v>211</v>
      </c>
      <c r="C78" s="166" t="s">
        <v>212</v>
      </c>
      <c r="D78" s="167" t="s">
        <v>191</v>
      </c>
      <c r="E78" s="168">
        <v>39.604999999999997</v>
      </c>
      <c r="F78" s="168">
        <v>0</v>
      </c>
      <c r="G78" s="169">
        <f>E78*F78</f>
        <v>0</v>
      </c>
      <c r="O78" s="163">
        <v>2</v>
      </c>
      <c r="AA78" s="141">
        <v>1</v>
      </c>
      <c r="AB78" s="141">
        <v>1</v>
      </c>
      <c r="AC78" s="141">
        <v>1</v>
      </c>
      <c r="AZ78" s="141">
        <v>1</v>
      </c>
      <c r="BA78" s="141">
        <f>IF(AZ78=1,G78,0)</f>
        <v>0</v>
      </c>
      <c r="BB78" s="141">
        <f>IF(AZ78=2,G78,0)</f>
        <v>0</v>
      </c>
      <c r="BC78" s="141">
        <f>IF(AZ78=3,G78,0)</f>
        <v>0</v>
      </c>
      <c r="BD78" s="141">
        <f>IF(AZ78=4,G78,0)</f>
        <v>0</v>
      </c>
      <c r="BE78" s="141">
        <f>IF(AZ78=5,G78,0)</f>
        <v>0</v>
      </c>
      <c r="CA78" s="170">
        <v>1</v>
      </c>
      <c r="CB78" s="170">
        <v>1</v>
      </c>
      <c r="CZ78" s="141">
        <v>3.916E-2</v>
      </c>
    </row>
    <row r="79" spans="1:104">
      <c r="A79" s="171"/>
      <c r="B79" s="173"/>
      <c r="C79" s="240" t="s">
        <v>213</v>
      </c>
      <c r="D79" s="241"/>
      <c r="E79" s="174">
        <v>2.8</v>
      </c>
      <c r="F79" s="175"/>
      <c r="G79" s="176"/>
      <c r="M79" s="172" t="s">
        <v>213</v>
      </c>
      <c r="O79" s="163"/>
    </row>
    <row r="80" spans="1:104">
      <c r="A80" s="171"/>
      <c r="B80" s="173"/>
      <c r="C80" s="240" t="s">
        <v>214</v>
      </c>
      <c r="D80" s="241"/>
      <c r="E80" s="174">
        <v>1.0649999999999999</v>
      </c>
      <c r="F80" s="175"/>
      <c r="G80" s="176"/>
      <c r="M80" s="172" t="s">
        <v>214</v>
      </c>
      <c r="O80" s="163"/>
    </row>
    <row r="81" spans="1:104">
      <c r="A81" s="171"/>
      <c r="B81" s="173"/>
      <c r="C81" s="240" t="s">
        <v>215</v>
      </c>
      <c r="D81" s="241"/>
      <c r="E81" s="174">
        <v>33.32</v>
      </c>
      <c r="F81" s="175"/>
      <c r="G81" s="176"/>
      <c r="M81" s="172" t="s">
        <v>215</v>
      </c>
      <c r="O81" s="163"/>
    </row>
    <row r="82" spans="1:104">
      <c r="A82" s="171"/>
      <c r="B82" s="173"/>
      <c r="C82" s="240" t="s">
        <v>216</v>
      </c>
      <c r="D82" s="241"/>
      <c r="E82" s="174">
        <v>2.42</v>
      </c>
      <c r="F82" s="175"/>
      <c r="G82" s="176"/>
      <c r="M82" s="172" t="s">
        <v>216</v>
      </c>
      <c r="O82" s="163"/>
    </row>
    <row r="83" spans="1:104">
      <c r="A83" s="164">
        <v>22</v>
      </c>
      <c r="B83" s="165" t="s">
        <v>217</v>
      </c>
      <c r="C83" s="166" t="s">
        <v>218</v>
      </c>
      <c r="D83" s="167" t="s">
        <v>191</v>
      </c>
      <c r="E83" s="168">
        <v>39.604999999999997</v>
      </c>
      <c r="F83" s="168">
        <v>0</v>
      </c>
      <c r="G83" s="169">
        <f>E83*F83</f>
        <v>0</v>
      </c>
      <c r="O83" s="163">
        <v>2</v>
      </c>
      <c r="AA83" s="141">
        <v>1</v>
      </c>
      <c r="AB83" s="141">
        <v>1</v>
      </c>
      <c r="AC83" s="141">
        <v>1</v>
      </c>
      <c r="AZ83" s="141">
        <v>1</v>
      </c>
      <c r="BA83" s="141">
        <f>IF(AZ83=1,G83,0)</f>
        <v>0</v>
      </c>
      <c r="BB83" s="141">
        <f>IF(AZ83=2,G83,0)</f>
        <v>0</v>
      </c>
      <c r="BC83" s="141">
        <f>IF(AZ83=3,G83,0)</f>
        <v>0</v>
      </c>
      <c r="BD83" s="141">
        <f>IF(AZ83=4,G83,0)</f>
        <v>0</v>
      </c>
      <c r="BE83" s="141">
        <f>IF(AZ83=5,G83,0)</f>
        <v>0</v>
      </c>
      <c r="CA83" s="170">
        <v>1</v>
      </c>
      <c r="CB83" s="170">
        <v>1</v>
      </c>
      <c r="CZ83" s="141">
        <v>0</v>
      </c>
    </row>
    <row r="84" spans="1:104">
      <c r="A84" s="171"/>
      <c r="B84" s="173"/>
      <c r="C84" s="240" t="s">
        <v>213</v>
      </c>
      <c r="D84" s="241"/>
      <c r="E84" s="174">
        <v>2.8</v>
      </c>
      <c r="F84" s="175"/>
      <c r="G84" s="176"/>
      <c r="M84" s="172" t="s">
        <v>213</v>
      </c>
      <c r="O84" s="163"/>
    </row>
    <row r="85" spans="1:104">
      <c r="A85" s="171"/>
      <c r="B85" s="173"/>
      <c r="C85" s="240" t="s">
        <v>214</v>
      </c>
      <c r="D85" s="241"/>
      <c r="E85" s="174">
        <v>1.0649999999999999</v>
      </c>
      <c r="F85" s="175"/>
      <c r="G85" s="176"/>
      <c r="M85" s="172" t="s">
        <v>214</v>
      </c>
      <c r="O85" s="163"/>
    </row>
    <row r="86" spans="1:104">
      <c r="A86" s="171"/>
      <c r="B86" s="173"/>
      <c r="C86" s="240" t="s">
        <v>215</v>
      </c>
      <c r="D86" s="241"/>
      <c r="E86" s="174">
        <v>33.32</v>
      </c>
      <c r="F86" s="175"/>
      <c r="G86" s="176"/>
      <c r="M86" s="172" t="s">
        <v>215</v>
      </c>
      <c r="O86" s="163"/>
    </row>
    <row r="87" spans="1:104">
      <c r="A87" s="171"/>
      <c r="B87" s="173"/>
      <c r="C87" s="240" t="s">
        <v>216</v>
      </c>
      <c r="D87" s="241"/>
      <c r="E87" s="174">
        <v>2.42</v>
      </c>
      <c r="F87" s="175"/>
      <c r="G87" s="176"/>
      <c r="M87" s="172" t="s">
        <v>216</v>
      </c>
      <c r="O87" s="163"/>
    </row>
    <row r="88" spans="1:104">
      <c r="A88" s="164">
        <v>23</v>
      </c>
      <c r="B88" s="165" t="s">
        <v>219</v>
      </c>
      <c r="C88" s="166" t="s">
        <v>220</v>
      </c>
      <c r="D88" s="167" t="s">
        <v>221</v>
      </c>
      <c r="E88" s="168">
        <v>2.7547000000000001</v>
      </c>
      <c r="F88" s="168">
        <v>0</v>
      </c>
      <c r="G88" s="169">
        <f>E88*F88</f>
        <v>0</v>
      </c>
      <c r="O88" s="163">
        <v>2</v>
      </c>
      <c r="AA88" s="141">
        <v>1</v>
      </c>
      <c r="AB88" s="141">
        <v>1</v>
      </c>
      <c r="AC88" s="141">
        <v>1</v>
      </c>
      <c r="AZ88" s="141">
        <v>1</v>
      </c>
      <c r="BA88" s="141">
        <f>IF(AZ88=1,G88,0)</f>
        <v>0</v>
      </c>
      <c r="BB88" s="141">
        <f>IF(AZ88=2,G88,0)</f>
        <v>0</v>
      </c>
      <c r="BC88" s="141">
        <f>IF(AZ88=3,G88,0)</f>
        <v>0</v>
      </c>
      <c r="BD88" s="141">
        <f>IF(AZ88=4,G88,0)</f>
        <v>0</v>
      </c>
      <c r="BE88" s="141">
        <f>IF(AZ88=5,G88,0)</f>
        <v>0</v>
      </c>
      <c r="CA88" s="170">
        <v>1</v>
      </c>
      <c r="CB88" s="170">
        <v>1</v>
      </c>
      <c r="CZ88" s="141">
        <v>1.0211600000000001</v>
      </c>
    </row>
    <row r="89" spans="1:104">
      <c r="A89" s="171"/>
      <c r="B89" s="173"/>
      <c r="C89" s="240" t="s">
        <v>222</v>
      </c>
      <c r="D89" s="241"/>
      <c r="E89" s="174">
        <v>2.7547000000000001</v>
      </c>
      <c r="F89" s="175"/>
      <c r="G89" s="176"/>
      <c r="M89" s="172" t="s">
        <v>222</v>
      </c>
      <c r="O89" s="163"/>
    </row>
    <row r="90" spans="1:104">
      <c r="A90" s="164">
        <v>24</v>
      </c>
      <c r="B90" s="165" t="s">
        <v>223</v>
      </c>
      <c r="C90" s="166" t="s">
        <v>224</v>
      </c>
      <c r="D90" s="167" t="s">
        <v>135</v>
      </c>
      <c r="E90" s="168">
        <v>17.282599999999999</v>
      </c>
      <c r="F90" s="168">
        <v>0</v>
      </c>
      <c r="G90" s="169">
        <f>E90*F90</f>
        <v>0</v>
      </c>
      <c r="O90" s="163">
        <v>2</v>
      </c>
      <c r="AA90" s="141">
        <v>1</v>
      </c>
      <c r="AB90" s="141">
        <v>1</v>
      </c>
      <c r="AC90" s="141">
        <v>1</v>
      </c>
      <c r="AZ90" s="141">
        <v>1</v>
      </c>
      <c r="BA90" s="141">
        <f>IF(AZ90=1,G90,0)</f>
        <v>0</v>
      </c>
      <c r="BB90" s="141">
        <f>IF(AZ90=2,G90,0)</f>
        <v>0</v>
      </c>
      <c r="BC90" s="141">
        <f>IF(AZ90=3,G90,0)</f>
        <v>0</v>
      </c>
      <c r="BD90" s="141">
        <f>IF(AZ90=4,G90,0)</f>
        <v>0</v>
      </c>
      <c r="BE90" s="141">
        <f>IF(AZ90=5,G90,0)</f>
        <v>0</v>
      </c>
      <c r="CA90" s="170">
        <v>1</v>
      </c>
      <c r="CB90" s="170">
        <v>1</v>
      </c>
      <c r="CZ90" s="141">
        <v>2.5249999999999999</v>
      </c>
    </row>
    <row r="91" spans="1:104">
      <c r="A91" s="171"/>
      <c r="B91" s="173"/>
      <c r="C91" s="240" t="s">
        <v>225</v>
      </c>
      <c r="D91" s="241"/>
      <c r="E91" s="174">
        <v>17.282599999999999</v>
      </c>
      <c r="F91" s="175"/>
      <c r="G91" s="176"/>
      <c r="M91" s="172" t="s">
        <v>225</v>
      </c>
      <c r="O91" s="163"/>
    </row>
    <row r="92" spans="1:104">
      <c r="A92" s="164">
        <v>25</v>
      </c>
      <c r="B92" s="165" t="s">
        <v>226</v>
      </c>
      <c r="C92" s="166" t="s">
        <v>227</v>
      </c>
      <c r="D92" s="167" t="s">
        <v>135</v>
      </c>
      <c r="E92" s="168">
        <v>153.7405</v>
      </c>
      <c r="F92" s="168">
        <v>0</v>
      </c>
      <c r="G92" s="169">
        <f>E92*F92</f>
        <v>0</v>
      </c>
      <c r="O92" s="163">
        <v>2</v>
      </c>
      <c r="AA92" s="141">
        <v>1</v>
      </c>
      <c r="AB92" s="141">
        <v>1</v>
      </c>
      <c r="AC92" s="141">
        <v>1</v>
      </c>
      <c r="AZ92" s="141">
        <v>1</v>
      </c>
      <c r="BA92" s="141">
        <f>IF(AZ92=1,G92,0)</f>
        <v>0</v>
      </c>
      <c r="BB92" s="141">
        <f>IF(AZ92=2,G92,0)</f>
        <v>0</v>
      </c>
      <c r="BC92" s="141">
        <f>IF(AZ92=3,G92,0)</f>
        <v>0</v>
      </c>
      <c r="BD92" s="141">
        <f>IF(AZ92=4,G92,0)</f>
        <v>0</v>
      </c>
      <c r="BE92" s="141">
        <f>IF(AZ92=5,G92,0)</f>
        <v>0</v>
      </c>
      <c r="CA92" s="170">
        <v>1</v>
      </c>
      <c r="CB92" s="170">
        <v>1</v>
      </c>
      <c r="CZ92" s="141">
        <v>2.5249999999999999</v>
      </c>
    </row>
    <row r="93" spans="1:104">
      <c r="A93" s="171"/>
      <c r="B93" s="173"/>
      <c r="C93" s="240" t="s">
        <v>228</v>
      </c>
      <c r="D93" s="241"/>
      <c r="E93" s="174">
        <v>153.7405</v>
      </c>
      <c r="F93" s="175"/>
      <c r="G93" s="176"/>
      <c r="M93" s="172" t="s">
        <v>228</v>
      </c>
      <c r="O93" s="163"/>
    </row>
    <row r="94" spans="1:104" ht="22.5">
      <c r="A94" s="164">
        <v>26</v>
      </c>
      <c r="B94" s="165" t="s">
        <v>229</v>
      </c>
      <c r="C94" s="166" t="s">
        <v>230</v>
      </c>
      <c r="D94" s="167" t="s">
        <v>231</v>
      </c>
      <c r="E94" s="168">
        <v>86</v>
      </c>
      <c r="F94" s="168">
        <v>0</v>
      </c>
      <c r="G94" s="169">
        <f>E94*F94</f>
        <v>0</v>
      </c>
      <c r="O94" s="163">
        <v>2</v>
      </c>
      <c r="AA94" s="141">
        <v>1</v>
      </c>
      <c r="AB94" s="141">
        <v>1</v>
      </c>
      <c r="AC94" s="141">
        <v>1</v>
      </c>
      <c r="AZ94" s="141">
        <v>1</v>
      </c>
      <c r="BA94" s="141">
        <f>IF(AZ94=1,G94,0)</f>
        <v>0</v>
      </c>
      <c r="BB94" s="141">
        <f>IF(AZ94=2,G94,0)</f>
        <v>0</v>
      </c>
      <c r="BC94" s="141">
        <f>IF(AZ94=3,G94,0)</f>
        <v>0</v>
      </c>
      <c r="BD94" s="141">
        <f>IF(AZ94=4,G94,0)</f>
        <v>0</v>
      </c>
      <c r="BE94" s="141">
        <f>IF(AZ94=5,G94,0)</f>
        <v>0</v>
      </c>
      <c r="CA94" s="170">
        <v>1</v>
      </c>
      <c r="CB94" s="170">
        <v>1</v>
      </c>
      <c r="CZ94" s="141">
        <v>2.281E-2</v>
      </c>
    </row>
    <row r="95" spans="1:104">
      <c r="A95" s="171"/>
      <c r="B95" s="173"/>
      <c r="C95" s="240" t="s">
        <v>232</v>
      </c>
      <c r="D95" s="241"/>
      <c r="E95" s="174">
        <v>86</v>
      </c>
      <c r="F95" s="175"/>
      <c r="G95" s="176"/>
      <c r="M95" s="172" t="s">
        <v>232</v>
      </c>
      <c r="O95" s="163"/>
    </row>
    <row r="96" spans="1:104">
      <c r="A96" s="164">
        <v>27</v>
      </c>
      <c r="B96" s="165" t="s">
        <v>233</v>
      </c>
      <c r="C96" s="166" t="s">
        <v>234</v>
      </c>
      <c r="D96" s="167" t="s">
        <v>191</v>
      </c>
      <c r="E96" s="168">
        <v>491.47280000000001</v>
      </c>
      <c r="F96" s="168">
        <v>0</v>
      </c>
      <c r="G96" s="169">
        <f>E96*F96</f>
        <v>0</v>
      </c>
      <c r="O96" s="163">
        <v>2</v>
      </c>
      <c r="AA96" s="141">
        <v>1</v>
      </c>
      <c r="AB96" s="141">
        <v>1</v>
      </c>
      <c r="AC96" s="141">
        <v>1</v>
      </c>
      <c r="AZ96" s="141">
        <v>1</v>
      </c>
      <c r="BA96" s="141">
        <f>IF(AZ96=1,G96,0)</f>
        <v>0</v>
      </c>
      <c r="BB96" s="141">
        <f>IF(AZ96=2,G96,0)</f>
        <v>0</v>
      </c>
      <c r="BC96" s="141">
        <f>IF(AZ96=3,G96,0)</f>
        <v>0</v>
      </c>
      <c r="BD96" s="141">
        <f>IF(AZ96=4,G96,0)</f>
        <v>0</v>
      </c>
      <c r="BE96" s="141">
        <f>IF(AZ96=5,G96,0)</f>
        <v>0</v>
      </c>
      <c r="CA96" s="170">
        <v>1</v>
      </c>
      <c r="CB96" s="170">
        <v>1</v>
      </c>
      <c r="CZ96" s="141">
        <v>4.2750000000000003E-2</v>
      </c>
    </row>
    <row r="97" spans="1:104">
      <c r="A97" s="171"/>
      <c r="B97" s="173"/>
      <c r="C97" s="240" t="s">
        <v>235</v>
      </c>
      <c r="D97" s="241"/>
      <c r="E97" s="174">
        <v>491.47280000000001</v>
      </c>
      <c r="F97" s="175"/>
      <c r="G97" s="176"/>
      <c r="M97" s="172" t="s">
        <v>235</v>
      </c>
      <c r="O97" s="163"/>
    </row>
    <row r="98" spans="1:104">
      <c r="A98" s="164">
        <v>28</v>
      </c>
      <c r="B98" s="165" t="s">
        <v>236</v>
      </c>
      <c r="C98" s="166" t="s">
        <v>237</v>
      </c>
      <c r="D98" s="167" t="s">
        <v>191</v>
      </c>
      <c r="E98" s="168">
        <v>491.47280000000001</v>
      </c>
      <c r="F98" s="168">
        <v>0</v>
      </c>
      <c r="G98" s="169">
        <f>E98*F98</f>
        <v>0</v>
      </c>
      <c r="O98" s="163">
        <v>2</v>
      </c>
      <c r="AA98" s="141">
        <v>1</v>
      </c>
      <c r="AB98" s="141">
        <v>1</v>
      </c>
      <c r="AC98" s="141">
        <v>1</v>
      </c>
      <c r="AZ98" s="141">
        <v>1</v>
      </c>
      <c r="BA98" s="141">
        <f>IF(AZ98=1,G98,0)</f>
        <v>0</v>
      </c>
      <c r="BB98" s="141">
        <f>IF(AZ98=2,G98,0)</f>
        <v>0</v>
      </c>
      <c r="BC98" s="141">
        <f>IF(AZ98=3,G98,0)</f>
        <v>0</v>
      </c>
      <c r="BD98" s="141">
        <f>IF(AZ98=4,G98,0)</f>
        <v>0</v>
      </c>
      <c r="BE98" s="141">
        <f>IF(AZ98=5,G98,0)</f>
        <v>0</v>
      </c>
      <c r="CA98" s="170">
        <v>1</v>
      </c>
      <c r="CB98" s="170">
        <v>1</v>
      </c>
      <c r="CZ98" s="141">
        <v>0</v>
      </c>
    </row>
    <row r="99" spans="1:104">
      <c r="A99" s="171"/>
      <c r="B99" s="173"/>
      <c r="C99" s="240" t="s">
        <v>235</v>
      </c>
      <c r="D99" s="241"/>
      <c r="E99" s="174">
        <v>491.47280000000001</v>
      </c>
      <c r="F99" s="175"/>
      <c r="G99" s="176"/>
      <c r="M99" s="172" t="s">
        <v>235</v>
      </c>
      <c r="O99" s="163"/>
    </row>
    <row r="100" spans="1:104">
      <c r="A100" s="164">
        <v>29</v>
      </c>
      <c r="B100" s="165" t="s">
        <v>238</v>
      </c>
      <c r="C100" s="166" t="s">
        <v>239</v>
      </c>
      <c r="D100" s="167" t="s">
        <v>221</v>
      </c>
      <c r="E100" s="168">
        <v>12.748200000000001</v>
      </c>
      <c r="F100" s="168">
        <v>0</v>
      </c>
      <c r="G100" s="169">
        <f>E100*F100</f>
        <v>0</v>
      </c>
      <c r="O100" s="163">
        <v>2</v>
      </c>
      <c r="AA100" s="141">
        <v>1</v>
      </c>
      <c r="AB100" s="141">
        <v>1</v>
      </c>
      <c r="AC100" s="141">
        <v>1</v>
      </c>
      <c r="AZ100" s="141">
        <v>1</v>
      </c>
      <c r="BA100" s="141">
        <f>IF(AZ100=1,G100,0)</f>
        <v>0</v>
      </c>
      <c r="BB100" s="141">
        <f>IF(AZ100=2,G100,0)</f>
        <v>0</v>
      </c>
      <c r="BC100" s="141">
        <f>IF(AZ100=3,G100,0)</f>
        <v>0</v>
      </c>
      <c r="BD100" s="141">
        <f>IF(AZ100=4,G100,0)</f>
        <v>0</v>
      </c>
      <c r="BE100" s="141">
        <f>IF(AZ100=5,G100,0)</f>
        <v>0</v>
      </c>
      <c r="CA100" s="170">
        <v>1</v>
      </c>
      <c r="CB100" s="170">
        <v>1</v>
      </c>
      <c r="CZ100" s="141">
        <v>1.0211600000000001</v>
      </c>
    </row>
    <row r="101" spans="1:104">
      <c r="A101" s="171"/>
      <c r="B101" s="173"/>
      <c r="C101" s="240" t="s">
        <v>240</v>
      </c>
      <c r="D101" s="241"/>
      <c r="E101" s="174">
        <v>12.748200000000001</v>
      </c>
      <c r="F101" s="175"/>
      <c r="G101" s="176"/>
      <c r="M101" s="172" t="s">
        <v>240</v>
      </c>
      <c r="O101" s="163"/>
    </row>
    <row r="102" spans="1:104">
      <c r="A102" s="177"/>
      <c r="B102" s="178" t="s">
        <v>127</v>
      </c>
      <c r="C102" s="179" t="str">
        <f>CONCATENATE(B69," ",C69)</f>
        <v>2 Základy a zvláštní zakládání</v>
      </c>
      <c r="D102" s="180"/>
      <c r="E102" s="181"/>
      <c r="F102" s="182"/>
      <c r="G102" s="183">
        <f>SUM(G69:G101)</f>
        <v>0</v>
      </c>
      <c r="O102" s="163">
        <v>4</v>
      </c>
      <c r="BA102" s="184">
        <f>SUM(BA69:BA101)</f>
        <v>0</v>
      </c>
      <c r="BB102" s="184">
        <f>SUM(BB69:BB101)</f>
        <v>0</v>
      </c>
      <c r="BC102" s="184">
        <f>SUM(BC69:BC101)</f>
        <v>0</v>
      </c>
      <c r="BD102" s="184">
        <f>SUM(BD69:BD101)</f>
        <v>0</v>
      </c>
      <c r="BE102" s="184">
        <f>SUM(BE69:BE101)</f>
        <v>0</v>
      </c>
    </row>
    <row r="103" spans="1:104">
      <c r="A103" s="156" t="s">
        <v>123</v>
      </c>
      <c r="B103" s="157" t="s">
        <v>241</v>
      </c>
      <c r="C103" s="158" t="s">
        <v>242</v>
      </c>
      <c r="D103" s="159"/>
      <c r="E103" s="160"/>
      <c r="F103" s="160"/>
      <c r="G103" s="161"/>
      <c r="H103" s="162"/>
      <c r="I103" s="162"/>
      <c r="O103" s="163">
        <v>1</v>
      </c>
    </row>
    <row r="104" spans="1:104">
      <c r="A104" s="164">
        <v>30</v>
      </c>
      <c r="B104" s="165" t="s">
        <v>243</v>
      </c>
      <c r="C104" s="166" t="s">
        <v>244</v>
      </c>
      <c r="D104" s="167" t="s">
        <v>135</v>
      </c>
      <c r="E104" s="168">
        <v>296.73</v>
      </c>
      <c r="F104" s="168">
        <v>0</v>
      </c>
      <c r="G104" s="169">
        <f>E104*F104</f>
        <v>0</v>
      </c>
      <c r="O104" s="163">
        <v>2</v>
      </c>
      <c r="AA104" s="141">
        <v>1</v>
      </c>
      <c r="AB104" s="141">
        <v>1</v>
      </c>
      <c r="AC104" s="141">
        <v>1</v>
      </c>
      <c r="AZ104" s="141">
        <v>1</v>
      </c>
      <c r="BA104" s="141">
        <f>IF(AZ104=1,G104,0)</f>
        <v>0</v>
      </c>
      <c r="BB104" s="141">
        <f>IF(AZ104=2,G104,0)</f>
        <v>0</v>
      </c>
      <c r="BC104" s="141">
        <f>IF(AZ104=3,G104,0)</f>
        <v>0</v>
      </c>
      <c r="BD104" s="141">
        <f>IF(AZ104=4,G104,0)</f>
        <v>0</v>
      </c>
      <c r="BE104" s="141">
        <f>IF(AZ104=5,G104,0)</f>
        <v>0</v>
      </c>
      <c r="CA104" s="170">
        <v>1</v>
      </c>
      <c r="CB104" s="170">
        <v>1</v>
      </c>
      <c r="CZ104" s="141">
        <v>2.5499999999999998</v>
      </c>
    </row>
    <row r="105" spans="1:104">
      <c r="A105" s="171"/>
      <c r="B105" s="173"/>
      <c r="C105" s="240" t="s">
        <v>171</v>
      </c>
      <c r="D105" s="241"/>
      <c r="E105" s="174">
        <v>149.21279999999999</v>
      </c>
      <c r="F105" s="175"/>
      <c r="G105" s="176"/>
      <c r="M105" s="172" t="s">
        <v>171</v>
      </c>
      <c r="O105" s="163"/>
    </row>
    <row r="106" spans="1:104">
      <c r="A106" s="171"/>
      <c r="B106" s="173"/>
      <c r="C106" s="240" t="s">
        <v>172</v>
      </c>
      <c r="D106" s="241"/>
      <c r="E106" s="174">
        <v>147.5172</v>
      </c>
      <c r="F106" s="175"/>
      <c r="G106" s="176"/>
      <c r="M106" s="172" t="s">
        <v>172</v>
      </c>
      <c r="O106" s="163"/>
    </row>
    <row r="107" spans="1:104">
      <c r="A107" s="164">
        <v>31</v>
      </c>
      <c r="B107" s="165" t="s">
        <v>245</v>
      </c>
      <c r="C107" s="166" t="s">
        <v>246</v>
      </c>
      <c r="D107" s="167" t="s">
        <v>221</v>
      </c>
      <c r="E107" s="168">
        <v>13.9139</v>
      </c>
      <c r="F107" s="168">
        <v>0</v>
      </c>
      <c r="G107" s="169">
        <f>E107*F107</f>
        <v>0</v>
      </c>
      <c r="O107" s="163">
        <v>2</v>
      </c>
      <c r="AA107" s="141">
        <v>1</v>
      </c>
      <c r="AB107" s="141">
        <v>1</v>
      </c>
      <c r="AC107" s="141">
        <v>1</v>
      </c>
      <c r="AZ107" s="141">
        <v>1</v>
      </c>
      <c r="BA107" s="141">
        <f>IF(AZ107=1,G107,0)</f>
        <v>0</v>
      </c>
      <c r="BB107" s="141">
        <f>IF(AZ107=2,G107,0)</f>
        <v>0</v>
      </c>
      <c r="BC107" s="141">
        <f>IF(AZ107=3,G107,0)</f>
        <v>0</v>
      </c>
      <c r="BD107" s="141">
        <f>IF(AZ107=4,G107,0)</f>
        <v>0</v>
      </c>
      <c r="BE107" s="141">
        <f>IF(AZ107=5,G107,0)</f>
        <v>0</v>
      </c>
      <c r="CA107" s="170">
        <v>1</v>
      </c>
      <c r="CB107" s="170">
        <v>1</v>
      </c>
      <c r="CZ107" s="141">
        <v>1.07521</v>
      </c>
    </row>
    <row r="108" spans="1:104">
      <c r="A108" s="171"/>
      <c r="B108" s="173"/>
      <c r="C108" s="240" t="s">
        <v>247</v>
      </c>
      <c r="D108" s="241"/>
      <c r="E108" s="174">
        <v>13.9139</v>
      </c>
      <c r="F108" s="175"/>
      <c r="G108" s="176"/>
      <c r="M108" s="172" t="s">
        <v>247</v>
      </c>
      <c r="O108" s="163"/>
    </row>
    <row r="109" spans="1:104">
      <c r="A109" s="164">
        <v>32</v>
      </c>
      <c r="B109" s="165" t="s">
        <v>248</v>
      </c>
      <c r="C109" s="166" t="s">
        <v>249</v>
      </c>
      <c r="D109" s="167" t="s">
        <v>250</v>
      </c>
      <c r="E109" s="168">
        <v>528</v>
      </c>
      <c r="F109" s="168">
        <v>0</v>
      </c>
      <c r="G109" s="169">
        <f>E109*F109</f>
        <v>0</v>
      </c>
      <c r="O109" s="163">
        <v>2</v>
      </c>
      <c r="AA109" s="141">
        <v>1</v>
      </c>
      <c r="AB109" s="141">
        <v>1</v>
      </c>
      <c r="AC109" s="141">
        <v>1</v>
      </c>
      <c r="AZ109" s="141">
        <v>1</v>
      </c>
      <c r="BA109" s="141">
        <f>IF(AZ109=1,G109,0)</f>
        <v>0</v>
      </c>
      <c r="BB109" s="141">
        <f>IF(AZ109=2,G109,0)</f>
        <v>0</v>
      </c>
      <c r="BC109" s="141">
        <f>IF(AZ109=3,G109,0)</f>
        <v>0</v>
      </c>
      <c r="BD109" s="141">
        <f>IF(AZ109=4,G109,0)</f>
        <v>0</v>
      </c>
      <c r="BE109" s="141">
        <f>IF(AZ109=5,G109,0)</f>
        <v>0</v>
      </c>
      <c r="CA109" s="170">
        <v>1</v>
      </c>
      <c r="CB109" s="170">
        <v>1</v>
      </c>
      <c r="CZ109" s="141">
        <v>1.4E-3</v>
      </c>
    </row>
    <row r="110" spans="1:104">
      <c r="A110" s="171"/>
      <c r="B110" s="173"/>
      <c r="C110" s="240" t="s">
        <v>251</v>
      </c>
      <c r="D110" s="241"/>
      <c r="E110" s="174">
        <v>528</v>
      </c>
      <c r="F110" s="175"/>
      <c r="G110" s="176"/>
      <c r="M110" s="172" t="s">
        <v>251</v>
      </c>
      <c r="O110" s="163"/>
    </row>
    <row r="111" spans="1:104">
      <c r="A111" s="164">
        <v>33</v>
      </c>
      <c r="B111" s="165" t="s">
        <v>252</v>
      </c>
      <c r="C111" s="166" t="s">
        <v>253</v>
      </c>
      <c r="D111" s="167" t="s">
        <v>250</v>
      </c>
      <c r="E111" s="168">
        <v>232</v>
      </c>
      <c r="F111" s="168">
        <v>0</v>
      </c>
      <c r="G111" s="169">
        <f>E111*F111</f>
        <v>0</v>
      </c>
      <c r="O111" s="163">
        <v>2</v>
      </c>
      <c r="AA111" s="141">
        <v>1</v>
      </c>
      <c r="AB111" s="141">
        <v>1</v>
      </c>
      <c r="AC111" s="141">
        <v>1</v>
      </c>
      <c r="AZ111" s="141">
        <v>1</v>
      </c>
      <c r="BA111" s="141">
        <f>IF(AZ111=1,G111,0)</f>
        <v>0</v>
      </c>
      <c r="BB111" s="141">
        <f>IF(AZ111=2,G111,0)</f>
        <v>0</v>
      </c>
      <c r="BC111" s="141">
        <f>IF(AZ111=3,G111,0)</f>
        <v>0</v>
      </c>
      <c r="BD111" s="141">
        <f>IF(AZ111=4,G111,0)</f>
        <v>0</v>
      </c>
      <c r="BE111" s="141">
        <f>IF(AZ111=5,G111,0)</f>
        <v>0</v>
      </c>
      <c r="CA111" s="170">
        <v>1</v>
      </c>
      <c r="CB111" s="170">
        <v>1</v>
      </c>
      <c r="CZ111" s="141">
        <v>2.7899999999999999E-3</v>
      </c>
    </row>
    <row r="112" spans="1:104">
      <c r="A112" s="171"/>
      <c r="B112" s="173"/>
      <c r="C112" s="240" t="s">
        <v>254</v>
      </c>
      <c r="D112" s="241"/>
      <c r="E112" s="174">
        <v>232</v>
      </c>
      <c r="F112" s="175"/>
      <c r="G112" s="176"/>
      <c r="M112" s="172" t="s">
        <v>254</v>
      </c>
      <c r="O112" s="163"/>
    </row>
    <row r="113" spans="1:104">
      <c r="A113" s="164">
        <v>34</v>
      </c>
      <c r="B113" s="165" t="s">
        <v>255</v>
      </c>
      <c r="C113" s="166" t="s">
        <v>256</v>
      </c>
      <c r="D113" s="167" t="s">
        <v>257</v>
      </c>
      <c r="E113" s="168">
        <v>1</v>
      </c>
      <c r="F113" s="168">
        <v>0</v>
      </c>
      <c r="G113" s="169">
        <f>E113*F113</f>
        <v>0</v>
      </c>
      <c r="O113" s="163">
        <v>2</v>
      </c>
      <c r="AA113" s="141">
        <v>1</v>
      </c>
      <c r="AB113" s="141">
        <v>1</v>
      </c>
      <c r="AC113" s="141">
        <v>1</v>
      </c>
      <c r="AZ113" s="141">
        <v>1</v>
      </c>
      <c r="BA113" s="141">
        <f>IF(AZ113=1,G113,0)</f>
        <v>0</v>
      </c>
      <c r="BB113" s="141">
        <f>IF(AZ113=2,G113,0)</f>
        <v>0</v>
      </c>
      <c r="BC113" s="141">
        <f>IF(AZ113=3,G113,0)</f>
        <v>0</v>
      </c>
      <c r="BD113" s="141">
        <f>IF(AZ113=4,G113,0)</f>
        <v>0</v>
      </c>
      <c r="BE113" s="141">
        <f>IF(AZ113=5,G113,0)</f>
        <v>0</v>
      </c>
      <c r="CA113" s="170">
        <v>1</v>
      </c>
      <c r="CB113" s="170">
        <v>1</v>
      </c>
      <c r="CZ113" s="141">
        <v>0</v>
      </c>
    </row>
    <row r="114" spans="1:104">
      <c r="A114" s="177"/>
      <c r="B114" s="178" t="s">
        <v>127</v>
      </c>
      <c r="C114" s="179" t="str">
        <f>CONCATENATE(B103," ",C103)</f>
        <v>22 Piloty</v>
      </c>
      <c r="D114" s="180"/>
      <c r="E114" s="181"/>
      <c r="F114" s="182"/>
      <c r="G114" s="183">
        <f>SUM(G103:G113)</f>
        <v>0</v>
      </c>
      <c r="O114" s="163">
        <v>4</v>
      </c>
      <c r="BA114" s="184">
        <f>SUM(BA103:BA113)</f>
        <v>0</v>
      </c>
      <c r="BB114" s="184">
        <f>SUM(BB103:BB113)</f>
        <v>0</v>
      </c>
      <c r="BC114" s="184">
        <f>SUM(BC103:BC113)</f>
        <v>0</v>
      </c>
      <c r="BD114" s="184">
        <f>SUM(BD103:BD113)</f>
        <v>0</v>
      </c>
      <c r="BE114" s="184">
        <f>SUM(BE103:BE113)</f>
        <v>0</v>
      </c>
    </row>
    <row r="115" spans="1:104">
      <c r="A115" s="156" t="s">
        <v>123</v>
      </c>
      <c r="B115" s="157" t="s">
        <v>258</v>
      </c>
      <c r="C115" s="158" t="s">
        <v>259</v>
      </c>
      <c r="D115" s="159"/>
      <c r="E115" s="160"/>
      <c r="F115" s="160"/>
      <c r="G115" s="161"/>
      <c r="H115" s="162"/>
      <c r="I115" s="162"/>
      <c r="O115" s="163">
        <v>1</v>
      </c>
    </row>
    <row r="116" spans="1:104" ht="22.5">
      <c r="A116" s="164">
        <v>35</v>
      </c>
      <c r="B116" s="165" t="s">
        <v>260</v>
      </c>
      <c r="C116" s="166" t="s">
        <v>261</v>
      </c>
      <c r="D116" s="167" t="s">
        <v>191</v>
      </c>
      <c r="E116" s="168">
        <v>45.6</v>
      </c>
      <c r="F116" s="168">
        <v>0</v>
      </c>
      <c r="G116" s="169">
        <f>E116*F116</f>
        <v>0</v>
      </c>
      <c r="O116" s="163">
        <v>2</v>
      </c>
      <c r="AA116" s="141">
        <v>1</v>
      </c>
      <c r="AB116" s="141">
        <v>1</v>
      </c>
      <c r="AC116" s="141">
        <v>1</v>
      </c>
      <c r="AZ116" s="141">
        <v>1</v>
      </c>
      <c r="BA116" s="141">
        <f>IF(AZ116=1,G116,0)</f>
        <v>0</v>
      </c>
      <c r="BB116" s="141">
        <f>IF(AZ116=2,G116,0)</f>
        <v>0</v>
      </c>
      <c r="BC116" s="141">
        <f>IF(AZ116=3,G116,0)</f>
        <v>0</v>
      </c>
      <c r="BD116" s="141">
        <f>IF(AZ116=4,G116,0)</f>
        <v>0</v>
      </c>
      <c r="BE116" s="141">
        <f>IF(AZ116=5,G116,0)</f>
        <v>0</v>
      </c>
      <c r="CA116" s="170">
        <v>1</v>
      </c>
      <c r="CB116" s="170">
        <v>1</v>
      </c>
      <c r="CZ116" s="141">
        <v>0.17788000000000001</v>
      </c>
    </row>
    <row r="117" spans="1:104">
      <c r="A117" s="171"/>
      <c r="B117" s="173"/>
      <c r="C117" s="240" t="s">
        <v>262</v>
      </c>
      <c r="D117" s="241"/>
      <c r="E117" s="174">
        <v>0</v>
      </c>
      <c r="F117" s="175"/>
      <c r="G117" s="176"/>
      <c r="M117" s="172" t="s">
        <v>262</v>
      </c>
      <c r="O117" s="163"/>
    </row>
    <row r="118" spans="1:104">
      <c r="A118" s="171"/>
      <c r="B118" s="173"/>
      <c r="C118" s="240" t="s">
        <v>263</v>
      </c>
      <c r="D118" s="241"/>
      <c r="E118" s="174">
        <v>45.6</v>
      </c>
      <c r="F118" s="175"/>
      <c r="G118" s="176"/>
      <c r="M118" s="172" t="s">
        <v>263</v>
      </c>
      <c r="O118" s="163"/>
    </row>
    <row r="119" spans="1:104" ht="22.5">
      <c r="A119" s="164">
        <v>36</v>
      </c>
      <c r="B119" s="165" t="s">
        <v>264</v>
      </c>
      <c r="C119" s="166" t="s">
        <v>265</v>
      </c>
      <c r="D119" s="167" t="s">
        <v>191</v>
      </c>
      <c r="E119" s="168">
        <v>940.1</v>
      </c>
      <c r="F119" s="168">
        <v>0</v>
      </c>
      <c r="G119" s="169">
        <f>E119*F119</f>
        <v>0</v>
      </c>
      <c r="O119" s="163">
        <v>2</v>
      </c>
      <c r="AA119" s="141">
        <v>1</v>
      </c>
      <c r="AB119" s="141">
        <v>1</v>
      </c>
      <c r="AC119" s="141">
        <v>1</v>
      </c>
      <c r="AZ119" s="141">
        <v>1</v>
      </c>
      <c r="BA119" s="141">
        <f>IF(AZ119=1,G119,0)</f>
        <v>0</v>
      </c>
      <c r="BB119" s="141">
        <f>IF(AZ119=2,G119,0)</f>
        <v>0</v>
      </c>
      <c r="BC119" s="141">
        <f>IF(AZ119=3,G119,0)</f>
        <v>0</v>
      </c>
      <c r="BD119" s="141">
        <f>IF(AZ119=4,G119,0)</f>
        <v>0</v>
      </c>
      <c r="BE119" s="141">
        <f>IF(AZ119=5,G119,0)</f>
        <v>0</v>
      </c>
      <c r="CA119" s="170">
        <v>1</v>
      </c>
      <c r="CB119" s="170">
        <v>1</v>
      </c>
      <c r="CZ119" s="141">
        <v>0.21360000000000001</v>
      </c>
    </row>
    <row r="120" spans="1:104">
      <c r="A120" s="171"/>
      <c r="B120" s="173"/>
      <c r="C120" s="240" t="s">
        <v>262</v>
      </c>
      <c r="D120" s="241"/>
      <c r="E120" s="174">
        <v>0</v>
      </c>
      <c r="F120" s="175"/>
      <c r="G120" s="176"/>
      <c r="M120" s="172" t="s">
        <v>262</v>
      </c>
      <c r="O120" s="163"/>
    </row>
    <row r="121" spans="1:104">
      <c r="A121" s="171"/>
      <c r="B121" s="173"/>
      <c r="C121" s="240" t="s">
        <v>266</v>
      </c>
      <c r="D121" s="241"/>
      <c r="E121" s="174">
        <v>85.7</v>
      </c>
      <c r="F121" s="175"/>
      <c r="G121" s="176"/>
      <c r="M121" s="172" t="s">
        <v>266</v>
      </c>
      <c r="O121" s="163"/>
    </row>
    <row r="122" spans="1:104">
      <c r="A122" s="171"/>
      <c r="B122" s="173"/>
      <c r="C122" s="240" t="s">
        <v>267</v>
      </c>
      <c r="D122" s="241"/>
      <c r="E122" s="174">
        <v>201.28</v>
      </c>
      <c r="F122" s="175"/>
      <c r="G122" s="176"/>
      <c r="M122" s="172" t="s">
        <v>267</v>
      </c>
      <c r="O122" s="163"/>
    </row>
    <row r="123" spans="1:104">
      <c r="A123" s="171"/>
      <c r="B123" s="173"/>
      <c r="C123" s="240" t="s">
        <v>268</v>
      </c>
      <c r="D123" s="241"/>
      <c r="E123" s="174">
        <v>149.26</v>
      </c>
      <c r="F123" s="175"/>
      <c r="G123" s="176"/>
      <c r="M123" s="172" t="s">
        <v>268</v>
      </c>
      <c r="O123" s="163"/>
    </row>
    <row r="124" spans="1:104">
      <c r="A124" s="171"/>
      <c r="B124" s="173"/>
      <c r="C124" s="240" t="s">
        <v>269</v>
      </c>
      <c r="D124" s="241"/>
      <c r="E124" s="174">
        <v>13</v>
      </c>
      <c r="F124" s="175"/>
      <c r="G124" s="176"/>
      <c r="M124" s="172" t="s">
        <v>269</v>
      </c>
      <c r="O124" s="163"/>
    </row>
    <row r="125" spans="1:104">
      <c r="A125" s="171"/>
      <c r="B125" s="173"/>
      <c r="C125" s="240" t="s">
        <v>270</v>
      </c>
      <c r="D125" s="241"/>
      <c r="E125" s="174">
        <v>490.86</v>
      </c>
      <c r="F125" s="175"/>
      <c r="G125" s="176"/>
      <c r="M125" s="172" t="s">
        <v>270</v>
      </c>
      <c r="O125" s="163"/>
    </row>
    <row r="126" spans="1:104" ht="22.5">
      <c r="A126" s="164">
        <v>37</v>
      </c>
      <c r="B126" s="165" t="s">
        <v>271</v>
      </c>
      <c r="C126" s="166" t="s">
        <v>272</v>
      </c>
      <c r="D126" s="167" t="s">
        <v>231</v>
      </c>
      <c r="E126" s="168">
        <v>2</v>
      </c>
      <c r="F126" s="168">
        <v>0</v>
      </c>
      <c r="G126" s="169">
        <f>E126*F126</f>
        <v>0</v>
      </c>
      <c r="O126" s="163">
        <v>2</v>
      </c>
      <c r="AA126" s="141">
        <v>1</v>
      </c>
      <c r="AB126" s="141">
        <v>1</v>
      </c>
      <c r="AC126" s="141">
        <v>1</v>
      </c>
      <c r="AZ126" s="141">
        <v>1</v>
      </c>
      <c r="BA126" s="141">
        <f>IF(AZ126=1,G126,0)</f>
        <v>0</v>
      </c>
      <c r="BB126" s="141">
        <f>IF(AZ126=2,G126,0)</f>
        <v>0</v>
      </c>
      <c r="BC126" s="141">
        <f>IF(AZ126=3,G126,0)</f>
        <v>0</v>
      </c>
      <c r="BD126" s="141">
        <f>IF(AZ126=4,G126,0)</f>
        <v>0</v>
      </c>
      <c r="BE126" s="141">
        <f>IF(AZ126=5,G126,0)</f>
        <v>0</v>
      </c>
      <c r="CA126" s="170">
        <v>1</v>
      </c>
      <c r="CB126" s="170">
        <v>1</v>
      </c>
      <c r="CZ126" s="141">
        <v>6.9349999999999995E-2</v>
      </c>
    </row>
    <row r="127" spans="1:104">
      <c r="A127" s="171"/>
      <c r="B127" s="173"/>
      <c r="C127" s="240" t="s">
        <v>273</v>
      </c>
      <c r="D127" s="241"/>
      <c r="E127" s="174">
        <v>2</v>
      </c>
      <c r="F127" s="175"/>
      <c r="G127" s="176"/>
      <c r="M127" s="172" t="s">
        <v>273</v>
      </c>
      <c r="O127" s="163"/>
    </row>
    <row r="128" spans="1:104">
      <c r="A128" s="164">
        <v>38</v>
      </c>
      <c r="B128" s="165" t="s">
        <v>274</v>
      </c>
      <c r="C128" s="166" t="s">
        <v>275</v>
      </c>
      <c r="D128" s="167" t="s">
        <v>231</v>
      </c>
      <c r="E128" s="168">
        <v>4</v>
      </c>
      <c r="F128" s="168">
        <v>0</v>
      </c>
      <c r="G128" s="169">
        <f>E128*F128</f>
        <v>0</v>
      </c>
      <c r="O128" s="163">
        <v>2</v>
      </c>
      <c r="AA128" s="141">
        <v>2</v>
      </c>
      <c r="AB128" s="141">
        <v>1</v>
      </c>
      <c r="AC128" s="141">
        <v>1</v>
      </c>
      <c r="AZ128" s="141">
        <v>1</v>
      </c>
      <c r="BA128" s="141">
        <f>IF(AZ128=1,G128,0)</f>
        <v>0</v>
      </c>
      <c r="BB128" s="141">
        <f>IF(AZ128=2,G128,0)</f>
        <v>0</v>
      </c>
      <c r="BC128" s="141">
        <f>IF(AZ128=3,G128,0)</f>
        <v>0</v>
      </c>
      <c r="BD128" s="141">
        <f>IF(AZ128=4,G128,0)</f>
        <v>0</v>
      </c>
      <c r="BE128" s="141">
        <f>IF(AZ128=5,G128,0)</f>
        <v>0</v>
      </c>
      <c r="CA128" s="170">
        <v>2</v>
      </c>
      <c r="CB128" s="170">
        <v>1</v>
      </c>
      <c r="CZ128" s="141">
        <v>0.32401000000000002</v>
      </c>
    </row>
    <row r="129" spans="1:104">
      <c r="A129" s="171"/>
      <c r="B129" s="173"/>
      <c r="C129" s="240" t="s">
        <v>276</v>
      </c>
      <c r="D129" s="241"/>
      <c r="E129" s="174">
        <v>4</v>
      </c>
      <c r="F129" s="175"/>
      <c r="G129" s="176"/>
      <c r="M129" s="172" t="s">
        <v>276</v>
      </c>
      <c r="O129" s="163"/>
    </row>
    <row r="130" spans="1:104" ht="22.5">
      <c r="A130" s="164">
        <v>39</v>
      </c>
      <c r="B130" s="165" t="s">
        <v>277</v>
      </c>
      <c r="C130" s="166" t="s">
        <v>278</v>
      </c>
      <c r="D130" s="167" t="s">
        <v>191</v>
      </c>
      <c r="E130" s="168">
        <v>87.66</v>
      </c>
      <c r="F130" s="168">
        <v>0</v>
      </c>
      <c r="G130" s="169">
        <f>E130*F130</f>
        <v>0</v>
      </c>
      <c r="O130" s="163">
        <v>2</v>
      </c>
      <c r="AA130" s="141">
        <v>12</v>
      </c>
      <c r="AB130" s="141">
        <v>0</v>
      </c>
      <c r="AC130" s="141">
        <v>188</v>
      </c>
      <c r="AZ130" s="141">
        <v>1</v>
      </c>
      <c r="BA130" s="141">
        <f>IF(AZ130=1,G130,0)</f>
        <v>0</v>
      </c>
      <c r="BB130" s="141">
        <f>IF(AZ130=2,G130,0)</f>
        <v>0</v>
      </c>
      <c r="BC130" s="141">
        <f>IF(AZ130=3,G130,0)</f>
        <v>0</v>
      </c>
      <c r="BD130" s="141">
        <f>IF(AZ130=4,G130,0)</f>
        <v>0</v>
      </c>
      <c r="BE130" s="141">
        <f>IF(AZ130=5,G130,0)</f>
        <v>0</v>
      </c>
      <c r="CA130" s="170">
        <v>12</v>
      </c>
      <c r="CB130" s="170">
        <v>0</v>
      </c>
      <c r="CZ130" s="141">
        <v>2.7609999999999999E-2</v>
      </c>
    </row>
    <row r="131" spans="1:104">
      <c r="A131" s="171"/>
      <c r="B131" s="173"/>
      <c r="C131" s="240" t="s">
        <v>279</v>
      </c>
      <c r="D131" s="241"/>
      <c r="E131" s="174">
        <v>87.66</v>
      </c>
      <c r="F131" s="175"/>
      <c r="G131" s="176"/>
      <c r="M131" s="172" t="s">
        <v>279</v>
      </c>
      <c r="O131" s="163"/>
    </row>
    <row r="132" spans="1:104" ht="22.5">
      <c r="A132" s="164">
        <v>40</v>
      </c>
      <c r="B132" s="165" t="s">
        <v>280</v>
      </c>
      <c r="C132" s="166" t="s">
        <v>281</v>
      </c>
      <c r="D132" s="167" t="s">
        <v>191</v>
      </c>
      <c r="E132" s="168">
        <v>613.52499999999998</v>
      </c>
      <c r="F132" s="168">
        <v>0</v>
      </c>
      <c r="G132" s="169">
        <f>E132*F132</f>
        <v>0</v>
      </c>
      <c r="O132" s="163">
        <v>2</v>
      </c>
      <c r="AA132" s="141">
        <v>12</v>
      </c>
      <c r="AB132" s="141">
        <v>0</v>
      </c>
      <c r="AC132" s="141">
        <v>189</v>
      </c>
      <c r="AZ132" s="141">
        <v>1</v>
      </c>
      <c r="BA132" s="141">
        <f>IF(AZ132=1,G132,0)</f>
        <v>0</v>
      </c>
      <c r="BB132" s="141">
        <f>IF(AZ132=2,G132,0)</f>
        <v>0</v>
      </c>
      <c r="BC132" s="141">
        <f>IF(AZ132=3,G132,0)</f>
        <v>0</v>
      </c>
      <c r="BD132" s="141">
        <f>IF(AZ132=4,G132,0)</f>
        <v>0</v>
      </c>
      <c r="BE132" s="141">
        <f>IF(AZ132=5,G132,0)</f>
        <v>0</v>
      </c>
      <c r="CA132" s="170">
        <v>12</v>
      </c>
      <c r="CB132" s="170">
        <v>0</v>
      </c>
      <c r="CZ132" s="141">
        <v>2.7609999999999999E-2</v>
      </c>
    </row>
    <row r="133" spans="1:104">
      <c r="A133" s="171"/>
      <c r="B133" s="173"/>
      <c r="C133" s="240" t="s">
        <v>282</v>
      </c>
      <c r="D133" s="241"/>
      <c r="E133" s="174">
        <v>682.98</v>
      </c>
      <c r="F133" s="175"/>
      <c r="G133" s="176"/>
      <c r="M133" s="172" t="s">
        <v>282</v>
      </c>
      <c r="O133" s="163"/>
    </row>
    <row r="134" spans="1:104">
      <c r="A134" s="171"/>
      <c r="B134" s="173"/>
      <c r="C134" s="240" t="s">
        <v>283</v>
      </c>
      <c r="D134" s="241"/>
      <c r="E134" s="174">
        <v>-69.454999999999998</v>
      </c>
      <c r="F134" s="175"/>
      <c r="G134" s="176"/>
      <c r="M134" s="172" t="s">
        <v>283</v>
      </c>
      <c r="O134" s="163"/>
    </row>
    <row r="135" spans="1:104" ht="22.5">
      <c r="A135" s="164">
        <v>41</v>
      </c>
      <c r="B135" s="165" t="s">
        <v>284</v>
      </c>
      <c r="C135" s="166" t="s">
        <v>285</v>
      </c>
      <c r="D135" s="167" t="s">
        <v>191</v>
      </c>
      <c r="E135" s="168">
        <v>63.6875</v>
      </c>
      <c r="F135" s="168">
        <v>0</v>
      </c>
      <c r="G135" s="169">
        <f>E135*F135</f>
        <v>0</v>
      </c>
      <c r="O135" s="163">
        <v>2</v>
      </c>
      <c r="AA135" s="141">
        <v>12</v>
      </c>
      <c r="AB135" s="141">
        <v>0</v>
      </c>
      <c r="AC135" s="141">
        <v>202</v>
      </c>
      <c r="AZ135" s="141">
        <v>1</v>
      </c>
      <c r="BA135" s="141">
        <f>IF(AZ135=1,G135,0)</f>
        <v>0</v>
      </c>
      <c r="BB135" s="141">
        <f>IF(AZ135=2,G135,0)</f>
        <v>0</v>
      </c>
      <c r="BC135" s="141">
        <f>IF(AZ135=3,G135,0)</f>
        <v>0</v>
      </c>
      <c r="BD135" s="141">
        <f>IF(AZ135=4,G135,0)</f>
        <v>0</v>
      </c>
      <c r="BE135" s="141">
        <f>IF(AZ135=5,G135,0)</f>
        <v>0</v>
      </c>
      <c r="CA135" s="170">
        <v>12</v>
      </c>
      <c r="CB135" s="170">
        <v>0</v>
      </c>
      <c r="CZ135" s="141">
        <v>2.7609999999999999E-2</v>
      </c>
    </row>
    <row r="136" spans="1:104">
      <c r="A136" s="171"/>
      <c r="B136" s="173"/>
      <c r="C136" s="240" t="s">
        <v>286</v>
      </c>
      <c r="D136" s="241"/>
      <c r="E136" s="174">
        <v>103.5</v>
      </c>
      <c r="F136" s="175"/>
      <c r="G136" s="176"/>
      <c r="M136" s="172" t="s">
        <v>286</v>
      </c>
      <c r="O136" s="163"/>
    </row>
    <row r="137" spans="1:104">
      <c r="A137" s="171"/>
      <c r="B137" s="173"/>
      <c r="C137" s="240" t="s">
        <v>287</v>
      </c>
      <c r="D137" s="241"/>
      <c r="E137" s="174">
        <v>-39.8125</v>
      </c>
      <c r="F137" s="175"/>
      <c r="G137" s="176"/>
      <c r="M137" s="172" t="s">
        <v>287</v>
      </c>
      <c r="O137" s="163"/>
    </row>
    <row r="138" spans="1:104" ht="22.5">
      <c r="A138" s="164">
        <v>42</v>
      </c>
      <c r="B138" s="165" t="s">
        <v>288</v>
      </c>
      <c r="C138" s="166" t="s">
        <v>289</v>
      </c>
      <c r="D138" s="167" t="s">
        <v>191</v>
      </c>
      <c r="E138" s="168">
        <v>493.88499999999999</v>
      </c>
      <c r="F138" s="168">
        <v>0</v>
      </c>
      <c r="G138" s="169">
        <f>E138*F138</f>
        <v>0</v>
      </c>
      <c r="O138" s="163">
        <v>2</v>
      </c>
      <c r="AA138" s="141">
        <v>12</v>
      </c>
      <c r="AB138" s="141">
        <v>0</v>
      </c>
      <c r="AC138" s="141">
        <v>190</v>
      </c>
      <c r="AZ138" s="141">
        <v>1</v>
      </c>
      <c r="BA138" s="141">
        <f>IF(AZ138=1,G138,0)</f>
        <v>0</v>
      </c>
      <c r="BB138" s="141">
        <f>IF(AZ138=2,G138,0)</f>
        <v>0</v>
      </c>
      <c r="BC138" s="141">
        <f>IF(AZ138=3,G138,0)</f>
        <v>0</v>
      </c>
      <c r="BD138" s="141">
        <f>IF(AZ138=4,G138,0)</f>
        <v>0</v>
      </c>
      <c r="BE138" s="141">
        <f>IF(AZ138=5,G138,0)</f>
        <v>0</v>
      </c>
      <c r="CA138" s="170">
        <v>12</v>
      </c>
      <c r="CB138" s="170">
        <v>0</v>
      </c>
      <c r="CZ138" s="141">
        <v>2.7609999999999999E-2</v>
      </c>
    </row>
    <row r="139" spans="1:104">
      <c r="A139" s="171"/>
      <c r="B139" s="173"/>
      <c r="C139" s="240" t="s">
        <v>290</v>
      </c>
      <c r="D139" s="241"/>
      <c r="E139" s="174">
        <v>577.36</v>
      </c>
      <c r="F139" s="175"/>
      <c r="G139" s="176"/>
      <c r="M139" s="172" t="s">
        <v>290</v>
      </c>
      <c r="O139" s="163"/>
    </row>
    <row r="140" spans="1:104">
      <c r="A140" s="171"/>
      <c r="B140" s="173"/>
      <c r="C140" s="240" t="s">
        <v>291</v>
      </c>
      <c r="D140" s="241"/>
      <c r="E140" s="174">
        <v>-83.474999999999994</v>
      </c>
      <c r="F140" s="175"/>
      <c r="G140" s="176"/>
      <c r="M140" s="172" t="s">
        <v>291</v>
      </c>
      <c r="O140" s="163"/>
    </row>
    <row r="141" spans="1:104" ht="22.5">
      <c r="A141" s="164">
        <v>43</v>
      </c>
      <c r="B141" s="165" t="s">
        <v>292</v>
      </c>
      <c r="C141" s="166" t="s">
        <v>293</v>
      </c>
      <c r="D141" s="167" t="s">
        <v>191</v>
      </c>
      <c r="E141" s="168">
        <v>2234.6224999999999</v>
      </c>
      <c r="F141" s="168">
        <v>0</v>
      </c>
      <c r="G141" s="169">
        <f>E141*F141</f>
        <v>0</v>
      </c>
      <c r="O141" s="163">
        <v>2</v>
      </c>
      <c r="AA141" s="141">
        <v>12</v>
      </c>
      <c r="AB141" s="141">
        <v>0</v>
      </c>
      <c r="AC141" s="141">
        <v>191</v>
      </c>
      <c r="AZ141" s="141">
        <v>1</v>
      </c>
      <c r="BA141" s="141">
        <f>IF(AZ141=1,G141,0)</f>
        <v>0</v>
      </c>
      <c r="BB141" s="141">
        <f>IF(AZ141=2,G141,0)</f>
        <v>0</v>
      </c>
      <c r="BC141" s="141">
        <f>IF(AZ141=3,G141,0)</f>
        <v>0</v>
      </c>
      <c r="BD141" s="141">
        <f>IF(AZ141=4,G141,0)</f>
        <v>0</v>
      </c>
      <c r="BE141" s="141">
        <f>IF(AZ141=5,G141,0)</f>
        <v>0</v>
      </c>
      <c r="CA141" s="170">
        <v>12</v>
      </c>
      <c r="CB141" s="170">
        <v>0</v>
      </c>
      <c r="CZ141" s="141">
        <v>2.7609999999999999E-2</v>
      </c>
    </row>
    <row r="142" spans="1:104">
      <c r="A142" s="171"/>
      <c r="B142" s="173"/>
      <c r="C142" s="240" t="s">
        <v>294</v>
      </c>
      <c r="D142" s="241"/>
      <c r="E142" s="174">
        <v>1697.16</v>
      </c>
      <c r="F142" s="175"/>
      <c r="G142" s="176"/>
      <c r="M142" s="172" t="s">
        <v>294</v>
      </c>
      <c r="O142" s="163"/>
    </row>
    <row r="143" spans="1:104">
      <c r="A143" s="171"/>
      <c r="B143" s="173"/>
      <c r="C143" s="240" t="s">
        <v>295</v>
      </c>
      <c r="D143" s="241"/>
      <c r="E143" s="174">
        <v>440.59500000000003</v>
      </c>
      <c r="F143" s="175"/>
      <c r="G143" s="176"/>
      <c r="M143" s="172" t="s">
        <v>295</v>
      </c>
      <c r="O143" s="163"/>
    </row>
    <row r="144" spans="1:104">
      <c r="A144" s="171"/>
      <c r="B144" s="173"/>
      <c r="C144" s="240" t="s">
        <v>296</v>
      </c>
      <c r="D144" s="241"/>
      <c r="E144" s="174">
        <v>159.75</v>
      </c>
      <c r="F144" s="175"/>
      <c r="G144" s="176"/>
      <c r="M144" s="172" t="s">
        <v>296</v>
      </c>
      <c r="O144" s="163"/>
    </row>
    <row r="145" spans="1:104">
      <c r="A145" s="171"/>
      <c r="B145" s="173"/>
      <c r="C145" s="240" t="s">
        <v>297</v>
      </c>
      <c r="D145" s="241"/>
      <c r="E145" s="174">
        <v>-57.482500000000002</v>
      </c>
      <c r="F145" s="175"/>
      <c r="G145" s="176"/>
      <c r="M145" s="172" t="s">
        <v>297</v>
      </c>
      <c r="O145" s="163"/>
    </row>
    <row r="146" spans="1:104">
      <c r="A146" s="171"/>
      <c r="B146" s="173"/>
      <c r="C146" s="240" t="s">
        <v>298</v>
      </c>
      <c r="D146" s="241"/>
      <c r="E146" s="174">
        <v>-5.4</v>
      </c>
      <c r="F146" s="175"/>
      <c r="G146" s="176"/>
      <c r="M146" s="172" t="s">
        <v>298</v>
      </c>
      <c r="O146" s="163"/>
    </row>
    <row r="147" spans="1:104" ht="22.5">
      <c r="A147" s="164">
        <v>44</v>
      </c>
      <c r="B147" s="165" t="s">
        <v>299</v>
      </c>
      <c r="C147" s="166" t="s">
        <v>300</v>
      </c>
      <c r="D147" s="167" t="s">
        <v>301</v>
      </c>
      <c r="E147" s="168">
        <v>16132.5</v>
      </c>
      <c r="F147" s="168">
        <v>0</v>
      </c>
      <c r="G147" s="169">
        <f>E147*F147</f>
        <v>0</v>
      </c>
      <c r="O147" s="163">
        <v>2</v>
      </c>
      <c r="AA147" s="141">
        <v>12</v>
      </c>
      <c r="AB147" s="141">
        <v>0</v>
      </c>
      <c r="AC147" s="141">
        <v>194</v>
      </c>
      <c r="AZ147" s="141">
        <v>1</v>
      </c>
      <c r="BA147" s="141">
        <f>IF(AZ147=1,G147,0)</f>
        <v>0</v>
      </c>
      <c r="BB147" s="141">
        <f>IF(AZ147=2,G147,0)</f>
        <v>0</v>
      </c>
      <c r="BC147" s="141">
        <f>IF(AZ147=3,G147,0)</f>
        <v>0</v>
      </c>
      <c r="BD147" s="141">
        <f>IF(AZ147=4,G147,0)</f>
        <v>0</v>
      </c>
      <c r="BE147" s="141">
        <f>IF(AZ147=5,G147,0)</f>
        <v>0</v>
      </c>
      <c r="CA147" s="170">
        <v>12</v>
      </c>
      <c r="CB147" s="170">
        <v>0</v>
      </c>
      <c r="CZ147" s="141">
        <v>1E-3</v>
      </c>
    </row>
    <row r="148" spans="1:104">
      <c r="A148" s="171"/>
      <c r="B148" s="173"/>
      <c r="C148" s="240" t="s">
        <v>302</v>
      </c>
      <c r="D148" s="241"/>
      <c r="E148" s="174">
        <v>16132.5</v>
      </c>
      <c r="F148" s="175"/>
      <c r="G148" s="176"/>
      <c r="M148" s="172" t="s">
        <v>302</v>
      </c>
      <c r="O148" s="163"/>
    </row>
    <row r="149" spans="1:104" ht="22.5">
      <c r="A149" s="164">
        <v>45</v>
      </c>
      <c r="B149" s="165" t="s">
        <v>303</v>
      </c>
      <c r="C149" s="166" t="s">
        <v>304</v>
      </c>
      <c r="D149" s="167" t="s">
        <v>301</v>
      </c>
      <c r="E149" s="168">
        <v>2710.6</v>
      </c>
      <c r="F149" s="168">
        <v>0</v>
      </c>
      <c r="G149" s="169">
        <f>E149*F149</f>
        <v>0</v>
      </c>
      <c r="O149" s="163">
        <v>2</v>
      </c>
      <c r="AA149" s="141">
        <v>12</v>
      </c>
      <c r="AB149" s="141">
        <v>0</v>
      </c>
      <c r="AC149" s="141">
        <v>193</v>
      </c>
      <c r="AZ149" s="141">
        <v>1</v>
      </c>
      <c r="BA149" s="141">
        <f>IF(AZ149=1,G149,0)</f>
        <v>0</v>
      </c>
      <c r="BB149" s="141">
        <f>IF(AZ149=2,G149,0)</f>
        <v>0</v>
      </c>
      <c r="BC149" s="141">
        <f>IF(AZ149=3,G149,0)</f>
        <v>0</v>
      </c>
      <c r="BD149" s="141">
        <f>IF(AZ149=4,G149,0)</f>
        <v>0</v>
      </c>
      <c r="BE149" s="141">
        <f>IF(AZ149=5,G149,0)</f>
        <v>0</v>
      </c>
      <c r="CA149" s="170">
        <v>12</v>
      </c>
      <c r="CB149" s="170">
        <v>0</v>
      </c>
      <c r="CZ149" s="141">
        <v>1E-3</v>
      </c>
    </row>
    <row r="150" spans="1:104">
      <c r="A150" s="171"/>
      <c r="B150" s="173"/>
      <c r="C150" s="240" t="s">
        <v>305</v>
      </c>
      <c r="D150" s="241"/>
      <c r="E150" s="174">
        <v>2710.6</v>
      </c>
      <c r="F150" s="175"/>
      <c r="G150" s="176"/>
      <c r="M150" s="172" t="s">
        <v>305</v>
      </c>
      <c r="O150" s="163"/>
    </row>
    <row r="151" spans="1:104">
      <c r="A151" s="203">
        <v>46</v>
      </c>
      <c r="B151" s="204" t="s">
        <v>306</v>
      </c>
      <c r="C151" s="205" t="s">
        <v>307</v>
      </c>
      <c r="D151" s="206" t="s">
        <v>301</v>
      </c>
      <c r="E151" s="207">
        <v>814.7</v>
      </c>
      <c r="F151" s="207">
        <v>0</v>
      </c>
      <c r="G151" s="208">
        <f>E151*F151</f>
        <v>0</v>
      </c>
      <c r="O151" s="163">
        <v>2</v>
      </c>
      <c r="AA151" s="141">
        <v>12</v>
      </c>
      <c r="AB151" s="141">
        <v>0</v>
      </c>
      <c r="AC151" s="141">
        <v>283</v>
      </c>
      <c r="AZ151" s="141">
        <v>1</v>
      </c>
      <c r="BA151" s="141">
        <f>IF(AZ151=1,G151,0)</f>
        <v>0</v>
      </c>
      <c r="BB151" s="141">
        <f>IF(AZ151=2,G151,0)</f>
        <v>0</v>
      </c>
      <c r="BC151" s="141">
        <f>IF(AZ151=3,G151,0)</f>
        <v>0</v>
      </c>
      <c r="BD151" s="141">
        <f>IF(AZ151=4,G151,0)</f>
        <v>0</v>
      </c>
      <c r="BE151" s="141">
        <f>IF(AZ151=5,G151,0)</f>
        <v>0</v>
      </c>
      <c r="CA151" s="170">
        <v>12</v>
      </c>
      <c r="CB151" s="170">
        <v>0</v>
      </c>
      <c r="CZ151" s="141">
        <v>1E-3</v>
      </c>
    </row>
    <row r="152" spans="1:104">
      <c r="A152" s="209"/>
      <c r="B152" s="210"/>
      <c r="C152" s="242" t="s">
        <v>308</v>
      </c>
      <c r="D152" s="243"/>
      <c r="E152" s="211">
        <v>814.7</v>
      </c>
      <c r="F152" s="212"/>
      <c r="G152" s="213"/>
      <c r="M152" s="172" t="s">
        <v>308</v>
      </c>
      <c r="O152" s="163"/>
    </row>
    <row r="153" spans="1:104">
      <c r="A153" s="177"/>
      <c r="B153" s="178" t="s">
        <v>127</v>
      </c>
      <c r="C153" s="179" t="str">
        <f>CONCATENATE(B115," ",C115)</f>
        <v>3 Svislé a kompletní konstrukce</v>
      </c>
      <c r="D153" s="180"/>
      <c r="E153" s="181"/>
      <c r="F153" s="182"/>
      <c r="G153" s="183">
        <f>SUM(G115:G152)</f>
        <v>0</v>
      </c>
      <c r="O153" s="163">
        <v>4</v>
      </c>
      <c r="BA153" s="184">
        <f>SUM(BA115:BA152)</f>
        <v>0</v>
      </c>
      <c r="BB153" s="184">
        <f>SUM(BB115:BB152)</f>
        <v>0</v>
      </c>
      <c r="BC153" s="184">
        <f>SUM(BC115:BC152)</f>
        <v>0</v>
      </c>
      <c r="BD153" s="184">
        <f>SUM(BD115:BD152)</f>
        <v>0</v>
      </c>
      <c r="BE153" s="184">
        <f>SUM(BE115:BE152)</f>
        <v>0</v>
      </c>
    </row>
    <row r="154" spans="1:104">
      <c r="A154" s="156" t="s">
        <v>123</v>
      </c>
      <c r="B154" s="157" t="s">
        <v>309</v>
      </c>
      <c r="C154" s="158" t="s">
        <v>310</v>
      </c>
      <c r="D154" s="159"/>
      <c r="E154" s="160"/>
      <c r="F154" s="160"/>
      <c r="G154" s="161"/>
      <c r="H154" s="162"/>
      <c r="I154" s="162"/>
      <c r="O154" s="163">
        <v>1</v>
      </c>
    </row>
    <row r="155" spans="1:104" ht="22.5">
      <c r="A155" s="164">
        <v>47</v>
      </c>
      <c r="B155" s="165" t="s">
        <v>311</v>
      </c>
      <c r="C155" s="166" t="s">
        <v>312</v>
      </c>
      <c r="D155" s="167" t="s">
        <v>191</v>
      </c>
      <c r="E155" s="168">
        <v>152.14250000000001</v>
      </c>
      <c r="F155" s="168">
        <v>0</v>
      </c>
      <c r="G155" s="169">
        <f>E155*F155</f>
        <v>0</v>
      </c>
      <c r="O155" s="163">
        <v>2</v>
      </c>
      <c r="AA155" s="141">
        <v>1</v>
      </c>
      <c r="AB155" s="141">
        <v>1</v>
      </c>
      <c r="AC155" s="141">
        <v>1</v>
      </c>
      <c r="AZ155" s="141">
        <v>1</v>
      </c>
      <c r="BA155" s="141">
        <f>IF(AZ155=1,G155,0)</f>
        <v>0</v>
      </c>
      <c r="BB155" s="141">
        <f>IF(AZ155=2,G155,0)</f>
        <v>0</v>
      </c>
      <c r="BC155" s="141">
        <f>IF(AZ155=3,G155,0)</f>
        <v>0</v>
      </c>
      <c r="BD155" s="141">
        <f>IF(AZ155=4,G155,0)</f>
        <v>0</v>
      </c>
      <c r="BE155" s="141">
        <f>IF(AZ155=5,G155,0)</f>
        <v>0</v>
      </c>
      <c r="CA155" s="170">
        <v>1</v>
      </c>
      <c r="CB155" s="170">
        <v>1</v>
      </c>
      <c r="CZ155" s="141">
        <v>4.5629999999999997E-2</v>
      </c>
    </row>
    <row r="156" spans="1:104">
      <c r="A156" s="171"/>
      <c r="B156" s="173"/>
      <c r="C156" s="240" t="s">
        <v>313</v>
      </c>
      <c r="D156" s="241"/>
      <c r="E156" s="174">
        <v>0</v>
      </c>
      <c r="F156" s="175"/>
      <c r="G156" s="176"/>
      <c r="M156" s="172" t="s">
        <v>313</v>
      </c>
      <c r="O156" s="163"/>
    </row>
    <row r="157" spans="1:104">
      <c r="A157" s="171"/>
      <c r="B157" s="173"/>
      <c r="C157" s="240" t="s">
        <v>314</v>
      </c>
      <c r="D157" s="241"/>
      <c r="E157" s="174">
        <v>53.746499999999997</v>
      </c>
      <c r="F157" s="175"/>
      <c r="G157" s="176"/>
      <c r="M157" s="172" t="s">
        <v>314</v>
      </c>
      <c r="O157" s="163"/>
    </row>
    <row r="158" spans="1:104">
      <c r="A158" s="171"/>
      <c r="B158" s="173"/>
      <c r="C158" s="240" t="s">
        <v>315</v>
      </c>
      <c r="D158" s="241"/>
      <c r="E158" s="174">
        <v>-2.8</v>
      </c>
      <c r="F158" s="175"/>
      <c r="G158" s="176"/>
      <c r="M158" s="172" t="s">
        <v>315</v>
      </c>
      <c r="O158" s="163"/>
    </row>
    <row r="159" spans="1:104">
      <c r="A159" s="171"/>
      <c r="B159" s="173"/>
      <c r="C159" s="240" t="s">
        <v>316</v>
      </c>
      <c r="D159" s="241"/>
      <c r="E159" s="174">
        <v>116.596</v>
      </c>
      <c r="F159" s="175"/>
      <c r="G159" s="176"/>
      <c r="M159" s="172" t="s">
        <v>316</v>
      </c>
      <c r="O159" s="163"/>
    </row>
    <row r="160" spans="1:104">
      <c r="A160" s="171"/>
      <c r="B160" s="173"/>
      <c r="C160" s="240" t="s">
        <v>317</v>
      </c>
      <c r="D160" s="241"/>
      <c r="E160" s="174">
        <v>-15.4</v>
      </c>
      <c r="F160" s="175"/>
      <c r="G160" s="176"/>
      <c r="M160" s="172" t="s">
        <v>317</v>
      </c>
      <c r="O160" s="163"/>
    </row>
    <row r="161" spans="1:104" ht="22.5">
      <c r="A161" s="164">
        <v>48</v>
      </c>
      <c r="B161" s="165" t="s">
        <v>318</v>
      </c>
      <c r="C161" s="166" t="s">
        <v>319</v>
      </c>
      <c r="D161" s="167" t="s">
        <v>191</v>
      </c>
      <c r="E161" s="168">
        <v>477.22230000000002</v>
      </c>
      <c r="F161" s="168">
        <v>0</v>
      </c>
      <c r="G161" s="169">
        <f>E161*F161</f>
        <v>0</v>
      </c>
      <c r="O161" s="163">
        <v>2</v>
      </c>
      <c r="AA161" s="141">
        <v>1</v>
      </c>
      <c r="AB161" s="141">
        <v>1</v>
      </c>
      <c r="AC161" s="141">
        <v>1</v>
      </c>
      <c r="AZ161" s="141">
        <v>1</v>
      </c>
      <c r="BA161" s="141">
        <f>IF(AZ161=1,G161,0)</f>
        <v>0</v>
      </c>
      <c r="BB161" s="141">
        <f>IF(AZ161=2,G161,0)</f>
        <v>0</v>
      </c>
      <c r="BC161" s="141">
        <f>IF(AZ161=3,G161,0)</f>
        <v>0</v>
      </c>
      <c r="BD161" s="141">
        <f>IF(AZ161=4,G161,0)</f>
        <v>0</v>
      </c>
      <c r="BE161" s="141">
        <f>IF(AZ161=5,G161,0)</f>
        <v>0</v>
      </c>
      <c r="CA161" s="170">
        <v>1</v>
      </c>
      <c r="CB161" s="170">
        <v>1</v>
      </c>
      <c r="CZ161" s="141">
        <v>4.7849999999999997E-2</v>
      </c>
    </row>
    <row r="162" spans="1:104">
      <c r="A162" s="171"/>
      <c r="B162" s="173"/>
      <c r="C162" s="240" t="s">
        <v>320</v>
      </c>
      <c r="D162" s="241"/>
      <c r="E162" s="174">
        <v>0</v>
      </c>
      <c r="F162" s="175"/>
      <c r="G162" s="176"/>
      <c r="M162" s="172" t="s">
        <v>320</v>
      </c>
      <c r="O162" s="163"/>
    </row>
    <row r="163" spans="1:104">
      <c r="A163" s="171"/>
      <c r="B163" s="173"/>
      <c r="C163" s="240" t="s">
        <v>321</v>
      </c>
      <c r="D163" s="241"/>
      <c r="E163" s="174">
        <v>177.5335</v>
      </c>
      <c r="F163" s="175"/>
      <c r="G163" s="176"/>
      <c r="M163" s="172" t="s">
        <v>321</v>
      </c>
      <c r="O163" s="163"/>
    </row>
    <row r="164" spans="1:104">
      <c r="A164" s="171"/>
      <c r="B164" s="173"/>
      <c r="C164" s="240" t="s">
        <v>322</v>
      </c>
      <c r="D164" s="241"/>
      <c r="E164" s="174">
        <v>38.487499999999997</v>
      </c>
      <c r="F164" s="175"/>
      <c r="G164" s="176"/>
      <c r="M164" s="172" t="s">
        <v>322</v>
      </c>
      <c r="O164" s="163"/>
    </row>
    <row r="165" spans="1:104">
      <c r="A165" s="171"/>
      <c r="B165" s="173"/>
      <c r="C165" s="240" t="s">
        <v>323</v>
      </c>
      <c r="D165" s="241"/>
      <c r="E165" s="174">
        <v>0</v>
      </c>
      <c r="F165" s="175"/>
      <c r="G165" s="176"/>
      <c r="M165" s="172" t="s">
        <v>323</v>
      </c>
      <c r="O165" s="163"/>
    </row>
    <row r="166" spans="1:104">
      <c r="A166" s="171"/>
      <c r="B166" s="173"/>
      <c r="C166" s="240" t="s">
        <v>324</v>
      </c>
      <c r="D166" s="241"/>
      <c r="E166" s="174">
        <v>26.231300000000001</v>
      </c>
      <c r="F166" s="175"/>
      <c r="G166" s="176"/>
      <c r="M166" s="172" t="s">
        <v>324</v>
      </c>
      <c r="O166" s="163"/>
    </row>
    <row r="167" spans="1:104">
      <c r="A167" s="171"/>
      <c r="B167" s="173"/>
      <c r="C167" s="240" t="s">
        <v>325</v>
      </c>
      <c r="D167" s="241"/>
      <c r="E167" s="174">
        <v>234.97</v>
      </c>
      <c r="F167" s="175"/>
      <c r="G167" s="176"/>
      <c r="M167" s="172" t="s">
        <v>325</v>
      </c>
      <c r="O167" s="163"/>
    </row>
    <row r="168" spans="1:104" ht="22.5">
      <c r="A168" s="164">
        <v>49</v>
      </c>
      <c r="B168" s="165" t="s">
        <v>326</v>
      </c>
      <c r="C168" s="166" t="s">
        <v>327</v>
      </c>
      <c r="D168" s="167" t="s">
        <v>191</v>
      </c>
      <c r="E168" s="168">
        <v>992.28</v>
      </c>
      <c r="F168" s="168">
        <v>0</v>
      </c>
      <c r="G168" s="169">
        <f>E168*F168</f>
        <v>0</v>
      </c>
      <c r="O168" s="163">
        <v>2</v>
      </c>
      <c r="AA168" s="141">
        <v>1</v>
      </c>
      <c r="AB168" s="141">
        <v>1</v>
      </c>
      <c r="AC168" s="141">
        <v>1</v>
      </c>
      <c r="AZ168" s="141">
        <v>1</v>
      </c>
      <c r="BA168" s="141">
        <f>IF(AZ168=1,G168,0)</f>
        <v>0</v>
      </c>
      <c r="BB168" s="141">
        <f>IF(AZ168=2,G168,0)</f>
        <v>0</v>
      </c>
      <c r="BC168" s="141">
        <f>IF(AZ168=3,G168,0)</f>
        <v>0</v>
      </c>
      <c r="BD168" s="141">
        <f>IF(AZ168=4,G168,0)</f>
        <v>0</v>
      </c>
      <c r="BE168" s="141">
        <f>IF(AZ168=5,G168,0)</f>
        <v>0</v>
      </c>
      <c r="CA168" s="170">
        <v>1</v>
      </c>
      <c r="CB168" s="170">
        <v>1</v>
      </c>
      <c r="CZ168" s="141">
        <v>4.7849999999999997E-2</v>
      </c>
    </row>
    <row r="169" spans="1:104">
      <c r="A169" s="171"/>
      <c r="B169" s="173"/>
      <c r="C169" s="240" t="s">
        <v>328</v>
      </c>
      <c r="D169" s="241"/>
      <c r="E169" s="174">
        <v>0</v>
      </c>
      <c r="F169" s="175"/>
      <c r="G169" s="176"/>
      <c r="M169" s="172" t="s">
        <v>328</v>
      </c>
      <c r="O169" s="163"/>
    </row>
    <row r="170" spans="1:104">
      <c r="A170" s="171"/>
      <c r="B170" s="173"/>
      <c r="C170" s="240" t="s">
        <v>329</v>
      </c>
      <c r="D170" s="241"/>
      <c r="E170" s="174">
        <v>739.79750000000001</v>
      </c>
      <c r="F170" s="175"/>
      <c r="G170" s="176"/>
      <c r="M170" s="172" t="s">
        <v>329</v>
      </c>
      <c r="O170" s="163"/>
    </row>
    <row r="171" spans="1:104">
      <c r="A171" s="171"/>
      <c r="B171" s="173"/>
      <c r="C171" s="240" t="s">
        <v>330</v>
      </c>
      <c r="D171" s="241"/>
      <c r="E171" s="174">
        <v>-91.75</v>
      </c>
      <c r="F171" s="175"/>
      <c r="G171" s="176"/>
      <c r="M171" s="172" t="s">
        <v>330</v>
      </c>
      <c r="O171" s="163"/>
    </row>
    <row r="172" spans="1:104">
      <c r="A172" s="171"/>
      <c r="B172" s="173"/>
      <c r="C172" s="240" t="s">
        <v>331</v>
      </c>
      <c r="D172" s="241"/>
      <c r="E172" s="174">
        <v>17.46</v>
      </c>
      <c r="F172" s="175"/>
      <c r="G172" s="176"/>
      <c r="M172" s="172" t="s">
        <v>331</v>
      </c>
      <c r="O172" s="163"/>
    </row>
    <row r="173" spans="1:104">
      <c r="A173" s="171"/>
      <c r="B173" s="173"/>
      <c r="C173" s="240" t="s">
        <v>332</v>
      </c>
      <c r="D173" s="241"/>
      <c r="E173" s="174">
        <v>405.30500000000001</v>
      </c>
      <c r="F173" s="175"/>
      <c r="G173" s="176"/>
      <c r="M173" s="172" t="s">
        <v>332</v>
      </c>
      <c r="O173" s="163"/>
    </row>
    <row r="174" spans="1:104">
      <c r="A174" s="171"/>
      <c r="B174" s="173"/>
      <c r="C174" s="240" t="s">
        <v>333</v>
      </c>
      <c r="D174" s="241"/>
      <c r="E174" s="174">
        <v>-88.35</v>
      </c>
      <c r="F174" s="175"/>
      <c r="G174" s="176"/>
      <c r="M174" s="172" t="s">
        <v>333</v>
      </c>
      <c r="O174" s="163"/>
    </row>
    <row r="175" spans="1:104">
      <c r="A175" s="171"/>
      <c r="B175" s="173"/>
      <c r="C175" s="240" t="s">
        <v>334</v>
      </c>
      <c r="D175" s="241"/>
      <c r="E175" s="174">
        <v>9.8175000000000008</v>
      </c>
      <c r="F175" s="175"/>
      <c r="G175" s="176"/>
      <c r="M175" s="172" t="s">
        <v>334</v>
      </c>
      <c r="O175" s="163"/>
    </row>
    <row r="176" spans="1:104" ht="22.5">
      <c r="A176" s="164">
        <v>50</v>
      </c>
      <c r="B176" s="165" t="s">
        <v>335</v>
      </c>
      <c r="C176" s="166" t="s">
        <v>336</v>
      </c>
      <c r="D176" s="167" t="s">
        <v>191</v>
      </c>
      <c r="E176" s="168">
        <v>333.73849999999999</v>
      </c>
      <c r="F176" s="168">
        <v>0</v>
      </c>
      <c r="G176" s="169">
        <f>E176*F176</f>
        <v>0</v>
      </c>
      <c r="O176" s="163">
        <v>2</v>
      </c>
      <c r="AA176" s="141">
        <v>1</v>
      </c>
      <c r="AB176" s="141">
        <v>1</v>
      </c>
      <c r="AC176" s="141">
        <v>1</v>
      </c>
      <c r="AZ176" s="141">
        <v>1</v>
      </c>
      <c r="BA176" s="141">
        <f>IF(AZ176=1,G176,0)</f>
        <v>0</v>
      </c>
      <c r="BB176" s="141">
        <f>IF(AZ176=2,G176,0)</f>
        <v>0</v>
      </c>
      <c r="BC176" s="141">
        <f>IF(AZ176=3,G176,0)</f>
        <v>0</v>
      </c>
      <c r="BD176" s="141">
        <f>IF(AZ176=4,G176,0)</f>
        <v>0</v>
      </c>
      <c r="BE176" s="141">
        <f>IF(AZ176=5,G176,0)</f>
        <v>0</v>
      </c>
      <c r="CA176" s="170">
        <v>1</v>
      </c>
      <c r="CB176" s="170">
        <v>1</v>
      </c>
      <c r="CZ176" s="141">
        <v>4.827E-2</v>
      </c>
    </row>
    <row r="177" spans="1:104">
      <c r="A177" s="171"/>
      <c r="B177" s="173"/>
      <c r="C177" s="240" t="s">
        <v>313</v>
      </c>
      <c r="D177" s="241"/>
      <c r="E177" s="174">
        <v>0</v>
      </c>
      <c r="F177" s="175"/>
      <c r="G177" s="176"/>
      <c r="M177" s="172" t="s">
        <v>313</v>
      </c>
      <c r="O177" s="163"/>
    </row>
    <row r="178" spans="1:104">
      <c r="A178" s="171"/>
      <c r="B178" s="173"/>
      <c r="C178" s="240" t="s">
        <v>337</v>
      </c>
      <c r="D178" s="241"/>
      <c r="E178" s="174">
        <v>189.006</v>
      </c>
      <c r="F178" s="175"/>
      <c r="G178" s="176"/>
      <c r="M178" s="172" t="s">
        <v>337</v>
      </c>
      <c r="O178" s="163"/>
    </row>
    <row r="179" spans="1:104">
      <c r="A179" s="171"/>
      <c r="B179" s="173"/>
      <c r="C179" s="240" t="s">
        <v>338</v>
      </c>
      <c r="D179" s="241"/>
      <c r="E179" s="174">
        <v>-5.4</v>
      </c>
      <c r="F179" s="175"/>
      <c r="G179" s="176"/>
      <c r="M179" s="172" t="s">
        <v>338</v>
      </c>
      <c r="O179" s="163"/>
    </row>
    <row r="180" spans="1:104">
      <c r="A180" s="171"/>
      <c r="B180" s="173"/>
      <c r="C180" s="240" t="s">
        <v>339</v>
      </c>
      <c r="D180" s="241"/>
      <c r="E180" s="174">
        <v>157.33250000000001</v>
      </c>
      <c r="F180" s="175"/>
      <c r="G180" s="176"/>
      <c r="M180" s="172" t="s">
        <v>339</v>
      </c>
      <c r="O180" s="163"/>
    </row>
    <row r="181" spans="1:104">
      <c r="A181" s="171"/>
      <c r="B181" s="173"/>
      <c r="C181" s="240" t="s">
        <v>340</v>
      </c>
      <c r="D181" s="241"/>
      <c r="E181" s="174">
        <v>-7.2</v>
      </c>
      <c r="F181" s="175"/>
      <c r="G181" s="176"/>
      <c r="M181" s="172" t="s">
        <v>340</v>
      </c>
      <c r="O181" s="163"/>
    </row>
    <row r="182" spans="1:104" ht="22.5">
      <c r="A182" s="164">
        <v>51</v>
      </c>
      <c r="B182" s="165" t="s">
        <v>341</v>
      </c>
      <c r="C182" s="166" t="s">
        <v>342</v>
      </c>
      <c r="D182" s="167" t="s">
        <v>191</v>
      </c>
      <c r="E182" s="168">
        <v>48</v>
      </c>
      <c r="F182" s="168">
        <v>0</v>
      </c>
      <c r="G182" s="169">
        <f>E182*F182</f>
        <v>0</v>
      </c>
      <c r="O182" s="163">
        <v>2</v>
      </c>
      <c r="AA182" s="141">
        <v>1</v>
      </c>
      <c r="AB182" s="141">
        <v>1</v>
      </c>
      <c r="AC182" s="141">
        <v>1</v>
      </c>
      <c r="AZ182" s="141">
        <v>1</v>
      </c>
      <c r="BA182" s="141">
        <f>IF(AZ182=1,G182,0)</f>
        <v>0</v>
      </c>
      <c r="BB182" s="141">
        <f>IF(AZ182=2,G182,0)</f>
        <v>0</v>
      </c>
      <c r="BC182" s="141">
        <f>IF(AZ182=3,G182,0)</f>
        <v>0</v>
      </c>
      <c r="BD182" s="141">
        <f>IF(AZ182=4,G182,0)</f>
        <v>0</v>
      </c>
      <c r="BE182" s="141">
        <f>IF(AZ182=5,G182,0)</f>
        <v>0</v>
      </c>
      <c r="CA182" s="170">
        <v>1</v>
      </c>
      <c r="CB182" s="170">
        <v>1</v>
      </c>
      <c r="CZ182" s="141">
        <v>5.2979999999999999E-2</v>
      </c>
    </row>
    <row r="183" spans="1:104">
      <c r="A183" s="171"/>
      <c r="B183" s="173"/>
      <c r="C183" s="240" t="s">
        <v>343</v>
      </c>
      <c r="D183" s="241"/>
      <c r="E183" s="174">
        <v>0</v>
      </c>
      <c r="F183" s="175"/>
      <c r="G183" s="176"/>
      <c r="M183" s="172" t="s">
        <v>343</v>
      </c>
      <c r="O183" s="163"/>
    </row>
    <row r="184" spans="1:104">
      <c r="A184" s="171"/>
      <c r="B184" s="173"/>
      <c r="C184" s="240" t="s">
        <v>344</v>
      </c>
      <c r="D184" s="241"/>
      <c r="E184" s="174">
        <v>48</v>
      </c>
      <c r="F184" s="175"/>
      <c r="G184" s="176"/>
      <c r="M184" s="172" t="s">
        <v>344</v>
      </c>
      <c r="O184" s="163"/>
    </row>
    <row r="185" spans="1:104" ht="22.5">
      <c r="A185" s="164">
        <v>52</v>
      </c>
      <c r="B185" s="165" t="s">
        <v>345</v>
      </c>
      <c r="C185" s="166" t="s">
        <v>346</v>
      </c>
      <c r="D185" s="167" t="s">
        <v>191</v>
      </c>
      <c r="E185" s="168">
        <v>85.85</v>
      </c>
      <c r="F185" s="168">
        <v>0</v>
      </c>
      <c r="G185" s="169">
        <f>E185*F185</f>
        <v>0</v>
      </c>
      <c r="O185" s="163">
        <v>2</v>
      </c>
      <c r="AA185" s="141">
        <v>1</v>
      </c>
      <c r="AB185" s="141">
        <v>1</v>
      </c>
      <c r="AC185" s="141">
        <v>1</v>
      </c>
      <c r="AZ185" s="141">
        <v>1</v>
      </c>
      <c r="BA185" s="141">
        <f>IF(AZ185=1,G185,0)</f>
        <v>0</v>
      </c>
      <c r="BB185" s="141">
        <f>IF(AZ185=2,G185,0)</f>
        <v>0</v>
      </c>
      <c r="BC185" s="141">
        <f>IF(AZ185=3,G185,0)</f>
        <v>0</v>
      </c>
      <c r="BD185" s="141">
        <f>IF(AZ185=4,G185,0)</f>
        <v>0</v>
      </c>
      <c r="BE185" s="141">
        <f>IF(AZ185=5,G185,0)</f>
        <v>0</v>
      </c>
      <c r="CA185" s="170">
        <v>1</v>
      </c>
      <c r="CB185" s="170">
        <v>1</v>
      </c>
      <c r="CZ185" s="141">
        <v>5.2979999999999999E-2</v>
      </c>
    </row>
    <row r="186" spans="1:104">
      <c r="A186" s="171"/>
      <c r="B186" s="173"/>
      <c r="C186" s="240" t="s">
        <v>347</v>
      </c>
      <c r="D186" s="241"/>
      <c r="E186" s="174">
        <v>0</v>
      </c>
      <c r="F186" s="175"/>
      <c r="G186" s="176"/>
      <c r="M186" s="172" t="s">
        <v>347</v>
      </c>
      <c r="O186" s="163"/>
    </row>
    <row r="187" spans="1:104">
      <c r="A187" s="171"/>
      <c r="B187" s="173"/>
      <c r="C187" s="240" t="s">
        <v>348</v>
      </c>
      <c r="D187" s="241"/>
      <c r="E187" s="174">
        <v>65.25</v>
      </c>
      <c r="F187" s="175"/>
      <c r="G187" s="176"/>
      <c r="M187" s="172" t="s">
        <v>348</v>
      </c>
      <c r="O187" s="163"/>
    </row>
    <row r="188" spans="1:104">
      <c r="A188" s="171"/>
      <c r="B188" s="173"/>
      <c r="C188" s="240" t="s">
        <v>349</v>
      </c>
      <c r="D188" s="241"/>
      <c r="E188" s="174">
        <v>20.6</v>
      </c>
      <c r="F188" s="175"/>
      <c r="G188" s="176"/>
      <c r="M188" s="172" t="s">
        <v>349</v>
      </c>
      <c r="O188" s="163"/>
    </row>
    <row r="189" spans="1:104" ht="22.5">
      <c r="A189" s="164">
        <v>53</v>
      </c>
      <c r="B189" s="165" t="s">
        <v>350</v>
      </c>
      <c r="C189" s="166" t="s">
        <v>351</v>
      </c>
      <c r="D189" s="167" t="s">
        <v>191</v>
      </c>
      <c r="E189" s="168">
        <v>548.6268</v>
      </c>
      <c r="F189" s="168">
        <v>0</v>
      </c>
      <c r="G189" s="169">
        <f>E189*F189</f>
        <v>0</v>
      </c>
      <c r="O189" s="163">
        <v>2</v>
      </c>
      <c r="AA189" s="141">
        <v>1</v>
      </c>
      <c r="AB189" s="141">
        <v>0</v>
      </c>
      <c r="AC189" s="141">
        <v>0</v>
      </c>
      <c r="AZ189" s="141">
        <v>1</v>
      </c>
      <c r="BA189" s="141">
        <f>IF(AZ189=1,G189,0)</f>
        <v>0</v>
      </c>
      <c r="BB189" s="141">
        <f>IF(AZ189=2,G189,0)</f>
        <v>0</v>
      </c>
      <c r="BC189" s="141">
        <f>IF(AZ189=3,G189,0)</f>
        <v>0</v>
      </c>
      <c r="BD189" s="141">
        <f>IF(AZ189=4,G189,0)</f>
        <v>0</v>
      </c>
      <c r="BE189" s="141">
        <f>IF(AZ189=5,G189,0)</f>
        <v>0</v>
      </c>
      <c r="CA189" s="170">
        <v>1</v>
      </c>
      <c r="CB189" s="170">
        <v>0</v>
      </c>
      <c r="CZ189" s="141">
        <v>4.827E-2</v>
      </c>
    </row>
    <row r="190" spans="1:104">
      <c r="A190" s="171"/>
      <c r="B190" s="173"/>
      <c r="C190" s="240" t="s">
        <v>352</v>
      </c>
      <c r="D190" s="241"/>
      <c r="E190" s="174">
        <v>0</v>
      </c>
      <c r="F190" s="175"/>
      <c r="G190" s="176"/>
      <c r="M190" s="172" t="s">
        <v>352</v>
      </c>
      <c r="O190" s="163"/>
    </row>
    <row r="191" spans="1:104">
      <c r="A191" s="171"/>
      <c r="B191" s="173"/>
      <c r="C191" s="240" t="s">
        <v>353</v>
      </c>
      <c r="D191" s="241"/>
      <c r="E191" s="174">
        <v>253.67920000000001</v>
      </c>
      <c r="F191" s="175"/>
      <c r="G191" s="176"/>
      <c r="M191" s="172" t="s">
        <v>353</v>
      </c>
      <c r="O191" s="163"/>
    </row>
    <row r="192" spans="1:104">
      <c r="A192" s="171"/>
      <c r="B192" s="173"/>
      <c r="C192" s="240" t="s">
        <v>354</v>
      </c>
      <c r="D192" s="241"/>
      <c r="E192" s="174">
        <v>-21.8</v>
      </c>
      <c r="F192" s="175"/>
      <c r="G192" s="176"/>
      <c r="M192" s="172" t="s">
        <v>354</v>
      </c>
      <c r="O192" s="163"/>
    </row>
    <row r="193" spans="1:104">
      <c r="A193" s="171"/>
      <c r="B193" s="173"/>
      <c r="C193" s="240" t="s">
        <v>355</v>
      </c>
      <c r="D193" s="241"/>
      <c r="E193" s="174">
        <v>332.94749999999999</v>
      </c>
      <c r="F193" s="175"/>
      <c r="G193" s="176"/>
      <c r="M193" s="172" t="s">
        <v>355</v>
      </c>
      <c r="O193" s="163"/>
    </row>
    <row r="194" spans="1:104">
      <c r="A194" s="171"/>
      <c r="B194" s="173"/>
      <c r="C194" s="240" t="s">
        <v>356</v>
      </c>
      <c r="D194" s="241"/>
      <c r="E194" s="174">
        <v>-16.2</v>
      </c>
      <c r="F194" s="175"/>
      <c r="G194" s="176"/>
      <c r="M194" s="172" t="s">
        <v>356</v>
      </c>
      <c r="O194" s="163"/>
    </row>
    <row r="195" spans="1:104" ht="22.5">
      <c r="A195" s="164">
        <v>54</v>
      </c>
      <c r="B195" s="165" t="s">
        <v>357</v>
      </c>
      <c r="C195" s="166" t="s">
        <v>358</v>
      </c>
      <c r="D195" s="167" t="s">
        <v>191</v>
      </c>
      <c r="E195" s="168">
        <v>63.826000000000001</v>
      </c>
      <c r="F195" s="168">
        <v>0</v>
      </c>
      <c r="G195" s="169">
        <f>E195*F195</f>
        <v>0</v>
      </c>
      <c r="O195" s="163">
        <v>2</v>
      </c>
      <c r="AA195" s="141">
        <v>1</v>
      </c>
      <c r="AB195" s="141">
        <v>1</v>
      </c>
      <c r="AC195" s="141">
        <v>1</v>
      </c>
      <c r="AZ195" s="141">
        <v>1</v>
      </c>
      <c r="BA195" s="141">
        <f>IF(AZ195=1,G195,0)</f>
        <v>0</v>
      </c>
      <c r="BB195" s="141">
        <f>IF(AZ195=2,G195,0)</f>
        <v>0</v>
      </c>
      <c r="BC195" s="141">
        <f>IF(AZ195=3,G195,0)</f>
        <v>0</v>
      </c>
      <c r="BD195" s="141">
        <f>IF(AZ195=4,G195,0)</f>
        <v>0</v>
      </c>
      <c r="BE195" s="141">
        <f>IF(AZ195=5,G195,0)</f>
        <v>0</v>
      </c>
      <c r="CA195" s="170">
        <v>1</v>
      </c>
      <c r="CB195" s="170">
        <v>1</v>
      </c>
      <c r="CZ195" s="141">
        <v>5.1569999999999998E-2</v>
      </c>
    </row>
    <row r="196" spans="1:104">
      <c r="A196" s="171"/>
      <c r="B196" s="173"/>
      <c r="C196" s="240" t="s">
        <v>313</v>
      </c>
      <c r="D196" s="241"/>
      <c r="E196" s="174">
        <v>0</v>
      </c>
      <c r="F196" s="175"/>
      <c r="G196" s="176"/>
      <c r="M196" s="172" t="s">
        <v>313</v>
      </c>
      <c r="O196" s="163"/>
    </row>
    <row r="197" spans="1:104">
      <c r="A197" s="171"/>
      <c r="B197" s="173"/>
      <c r="C197" s="240" t="s">
        <v>359</v>
      </c>
      <c r="D197" s="241"/>
      <c r="E197" s="174">
        <v>7.1760000000000002</v>
      </c>
      <c r="F197" s="175"/>
      <c r="G197" s="176"/>
      <c r="M197" s="172" t="s">
        <v>359</v>
      </c>
      <c r="O197" s="163"/>
    </row>
    <row r="198" spans="1:104">
      <c r="A198" s="171"/>
      <c r="B198" s="173"/>
      <c r="C198" s="240" t="s">
        <v>360</v>
      </c>
      <c r="D198" s="241"/>
      <c r="E198" s="174">
        <v>56.65</v>
      </c>
      <c r="F198" s="175"/>
      <c r="G198" s="176"/>
      <c r="M198" s="172" t="s">
        <v>360</v>
      </c>
      <c r="O198" s="163"/>
    </row>
    <row r="199" spans="1:104" ht="22.5">
      <c r="A199" s="164">
        <v>55</v>
      </c>
      <c r="B199" s="165" t="s">
        <v>361</v>
      </c>
      <c r="C199" s="166" t="s">
        <v>362</v>
      </c>
      <c r="D199" s="167" t="s">
        <v>191</v>
      </c>
      <c r="E199" s="168">
        <v>26.78</v>
      </c>
      <c r="F199" s="168">
        <v>0</v>
      </c>
      <c r="G199" s="169">
        <f>E199*F199</f>
        <v>0</v>
      </c>
      <c r="O199" s="163">
        <v>2</v>
      </c>
      <c r="AA199" s="141">
        <v>1</v>
      </c>
      <c r="AB199" s="141">
        <v>1</v>
      </c>
      <c r="AC199" s="141">
        <v>1</v>
      </c>
      <c r="AZ199" s="141">
        <v>1</v>
      </c>
      <c r="BA199" s="141">
        <f>IF(AZ199=1,G199,0)</f>
        <v>0</v>
      </c>
      <c r="BB199" s="141">
        <f>IF(AZ199=2,G199,0)</f>
        <v>0</v>
      </c>
      <c r="BC199" s="141">
        <f>IF(AZ199=3,G199,0)</f>
        <v>0</v>
      </c>
      <c r="BD199" s="141">
        <f>IF(AZ199=4,G199,0)</f>
        <v>0</v>
      </c>
      <c r="BE199" s="141">
        <f>IF(AZ199=5,G199,0)</f>
        <v>0</v>
      </c>
      <c r="CA199" s="170">
        <v>1</v>
      </c>
      <c r="CB199" s="170">
        <v>1</v>
      </c>
      <c r="CZ199" s="141">
        <v>5.1569999999999998E-2</v>
      </c>
    </row>
    <row r="200" spans="1:104">
      <c r="A200" s="171"/>
      <c r="B200" s="173"/>
      <c r="C200" s="240" t="s">
        <v>352</v>
      </c>
      <c r="D200" s="241"/>
      <c r="E200" s="174">
        <v>0</v>
      </c>
      <c r="F200" s="175"/>
      <c r="G200" s="176"/>
      <c r="M200" s="172" t="s">
        <v>352</v>
      </c>
      <c r="O200" s="163"/>
    </row>
    <row r="201" spans="1:104">
      <c r="A201" s="171"/>
      <c r="B201" s="173"/>
      <c r="C201" s="240" t="s">
        <v>363</v>
      </c>
      <c r="D201" s="241"/>
      <c r="E201" s="174">
        <v>26.78</v>
      </c>
      <c r="F201" s="175"/>
      <c r="G201" s="176"/>
      <c r="M201" s="172" t="s">
        <v>363</v>
      </c>
      <c r="O201" s="163"/>
    </row>
    <row r="202" spans="1:104" ht="22.5">
      <c r="A202" s="164">
        <v>56</v>
      </c>
      <c r="B202" s="165" t="s">
        <v>364</v>
      </c>
      <c r="C202" s="166" t="s">
        <v>365</v>
      </c>
      <c r="D202" s="167" t="s">
        <v>191</v>
      </c>
      <c r="E202" s="168">
        <v>63.604999999999997</v>
      </c>
      <c r="F202" s="168">
        <v>0</v>
      </c>
      <c r="G202" s="169">
        <f>E202*F202</f>
        <v>0</v>
      </c>
      <c r="O202" s="163">
        <v>2</v>
      </c>
      <c r="AA202" s="141">
        <v>1</v>
      </c>
      <c r="AB202" s="141">
        <v>0</v>
      </c>
      <c r="AC202" s="141">
        <v>0</v>
      </c>
      <c r="AZ202" s="141">
        <v>1</v>
      </c>
      <c r="BA202" s="141">
        <f>IF(AZ202=1,G202,0)</f>
        <v>0</v>
      </c>
      <c r="BB202" s="141">
        <f>IF(AZ202=2,G202,0)</f>
        <v>0</v>
      </c>
      <c r="BC202" s="141">
        <f>IF(AZ202=3,G202,0)</f>
        <v>0</v>
      </c>
      <c r="BD202" s="141">
        <f>IF(AZ202=4,G202,0)</f>
        <v>0</v>
      </c>
      <c r="BE202" s="141">
        <f>IF(AZ202=5,G202,0)</f>
        <v>0</v>
      </c>
      <c r="CA202" s="170">
        <v>1</v>
      </c>
      <c r="CB202" s="170">
        <v>0</v>
      </c>
      <c r="CZ202" s="141">
        <v>5.2249999999999998E-2</v>
      </c>
    </row>
    <row r="203" spans="1:104">
      <c r="A203" s="171"/>
      <c r="B203" s="173"/>
      <c r="C203" s="240" t="s">
        <v>313</v>
      </c>
      <c r="D203" s="241"/>
      <c r="E203" s="174">
        <v>0</v>
      </c>
      <c r="F203" s="175"/>
      <c r="G203" s="176"/>
      <c r="M203" s="172" t="s">
        <v>313</v>
      </c>
      <c r="O203" s="163"/>
    </row>
    <row r="204" spans="1:104">
      <c r="A204" s="171"/>
      <c r="B204" s="173"/>
      <c r="C204" s="240" t="s">
        <v>366</v>
      </c>
      <c r="D204" s="241"/>
      <c r="E204" s="174">
        <v>65.405000000000001</v>
      </c>
      <c r="F204" s="175"/>
      <c r="G204" s="176"/>
      <c r="M204" s="172" t="s">
        <v>366</v>
      </c>
      <c r="O204" s="163"/>
    </row>
    <row r="205" spans="1:104">
      <c r="A205" s="171"/>
      <c r="B205" s="173"/>
      <c r="C205" s="240" t="s">
        <v>367</v>
      </c>
      <c r="D205" s="241"/>
      <c r="E205" s="174">
        <v>-1.8</v>
      </c>
      <c r="F205" s="175"/>
      <c r="G205" s="176"/>
      <c r="M205" s="172" t="s">
        <v>367</v>
      </c>
      <c r="O205" s="163"/>
    </row>
    <row r="206" spans="1:104" ht="22.5">
      <c r="A206" s="164">
        <v>57</v>
      </c>
      <c r="B206" s="165" t="s">
        <v>368</v>
      </c>
      <c r="C206" s="166" t="s">
        <v>369</v>
      </c>
      <c r="D206" s="167" t="s">
        <v>191</v>
      </c>
      <c r="E206" s="168">
        <v>64</v>
      </c>
      <c r="F206" s="168">
        <v>0</v>
      </c>
      <c r="G206" s="169">
        <f>E206*F206</f>
        <v>0</v>
      </c>
      <c r="O206" s="163">
        <v>2</v>
      </c>
      <c r="AA206" s="141">
        <v>1</v>
      </c>
      <c r="AB206" s="141">
        <v>0</v>
      </c>
      <c r="AC206" s="141">
        <v>0</v>
      </c>
      <c r="AZ206" s="141">
        <v>1</v>
      </c>
      <c r="BA206" s="141">
        <f>IF(AZ206=1,G206,0)</f>
        <v>0</v>
      </c>
      <c r="BB206" s="141">
        <f>IF(AZ206=2,G206,0)</f>
        <v>0</v>
      </c>
      <c r="BC206" s="141">
        <f>IF(AZ206=3,G206,0)</f>
        <v>0</v>
      </c>
      <c r="BD206" s="141">
        <f>IF(AZ206=4,G206,0)</f>
        <v>0</v>
      </c>
      <c r="BE206" s="141">
        <f>IF(AZ206=5,G206,0)</f>
        <v>0</v>
      </c>
      <c r="CA206" s="170">
        <v>1</v>
      </c>
      <c r="CB206" s="170">
        <v>0</v>
      </c>
      <c r="CZ206" s="141">
        <v>5.2249999999999998E-2</v>
      </c>
    </row>
    <row r="207" spans="1:104">
      <c r="A207" s="171"/>
      <c r="B207" s="173"/>
      <c r="C207" s="240" t="s">
        <v>370</v>
      </c>
      <c r="D207" s="241"/>
      <c r="E207" s="174">
        <v>64</v>
      </c>
      <c r="F207" s="175"/>
      <c r="G207" s="176"/>
      <c r="M207" s="172" t="s">
        <v>370</v>
      </c>
      <c r="O207" s="163"/>
    </row>
    <row r="208" spans="1:104" ht="22.5">
      <c r="A208" s="164">
        <v>58</v>
      </c>
      <c r="B208" s="165" t="s">
        <v>371</v>
      </c>
      <c r="C208" s="166" t="s">
        <v>372</v>
      </c>
      <c r="D208" s="167" t="s">
        <v>191</v>
      </c>
      <c r="E208" s="168">
        <v>289.73250000000002</v>
      </c>
      <c r="F208" s="168">
        <v>0</v>
      </c>
      <c r="G208" s="169">
        <f>E208*F208</f>
        <v>0</v>
      </c>
      <c r="O208" s="163">
        <v>2</v>
      </c>
      <c r="AA208" s="141">
        <v>1</v>
      </c>
      <c r="AB208" s="141">
        <v>1</v>
      </c>
      <c r="AC208" s="141">
        <v>1</v>
      </c>
      <c r="AZ208" s="141">
        <v>1</v>
      </c>
      <c r="BA208" s="141">
        <f>IF(AZ208=1,G208,0)</f>
        <v>0</v>
      </c>
      <c r="BB208" s="141">
        <f>IF(AZ208=2,G208,0)</f>
        <v>0</v>
      </c>
      <c r="BC208" s="141">
        <f>IF(AZ208=3,G208,0)</f>
        <v>0</v>
      </c>
      <c r="BD208" s="141">
        <f>IF(AZ208=4,G208,0)</f>
        <v>0</v>
      </c>
      <c r="BE208" s="141">
        <f>IF(AZ208=5,G208,0)</f>
        <v>0</v>
      </c>
      <c r="CA208" s="170">
        <v>1</v>
      </c>
      <c r="CB208" s="170">
        <v>1</v>
      </c>
      <c r="CZ208" s="141">
        <v>1.273E-2</v>
      </c>
    </row>
    <row r="209" spans="1:104">
      <c r="A209" s="171"/>
      <c r="B209" s="173"/>
      <c r="C209" s="240" t="s">
        <v>373</v>
      </c>
      <c r="D209" s="241"/>
      <c r="E209" s="174">
        <v>0</v>
      </c>
      <c r="F209" s="175"/>
      <c r="G209" s="176"/>
      <c r="M209" s="172" t="s">
        <v>373</v>
      </c>
      <c r="O209" s="163"/>
    </row>
    <row r="210" spans="1:104">
      <c r="A210" s="171"/>
      <c r="B210" s="173"/>
      <c r="C210" s="240" t="s">
        <v>374</v>
      </c>
      <c r="D210" s="241"/>
      <c r="E210" s="174">
        <v>22.206</v>
      </c>
      <c r="F210" s="175"/>
      <c r="G210" s="176"/>
      <c r="M210" s="172" t="s">
        <v>374</v>
      </c>
      <c r="O210" s="163"/>
    </row>
    <row r="211" spans="1:104" ht="22.5">
      <c r="A211" s="171"/>
      <c r="B211" s="173"/>
      <c r="C211" s="240" t="s">
        <v>375</v>
      </c>
      <c r="D211" s="241"/>
      <c r="E211" s="174">
        <v>33.079000000000001</v>
      </c>
      <c r="F211" s="175"/>
      <c r="G211" s="176"/>
      <c r="M211" s="172" t="s">
        <v>375</v>
      </c>
      <c r="O211" s="163"/>
    </row>
    <row r="212" spans="1:104">
      <c r="A212" s="171"/>
      <c r="B212" s="173"/>
      <c r="C212" s="240" t="s">
        <v>376</v>
      </c>
      <c r="D212" s="241"/>
      <c r="E212" s="174">
        <v>3.9824999999999999</v>
      </c>
      <c r="F212" s="175"/>
      <c r="G212" s="176"/>
      <c r="M212" s="172" t="s">
        <v>376</v>
      </c>
      <c r="O212" s="163"/>
    </row>
    <row r="213" spans="1:104">
      <c r="A213" s="171"/>
      <c r="B213" s="173"/>
      <c r="C213" s="240" t="s">
        <v>377</v>
      </c>
      <c r="D213" s="241"/>
      <c r="E213" s="174">
        <v>138.8175</v>
      </c>
      <c r="F213" s="175"/>
      <c r="G213" s="176"/>
      <c r="M213" s="172" t="s">
        <v>377</v>
      </c>
      <c r="O213" s="163"/>
    </row>
    <row r="214" spans="1:104">
      <c r="A214" s="171"/>
      <c r="B214" s="173"/>
      <c r="C214" s="240" t="s">
        <v>378</v>
      </c>
      <c r="D214" s="241"/>
      <c r="E214" s="174">
        <v>-36.075000000000003</v>
      </c>
      <c r="F214" s="175"/>
      <c r="G214" s="176"/>
      <c r="M214" s="172" t="s">
        <v>378</v>
      </c>
      <c r="O214" s="163"/>
    </row>
    <row r="215" spans="1:104" ht="22.5">
      <c r="A215" s="171"/>
      <c r="B215" s="173"/>
      <c r="C215" s="240" t="s">
        <v>379</v>
      </c>
      <c r="D215" s="241"/>
      <c r="E215" s="174">
        <v>9.0150000000000006</v>
      </c>
      <c r="F215" s="175"/>
      <c r="G215" s="176"/>
      <c r="M215" s="172" t="s">
        <v>379</v>
      </c>
      <c r="O215" s="163"/>
    </row>
    <row r="216" spans="1:104">
      <c r="A216" s="171"/>
      <c r="B216" s="173"/>
      <c r="C216" s="240" t="s">
        <v>380</v>
      </c>
      <c r="D216" s="241"/>
      <c r="E216" s="174">
        <v>0</v>
      </c>
      <c r="F216" s="175"/>
      <c r="G216" s="176"/>
      <c r="M216" s="172" t="s">
        <v>380</v>
      </c>
      <c r="O216" s="163"/>
    </row>
    <row r="217" spans="1:104">
      <c r="A217" s="171"/>
      <c r="B217" s="173"/>
      <c r="C217" s="240" t="s">
        <v>381</v>
      </c>
      <c r="D217" s="241"/>
      <c r="E217" s="174">
        <v>134.2525</v>
      </c>
      <c r="F217" s="175"/>
      <c r="G217" s="176"/>
      <c r="M217" s="172" t="s">
        <v>381</v>
      </c>
      <c r="O217" s="163"/>
    </row>
    <row r="218" spans="1:104">
      <c r="A218" s="171"/>
      <c r="B218" s="173"/>
      <c r="C218" s="240" t="s">
        <v>382</v>
      </c>
      <c r="D218" s="241"/>
      <c r="E218" s="174">
        <v>-41.024999999999999</v>
      </c>
      <c r="F218" s="175"/>
      <c r="G218" s="176"/>
      <c r="M218" s="172" t="s">
        <v>382</v>
      </c>
      <c r="O218" s="163"/>
    </row>
    <row r="219" spans="1:104" ht="22.5">
      <c r="A219" s="171"/>
      <c r="B219" s="173"/>
      <c r="C219" s="240" t="s">
        <v>383</v>
      </c>
      <c r="D219" s="241"/>
      <c r="E219" s="174">
        <v>25.48</v>
      </c>
      <c r="F219" s="175"/>
      <c r="G219" s="176"/>
      <c r="M219" s="172" t="s">
        <v>383</v>
      </c>
      <c r="O219" s="163"/>
    </row>
    <row r="220" spans="1:104" ht="22.5">
      <c r="A220" s="164">
        <v>59</v>
      </c>
      <c r="B220" s="165" t="s">
        <v>384</v>
      </c>
      <c r="C220" s="166" t="s">
        <v>385</v>
      </c>
      <c r="D220" s="167" t="s">
        <v>191</v>
      </c>
      <c r="E220" s="168">
        <v>33.200000000000003</v>
      </c>
      <c r="F220" s="168">
        <v>0</v>
      </c>
      <c r="G220" s="169">
        <f>E220*F220</f>
        <v>0</v>
      </c>
      <c r="O220" s="163">
        <v>2</v>
      </c>
      <c r="AA220" s="141">
        <v>1</v>
      </c>
      <c r="AB220" s="141">
        <v>1</v>
      </c>
      <c r="AC220" s="141">
        <v>1</v>
      </c>
      <c r="AZ220" s="141">
        <v>1</v>
      </c>
      <c r="BA220" s="141">
        <f>IF(AZ220=1,G220,0)</f>
        <v>0</v>
      </c>
      <c r="BB220" s="141">
        <f>IF(AZ220=2,G220,0)</f>
        <v>0</v>
      </c>
      <c r="BC220" s="141">
        <f>IF(AZ220=3,G220,0)</f>
        <v>0</v>
      </c>
      <c r="BD220" s="141">
        <f>IF(AZ220=4,G220,0)</f>
        <v>0</v>
      </c>
      <c r="BE220" s="141">
        <f>IF(AZ220=5,G220,0)</f>
        <v>0</v>
      </c>
      <c r="CA220" s="170">
        <v>1</v>
      </c>
      <c r="CB220" s="170">
        <v>1</v>
      </c>
      <c r="CZ220" s="141">
        <v>1.273E-2</v>
      </c>
    </row>
    <row r="221" spans="1:104">
      <c r="A221" s="171"/>
      <c r="B221" s="173"/>
      <c r="C221" s="240" t="s">
        <v>373</v>
      </c>
      <c r="D221" s="241"/>
      <c r="E221" s="174">
        <v>0</v>
      </c>
      <c r="F221" s="175"/>
      <c r="G221" s="176"/>
      <c r="M221" s="172" t="s">
        <v>373</v>
      </c>
      <c r="O221" s="163"/>
    </row>
    <row r="222" spans="1:104">
      <c r="A222" s="171"/>
      <c r="B222" s="173"/>
      <c r="C222" s="240" t="s">
        <v>386</v>
      </c>
      <c r="D222" s="241"/>
      <c r="E222" s="174">
        <v>33.200000000000003</v>
      </c>
      <c r="F222" s="175"/>
      <c r="G222" s="176"/>
      <c r="M222" s="172" t="s">
        <v>386</v>
      </c>
      <c r="O222" s="163"/>
    </row>
    <row r="223" spans="1:104" ht="22.5">
      <c r="A223" s="164">
        <v>60</v>
      </c>
      <c r="B223" s="165" t="s">
        <v>387</v>
      </c>
      <c r="C223" s="166" t="s">
        <v>388</v>
      </c>
      <c r="D223" s="167" t="s">
        <v>191</v>
      </c>
      <c r="E223" s="168">
        <v>211.1</v>
      </c>
      <c r="F223" s="168">
        <v>0</v>
      </c>
      <c r="G223" s="169">
        <f>E223*F223</f>
        <v>0</v>
      </c>
      <c r="O223" s="163">
        <v>2</v>
      </c>
      <c r="AA223" s="141">
        <v>1</v>
      </c>
      <c r="AB223" s="141">
        <v>1</v>
      </c>
      <c r="AC223" s="141">
        <v>1</v>
      </c>
      <c r="AZ223" s="141">
        <v>1</v>
      </c>
      <c r="BA223" s="141">
        <f>IF(AZ223=1,G223,0)</f>
        <v>0</v>
      </c>
      <c r="BB223" s="141">
        <f>IF(AZ223=2,G223,0)</f>
        <v>0</v>
      </c>
      <c r="BC223" s="141">
        <f>IF(AZ223=3,G223,0)</f>
        <v>0</v>
      </c>
      <c r="BD223" s="141">
        <f>IF(AZ223=4,G223,0)</f>
        <v>0</v>
      </c>
      <c r="BE223" s="141">
        <f>IF(AZ223=5,G223,0)</f>
        <v>0</v>
      </c>
      <c r="CA223" s="170">
        <v>1</v>
      </c>
      <c r="CB223" s="170">
        <v>1</v>
      </c>
      <c r="CZ223" s="141">
        <v>1.197E-2</v>
      </c>
    </row>
    <row r="224" spans="1:104">
      <c r="A224" s="171"/>
      <c r="B224" s="173"/>
      <c r="C224" s="240" t="s">
        <v>389</v>
      </c>
      <c r="D224" s="241"/>
      <c r="E224" s="174">
        <v>0</v>
      </c>
      <c r="F224" s="175"/>
      <c r="G224" s="176"/>
      <c r="M224" s="172" t="s">
        <v>389</v>
      </c>
      <c r="O224" s="163"/>
    </row>
    <row r="225" spans="1:104">
      <c r="A225" s="171"/>
      <c r="B225" s="173"/>
      <c r="C225" s="240" t="s">
        <v>390</v>
      </c>
      <c r="D225" s="241"/>
      <c r="E225" s="174">
        <v>14.3</v>
      </c>
      <c r="F225" s="175"/>
      <c r="G225" s="176"/>
      <c r="M225" s="172" t="s">
        <v>390</v>
      </c>
      <c r="O225" s="163"/>
    </row>
    <row r="226" spans="1:104">
      <c r="A226" s="171"/>
      <c r="B226" s="173"/>
      <c r="C226" s="240" t="s">
        <v>391</v>
      </c>
      <c r="D226" s="241"/>
      <c r="E226" s="174">
        <v>23.5</v>
      </c>
      <c r="F226" s="175"/>
      <c r="G226" s="176"/>
      <c r="M226" s="172" t="s">
        <v>391</v>
      </c>
      <c r="O226" s="163"/>
    </row>
    <row r="227" spans="1:104">
      <c r="A227" s="171"/>
      <c r="B227" s="173"/>
      <c r="C227" s="240" t="s">
        <v>392</v>
      </c>
      <c r="D227" s="241"/>
      <c r="E227" s="174">
        <v>0</v>
      </c>
      <c r="F227" s="175"/>
      <c r="G227" s="176"/>
      <c r="M227" s="172" t="s">
        <v>392</v>
      </c>
      <c r="O227" s="163"/>
    </row>
    <row r="228" spans="1:104" ht="33.75">
      <c r="A228" s="171"/>
      <c r="B228" s="173"/>
      <c r="C228" s="240" t="s">
        <v>393</v>
      </c>
      <c r="D228" s="241"/>
      <c r="E228" s="174">
        <v>63.8</v>
      </c>
      <c r="F228" s="175"/>
      <c r="G228" s="176"/>
      <c r="M228" s="172" t="s">
        <v>393</v>
      </c>
      <c r="O228" s="163"/>
    </row>
    <row r="229" spans="1:104">
      <c r="A229" s="171"/>
      <c r="B229" s="173"/>
      <c r="C229" s="240" t="s">
        <v>394</v>
      </c>
      <c r="D229" s="241"/>
      <c r="E229" s="174">
        <v>109.5</v>
      </c>
      <c r="F229" s="175"/>
      <c r="G229" s="176"/>
      <c r="M229" s="172" t="s">
        <v>394</v>
      </c>
      <c r="O229" s="163"/>
    </row>
    <row r="230" spans="1:104">
      <c r="A230" s="164">
        <v>61</v>
      </c>
      <c r="B230" s="165" t="s">
        <v>395</v>
      </c>
      <c r="C230" s="166" t="s">
        <v>396</v>
      </c>
      <c r="D230" s="167" t="s">
        <v>191</v>
      </c>
      <c r="E230" s="168">
        <v>36</v>
      </c>
      <c r="F230" s="168">
        <v>0</v>
      </c>
      <c r="G230" s="169">
        <f>E230*F230</f>
        <v>0</v>
      </c>
      <c r="O230" s="163">
        <v>2</v>
      </c>
      <c r="AA230" s="141">
        <v>1</v>
      </c>
      <c r="AB230" s="141">
        <v>1</v>
      </c>
      <c r="AC230" s="141">
        <v>1</v>
      </c>
      <c r="AZ230" s="141">
        <v>1</v>
      </c>
      <c r="BA230" s="141">
        <f>IF(AZ230=1,G230,0)</f>
        <v>0</v>
      </c>
      <c r="BB230" s="141">
        <f>IF(AZ230=2,G230,0)</f>
        <v>0</v>
      </c>
      <c r="BC230" s="141">
        <f>IF(AZ230=3,G230,0)</f>
        <v>0</v>
      </c>
      <c r="BD230" s="141">
        <f>IF(AZ230=4,G230,0)</f>
        <v>0</v>
      </c>
      <c r="BE230" s="141">
        <f>IF(AZ230=5,G230,0)</f>
        <v>0</v>
      </c>
      <c r="CA230" s="170">
        <v>1</v>
      </c>
      <c r="CB230" s="170">
        <v>1</v>
      </c>
      <c r="CZ230" s="141">
        <v>1.685E-2</v>
      </c>
    </row>
    <row r="231" spans="1:104">
      <c r="A231" s="171"/>
      <c r="B231" s="173"/>
      <c r="C231" s="240" t="s">
        <v>392</v>
      </c>
      <c r="D231" s="241"/>
      <c r="E231" s="174">
        <v>0</v>
      </c>
      <c r="F231" s="175"/>
      <c r="G231" s="176"/>
      <c r="M231" s="172" t="s">
        <v>392</v>
      </c>
      <c r="O231" s="163"/>
    </row>
    <row r="232" spans="1:104">
      <c r="A232" s="171"/>
      <c r="B232" s="173"/>
      <c r="C232" s="240" t="s">
        <v>397</v>
      </c>
      <c r="D232" s="241"/>
      <c r="E232" s="174">
        <v>36</v>
      </c>
      <c r="F232" s="175"/>
      <c r="G232" s="176"/>
      <c r="M232" s="172" t="s">
        <v>397</v>
      </c>
      <c r="O232" s="163"/>
    </row>
    <row r="233" spans="1:104" ht="22.5">
      <c r="A233" s="164">
        <v>62</v>
      </c>
      <c r="B233" s="165" t="s">
        <v>398</v>
      </c>
      <c r="C233" s="166" t="s">
        <v>399</v>
      </c>
      <c r="D233" s="167" t="s">
        <v>191</v>
      </c>
      <c r="E233" s="168">
        <v>518.5</v>
      </c>
      <c r="F233" s="168">
        <v>0</v>
      </c>
      <c r="G233" s="169">
        <f>E233*F233</f>
        <v>0</v>
      </c>
      <c r="O233" s="163">
        <v>2</v>
      </c>
      <c r="AA233" s="141">
        <v>1</v>
      </c>
      <c r="AB233" s="141">
        <v>1</v>
      </c>
      <c r="AC233" s="141">
        <v>1</v>
      </c>
      <c r="AZ233" s="141">
        <v>1</v>
      </c>
      <c r="BA233" s="141">
        <f>IF(AZ233=1,G233,0)</f>
        <v>0</v>
      </c>
      <c r="BB233" s="141">
        <f>IF(AZ233=2,G233,0)</f>
        <v>0</v>
      </c>
      <c r="BC233" s="141">
        <f>IF(AZ233=3,G233,0)</f>
        <v>0</v>
      </c>
      <c r="BD233" s="141">
        <f>IF(AZ233=4,G233,0)</f>
        <v>0</v>
      </c>
      <c r="BE233" s="141">
        <f>IF(AZ233=5,G233,0)</f>
        <v>0</v>
      </c>
      <c r="CA233" s="170">
        <v>1</v>
      </c>
      <c r="CB233" s="170">
        <v>1</v>
      </c>
      <c r="CZ233" s="141">
        <v>9.6500000000000006E-3</v>
      </c>
    </row>
    <row r="234" spans="1:104">
      <c r="A234" s="171"/>
      <c r="B234" s="173"/>
      <c r="C234" s="240" t="s">
        <v>389</v>
      </c>
      <c r="D234" s="241"/>
      <c r="E234" s="174">
        <v>0</v>
      </c>
      <c r="F234" s="175"/>
      <c r="G234" s="176"/>
      <c r="M234" s="172" t="s">
        <v>389</v>
      </c>
      <c r="O234" s="163"/>
    </row>
    <row r="235" spans="1:104">
      <c r="A235" s="171"/>
      <c r="B235" s="173"/>
      <c r="C235" s="240" t="s">
        <v>400</v>
      </c>
      <c r="D235" s="241"/>
      <c r="E235" s="174">
        <v>39.5</v>
      </c>
      <c r="F235" s="175"/>
      <c r="G235" s="176"/>
      <c r="M235" s="172" t="s">
        <v>400</v>
      </c>
      <c r="O235" s="163"/>
    </row>
    <row r="236" spans="1:104">
      <c r="A236" s="171"/>
      <c r="B236" s="173"/>
      <c r="C236" s="240" t="s">
        <v>392</v>
      </c>
      <c r="D236" s="241"/>
      <c r="E236" s="174">
        <v>0</v>
      </c>
      <c r="F236" s="175"/>
      <c r="G236" s="176"/>
      <c r="M236" s="172" t="s">
        <v>392</v>
      </c>
      <c r="O236" s="163"/>
    </row>
    <row r="237" spans="1:104">
      <c r="A237" s="171"/>
      <c r="B237" s="173"/>
      <c r="C237" s="240" t="s">
        <v>401</v>
      </c>
      <c r="D237" s="241"/>
      <c r="E237" s="174">
        <v>321.5</v>
      </c>
      <c r="F237" s="175"/>
      <c r="G237" s="176"/>
      <c r="M237" s="172" t="s">
        <v>401</v>
      </c>
      <c r="O237" s="163"/>
    </row>
    <row r="238" spans="1:104">
      <c r="A238" s="171"/>
      <c r="B238" s="173"/>
      <c r="C238" s="240" t="s">
        <v>402</v>
      </c>
      <c r="D238" s="241"/>
      <c r="E238" s="174">
        <v>157.5</v>
      </c>
      <c r="F238" s="175"/>
      <c r="G238" s="176"/>
      <c r="M238" s="172" t="s">
        <v>402</v>
      </c>
      <c r="O238" s="163"/>
    </row>
    <row r="239" spans="1:104" ht="22.5">
      <c r="A239" s="164">
        <v>63</v>
      </c>
      <c r="B239" s="165" t="s">
        <v>403</v>
      </c>
      <c r="C239" s="166" t="s">
        <v>404</v>
      </c>
      <c r="D239" s="167" t="s">
        <v>191</v>
      </c>
      <c r="E239" s="168">
        <v>540.5</v>
      </c>
      <c r="F239" s="168">
        <v>0</v>
      </c>
      <c r="G239" s="169">
        <f>E239*F239</f>
        <v>0</v>
      </c>
      <c r="O239" s="163">
        <v>2</v>
      </c>
      <c r="AA239" s="141">
        <v>1</v>
      </c>
      <c r="AB239" s="141">
        <v>1</v>
      </c>
      <c r="AC239" s="141">
        <v>1</v>
      </c>
      <c r="AZ239" s="141">
        <v>1</v>
      </c>
      <c r="BA239" s="141">
        <f>IF(AZ239=1,G239,0)</f>
        <v>0</v>
      </c>
      <c r="BB239" s="141">
        <f>IF(AZ239=2,G239,0)</f>
        <v>0</v>
      </c>
      <c r="BC239" s="141">
        <f>IF(AZ239=3,G239,0)</f>
        <v>0</v>
      </c>
      <c r="BD239" s="141">
        <f>IF(AZ239=4,G239,0)</f>
        <v>0</v>
      </c>
      <c r="BE239" s="141">
        <f>IF(AZ239=5,G239,0)</f>
        <v>0</v>
      </c>
      <c r="CA239" s="170">
        <v>1</v>
      </c>
      <c r="CB239" s="170">
        <v>1</v>
      </c>
      <c r="CZ239" s="141">
        <v>8.6E-3</v>
      </c>
    </row>
    <row r="240" spans="1:104">
      <c r="A240" s="171"/>
      <c r="B240" s="173"/>
      <c r="C240" s="240" t="s">
        <v>392</v>
      </c>
      <c r="D240" s="241"/>
      <c r="E240" s="174">
        <v>0</v>
      </c>
      <c r="F240" s="175"/>
      <c r="G240" s="176"/>
      <c r="M240" s="172" t="s">
        <v>392</v>
      </c>
      <c r="O240" s="163"/>
    </row>
    <row r="241" spans="1:104" ht="22.5">
      <c r="A241" s="171"/>
      <c r="B241" s="173"/>
      <c r="C241" s="240" t="s">
        <v>405</v>
      </c>
      <c r="D241" s="241"/>
      <c r="E241" s="174">
        <v>540.5</v>
      </c>
      <c r="F241" s="175"/>
      <c r="G241" s="176"/>
      <c r="M241" s="172" t="s">
        <v>405</v>
      </c>
      <c r="O241" s="163"/>
    </row>
    <row r="242" spans="1:104" ht="22.5">
      <c r="A242" s="164">
        <v>64</v>
      </c>
      <c r="B242" s="165" t="s">
        <v>406</v>
      </c>
      <c r="C242" s="166" t="s">
        <v>407</v>
      </c>
      <c r="D242" s="167" t="s">
        <v>257</v>
      </c>
      <c r="E242" s="168">
        <v>1</v>
      </c>
      <c r="F242" s="168">
        <v>0</v>
      </c>
      <c r="G242" s="169">
        <f>E242*F242</f>
        <v>0</v>
      </c>
      <c r="O242" s="163">
        <v>2</v>
      </c>
      <c r="AA242" s="141">
        <v>1</v>
      </c>
      <c r="AB242" s="141">
        <v>1</v>
      </c>
      <c r="AC242" s="141">
        <v>1</v>
      </c>
      <c r="AZ242" s="141">
        <v>1</v>
      </c>
      <c r="BA242" s="141">
        <f>IF(AZ242=1,G242,0)</f>
        <v>0</v>
      </c>
      <c r="BB242" s="141">
        <f>IF(AZ242=2,G242,0)</f>
        <v>0</v>
      </c>
      <c r="BC242" s="141">
        <f>IF(AZ242=3,G242,0)</f>
        <v>0</v>
      </c>
      <c r="BD242" s="141">
        <f>IF(AZ242=4,G242,0)</f>
        <v>0</v>
      </c>
      <c r="BE242" s="141">
        <f>IF(AZ242=5,G242,0)</f>
        <v>0</v>
      </c>
      <c r="CA242" s="170">
        <v>1</v>
      </c>
      <c r="CB242" s="170">
        <v>1</v>
      </c>
      <c r="CZ242" s="141">
        <v>8.6E-3</v>
      </c>
    </row>
    <row r="243" spans="1:104">
      <c r="A243" s="164">
        <v>65</v>
      </c>
      <c r="B243" s="165" t="s">
        <v>408</v>
      </c>
      <c r="C243" s="166" t="s">
        <v>409</v>
      </c>
      <c r="D243" s="167" t="s">
        <v>191</v>
      </c>
      <c r="E243" s="168">
        <v>1278.0074999999999</v>
      </c>
      <c r="F243" s="168">
        <v>0</v>
      </c>
      <c r="G243" s="169">
        <f>E243*F243</f>
        <v>0</v>
      </c>
      <c r="O243" s="163">
        <v>2</v>
      </c>
      <c r="AA243" s="141">
        <v>1</v>
      </c>
      <c r="AB243" s="141">
        <v>7</v>
      </c>
      <c r="AC243" s="141">
        <v>7</v>
      </c>
      <c r="AZ243" s="141">
        <v>1</v>
      </c>
      <c r="BA243" s="141">
        <f>IF(AZ243=1,G243,0)</f>
        <v>0</v>
      </c>
      <c r="BB243" s="141">
        <f>IF(AZ243=2,G243,0)</f>
        <v>0</v>
      </c>
      <c r="BC243" s="141">
        <f>IF(AZ243=3,G243,0)</f>
        <v>0</v>
      </c>
      <c r="BD243" s="141">
        <f>IF(AZ243=4,G243,0)</f>
        <v>0</v>
      </c>
      <c r="BE243" s="141">
        <f>IF(AZ243=5,G243,0)</f>
        <v>0</v>
      </c>
      <c r="CA243" s="170">
        <v>1</v>
      </c>
      <c r="CB243" s="170">
        <v>7</v>
      </c>
      <c r="CZ243" s="141">
        <v>2.8800000000000002E-3</v>
      </c>
    </row>
    <row r="244" spans="1:104">
      <c r="A244" s="171"/>
      <c r="B244" s="173"/>
      <c r="C244" s="240" t="s">
        <v>410</v>
      </c>
      <c r="D244" s="241"/>
      <c r="E244" s="174">
        <v>1278.0074999999999</v>
      </c>
      <c r="F244" s="175"/>
      <c r="G244" s="176"/>
      <c r="M244" s="172" t="s">
        <v>410</v>
      </c>
      <c r="O244" s="163"/>
    </row>
    <row r="245" spans="1:104">
      <c r="A245" s="177"/>
      <c r="B245" s="178" t="s">
        <v>127</v>
      </c>
      <c r="C245" s="179" t="str">
        <f>CONCATENATE(B154," ",C154)</f>
        <v>311 Sádrokartonové konstrukce</v>
      </c>
      <c r="D245" s="180"/>
      <c r="E245" s="181"/>
      <c r="F245" s="182"/>
      <c r="G245" s="183">
        <f>SUM(G154:G244)</f>
        <v>0</v>
      </c>
      <c r="O245" s="163">
        <v>4</v>
      </c>
      <c r="BA245" s="184">
        <f>SUM(BA154:BA244)</f>
        <v>0</v>
      </c>
      <c r="BB245" s="184">
        <f>SUM(BB154:BB244)</f>
        <v>0</v>
      </c>
      <c r="BC245" s="184">
        <f>SUM(BC154:BC244)</f>
        <v>0</v>
      </c>
      <c r="BD245" s="184">
        <f>SUM(BD154:BD244)</f>
        <v>0</v>
      </c>
      <c r="BE245" s="184">
        <f>SUM(BE154:BE244)</f>
        <v>0</v>
      </c>
    </row>
    <row r="246" spans="1:104">
      <c r="A246" s="156" t="s">
        <v>123</v>
      </c>
      <c r="B246" s="157" t="s">
        <v>411</v>
      </c>
      <c r="C246" s="158" t="s">
        <v>412</v>
      </c>
      <c r="D246" s="159"/>
      <c r="E246" s="160"/>
      <c r="F246" s="160"/>
      <c r="G246" s="161"/>
      <c r="H246" s="162"/>
      <c r="I246" s="162"/>
      <c r="O246" s="163">
        <v>1</v>
      </c>
    </row>
    <row r="247" spans="1:104" ht="22.5">
      <c r="A247" s="164">
        <v>66</v>
      </c>
      <c r="B247" s="165" t="s">
        <v>413</v>
      </c>
      <c r="C247" s="166" t="s">
        <v>414</v>
      </c>
      <c r="D247" s="167" t="s">
        <v>135</v>
      </c>
      <c r="E247" s="168">
        <v>176.7</v>
      </c>
      <c r="F247" s="168">
        <v>0</v>
      </c>
      <c r="G247" s="169">
        <f>E247*F247</f>
        <v>0</v>
      </c>
      <c r="O247" s="163">
        <v>2</v>
      </c>
      <c r="AA247" s="141">
        <v>12</v>
      </c>
      <c r="AB247" s="141">
        <v>0</v>
      </c>
      <c r="AC247" s="141">
        <v>174</v>
      </c>
      <c r="AZ247" s="141">
        <v>1</v>
      </c>
      <c r="BA247" s="141">
        <f>IF(AZ247=1,G247,0)</f>
        <v>0</v>
      </c>
      <c r="BB247" s="141">
        <f>IF(AZ247=2,G247,0)</f>
        <v>0</v>
      </c>
      <c r="BC247" s="141">
        <f>IF(AZ247=3,G247,0)</f>
        <v>0</v>
      </c>
      <c r="BD247" s="141">
        <f>IF(AZ247=4,G247,0)</f>
        <v>0</v>
      </c>
      <c r="BE247" s="141">
        <f>IF(AZ247=5,G247,0)</f>
        <v>0</v>
      </c>
      <c r="CA247" s="170">
        <v>12</v>
      </c>
      <c r="CB247" s="170">
        <v>0</v>
      </c>
      <c r="CZ247" s="141">
        <v>2.4</v>
      </c>
    </row>
    <row r="248" spans="1:104">
      <c r="A248" s="171"/>
      <c r="B248" s="173"/>
      <c r="C248" s="240" t="s">
        <v>415</v>
      </c>
      <c r="D248" s="241"/>
      <c r="E248" s="174">
        <v>176.7</v>
      </c>
      <c r="F248" s="175"/>
      <c r="G248" s="176"/>
      <c r="M248" s="172" t="s">
        <v>415</v>
      </c>
      <c r="O248" s="163"/>
    </row>
    <row r="249" spans="1:104" ht="22.5">
      <c r="A249" s="164">
        <v>67</v>
      </c>
      <c r="B249" s="165" t="s">
        <v>416</v>
      </c>
      <c r="C249" s="166" t="s">
        <v>417</v>
      </c>
      <c r="D249" s="167" t="s">
        <v>135</v>
      </c>
      <c r="E249" s="168">
        <v>146.80000000000001</v>
      </c>
      <c r="F249" s="168">
        <v>0</v>
      </c>
      <c r="G249" s="169">
        <f>E249*F249</f>
        <v>0</v>
      </c>
      <c r="O249" s="163">
        <v>2</v>
      </c>
      <c r="AA249" s="141">
        <v>12</v>
      </c>
      <c r="AB249" s="141">
        <v>0</v>
      </c>
      <c r="AC249" s="141">
        <v>175</v>
      </c>
      <c r="AZ249" s="141">
        <v>1</v>
      </c>
      <c r="BA249" s="141">
        <f>IF(AZ249=1,G249,0)</f>
        <v>0</v>
      </c>
      <c r="BB249" s="141">
        <f>IF(AZ249=2,G249,0)</f>
        <v>0</v>
      </c>
      <c r="BC249" s="141">
        <f>IF(AZ249=3,G249,0)</f>
        <v>0</v>
      </c>
      <c r="BD249" s="141">
        <f>IF(AZ249=4,G249,0)</f>
        <v>0</v>
      </c>
      <c r="BE249" s="141">
        <f>IF(AZ249=5,G249,0)</f>
        <v>0</v>
      </c>
      <c r="CA249" s="170">
        <v>12</v>
      </c>
      <c r="CB249" s="170">
        <v>0</v>
      </c>
      <c r="CZ249" s="141">
        <v>2.4</v>
      </c>
    </row>
    <row r="250" spans="1:104">
      <c r="A250" s="171"/>
      <c r="B250" s="173"/>
      <c r="C250" s="240" t="s">
        <v>418</v>
      </c>
      <c r="D250" s="241"/>
      <c r="E250" s="174">
        <v>146.80000000000001</v>
      </c>
      <c r="F250" s="175"/>
      <c r="G250" s="176"/>
      <c r="M250" s="172" t="s">
        <v>418</v>
      </c>
      <c r="O250" s="163"/>
    </row>
    <row r="251" spans="1:104" ht="22.5">
      <c r="A251" s="164">
        <v>68</v>
      </c>
      <c r="B251" s="165" t="s">
        <v>419</v>
      </c>
      <c r="C251" s="166" t="s">
        <v>420</v>
      </c>
      <c r="D251" s="167" t="s">
        <v>135</v>
      </c>
      <c r="E251" s="168">
        <v>114.1</v>
      </c>
      <c r="F251" s="168">
        <v>0</v>
      </c>
      <c r="G251" s="169">
        <f>E251*F251</f>
        <v>0</v>
      </c>
      <c r="O251" s="163">
        <v>2</v>
      </c>
      <c r="AA251" s="141">
        <v>12</v>
      </c>
      <c r="AB251" s="141">
        <v>0</v>
      </c>
      <c r="AC251" s="141">
        <v>176</v>
      </c>
      <c r="AZ251" s="141">
        <v>1</v>
      </c>
      <c r="BA251" s="141">
        <f>IF(AZ251=1,G251,0)</f>
        <v>0</v>
      </c>
      <c r="BB251" s="141">
        <f>IF(AZ251=2,G251,0)</f>
        <v>0</v>
      </c>
      <c r="BC251" s="141">
        <f>IF(AZ251=3,G251,0)</f>
        <v>0</v>
      </c>
      <c r="BD251" s="141">
        <f>IF(AZ251=4,G251,0)</f>
        <v>0</v>
      </c>
      <c r="BE251" s="141">
        <f>IF(AZ251=5,G251,0)</f>
        <v>0</v>
      </c>
      <c r="CA251" s="170">
        <v>12</v>
      </c>
      <c r="CB251" s="170">
        <v>0</v>
      </c>
      <c r="CZ251" s="141">
        <v>2.4</v>
      </c>
    </row>
    <row r="252" spans="1:104">
      <c r="A252" s="171"/>
      <c r="B252" s="173"/>
      <c r="C252" s="240" t="s">
        <v>421</v>
      </c>
      <c r="D252" s="241"/>
      <c r="E252" s="174">
        <v>114.1</v>
      </c>
      <c r="F252" s="175"/>
      <c r="G252" s="176"/>
      <c r="M252" s="172" t="s">
        <v>421</v>
      </c>
      <c r="O252" s="163"/>
    </row>
    <row r="253" spans="1:104" ht="22.5">
      <c r="A253" s="164">
        <v>69</v>
      </c>
      <c r="B253" s="165" t="s">
        <v>422</v>
      </c>
      <c r="C253" s="166" t="s">
        <v>423</v>
      </c>
      <c r="D253" s="167" t="s">
        <v>135</v>
      </c>
      <c r="E253" s="168">
        <v>213</v>
      </c>
      <c r="F253" s="168">
        <v>0</v>
      </c>
      <c r="G253" s="169">
        <f>E253*F253</f>
        <v>0</v>
      </c>
      <c r="O253" s="163">
        <v>2</v>
      </c>
      <c r="AA253" s="141">
        <v>12</v>
      </c>
      <c r="AB253" s="141">
        <v>0</v>
      </c>
      <c r="AC253" s="141">
        <v>177</v>
      </c>
      <c r="AZ253" s="141">
        <v>1</v>
      </c>
      <c r="BA253" s="141">
        <f>IF(AZ253=1,G253,0)</f>
        <v>0</v>
      </c>
      <c r="BB253" s="141">
        <f>IF(AZ253=2,G253,0)</f>
        <v>0</v>
      </c>
      <c r="BC253" s="141">
        <f>IF(AZ253=3,G253,0)</f>
        <v>0</v>
      </c>
      <c r="BD253" s="141">
        <f>IF(AZ253=4,G253,0)</f>
        <v>0</v>
      </c>
      <c r="BE253" s="141">
        <f>IF(AZ253=5,G253,0)</f>
        <v>0</v>
      </c>
      <c r="CA253" s="170">
        <v>12</v>
      </c>
      <c r="CB253" s="170">
        <v>0</v>
      </c>
      <c r="CZ253" s="141">
        <v>2.4</v>
      </c>
    </row>
    <row r="254" spans="1:104">
      <c r="A254" s="171"/>
      <c r="B254" s="173"/>
      <c r="C254" s="240" t="s">
        <v>424</v>
      </c>
      <c r="D254" s="241"/>
      <c r="E254" s="174">
        <v>213</v>
      </c>
      <c r="F254" s="175"/>
      <c r="G254" s="176"/>
      <c r="M254" s="172" t="s">
        <v>424</v>
      </c>
      <c r="O254" s="163"/>
    </row>
    <row r="255" spans="1:104" ht="22.5">
      <c r="A255" s="164">
        <v>70</v>
      </c>
      <c r="B255" s="165" t="s">
        <v>425</v>
      </c>
      <c r="C255" s="166" t="s">
        <v>426</v>
      </c>
      <c r="D255" s="167" t="s">
        <v>135</v>
      </c>
      <c r="E255" s="168">
        <v>40.5</v>
      </c>
      <c r="F255" s="168">
        <v>0</v>
      </c>
      <c r="G255" s="169">
        <f>E255*F255</f>
        <v>0</v>
      </c>
      <c r="O255" s="163">
        <v>2</v>
      </c>
      <c r="AA255" s="141">
        <v>12</v>
      </c>
      <c r="AB255" s="141">
        <v>0</v>
      </c>
      <c r="AC255" s="141">
        <v>178</v>
      </c>
      <c r="AZ255" s="141">
        <v>1</v>
      </c>
      <c r="BA255" s="141">
        <f>IF(AZ255=1,G255,0)</f>
        <v>0</v>
      </c>
      <c r="BB255" s="141">
        <f>IF(AZ255=2,G255,0)</f>
        <v>0</v>
      </c>
      <c r="BC255" s="141">
        <f>IF(AZ255=3,G255,0)</f>
        <v>0</v>
      </c>
      <c r="BD255" s="141">
        <f>IF(AZ255=4,G255,0)</f>
        <v>0</v>
      </c>
      <c r="BE255" s="141">
        <f>IF(AZ255=5,G255,0)</f>
        <v>0</v>
      </c>
      <c r="CA255" s="170">
        <v>12</v>
      </c>
      <c r="CB255" s="170">
        <v>0</v>
      </c>
      <c r="CZ255" s="141">
        <v>2.4</v>
      </c>
    </row>
    <row r="256" spans="1:104">
      <c r="A256" s="171"/>
      <c r="B256" s="173"/>
      <c r="C256" s="240" t="s">
        <v>427</v>
      </c>
      <c r="D256" s="241"/>
      <c r="E256" s="174">
        <v>40.5</v>
      </c>
      <c r="F256" s="175"/>
      <c r="G256" s="176"/>
      <c r="M256" s="172" t="s">
        <v>427</v>
      </c>
      <c r="O256" s="163"/>
    </row>
    <row r="257" spans="1:104" ht="22.5">
      <c r="A257" s="164">
        <v>71</v>
      </c>
      <c r="B257" s="165" t="s">
        <v>428</v>
      </c>
      <c r="C257" s="166" t="s">
        <v>429</v>
      </c>
      <c r="D257" s="167" t="s">
        <v>135</v>
      </c>
      <c r="E257" s="168">
        <v>8.9</v>
      </c>
      <c r="F257" s="168">
        <v>0</v>
      </c>
      <c r="G257" s="169">
        <f>E257*F257</f>
        <v>0</v>
      </c>
      <c r="O257" s="163">
        <v>2</v>
      </c>
      <c r="AA257" s="141">
        <v>12</v>
      </c>
      <c r="AB257" s="141">
        <v>0</v>
      </c>
      <c r="AC257" s="141">
        <v>179</v>
      </c>
      <c r="AZ257" s="141">
        <v>1</v>
      </c>
      <c r="BA257" s="141">
        <f>IF(AZ257=1,G257,0)</f>
        <v>0</v>
      </c>
      <c r="BB257" s="141">
        <f>IF(AZ257=2,G257,0)</f>
        <v>0</v>
      </c>
      <c r="BC257" s="141">
        <f>IF(AZ257=3,G257,0)</f>
        <v>0</v>
      </c>
      <c r="BD257" s="141">
        <f>IF(AZ257=4,G257,0)</f>
        <v>0</v>
      </c>
      <c r="BE257" s="141">
        <f>IF(AZ257=5,G257,0)</f>
        <v>0</v>
      </c>
      <c r="CA257" s="170">
        <v>12</v>
      </c>
      <c r="CB257" s="170">
        <v>0</v>
      </c>
      <c r="CZ257" s="141">
        <v>2.4</v>
      </c>
    </row>
    <row r="258" spans="1:104">
      <c r="A258" s="171"/>
      <c r="B258" s="173"/>
      <c r="C258" s="240" t="s">
        <v>430</v>
      </c>
      <c r="D258" s="241"/>
      <c r="E258" s="174">
        <v>8.9</v>
      </c>
      <c r="F258" s="175"/>
      <c r="G258" s="176"/>
      <c r="M258" s="172" t="s">
        <v>430</v>
      </c>
      <c r="O258" s="163"/>
    </row>
    <row r="259" spans="1:104" ht="22.5">
      <c r="A259" s="164">
        <v>72</v>
      </c>
      <c r="B259" s="165" t="s">
        <v>431</v>
      </c>
      <c r="C259" s="166" t="s">
        <v>432</v>
      </c>
      <c r="D259" s="167" t="s">
        <v>135</v>
      </c>
      <c r="E259" s="168">
        <v>23.2</v>
      </c>
      <c r="F259" s="168">
        <v>0</v>
      </c>
      <c r="G259" s="169">
        <f>E259*F259</f>
        <v>0</v>
      </c>
      <c r="O259" s="163">
        <v>2</v>
      </c>
      <c r="AA259" s="141">
        <v>12</v>
      </c>
      <c r="AB259" s="141">
        <v>0</v>
      </c>
      <c r="AC259" s="141">
        <v>180</v>
      </c>
      <c r="AZ259" s="141">
        <v>1</v>
      </c>
      <c r="BA259" s="141">
        <f>IF(AZ259=1,G259,0)</f>
        <v>0</v>
      </c>
      <c r="BB259" s="141">
        <f>IF(AZ259=2,G259,0)</f>
        <v>0</v>
      </c>
      <c r="BC259" s="141">
        <f>IF(AZ259=3,G259,0)</f>
        <v>0</v>
      </c>
      <c r="BD259" s="141">
        <f>IF(AZ259=4,G259,0)</f>
        <v>0</v>
      </c>
      <c r="BE259" s="141">
        <f>IF(AZ259=5,G259,0)</f>
        <v>0</v>
      </c>
      <c r="CA259" s="170">
        <v>12</v>
      </c>
      <c r="CB259" s="170">
        <v>0</v>
      </c>
      <c r="CZ259" s="141">
        <v>2.4</v>
      </c>
    </row>
    <row r="260" spans="1:104">
      <c r="A260" s="171"/>
      <c r="B260" s="173"/>
      <c r="C260" s="240" t="s">
        <v>433</v>
      </c>
      <c r="D260" s="241"/>
      <c r="E260" s="174">
        <v>23.2</v>
      </c>
      <c r="F260" s="175"/>
      <c r="G260" s="176"/>
      <c r="M260" s="172" t="s">
        <v>433</v>
      </c>
      <c r="O260" s="163"/>
    </row>
    <row r="261" spans="1:104" ht="22.5">
      <c r="A261" s="164">
        <v>73</v>
      </c>
      <c r="B261" s="165" t="s">
        <v>434</v>
      </c>
      <c r="C261" s="166" t="s">
        <v>435</v>
      </c>
      <c r="D261" s="167" t="s">
        <v>135</v>
      </c>
      <c r="E261" s="168">
        <v>9.6999999999999993</v>
      </c>
      <c r="F261" s="168">
        <v>0</v>
      </c>
      <c r="G261" s="169">
        <f>E261*F261</f>
        <v>0</v>
      </c>
      <c r="O261" s="163">
        <v>2</v>
      </c>
      <c r="AA261" s="141">
        <v>12</v>
      </c>
      <c r="AB261" s="141">
        <v>0</v>
      </c>
      <c r="AC261" s="141">
        <v>181</v>
      </c>
      <c r="AZ261" s="141">
        <v>1</v>
      </c>
      <c r="BA261" s="141">
        <f>IF(AZ261=1,G261,0)</f>
        <v>0</v>
      </c>
      <c r="BB261" s="141">
        <f>IF(AZ261=2,G261,0)</f>
        <v>0</v>
      </c>
      <c r="BC261" s="141">
        <f>IF(AZ261=3,G261,0)</f>
        <v>0</v>
      </c>
      <c r="BD261" s="141">
        <f>IF(AZ261=4,G261,0)</f>
        <v>0</v>
      </c>
      <c r="BE261" s="141">
        <f>IF(AZ261=5,G261,0)</f>
        <v>0</v>
      </c>
      <c r="CA261" s="170">
        <v>12</v>
      </c>
      <c r="CB261" s="170">
        <v>0</v>
      </c>
      <c r="CZ261" s="141">
        <v>2.4</v>
      </c>
    </row>
    <row r="262" spans="1:104">
      <c r="A262" s="171"/>
      <c r="B262" s="173"/>
      <c r="C262" s="240" t="s">
        <v>436</v>
      </c>
      <c r="D262" s="241"/>
      <c r="E262" s="174">
        <v>9.6999999999999993</v>
      </c>
      <c r="F262" s="175"/>
      <c r="G262" s="176"/>
      <c r="M262" s="172" t="s">
        <v>436</v>
      </c>
      <c r="O262" s="163"/>
    </row>
    <row r="263" spans="1:104" ht="22.5">
      <c r="A263" s="164">
        <v>74</v>
      </c>
      <c r="B263" s="165" t="s">
        <v>437</v>
      </c>
      <c r="C263" s="166" t="s">
        <v>438</v>
      </c>
      <c r="D263" s="167" t="s">
        <v>135</v>
      </c>
      <c r="E263" s="168">
        <v>10.3</v>
      </c>
      <c r="F263" s="168">
        <v>0</v>
      </c>
      <c r="G263" s="169">
        <f>E263*F263</f>
        <v>0</v>
      </c>
      <c r="O263" s="163">
        <v>2</v>
      </c>
      <c r="AA263" s="141">
        <v>12</v>
      </c>
      <c r="AB263" s="141">
        <v>0</v>
      </c>
      <c r="AC263" s="141">
        <v>182</v>
      </c>
      <c r="AZ263" s="141">
        <v>1</v>
      </c>
      <c r="BA263" s="141">
        <f>IF(AZ263=1,G263,0)</f>
        <v>0</v>
      </c>
      <c r="BB263" s="141">
        <f>IF(AZ263=2,G263,0)</f>
        <v>0</v>
      </c>
      <c r="BC263" s="141">
        <f>IF(AZ263=3,G263,0)</f>
        <v>0</v>
      </c>
      <c r="BD263" s="141">
        <f>IF(AZ263=4,G263,0)</f>
        <v>0</v>
      </c>
      <c r="BE263" s="141">
        <f>IF(AZ263=5,G263,0)</f>
        <v>0</v>
      </c>
      <c r="CA263" s="170">
        <v>12</v>
      </c>
      <c r="CB263" s="170">
        <v>0</v>
      </c>
      <c r="CZ263" s="141">
        <v>2.4</v>
      </c>
    </row>
    <row r="264" spans="1:104">
      <c r="A264" s="171"/>
      <c r="B264" s="173"/>
      <c r="C264" s="240" t="s">
        <v>439</v>
      </c>
      <c r="D264" s="241"/>
      <c r="E264" s="174">
        <v>10.3</v>
      </c>
      <c r="F264" s="175"/>
      <c r="G264" s="176"/>
      <c r="M264" s="172" t="s">
        <v>439</v>
      </c>
      <c r="O264" s="163"/>
    </row>
    <row r="265" spans="1:104">
      <c r="A265" s="177"/>
      <c r="B265" s="178" t="s">
        <v>127</v>
      </c>
      <c r="C265" s="179" t="str">
        <f>CONCATENATE(B246," ",C246)</f>
        <v>38 Kompletní konstrukce</v>
      </c>
      <c r="D265" s="180"/>
      <c r="E265" s="181"/>
      <c r="F265" s="182"/>
      <c r="G265" s="183">
        <f>SUM(G246:G264)</f>
        <v>0</v>
      </c>
      <c r="O265" s="163">
        <v>4</v>
      </c>
      <c r="BA265" s="184">
        <f>SUM(BA246:BA264)</f>
        <v>0</v>
      </c>
      <c r="BB265" s="184">
        <f>SUM(BB246:BB264)</f>
        <v>0</v>
      </c>
      <c r="BC265" s="184">
        <f>SUM(BC246:BC264)</f>
        <v>0</v>
      </c>
      <c r="BD265" s="184">
        <f>SUM(BD246:BD264)</f>
        <v>0</v>
      </c>
      <c r="BE265" s="184">
        <f>SUM(BE246:BE264)</f>
        <v>0</v>
      </c>
    </row>
    <row r="266" spans="1:104">
      <c r="A266" s="156" t="s">
        <v>123</v>
      </c>
      <c r="B266" s="157" t="s">
        <v>440</v>
      </c>
      <c r="C266" s="158" t="s">
        <v>441</v>
      </c>
      <c r="D266" s="159"/>
      <c r="E266" s="160"/>
      <c r="F266" s="160"/>
      <c r="G266" s="161"/>
      <c r="H266" s="162"/>
      <c r="I266" s="162"/>
      <c r="O266" s="163">
        <v>1</v>
      </c>
    </row>
    <row r="267" spans="1:104">
      <c r="A267" s="164">
        <v>75</v>
      </c>
      <c r="B267" s="165" t="s">
        <v>442</v>
      </c>
      <c r="C267" s="166" t="s">
        <v>443</v>
      </c>
      <c r="D267" s="167" t="s">
        <v>301</v>
      </c>
      <c r="E267" s="168">
        <v>75404</v>
      </c>
      <c r="F267" s="168">
        <v>0</v>
      </c>
      <c r="G267" s="169">
        <f>E267*F267</f>
        <v>0</v>
      </c>
      <c r="O267" s="163">
        <v>2</v>
      </c>
      <c r="AA267" s="141">
        <v>1</v>
      </c>
      <c r="AB267" s="141">
        <v>1</v>
      </c>
      <c r="AC267" s="141">
        <v>1</v>
      </c>
      <c r="AZ267" s="141">
        <v>1</v>
      </c>
      <c r="BA267" s="141">
        <f>IF(AZ267=1,G267,0)</f>
        <v>0</v>
      </c>
      <c r="BB267" s="141">
        <f>IF(AZ267=2,G267,0)</f>
        <v>0</v>
      </c>
      <c r="BC267" s="141">
        <f>IF(AZ267=3,G267,0)</f>
        <v>0</v>
      </c>
      <c r="BD267" s="141">
        <f>IF(AZ267=4,G267,0)</f>
        <v>0</v>
      </c>
      <c r="BE267" s="141">
        <f>IF(AZ267=5,G267,0)</f>
        <v>0</v>
      </c>
      <c r="CA267" s="170">
        <v>1</v>
      </c>
      <c r="CB267" s="170">
        <v>1</v>
      </c>
      <c r="CZ267" s="141">
        <v>1E-3</v>
      </c>
    </row>
    <row r="268" spans="1:104">
      <c r="A268" s="171"/>
      <c r="B268" s="173"/>
      <c r="C268" s="240" t="s">
        <v>444</v>
      </c>
      <c r="D268" s="241"/>
      <c r="E268" s="174">
        <v>75404</v>
      </c>
      <c r="F268" s="175"/>
      <c r="G268" s="176"/>
      <c r="M268" s="172" t="s">
        <v>444</v>
      </c>
      <c r="O268" s="163"/>
    </row>
    <row r="269" spans="1:104">
      <c r="A269" s="164">
        <v>76</v>
      </c>
      <c r="B269" s="165" t="s">
        <v>445</v>
      </c>
      <c r="C269" s="166" t="s">
        <v>446</v>
      </c>
      <c r="D269" s="167" t="s">
        <v>301</v>
      </c>
      <c r="E269" s="168">
        <v>2080</v>
      </c>
      <c r="F269" s="168">
        <v>0</v>
      </c>
      <c r="G269" s="169">
        <f>E269*F269</f>
        <v>0</v>
      </c>
      <c r="O269" s="163">
        <v>2</v>
      </c>
      <c r="AA269" s="141">
        <v>1</v>
      </c>
      <c r="AB269" s="141">
        <v>1</v>
      </c>
      <c r="AC269" s="141">
        <v>1</v>
      </c>
      <c r="AZ269" s="141">
        <v>1</v>
      </c>
      <c r="BA269" s="141">
        <f>IF(AZ269=1,G269,0)</f>
        <v>0</v>
      </c>
      <c r="BB269" s="141">
        <f>IF(AZ269=2,G269,0)</f>
        <v>0</v>
      </c>
      <c r="BC269" s="141">
        <f>IF(AZ269=3,G269,0)</f>
        <v>0</v>
      </c>
      <c r="BD269" s="141">
        <f>IF(AZ269=4,G269,0)</f>
        <v>0</v>
      </c>
      <c r="BE269" s="141">
        <f>IF(AZ269=5,G269,0)</f>
        <v>0</v>
      </c>
      <c r="CA269" s="170">
        <v>1</v>
      </c>
      <c r="CB269" s="170">
        <v>1</v>
      </c>
      <c r="CZ269" s="141">
        <v>1E-3</v>
      </c>
    </row>
    <row r="270" spans="1:104">
      <c r="A270" s="171"/>
      <c r="B270" s="173"/>
      <c r="C270" s="240" t="s">
        <v>447</v>
      </c>
      <c r="D270" s="241"/>
      <c r="E270" s="174">
        <v>2080</v>
      </c>
      <c r="F270" s="175"/>
      <c r="G270" s="176"/>
      <c r="M270" s="172" t="s">
        <v>447</v>
      </c>
      <c r="O270" s="163"/>
    </row>
    <row r="271" spans="1:104" ht="22.5">
      <c r="A271" s="164">
        <v>77</v>
      </c>
      <c r="B271" s="165" t="s">
        <v>448</v>
      </c>
      <c r="C271" s="166" t="s">
        <v>449</v>
      </c>
      <c r="D271" s="167" t="s">
        <v>301</v>
      </c>
      <c r="E271" s="168">
        <v>9353</v>
      </c>
      <c r="F271" s="168">
        <v>0</v>
      </c>
      <c r="G271" s="169">
        <f>E271*F271</f>
        <v>0</v>
      </c>
      <c r="O271" s="163">
        <v>2</v>
      </c>
      <c r="AA271" s="141">
        <v>1</v>
      </c>
      <c r="AB271" s="141">
        <v>1</v>
      </c>
      <c r="AC271" s="141">
        <v>1</v>
      </c>
      <c r="AZ271" s="141">
        <v>1</v>
      </c>
      <c r="BA271" s="141">
        <f>IF(AZ271=1,G271,0)</f>
        <v>0</v>
      </c>
      <c r="BB271" s="141">
        <f>IF(AZ271=2,G271,0)</f>
        <v>0</v>
      </c>
      <c r="BC271" s="141">
        <f>IF(AZ271=3,G271,0)</f>
        <v>0</v>
      </c>
      <c r="BD271" s="141">
        <f>IF(AZ271=4,G271,0)</f>
        <v>0</v>
      </c>
      <c r="BE271" s="141">
        <f>IF(AZ271=5,G271,0)</f>
        <v>0</v>
      </c>
      <c r="CA271" s="170">
        <v>1</v>
      </c>
      <c r="CB271" s="170">
        <v>1</v>
      </c>
      <c r="CZ271" s="141">
        <v>1E-3</v>
      </c>
    </row>
    <row r="272" spans="1:104">
      <c r="A272" s="171"/>
      <c r="B272" s="173"/>
      <c r="C272" s="240" t="s">
        <v>450</v>
      </c>
      <c r="D272" s="241"/>
      <c r="E272" s="174">
        <v>9353</v>
      </c>
      <c r="F272" s="175"/>
      <c r="G272" s="176"/>
      <c r="M272" s="172" t="s">
        <v>450</v>
      </c>
      <c r="O272" s="163"/>
    </row>
    <row r="273" spans="1:104">
      <c r="A273" s="203">
        <v>78</v>
      </c>
      <c r="B273" s="204" t="s">
        <v>451</v>
      </c>
      <c r="C273" s="205" t="s">
        <v>452</v>
      </c>
      <c r="D273" s="206" t="s">
        <v>135</v>
      </c>
      <c r="E273" s="207">
        <v>19.9375</v>
      </c>
      <c r="F273" s="207">
        <v>0</v>
      </c>
      <c r="G273" s="208">
        <f>E273*F273</f>
        <v>0</v>
      </c>
      <c r="O273" s="163">
        <v>2</v>
      </c>
      <c r="AA273" s="141">
        <v>1</v>
      </c>
      <c r="AB273" s="141">
        <v>1</v>
      </c>
      <c r="AC273" s="141">
        <v>1</v>
      </c>
      <c r="AZ273" s="141">
        <v>1</v>
      </c>
      <c r="BA273" s="141">
        <f>IF(AZ273=1,G273,0)</f>
        <v>0</v>
      </c>
      <c r="BB273" s="141">
        <f>IF(AZ273=2,G273,0)</f>
        <v>0</v>
      </c>
      <c r="BC273" s="141">
        <f>IF(AZ273=3,G273,0)</f>
        <v>0</v>
      </c>
      <c r="BD273" s="141">
        <f>IF(AZ273=4,G273,0)</f>
        <v>0</v>
      </c>
      <c r="BE273" s="141">
        <f>IF(AZ273=5,G273,0)</f>
        <v>0</v>
      </c>
      <c r="CA273" s="170">
        <v>1</v>
      </c>
      <c r="CB273" s="170">
        <v>1</v>
      </c>
      <c r="CZ273" s="141">
        <v>2.5251100000000002</v>
      </c>
    </row>
    <row r="274" spans="1:104">
      <c r="A274" s="209"/>
      <c r="B274" s="210"/>
      <c r="C274" s="242" t="s">
        <v>453</v>
      </c>
      <c r="D274" s="243"/>
      <c r="E274" s="211">
        <v>0</v>
      </c>
      <c r="F274" s="212"/>
      <c r="G274" s="213"/>
      <c r="M274" s="172" t="s">
        <v>453</v>
      </c>
      <c r="O274" s="163"/>
    </row>
    <row r="275" spans="1:104">
      <c r="A275" s="209"/>
      <c r="B275" s="210"/>
      <c r="C275" s="242" t="s">
        <v>454</v>
      </c>
      <c r="D275" s="243"/>
      <c r="E275" s="211">
        <v>5.1749999999999998</v>
      </c>
      <c r="F275" s="212"/>
      <c r="G275" s="213"/>
      <c r="M275" s="172" t="s">
        <v>454</v>
      </c>
      <c r="O275" s="163"/>
    </row>
    <row r="276" spans="1:104">
      <c r="A276" s="209"/>
      <c r="B276" s="210"/>
      <c r="C276" s="242" t="s">
        <v>455</v>
      </c>
      <c r="D276" s="243"/>
      <c r="E276" s="211">
        <v>4.5999999999999996</v>
      </c>
      <c r="F276" s="212"/>
      <c r="G276" s="213"/>
      <c r="M276" s="172" t="s">
        <v>455</v>
      </c>
      <c r="O276" s="163"/>
    </row>
    <row r="277" spans="1:104">
      <c r="A277" s="209"/>
      <c r="B277" s="210"/>
      <c r="C277" s="242" t="s">
        <v>456</v>
      </c>
      <c r="D277" s="243"/>
      <c r="E277" s="211">
        <v>4.5999999999999996</v>
      </c>
      <c r="F277" s="212"/>
      <c r="G277" s="213"/>
      <c r="M277" s="172" t="s">
        <v>456</v>
      </c>
      <c r="O277" s="163"/>
    </row>
    <row r="278" spans="1:104">
      <c r="A278" s="209"/>
      <c r="B278" s="210"/>
      <c r="C278" s="242" t="s">
        <v>457</v>
      </c>
      <c r="D278" s="243"/>
      <c r="E278" s="211">
        <v>4.5999999999999996</v>
      </c>
      <c r="F278" s="212"/>
      <c r="G278" s="213"/>
      <c r="M278" s="172" t="s">
        <v>457</v>
      </c>
      <c r="O278" s="163"/>
    </row>
    <row r="279" spans="1:104">
      <c r="A279" s="209"/>
      <c r="B279" s="210"/>
      <c r="C279" s="242" t="s">
        <v>458</v>
      </c>
      <c r="D279" s="243"/>
      <c r="E279" s="211">
        <v>0.96250000000000002</v>
      </c>
      <c r="F279" s="212"/>
      <c r="G279" s="213"/>
      <c r="M279" s="172" t="s">
        <v>458</v>
      </c>
      <c r="O279" s="163"/>
    </row>
    <row r="280" spans="1:104">
      <c r="A280" s="203">
        <v>79</v>
      </c>
      <c r="B280" s="204" t="s">
        <v>459</v>
      </c>
      <c r="C280" s="205" t="s">
        <v>460</v>
      </c>
      <c r="D280" s="206" t="s">
        <v>191</v>
      </c>
      <c r="E280" s="207">
        <v>159.5</v>
      </c>
      <c r="F280" s="207">
        <v>0</v>
      </c>
      <c r="G280" s="208">
        <f>E280*F280</f>
        <v>0</v>
      </c>
      <c r="O280" s="163">
        <v>2</v>
      </c>
      <c r="AA280" s="141">
        <v>1</v>
      </c>
      <c r="AB280" s="141">
        <v>1</v>
      </c>
      <c r="AC280" s="141">
        <v>1</v>
      </c>
      <c r="AZ280" s="141">
        <v>1</v>
      </c>
      <c r="BA280" s="141">
        <f>IF(AZ280=1,G280,0)</f>
        <v>0</v>
      </c>
      <c r="BB280" s="141">
        <f>IF(AZ280=2,G280,0)</f>
        <v>0</v>
      </c>
      <c r="BC280" s="141">
        <f>IF(AZ280=3,G280,0)</f>
        <v>0</v>
      </c>
      <c r="BD280" s="141">
        <f>IF(AZ280=4,G280,0)</f>
        <v>0</v>
      </c>
      <c r="BE280" s="141">
        <f>IF(AZ280=5,G280,0)</f>
        <v>0</v>
      </c>
      <c r="CA280" s="170">
        <v>1</v>
      </c>
      <c r="CB280" s="170">
        <v>1</v>
      </c>
      <c r="CZ280" s="141">
        <v>7.8200000000000006E-3</v>
      </c>
    </row>
    <row r="281" spans="1:104">
      <c r="A281" s="209"/>
      <c r="B281" s="210"/>
      <c r="C281" s="242" t="s">
        <v>453</v>
      </c>
      <c r="D281" s="243"/>
      <c r="E281" s="211">
        <v>0</v>
      </c>
      <c r="F281" s="212"/>
      <c r="G281" s="213"/>
      <c r="M281" s="172" t="s">
        <v>453</v>
      </c>
      <c r="O281" s="163"/>
    </row>
    <row r="282" spans="1:104">
      <c r="A282" s="209"/>
      <c r="B282" s="210"/>
      <c r="C282" s="242" t="s">
        <v>461</v>
      </c>
      <c r="D282" s="243"/>
      <c r="E282" s="211">
        <v>41.4</v>
      </c>
      <c r="F282" s="212"/>
      <c r="G282" s="213"/>
      <c r="M282" s="172" t="s">
        <v>461</v>
      </c>
      <c r="O282" s="163"/>
    </row>
    <row r="283" spans="1:104">
      <c r="A283" s="209"/>
      <c r="B283" s="210"/>
      <c r="C283" s="242" t="s">
        <v>462</v>
      </c>
      <c r="D283" s="243"/>
      <c r="E283" s="211">
        <v>36.799999999999997</v>
      </c>
      <c r="F283" s="212"/>
      <c r="G283" s="213"/>
      <c r="M283" s="172" t="s">
        <v>462</v>
      </c>
      <c r="O283" s="163"/>
    </row>
    <row r="284" spans="1:104">
      <c r="A284" s="209"/>
      <c r="B284" s="210"/>
      <c r="C284" s="242" t="s">
        <v>463</v>
      </c>
      <c r="D284" s="243"/>
      <c r="E284" s="211">
        <v>36.799999999999997</v>
      </c>
      <c r="F284" s="212"/>
      <c r="G284" s="213"/>
      <c r="M284" s="172" t="s">
        <v>463</v>
      </c>
      <c r="O284" s="163"/>
    </row>
    <row r="285" spans="1:104">
      <c r="A285" s="209"/>
      <c r="B285" s="210"/>
      <c r="C285" s="242" t="s">
        <v>464</v>
      </c>
      <c r="D285" s="243"/>
      <c r="E285" s="211">
        <v>36.799999999999997</v>
      </c>
      <c r="F285" s="212"/>
      <c r="G285" s="213"/>
      <c r="M285" s="172" t="s">
        <v>464</v>
      </c>
      <c r="O285" s="163"/>
    </row>
    <row r="286" spans="1:104">
      <c r="A286" s="209"/>
      <c r="B286" s="210"/>
      <c r="C286" s="242" t="s">
        <v>465</v>
      </c>
      <c r="D286" s="243"/>
      <c r="E286" s="211">
        <v>7.7</v>
      </c>
      <c r="F286" s="212"/>
      <c r="G286" s="213"/>
      <c r="M286" s="172" t="s">
        <v>465</v>
      </c>
      <c r="O286" s="163"/>
    </row>
    <row r="287" spans="1:104">
      <c r="A287" s="203">
        <v>80</v>
      </c>
      <c r="B287" s="204" t="s">
        <v>466</v>
      </c>
      <c r="C287" s="205" t="s">
        <v>467</v>
      </c>
      <c r="D287" s="206" t="s">
        <v>191</v>
      </c>
      <c r="E287" s="207">
        <v>159.5</v>
      </c>
      <c r="F287" s="207">
        <v>0</v>
      </c>
      <c r="G287" s="208">
        <f>E287*F287</f>
        <v>0</v>
      </c>
      <c r="O287" s="163">
        <v>2</v>
      </c>
      <c r="AA287" s="141">
        <v>1</v>
      </c>
      <c r="AB287" s="141">
        <v>1</v>
      </c>
      <c r="AC287" s="141">
        <v>1</v>
      </c>
      <c r="AZ287" s="141">
        <v>1</v>
      </c>
      <c r="BA287" s="141">
        <f>IF(AZ287=1,G287,0)</f>
        <v>0</v>
      </c>
      <c r="BB287" s="141">
        <f>IF(AZ287=2,G287,0)</f>
        <v>0</v>
      </c>
      <c r="BC287" s="141">
        <f>IF(AZ287=3,G287,0)</f>
        <v>0</v>
      </c>
      <c r="BD287" s="141">
        <f>IF(AZ287=4,G287,0)</f>
        <v>0</v>
      </c>
      <c r="BE287" s="141">
        <f>IF(AZ287=5,G287,0)</f>
        <v>0</v>
      </c>
      <c r="CA287" s="170">
        <v>1</v>
      </c>
      <c r="CB287" s="170">
        <v>1</v>
      </c>
      <c r="CZ287" s="141">
        <v>0</v>
      </c>
    </row>
    <row r="288" spans="1:104">
      <c r="A288" s="209"/>
      <c r="B288" s="210"/>
      <c r="C288" s="242" t="s">
        <v>453</v>
      </c>
      <c r="D288" s="243"/>
      <c r="E288" s="211">
        <v>0</v>
      </c>
      <c r="F288" s="212"/>
      <c r="G288" s="213"/>
      <c r="M288" s="172" t="s">
        <v>453</v>
      </c>
      <c r="O288" s="163"/>
    </row>
    <row r="289" spans="1:104">
      <c r="A289" s="209"/>
      <c r="B289" s="210"/>
      <c r="C289" s="242" t="s">
        <v>461</v>
      </c>
      <c r="D289" s="243"/>
      <c r="E289" s="211">
        <v>41.4</v>
      </c>
      <c r="F289" s="212"/>
      <c r="G289" s="213"/>
      <c r="M289" s="172" t="s">
        <v>461</v>
      </c>
      <c r="O289" s="163"/>
    </row>
    <row r="290" spans="1:104">
      <c r="A290" s="209"/>
      <c r="B290" s="210"/>
      <c r="C290" s="242" t="s">
        <v>462</v>
      </c>
      <c r="D290" s="243"/>
      <c r="E290" s="211">
        <v>36.799999999999997</v>
      </c>
      <c r="F290" s="212"/>
      <c r="G290" s="213"/>
      <c r="M290" s="172" t="s">
        <v>462</v>
      </c>
      <c r="O290" s="163"/>
    </row>
    <row r="291" spans="1:104">
      <c r="A291" s="209"/>
      <c r="B291" s="210"/>
      <c r="C291" s="242" t="s">
        <v>463</v>
      </c>
      <c r="D291" s="243"/>
      <c r="E291" s="211">
        <v>36.799999999999997</v>
      </c>
      <c r="F291" s="212"/>
      <c r="G291" s="213"/>
      <c r="M291" s="172" t="s">
        <v>463</v>
      </c>
      <c r="O291" s="163"/>
    </row>
    <row r="292" spans="1:104">
      <c r="A292" s="209"/>
      <c r="B292" s="210"/>
      <c r="C292" s="242" t="s">
        <v>464</v>
      </c>
      <c r="D292" s="243"/>
      <c r="E292" s="211">
        <v>36.799999999999997</v>
      </c>
      <c r="F292" s="212"/>
      <c r="G292" s="213"/>
      <c r="M292" s="172" t="s">
        <v>464</v>
      </c>
      <c r="O292" s="163"/>
    </row>
    <row r="293" spans="1:104">
      <c r="A293" s="209"/>
      <c r="B293" s="210"/>
      <c r="C293" s="242" t="s">
        <v>465</v>
      </c>
      <c r="D293" s="243"/>
      <c r="E293" s="211">
        <v>7.7</v>
      </c>
      <c r="F293" s="212"/>
      <c r="G293" s="213"/>
      <c r="M293" s="172" t="s">
        <v>465</v>
      </c>
      <c r="O293" s="163"/>
    </row>
    <row r="294" spans="1:104">
      <c r="A294" s="203">
        <v>81</v>
      </c>
      <c r="B294" s="204" t="s">
        <v>468</v>
      </c>
      <c r="C294" s="205" t="s">
        <v>469</v>
      </c>
      <c r="D294" s="206" t="s">
        <v>221</v>
      </c>
      <c r="E294" s="207">
        <v>1.8172999999999999</v>
      </c>
      <c r="F294" s="207">
        <v>0</v>
      </c>
      <c r="G294" s="208">
        <f>E294*F294</f>
        <v>0</v>
      </c>
      <c r="O294" s="163">
        <v>2</v>
      </c>
      <c r="AA294" s="141">
        <v>1</v>
      </c>
      <c r="AB294" s="141">
        <v>1</v>
      </c>
      <c r="AC294" s="141">
        <v>1</v>
      </c>
      <c r="AZ294" s="141">
        <v>1</v>
      </c>
      <c r="BA294" s="141">
        <f>IF(AZ294=1,G294,0)</f>
        <v>0</v>
      </c>
      <c r="BB294" s="141">
        <f>IF(AZ294=2,G294,0)</f>
        <v>0</v>
      </c>
      <c r="BC294" s="141">
        <f>IF(AZ294=3,G294,0)</f>
        <v>0</v>
      </c>
      <c r="BD294" s="141">
        <f>IF(AZ294=4,G294,0)</f>
        <v>0</v>
      </c>
      <c r="BE294" s="141">
        <f>IF(AZ294=5,G294,0)</f>
        <v>0</v>
      </c>
      <c r="CA294" s="170">
        <v>1</v>
      </c>
      <c r="CB294" s="170">
        <v>1</v>
      </c>
      <c r="CZ294" s="141">
        <v>1.0166500000000001</v>
      </c>
    </row>
    <row r="295" spans="1:104">
      <c r="A295" s="209"/>
      <c r="B295" s="210"/>
      <c r="C295" s="242" t="s">
        <v>453</v>
      </c>
      <c r="D295" s="243"/>
      <c r="E295" s="211">
        <v>0</v>
      </c>
      <c r="F295" s="212"/>
      <c r="G295" s="213"/>
      <c r="M295" s="172" t="s">
        <v>453</v>
      </c>
      <c r="O295" s="163"/>
    </row>
    <row r="296" spans="1:104">
      <c r="A296" s="209"/>
      <c r="B296" s="210"/>
      <c r="C296" s="242" t="s">
        <v>470</v>
      </c>
      <c r="D296" s="243"/>
      <c r="E296" s="211">
        <v>1.8172999999999999</v>
      </c>
      <c r="F296" s="212"/>
      <c r="G296" s="213"/>
      <c r="M296" s="172" t="s">
        <v>470</v>
      </c>
      <c r="O296" s="163"/>
    </row>
    <row r="297" spans="1:104" ht="22.5">
      <c r="A297" s="203">
        <v>82</v>
      </c>
      <c r="B297" s="204" t="s">
        <v>471</v>
      </c>
      <c r="C297" s="205" t="s">
        <v>472</v>
      </c>
      <c r="D297" s="206" t="s">
        <v>231</v>
      </c>
      <c r="E297" s="207">
        <v>128</v>
      </c>
      <c r="F297" s="207">
        <v>0</v>
      </c>
      <c r="G297" s="208">
        <f>E297*F297</f>
        <v>0</v>
      </c>
      <c r="O297" s="163">
        <v>2</v>
      </c>
      <c r="AA297" s="141">
        <v>1</v>
      </c>
      <c r="AB297" s="141">
        <v>1</v>
      </c>
      <c r="AC297" s="141">
        <v>1</v>
      </c>
      <c r="AZ297" s="141">
        <v>1</v>
      </c>
      <c r="BA297" s="141">
        <f>IF(AZ297=1,G297,0)</f>
        <v>0</v>
      </c>
      <c r="BB297" s="141">
        <f>IF(AZ297=2,G297,0)</f>
        <v>0</v>
      </c>
      <c r="BC297" s="141">
        <f>IF(AZ297=3,G297,0)</f>
        <v>0</v>
      </c>
      <c r="BD297" s="141">
        <f>IF(AZ297=4,G297,0)</f>
        <v>0</v>
      </c>
      <c r="BE297" s="141">
        <f>IF(AZ297=5,G297,0)</f>
        <v>0</v>
      </c>
      <c r="CA297" s="170">
        <v>1</v>
      </c>
      <c r="CB297" s="170">
        <v>1</v>
      </c>
      <c r="CZ297" s="141">
        <v>0</v>
      </c>
    </row>
    <row r="298" spans="1:104">
      <c r="A298" s="209"/>
      <c r="B298" s="210"/>
      <c r="C298" s="242" t="s">
        <v>453</v>
      </c>
      <c r="D298" s="243"/>
      <c r="E298" s="211">
        <v>0</v>
      </c>
      <c r="F298" s="212"/>
      <c r="G298" s="213"/>
      <c r="M298" s="172" t="s">
        <v>453</v>
      </c>
      <c r="O298" s="163"/>
    </row>
    <row r="299" spans="1:104">
      <c r="A299" s="209"/>
      <c r="B299" s="210"/>
      <c r="C299" s="242" t="s">
        <v>473</v>
      </c>
      <c r="D299" s="243"/>
      <c r="E299" s="211">
        <v>128</v>
      </c>
      <c r="F299" s="212"/>
      <c r="G299" s="213"/>
      <c r="M299" s="172" t="s">
        <v>473</v>
      </c>
      <c r="O299" s="163"/>
    </row>
    <row r="300" spans="1:104" ht="22.5">
      <c r="A300" s="164">
        <v>83</v>
      </c>
      <c r="B300" s="165" t="s">
        <v>474</v>
      </c>
      <c r="C300" s="166" t="s">
        <v>475</v>
      </c>
      <c r="D300" s="167" t="s">
        <v>191</v>
      </c>
      <c r="E300" s="168">
        <v>1145.3</v>
      </c>
      <c r="F300" s="168">
        <v>0</v>
      </c>
      <c r="G300" s="169">
        <f>E300*F300</f>
        <v>0</v>
      </c>
      <c r="O300" s="163">
        <v>2</v>
      </c>
      <c r="AA300" s="141">
        <v>2</v>
      </c>
      <c r="AB300" s="141">
        <v>1</v>
      </c>
      <c r="AC300" s="141">
        <v>1</v>
      </c>
      <c r="AZ300" s="141">
        <v>1</v>
      </c>
      <c r="BA300" s="141">
        <f>IF(AZ300=1,G300,0)</f>
        <v>0</v>
      </c>
      <c r="BB300" s="141">
        <f>IF(AZ300=2,G300,0)</f>
        <v>0</v>
      </c>
      <c r="BC300" s="141">
        <f>IF(AZ300=3,G300,0)</f>
        <v>0</v>
      </c>
      <c r="BD300" s="141">
        <f>IF(AZ300=4,G300,0)</f>
        <v>0</v>
      </c>
      <c r="BE300" s="141">
        <f>IF(AZ300=5,G300,0)</f>
        <v>0</v>
      </c>
      <c r="CA300" s="170">
        <v>2</v>
      </c>
      <c r="CB300" s="170">
        <v>1</v>
      </c>
      <c r="CZ300" s="141">
        <v>0.42838999999999999</v>
      </c>
    </row>
    <row r="301" spans="1:104">
      <c r="A301" s="171"/>
      <c r="B301" s="173"/>
      <c r="C301" s="240" t="s">
        <v>476</v>
      </c>
      <c r="D301" s="241"/>
      <c r="E301" s="174">
        <v>1145.3</v>
      </c>
      <c r="F301" s="175"/>
      <c r="G301" s="176"/>
      <c r="M301" s="172" t="s">
        <v>476</v>
      </c>
      <c r="O301" s="163"/>
    </row>
    <row r="302" spans="1:104">
      <c r="A302" s="177"/>
      <c r="B302" s="178" t="s">
        <v>127</v>
      </c>
      <c r="C302" s="179" t="str">
        <f>CONCATENATE(B266," ",C266)</f>
        <v>4 Vodorovné konstrukce</v>
      </c>
      <c r="D302" s="180"/>
      <c r="E302" s="181"/>
      <c r="F302" s="182"/>
      <c r="G302" s="183">
        <f>SUM(G266:G301)</f>
        <v>0</v>
      </c>
      <c r="O302" s="163">
        <v>4</v>
      </c>
      <c r="BA302" s="184">
        <f>SUM(BA266:BA301)</f>
        <v>0</v>
      </c>
      <c r="BB302" s="184">
        <f>SUM(BB266:BB301)</f>
        <v>0</v>
      </c>
      <c r="BC302" s="184">
        <f>SUM(BC266:BC301)</f>
        <v>0</v>
      </c>
      <c r="BD302" s="184">
        <f>SUM(BD266:BD301)</f>
        <v>0</v>
      </c>
      <c r="BE302" s="184">
        <f>SUM(BE266:BE301)</f>
        <v>0</v>
      </c>
    </row>
    <row r="303" spans="1:104">
      <c r="A303" s="156" t="s">
        <v>123</v>
      </c>
      <c r="B303" s="157" t="s">
        <v>477</v>
      </c>
      <c r="C303" s="158" t="s">
        <v>478</v>
      </c>
      <c r="D303" s="159"/>
      <c r="E303" s="160"/>
      <c r="F303" s="160"/>
      <c r="G303" s="161"/>
      <c r="H303" s="162"/>
      <c r="I303" s="162"/>
      <c r="O303" s="163">
        <v>1</v>
      </c>
    </row>
    <row r="304" spans="1:104">
      <c r="A304" s="164">
        <v>84</v>
      </c>
      <c r="B304" s="165" t="s">
        <v>479</v>
      </c>
      <c r="C304" s="166" t="s">
        <v>480</v>
      </c>
      <c r="D304" s="167" t="s">
        <v>257</v>
      </c>
      <c r="E304" s="168">
        <v>1</v>
      </c>
      <c r="F304" s="168">
        <v>0</v>
      </c>
      <c r="G304" s="169">
        <f>E304*F304</f>
        <v>0</v>
      </c>
      <c r="O304" s="163">
        <v>2</v>
      </c>
      <c r="AA304" s="141">
        <v>12</v>
      </c>
      <c r="AB304" s="141">
        <v>0</v>
      </c>
      <c r="AC304" s="141">
        <v>167</v>
      </c>
      <c r="AZ304" s="141">
        <v>1</v>
      </c>
      <c r="BA304" s="141">
        <f>IF(AZ304=1,G304,0)</f>
        <v>0</v>
      </c>
      <c r="BB304" s="141">
        <f>IF(AZ304=2,G304,0)</f>
        <v>0</v>
      </c>
      <c r="BC304" s="141">
        <f>IF(AZ304=3,G304,0)</f>
        <v>0</v>
      </c>
      <c r="BD304" s="141">
        <f>IF(AZ304=4,G304,0)</f>
        <v>0</v>
      </c>
      <c r="BE304" s="141">
        <f>IF(AZ304=5,G304,0)</f>
        <v>0</v>
      </c>
      <c r="CA304" s="170">
        <v>12</v>
      </c>
      <c r="CB304" s="170">
        <v>0</v>
      </c>
      <c r="CZ304" s="141">
        <v>2.3000000000000001E-4</v>
      </c>
    </row>
    <row r="305" spans="1:104">
      <c r="A305" s="177"/>
      <c r="B305" s="178" t="s">
        <v>127</v>
      </c>
      <c r="C305" s="179" t="str">
        <f>CONCATENATE(B303," ",C303)</f>
        <v>5 Komunikace</v>
      </c>
      <c r="D305" s="180"/>
      <c r="E305" s="181"/>
      <c r="F305" s="182"/>
      <c r="G305" s="183">
        <f>SUM(G303:G304)</f>
        <v>0</v>
      </c>
      <c r="O305" s="163">
        <v>4</v>
      </c>
      <c r="BA305" s="184">
        <f>SUM(BA303:BA304)</f>
        <v>0</v>
      </c>
      <c r="BB305" s="184">
        <f>SUM(BB303:BB304)</f>
        <v>0</v>
      </c>
      <c r="BC305" s="184">
        <f>SUM(BC303:BC304)</f>
        <v>0</v>
      </c>
      <c r="BD305" s="184">
        <f>SUM(BD303:BD304)</f>
        <v>0</v>
      </c>
      <c r="BE305" s="184">
        <f>SUM(BE303:BE304)</f>
        <v>0</v>
      </c>
    </row>
    <row r="306" spans="1:104">
      <c r="A306" s="156" t="s">
        <v>123</v>
      </c>
      <c r="B306" s="157" t="s">
        <v>481</v>
      </c>
      <c r="C306" s="158" t="s">
        <v>482</v>
      </c>
      <c r="D306" s="159"/>
      <c r="E306" s="160"/>
      <c r="F306" s="160"/>
      <c r="G306" s="161"/>
      <c r="H306" s="162"/>
      <c r="I306" s="162"/>
      <c r="O306" s="163">
        <v>1</v>
      </c>
    </row>
    <row r="307" spans="1:104" ht="22.5">
      <c r="A307" s="164">
        <v>85</v>
      </c>
      <c r="B307" s="165" t="s">
        <v>483</v>
      </c>
      <c r="C307" s="166" t="s">
        <v>484</v>
      </c>
      <c r="D307" s="167" t="s">
        <v>191</v>
      </c>
      <c r="E307" s="168">
        <v>45.765000000000001</v>
      </c>
      <c r="F307" s="168">
        <v>0</v>
      </c>
      <c r="G307" s="169">
        <f>E307*F307</f>
        <v>0</v>
      </c>
      <c r="O307" s="163">
        <v>2</v>
      </c>
      <c r="AA307" s="141">
        <v>1</v>
      </c>
      <c r="AB307" s="141">
        <v>1</v>
      </c>
      <c r="AC307" s="141">
        <v>1</v>
      </c>
      <c r="AZ307" s="141">
        <v>1</v>
      </c>
      <c r="BA307" s="141">
        <f>IF(AZ307=1,G307,0)</f>
        <v>0</v>
      </c>
      <c r="BB307" s="141">
        <f>IF(AZ307=2,G307,0)</f>
        <v>0</v>
      </c>
      <c r="BC307" s="141">
        <f>IF(AZ307=3,G307,0)</f>
        <v>0</v>
      </c>
      <c r="BD307" s="141">
        <f>IF(AZ307=4,G307,0)</f>
        <v>0</v>
      </c>
      <c r="BE307" s="141">
        <f>IF(AZ307=5,G307,0)</f>
        <v>0</v>
      </c>
      <c r="CA307" s="170">
        <v>1</v>
      </c>
      <c r="CB307" s="170">
        <v>1</v>
      </c>
      <c r="CZ307" s="141">
        <v>3.7139999999999999E-2</v>
      </c>
    </row>
    <row r="308" spans="1:104">
      <c r="A308" s="171"/>
      <c r="B308" s="173"/>
      <c r="C308" s="240" t="s">
        <v>485</v>
      </c>
      <c r="D308" s="241"/>
      <c r="E308" s="174">
        <v>21.254999999999999</v>
      </c>
      <c r="F308" s="175"/>
      <c r="G308" s="176"/>
      <c r="M308" s="172" t="s">
        <v>485</v>
      </c>
      <c r="O308" s="163"/>
    </row>
    <row r="309" spans="1:104">
      <c r="A309" s="171"/>
      <c r="B309" s="173"/>
      <c r="C309" s="240" t="s">
        <v>486</v>
      </c>
      <c r="D309" s="241"/>
      <c r="E309" s="174">
        <v>24.51</v>
      </c>
      <c r="F309" s="175"/>
      <c r="G309" s="176"/>
      <c r="M309" s="172" t="s">
        <v>486</v>
      </c>
      <c r="O309" s="163"/>
    </row>
    <row r="310" spans="1:104">
      <c r="A310" s="164">
        <v>86</v>
      </c>
      <c r="B310" s="165" t="s">
        <v>487</v>
      </c>
      <c r="C310" s="166" t="s">
        <v>488</v>
      </c>
      <c r="D310" s="167" t="s">
        <v>191</v>
      </c>
      <c r="E310" s="168">
        <v>331.3544</v>
      </c>
      <c r="F310" s="168">
        <v>0</v>
      </c>
      <c r="G310" s="169">
        <f>E310*F310</f>
        <v>0</v>
      </c>
      <c r="O310" s="163">
        <v>2</v>
      </c>
      <c r="AA310" s="141">
        <v>1</v>
      </c>
      <c r="AB310" s="141">
        <v>1</v>
      </c>
      <c r="AC310" s="141">
        <v>1</v>
      </c>
      <c r="AZ310" s="141">
        <v>1</v>
      </c>
      <c r="BA310" s="141">
        <f>IF(AZ310=1,G310,0)</f>
        <v>0</v>
      </c>
      <c r="BB310" s="141">
        <f>IF(AZ310=2,G310,0)</f>
        <v>0</v>
      </c>
      <c r="BC310" s="141">
        <f>IF(AZ310=3,G310,0)</f>
        <v>0</v>
      </c>
      <c r="BD310" s="141">
        <f>IF(AZ310=4,G310,0)</f>
        <v>0</v>
      </c>
      <c r="BE310" s="141">
        <f>IF(AZ310=5,G310,0)</f>
        <v>0</v>
      </c>
      <c r="CA310" s="170">
        <v>1</v>
      </c>
      <c r="CB310" s="170">
        <v>1</v>
      </c>
      <c r="CZ310" s="141">
        <v>4.7660000000000001E-2</v>
      </c>
    </row>
    <row r="311" spans="1:104">
      <c r="A311" s="171"/>
      <c r="B311" s="173"/>
      <c r="C311" s="240" t="s">
        <v>489</v>
      </c>
      <c r="D311" s="241"/>
      <c r="E311" s="174">
        <v>0</v>
      </c>
      <c r="F311" s="175"/>
      <c r="G311" s="176"/>
      <c r="M311" s="172" t="s">
        <v>489</v>
      </c>
      <c r="O311" s="163"/>
    </row>
    <row r="312" spans="1:104">
      <c r="A312" s="171"/>
      <c r="B312" s="173"/>
      <c r="C312" s="240" t="s">
        <v>490</v>
      </c>
      <c r="D312" s="241"/>
      <c r="E312" s="174">
        <v>32.200000000000003</v>
      </c>
      <c r="F312" s="175"/>
      <c r="G312" s="176"/>
      <c r="M312" s="172" t="s">
        <v>490</v>
      </c>
      <c r="O312" s="163"/>
    </row>
    <row r="313" spans="1:104">
      <c r="A313" s="171"/>
      <c r="B313" s="173"/>
      <c r="C313" s="240" t="s">
        <v>491</v>
      </c>
      <c r="D313" s="241"/>
      <c r="E313" s="174">
        <v>50.231999999999999</v>
      </c>
      <c r="F313" s="175"/>
      <c r="G313" s="176"/>
      <c r="M313" s="172" t="s">
        <v>491</v>
      </c>
      <c r="O313" s="163"/>
    </row>
    <row r="314" spans="1:104">
      <c r="A314" s="171"/>
      <c r="B314" s="173"/>
      <c r="C314" s="240" t="s">
        <v>492</v>
      </c>
      <c r="D314" s="241"/>
      <c r="E314" s="174">
        <v>138.4624</v>
      </c>
      <c r="F314" s="175"/>
      <c r="G314" s="176"/>
      <c r="M314" s="172" t="s">
        <v>492</v>
      </c>
      <c r="O314" s="163"/>
    </row>
    <row r="315" spans="1:104">
      <c r="A315" s="171"/>
      <c r="B315" s="173"/>
      <c r="C315" s="240" t="s">
        <v>493</v>
      </c>
      <c r="D315" s="241"/>
      <c r="E315" s="174">
        <v>110.46</v>
      </c>
      <c r="F315" s="175"/>
      <c r="G315" s="176"/>
      <c r="M315" s="172" t="s">
        <v>493</v>
      </c>
      <c r="O315" s="163"/>
    </row>
    <row r="316" spans="1:104">
      <c r="A316" s="203">
        <v>87</v>
      </c>
      <c r="B316" s="204" t="s">
        <v>494</v>
      </c>
      <c r="C316" s="205" t="s">
        <v>495</v>
      </c>
      <c r="D316" s="206" t="s">
        <v>191</v>
      </c>
      <c r="E316" s="207">
        <v>178.72499999999999</v>
      </c>
      <c r="F316" s="207">
        <v>0</v>
      </c>
      <c r="G316" s="208">
        <f>E316*F316</f>
        <v>0</v>
      </c>
      <c r="O316" s="163">
        <v>2</v>
      </c>
      <c r="AA316" s="141">
        <v>1</v>
      </c>
      <c r="AB316" s="141">
        <v>1</v>
      </c>
      <c r="AC316" s="141">
        <v>1</v>
      </c>
      <c r="AZ316" s="141">
        <v>1</v>
      </c>
      <c r="BA316" s="141">
        <f>IF(AZ316=1,G316,0)</f>
        <v>0</v>
      </c>
      <c r="BB316" s="141">
        <f>IF(AZ316=2,G316,0)</f>
        <v>0</v>
      </c>
      <c r="BC316" s="141">
        <f>IF(AZ316=3,G316,0)</f>
        <v>0</v>
      </c>
      <c r="BD316" s="141">
        <f>IF(AZ316=4,G316,0)</f>
        <v>0</v>
      </c>
      <c r="BE316" s="141">
        <f>IF(AZ316=5,G316,0)</f>
        <v>0</v>
      </c>
      <c r="CA316" s="170">
        <v>1</v>
      </c>
      <c r="CB316" s="170">
        <v>1</v>
      </c>
      <c r="CZ316" s="141">
        <v>4.7660000000000001E-2</v>
      </c>
    </row>
    <row r="317" spans="1:104">
      <c r="A317" s="171"/>
      <c r="B317" s="173"/>
      <c r="C317" s="240" t="s">
        <v>496</v>
      </c>
      <c r="D317" s="241"/>
      <c r="E317" s="174">
        <v>147</v>
      </c>
      <c r="F317" s="175"/>
      <c r="G317" s="176"/>
      <c r="M317" s="172" t="s">
        <v>496</v>
      </c>
      <c r="O317" s="163"/>
    </row>
    <row r="318" spans="1:104">
      <c r="A318" s="171"/>
      <c r="B318" s="173"/>
      <c r="C318" s="240" t="s">
        <v>497</v>
      </c>
      <c r="D318" s="241"/>
      <c r="E318" s="174">
        <v>-15.475</v>
      </c>
      <c r="F318" s="175"/>
      <c r="G318" s="176"/>
      <c r="M318" s="172" t="s">
        <v>497</v>
      </c>
      <c r="O318" s="163"/>
    </row>
    <row r="319" spans="1:104">
      <c r="A319" s="171"/>
      <c r="B319" s="173"/>
      <c r="C319" s="242" t="s">
        <v>498</v>
      </c>
      <c r="D319" s="243"/>
      <c r="E319" s="211">
        <v>47.2</v>
      </c>
      <c r="F319" s="175"/>
      <c r="G319" s="176"/>
      <c r="M319" s="172" t="s">
        <v>498</v>
      </c>
      <c r="O319" s="163"/>
    </row>
    <row r="320" spans="1:104">
      <c r="A320" s="177"/>
      <c r="B320" s="178" t="s">
        <v>127</v>
      </c>
      <c r="C320" s="179" t="str">
        <f>CONCATENATE(B306," ",C306)</f>
        <v>61 Upravy povrchů vnitřní</v>
      </c>
      <c r="D320" s="180"/>
      <c r="E320" s="181"/>
      <c r="F320" s="182"/>
      <c r="G320" s="183">
        <f>SUM(G306:G319)</f>
        <v>0</v>
      </c>
      <c r="O320" s="163">
        <v>4</v>
      </c>
      <c r="BA320" s="184">
        <f>SUM(BA306:BA319)</f>
        <v>0</v>
      </c>
      <c r="BB320" s="184">
        <f>SUM(BB306:BB319)</f>
        <v>0</v>
      </c>
      <c r="BC320" s="184">
        <f>SUM(BC306:BC319)</f>
        <v>0</v>
      </c>
      <c r="BD320" s="184">
        <f>SUM(BD306:BD319)</f>
        <v>0</v>
      </c>
      <c r="BE320" s="184">
        <f>SUM(BE306:BE319)</f>
        <v>0</v>
      </c>
    </row>
    <row r="321" spans="1:104">
      <c r="A321" s="156" t="s">
        <v>123</v>
      </c>
      <c r="B321" s="157" t="s">
        <v>499</v>
      </c>
      <c r="C321" s="158" t="s">
        <v>500</v>
      </c>
      <c r="D321" s="159"/>
      <c r="E321" s="160"/>
      <c r="F321" s="160"/>
      <c r="G321" s="161"/>
      <c r="H321" s="162"/>
      <c r="I321" s="162"/>
      <c r="O321" s="163">
        <v>1</v>
      </c>
    </row>
    <row r="322" spans="1:104" ht="22.5">
      <c r="A322" s="164">
        <v>88</v>
      </c>
      <c r="B322" s="165" t="s">
        <v>501</v>
      </c>
      <c r="C322" s="166" t="s">
        <v>502</v>
      </c>
      <c r="D322" s="167" t="s">
        <v>135</v>
      </c>
      <c r="E322" s="168">
        <v>933.47239999999999</v>
      </c>
      <c r="F322" s="168">
        <v>0</v>
      </c>
      <c r="G322" s="169">
        <f>E322*F322</f>
        <v>0</v>
      </c>
      <c r="O322" s="163">
        <v>2</v>
      </c>
      <c r="AA322" s="141">
        <v>1</v>
      </c>
      <c r="AB322" s="141">
        <v>1</v>
      </c>
      <c r="AC322" s="141">
        <v>1</v>
      </c>
      <c r="AZ322" s="141">
        <v>1</v>
      </c>
      <c r="BA322" s="141">
        <f>IF(AZ322=1,G322,0)</f>
        <v>0</v>
      </c>
      <c r="BB322" s="141">
        <f>IF(AZ322=2,G322,0)</f>
        <v>0</v>
      </c>
      <c r="BC322" s="141">
        <f>IF(AZ322=3,G322,0)</f>
        <v>0</v>
      </c>
      <c r="BD322" s="141">
        <f>IF(AZ322=4,G322,0)</f>
        <v>0</v>
      </c>
      <c r="BE322" s="141">
        <f>IF(AZ322=5,G322,0)</f>
        <v>0</v>
      </c>
      <c r="CA322" s="170">
        <v>1</v>
      </c>
      <c r="CB322" s="170">
        <v>1</v>
      </c>
      <c r="CZ322" s="141">
        <v>2.5449999999999999</v>
      </c>
    </row>
    <row r="323" spans="1:104">
      <c r="A323" s="171"/>
      <c r="B323" s="173"/>
      <c r="C323" s="240" t="s">
        <v>503</v>
      </c>
      <c r="D323" s="241"/>
      <c r="E323" s="174">
        <v>915.79240000000004</v>
      </c>
      <c r="F323" s="175"/>
      <c r="G323" s="176"/>
      <c r="M323" s="172" t="s">
        <v>503</v>
      </c>
      <c r="O323" s="163"/>
    </row>
    <row r="324" spans="1:104">
      <c r="A324" s="171"/>
      <c r="B324" s="173"/>
      <c r="C324" s="240" t="s">
        <v>504</v>
      </c>
      <c r="D324" s="241"/>
      <c r="E324" s="174">
        <v>17.68</v>
      </c>
      <c r="F324" s="175"/>
      <c r="G324" s="176"/>
      <c r="M324" s="172" t="s">
        <v>504</v>
      </c>
      <c r="O324" s="163"/>
    </row>
    <row r="325" spans="1:104">
      <c r="A325" s="164">
        <v>89</v>
      </c>
      <c r="B325" s="165" t="s">
        <v>505</v>
      </c>
      <c r="C325" s="166" t="s">
        <v>506</v>
      </c>
      <c r="D325" s="167" t="s">
        <v>191</v>
      </c>
      <c r="E325" s="168">
        <v>4923.96</v>
      </c>
      <c r="F325" s="168">
        <v>0</v>
      </c>
      <c r="G325" s="169">
        <f>E325*F325</f>
        <v>0</v>
      </c>
      <c r="O325" s="163">
        <v>2</v>
      </c>
      <c r="AA325" s="141">
        <v>1</v>
      </c>
      <c r="AB325" s="141">
        <v>1</v>
      </c>
      <c r="AC325" s="141">
        <v>1</v>
      </c>
      <c r="AZ325" s="141">
        <v>1</v>
      </c>
      <c r="BA325" s="141">
        <f>IF(AZ325=1,G325,0)</f>
        <v>0</v>
      </c>
      <c r="BB325" s="141">
        <f>IF(AZ325=2,G325,0)</f>
        <v>0</v>
      </c>
      <c r="BC325" s="141">
        <f>IF(AZ325=3,G325,0)</f>
        <v>0</v>
      </c>
      <c r="BD325" s="141">
        <f>IF(AZ325=4,G325,0)</f>
        <v>0</v>
      </c>
      <c r="BE325" s="141">
        <f>IF(AZ325=5,G325,0)</f>
        <v>0</v>
      </c>
      <c r="CA325" s="170">
        <v>1</v>
      </c>
      <c r="CB325" s="170">
        <v>1</v>
      </c>
      <c r="CZ325" s="141">
        <v>5.0000000000000001E-3</v>
      </c>
    </row>
    <row r="326" spans="1:104">
      <c r="A326" s="171"/>
      <c r="B326" s="173"/>
      <c r="C326" s="240" t="s">
        <v>507</v>
      </c>
      <c r="D326" s="241"/>
      <c r="E326" s="174">
        <v>4819.96</v>
      </c>
      <c r="F326" s="175"/>
      <c r="G326" s="176"/>
      <c r="M326" s="172" t="s">
        <v>507</v>
      </c>
      <c r="O326" s="163"/>
    </row>
    <row r="327" spans="1:104">
      <c r="A327" s="171"/>
      <c r="B327" s="173"/>
      <c r="C327" s="240" t="s">
        <v>508</v>
      </c>
      <c r="D327" s="241"/>
      <c r="E327" s="174">
        <v>104</v>
      </c>
      <c r="F327" s="175"/>
      <c r="G327" s="176"/>
      <c r="M327" s="172" t="s">
        <v>508</v>
      </c>
      <c r="O327" s="163"/>
    </row>
    <row r="328" spans="1:104">
      <c r="A328" s="164">
        <v>90</v>
      </c>
      <c r="B328" s="165" t="s">
        <v>509</v>
      </c>
      <c r="C328" s="166" t="s">
        <v>510</v>
      </c>
      <c r="D328" s="167" t="s">
        <v>221</v>
      </c>
      <c r="E328" s="168">
        <v>1.9420999999999999</v>
      </c>
      <c r="F328" s="168">
        <v>0</v>
      </c>
      <c r="G328" s="169">
        <f>E328*F328</f>
        <v>0</v>
      </c>
      <c r="O328" s="163">
        <v>2</v>
      </c>
      <c r="AA328" s="141">
        <v>1</v>
      </c>
      <c r="AB328" s="141">
        <v>1</v>
      </c>
      <c r="AC328" s="141">
        <v>1</v>
      </c>
      <c r="AZ328" s="141">
        <v>1</v>
      </c>
      <c r="BA328" s="141">
        <f>IF(AZ328=1,G328,0)</f>
        <v>0</v>
      </c>
      <c r="BB328" s="141">
        <f>IF(AZ328=2,G328,0)</f>
        <v>0</v>
      </c>
      <c r="BC328" s="141">
        <f>IF(AZ328=3,G328,0)</f>
        <v>0</v>
      </c>
      <c r="BD328" s="141">
        <f>IF(AZ328=4,G328,0)</f>
        <v>0</v>
      </c>
      <c r="BE328" s="141">
        <f>IF(AZ328=5,G328,0)</f>
        <v>0</v>
      </c>
      <c r="CA328" s="170">
        <v>1</v>
      </c>
      <c r="CB328" s="170">
        <v>1</v>
      </c>
      <c r="CZ328" s="141">
        <v>1.0662499999999999</v>
      </c>
    </row>
    <row r="329" spans="1:104" ht="22.5">
      <c r="A329" s="171"/>
      <c r="B329" s="173"/>
      <c r="C329" s="240" t="s">
        <v>511</v>
      </c>
      <c r="D329" s="241"/>
      <c r="E329" s="174">
        <v>1.9420999999999999</v>
      </c>
      <c r="F329" s="175"/>
      <c r="G329" s="176"/>
      <c r="M329" s="172" t="s">
        <v>511</v>
      </c>
      <c r="O329" s="163"/>
    </row>
    <row r="330" spans="1:104" ht="22.5">
      <c r="A330" s="164">
        <v>91</v>
      </c>
      <c r="B330" s="165" t="s">
        <v>512</v>
      </c>
      <c r="C330" s="166" t="s">
        <v>513</v>
      </c>
      <c r="D330" s="167" t="s">
        <v>135</v>
      </c>
      <c r="E330" s="168">
        <v>87.761600000000001</v>
      </c>
      <c r="F330" s="168">
        <v>0</v>
      </c>
      <c r="G330" s="169">
        <f>E330*F330</f>
        <v>0</v>
      </c>
      <c r="O330" s="163">
        <v>2</v>
      </c>
      <c r="AA330" s="141">
        <v>1</v>
      </c>
      <c r="AB330" s="141">
        <v>1</v>
      </c>
      <c r="AC330" s="141">
        <v>1</v>
      </c>
      <c r="AZ330" s="141">
        <v>1</v>
      </c>
      <c r="BA330" s="141">
        <f>IF(AZ330=1,G330,0)</f>
        <v>0</v>
      </c>
      <c r="BB330" s="141">
        <f>IF(AZ330=2,G330,0)</f>
        <v>0</v>
      </c>
      <c r="BC330" s="141">
        <f>IF(AZ330=3,G330,0)</f>
        <v>0</v>
      </c>
      <c r="BD330" s="141">
        <f>IF(AZ330=4,G330,0)</f>
        <v>0</v>
      </c>
      <c r="BE330" s="141">
        <f>IF(AZ330=5,G330,0)</f>
        <v>0</v>
      </c>
      <c r="CA330" s="170">
        <v>1</v>
      </c>
      <c r="CB330" s="170">
        <v>1</v>
      </c>
      <c r="CZ330" s="141">
        <v>1.919</v>
      </c>
    </row>
    <row r="331" spans="1:104">
      <c r="A331" s="171"/>
      <c r="B331" s="173"/>
      <c r="C331" s="240" t="s">
        <v>514</v>
      </c>
      <c r="D331" s="241"/>
      <c r="E331" s="174">
        <v>87.761600000000001</v>
      </c>
      <c r="F331" s="175"/>
      <c r="G331" s="176"/>
      <c r="M331" s="172" t="s">
        <v>514</v>
      </c>
      <c r="O331" s="163"/>
    </row>
    <row r="332" spans="1:104">
      <c r="A332" s="164">
        <v>92</v>
      </c>
      <c r="B332" s="165" t="s">
        <v>515</v>
      </c>
      <c r="C332" s="166" t="s">
        <v>516</v>
      </c>
      <c r="D332" s="167" t="s">
        <v>191</v>
      </c>
      <c r="E332" s="168">
        <v>42.447000000000003</v>
      </c>
      <c r="F332" s="168">
        <v>0</v>
      </c>
      <c r="G332" s="169">
        <f>E332*F332</f>
        <v>0</v>
      </c>
      <c r="O332" s="163">
        <v>2</v>
      </c>
      <c r="AA332" s="141">
        <v>1</v>
      </c>
      <c r="AB332" s="141">
        <v>1</v>
      </c>
      <c r="AC332" s="141">
        <v>1</v>
      </c>
      <c r="AZ332" s="141">
        <v>1</v>
      </c>
      <c r="BA332" s="141">
        <f>IF(AZ332=1,G332,0)</f>
        <v>0</v>
      </c>
      <c r="BB332" s="141">
        <f>IF(AZ332=2,G332,0)</f>
        <v>0</v>
      </c>
      <c r="BC332" s="141">
        <f>IF(AZ332=3,G332,0)</f>
        <v>0</v>
      </c>
      <c r="BD332" s="141">
        <f>IF(AZ332=4,G332,0)</f>
        <v>0</v>
      </c>
      <c r="BE332" s="141">
        <f>IF(AZ332=5,G332,0)</f>
        <v>0</v>
      </c>
      <c r="CA332" s="170">
        <v>1</v>
      </c>
      <c r="CB332" s="170">
        <v>1</v>
      </c>
      <c r="CZ332" s="141">
        <v>6.5460000000000004E-2</v>
      </c>
    </row>
    <row r="333" spans="1:104">
      <c r="A333" s="171"/>
      <c r="B333" s="173"/>
      <c r="C333" s="240" t="s">
        <v>517</v>
      </c>
      <c r="D333" s="241"/>
      <c r="E333" s="174">
        <v>18.951000000000001</v>
      </c>
      <c r="F333" s="175"/>
      <c r="G333" s="176"/>
      <c r="M333" s="172" t="s">
        <v>517</v>
      </c>
      <c r="O333" s="163"/>
    </row>
    <row r="334" spans="1:104">
      <c r="A334" s="171"/>
      <c r="B334" s="173"/>
      <c r="C334" s="240" t="s">
        <v>518</v>
      </c>
      <c r="D334" s="241"/>
      <c r="E334" s="174">
        <v>23.495999999999999</v>
      </c>
      <c r="F334" s="175"/>
      <c r="G334" s="176"/>
      <c r="M334" s="172" t="s">
        <v>518</v>
      </c>
      <c r="O334" s="163"/>
    </row>
    <row r="335" spans="1:104">
      <c r="A335" s="164">
        <v>93</v>
      </c>
      <c r="B335" s="165" t="s">
        <v>519</v>
      </c>
      <c r="C335" s="166" t="s">
        <v>520</v>
      </c>
      <c r="D335" s="167" t="s">
        <v>191</v>
      </c>
      <c r="E335" s="168">
        <v>1253.7375</v>
      </c>
      <c r="F335" s="168">
        <v>0</v>
      </c>
      <c r="G335" s="169">
        <f>E335*F335</f>
        <v>0</v>
      </c>
      <c r="O335" s="163">
        <v>2</v>
      </c>
      <c r="AA335" s="141">
        <v>1</v>
      </c>
      <c r="AB335" s="141">
        <v>1</v>
      </c>
      <c r="AC335" s="141">
        <v>1</v>
      </c>
      <c r="AZ335" s="141">
        <v>1</v>
      </c>
      <c r="BA335" s="141">
        <f>IF(AZ335=1,G335,0)</f>
        <v>0</v>
      </c>
      <c r="BB335" s="141">
        <f>IF(AZ335=2,G335,0)</f>
        <v>0</v>
      </c>
      <c r="BC335" s="141">
        <f>IF(AZ335=3,G335,0)</f>
        <v>0</v>
      </c>
      <c r="BD335" s="141">
        <f>IF(AZ335=4,G335,0)</f>
        <v>0</v>
      </c>
      <c r="BE335" s="141">
        <f>IF(AZ335=5,G335,0)</f>
        <v>0</v>
      </c>
      <c r="CA335" s="170">
        <v>1</v>
      </c>
      <c r="CB335" s="170">
        <v>1</v>
      </c>
      <c r="CZ335" s="141">
        <v>9.8680000000000004E-2</v>
      </c>
    </row>
    <row r="336" spans="1:104">
      <c r="A336" s="171"/>
      <c r="B336" s="173"/>
      <c r="C336" s="240" t="s">
        <v>521</v>
      </c>
      <c r="D336" s="241"/>
      <c r="E336" s="174">
        <v>1253.7375</v>
      </c>
      <c r="F336" s="175"/>
      <c r="G336" s="176"/>
      <c r="M336" s="172" t="s">
        <v>521</v>
      </c>
      <c r="O336" s="163"/>
    </row>
    <row r="337" spans="1:104">
      <c r="A337" s="177"/>
      <c r="B337" s="178" t="s">
        <v>127</v>
      </c>
      <c r="C337" s="179" t="str">
        <f>CONCATENATE(B321," ",C321)</f>
        <v>63 Podlahy a podlahové konstrukce</v>
      </c>
      <c r="D337" s="180"/>
      <c r="E337" s="181"/>
      <c r="F337" s="182"/>
      <c r="G337" s="183">
        <f>SUM(G321:G336)</f>
        <v>0</v>
      </c>
      <c r="O337" s="163">
        <v>4</v>
      </c>
      <c r="BA337" s="184">
        <f>SUM(BA321:BA336)</f>
        <v>0</v>
      </c>
      <c r="BB337" s="184">
        <f>SUM(BB321:BB336)</f>
        <v>0</v>
      </c>
      <c r="BC337" s="184">
        <f>SUM(BC321:BC336)</f>
        <v>0</v>
      </c>
      <c r="BD337" s="184">
        <f>SUM(BD321:BD336)</f>
        <v>0</v>
      </c>
      <c r="BE337" s="184">
        <f>SUM(BE321:BE336)</f>
        <v>0</v>
      </c>
    </row>
    <row r="338" spans="1:104">
      <c r="A338" s="156" t="s">
        <v>123</v>
      </c>
      <c r="B338" s="157" t="s">
        <v>522</v>
      </c>
      <c r="C338" s="158" t="s">
        <v>523</v>
      </c>
      <c r="D338" s="159"/>
      <c r="E338" s="160"/>
      <c r="F338" s="160"/>
      <c r="G338" s="161"/>
      <c r="H338" s="162"/>
      <c r="I338" s="162"/>
      <c r="O338" s="163">
        <v>1</v>
      </c>
    </row>
    <row r="339" spans="1:104">
      <c r="A339" s="164">
        <v>94</v>
      </c>
      <c r="B339" s="165" t="s">
        <v>524</v>
      </c>
      <c r="C339" s="166" t="s">
        <v>525</v>
      </c>
      <c r="D339" s="167" t="s">
        <v>191</v>
      </c>
      <c r="E339" s="168">
        <v>1306.0999999999999</v>
      </c>
      <c r="F339" s="168">
        <v>0</v>
      </c>
      <c r="G339" s="169">
        <f>E339*F339</f>
        <v>0</v>
      </c>
      <c r="O339" s="163">
        <v>2</v>
      </c>
      <c r="AA339" s="141">
        <v>1</v>
      </c>
      <c r="AB339" s="141">
        <v>1</v>
      </c>
      <c r="AC339" s="141">
        <v>1</v>
      </c>
      <c r="AZ339" s="141">
        <v>1</v>
      </c>
      <c r="BA339" s="141">
        <f>IF(AZ339=1,G339,0)</f>
        <v>0</v>
      </c>
      <c r="BB339" s="141">
        <f>IF(AZ339=2,G339,0)</f>
        <v>0</v>
      </c>
      <c r="BC339" s="141">
        <f>IF(AZ339=3,G339,0)</f>
        <v>0</v>
      </c>
      <c r="BD339" s="141">
        <f>IF(AZ339=4,G339,0)</f>
        <v>0</v>
      </c>
      <c r="BE339" s="141">
        <f>IF(AZ339=5,G339,0)</f>
        <v>0</v>
      </c>
      <c r="CA339" s="170">
        <v>1</v>
      </c>
      <c r="CB339" s="170">
        <v>1</v>
      </c>
      <c r="CZ339" s="141">
        <v>5.9199999999999999E-3</v>
      </c>
    </row>
    <row r="340" spans="1:104">
      <c r="A340" s="171"/>
      <c r="B340" s="173"/>
      <c r="C340" s="240" t="s">
        <v>526</v>
      </c>
      <c r="D340" s="241"/>
      <c r="E340" s="174">
        <v>1306.0999999999999</v>
      </c>
      <c r="F340" s="175"/>
      <c r="G340" s="176"/>
      <c r="M340" s="172" t="s">
        <v>526</v>
      </c>
      <c r="O340" s="163"/>
    </row>
    <row r="341" spans="1:104">
      <c r="A341" s="177"/>
      <c r="B341" s="178" t="s">
        <v>127</v>
      </c>
      <c r="C341" s="179" t="str">
        <f>CONCATENATE(B338," ",C338)</f>
        <v>94 Lešení a stavební výtahy</v>
      </c>
      <c r="D341" s="180"/>
      <c r="E341" s="181"/>
      <c r="F341" s="182"/>
      <c r="G341" s="183">
        <f>SUM(G338:G340)</f>
        <v>0</v>
      </c>
      <c r="O341" s="163">
        <v>4</v>
      </c>
      <c r="BA341" s="184">
        <f>SUM(BA338:BA340)</f>
        <v>0</v>
      </c>
      <c r="BB341" s="184">
        <f>SUM(BB338:BB340)</f>
        <v>0</v>
      </c>
      <c r="BC341" s="184">
        <f>SUM(BC338:BC340)</f>
        <v>0</v>
      </c>
      <c r="BD341" s="184">
        <f>SUM(BD338:BD340)</f>
        <v>0</v>
      </c>
      <c r="BE341" s="184">
        <f>SUM(BE338:BE340)</f>
        <v>0</v>
      </c>
    </row>
    <row r="342" spans="1:104">
      <c r="A342" s="156" t="s">
        <v>123</v>
      </c>
      <c r="B342" s="157" t="s">
        <v>527</v>
      </c>
      <c r="C342" s="158" t="s">
        <v>528</v>
      </c>
      <c r="D342" s="159"/>
      <c r="E342" s="160"/>
      <c r="F342" s="160"/>
      <c r="G342" s="161"/>
      <c r="H342" s="162"/>
      <c r="I342" s="162"/>
      <c r="O342" s="163">
        <v>1</v>
      </c>
    </row>
    <row r="343" spans="1:104">
      <c r="A343" s="164">
        <v>95</v>
      </c>
      <c r="B343" s="165" t="s">
        <v>529</v>
      </c>
      <c r="C343" s="166" t="s">
        <v>530</v>
      </c>
      <c r="D343" s="167" t="s">
        <v>191</v>
      </c>
      <c r="E343" s="168">
        <v>6293.1949999999997</v>
      </c>
      <c r="F343" s="168">
        <v>0</v>
      </c>
      <c r="G343" s="169">
        <f>E343*F343</f>
        <v>0</v>
      </c>
      <c r="O343" s="163">
        <v>2</v>
      </c>
      <c r="AA343" s="141">
        <v>1</v>
      </c>
      <c r="AB343" s="141">
        <v>1</v>
      </c>
      <c r="AC343" s="141">
        <v>1</v>
      </c>
      <c r="AZ343" s="141">
        <v>1</v>
      </c>
      <c r="BA343" s="141">
        <f>IF(AZ343=1,G343,0)</f>
        <v>0</v>
      </c>
      <c r="BB343" s="141">
        <f>IF(AZ343=2,G343,0)</f>
        <v>0</v>
      </c>
      <c r="BC343" s="141">
        <f>IF(AZ343=3,G343,0)</f>
        <v>0</v>
      </c>
      <c r="BD343" s="141">
        <f>IF(AZ343=4,G343,0)</f>
        <v>0</v>
      </c>
      <c r="BE343" s="141">
        <f>IF(AZ343=5,G343,0)</f>
        <v>0</v>
      </c>
      <c r="CA343" s="170">
        <v>1</v>
      </c>
      <c r="CB343" s="170">
        <v>1</v>
      </c>
      <c r="CZ343" s="141">
        <v>4.0000000000000003E-5</v>
      </c>
    </row>
    <row r="344" spans="1:104">
      <c r="A344" s="171"/>
      <c r="B344" s="173"/>
      <c r="C344" s="240" t="s">
        <v>531</v>
      </c>
      <c r="D344" s="241"/>
      <c r="E344" s="174">
        <v>4982.3374999999996</v>
      </c>
      <c r="F344" s="175"/>
      <c r="G344" s="176"/>
      <c r="M344" s="172" t="s">
        <v>531</v>
      </c>
      <c r="O344" s="163"/>
    </row>
    <row r="345" spans="1:104">
      <c r="A345" s="171"/>
      <c r="B345" s="173"/>
      <c r="C345" s="240" t="s">
        <v>532</v>
      </c>
      <c r="D345" s="241"/>
      <c r="E345" s="174">
        <v>1310.8575000000001</v>
      </c>
      <c r="F345" s="175"/>
      <c r="G345" s="176"/>
      <c r="M345" s="172" t="s">
        <v>532</v>
      </c>
      <c r="O345" s="163"/>
    </row>
    <row r="346" spans="1:104" ht="22.5">
      <c r="A346" s="164">
        <v>96</v>
      </c>
      <c r="B346" s="165" t="s">
        <v>533</v>
      </c>
      <c r="C346" s="166" t="s">
        <v>534</v>
      </c>
      <c r="D346" s="167" t="s">
        <v>250</v>
      </c>
      <c r="E346" s="168">
        <v>147.75</v>
      </c>
      <c r="F346" s="168">
        <v>0</v>
      </c>
      <c r="G346" s="169">
        <f>E346*F346</f>
        <v>0</v>
      </c>
      <c r="O346" s="163">
        <v>2</v>
      </c>
      <c r="AA346" s="141">
        <v>12</v>
      </c>
      <c r="AB346" s="141">
        <v>0</v>
      </c>
      <c r="AC346" s="141">
        <v>232</v>
      </c>
      <c r="AZ346" s="141">
        <v>1</v>
      </c>
      <c r="BA346" s="141">
        <f>IF(AZ346=1,G346,0)</f>
        <v>0</v>
      </c>
      <c r="BB346" s="141">
        <f>IF(AZ346=2,G346,0)</f>
        <v>0</v>
      </c>
      <c r="BC346" s="141">
        <f>IF(AZ346=3,G346,0)</f>
        <v>0</v>
      </c>
      <c r="BD346" s="141">
        <f>IF(AZ346=4,G346,0)</f>
        <v>0</v>
      </c>
      <c r="BE346" s="141">
        <f>IF(AZ346=5,G346,0)</f>
        <v>0</v>
      </c>
      <c r="CA346" s="170">
        <v>12</v>
      </c>
      <c r="CB346" s="170">
        <v>0</v>
      </c>
      <c r="CZ346" s="141">
        <v>0.34977000000000003</v>
      </c>
    </row>
    <row r="347" spans="1:104">
      <c r="A347" s="171"/>
      <c r="B347" s="173"/>
      <c r="C347" s="240" t="s">
        <v>535</v>
      </c>
      <c r="D347" s="241"/>
      <c r="E347" s="174">
        <v>147.75</v>
      </c>
      <c r="F347" s="175"/>
      <c r="G347" s="176"/>
      <c r="M347" s="172" t="s">
        <v>535</v>
      </c>
      <c r="O347" s="163"/>
    </row>
    <row r="348" spans="1:104" ht="22.5">
      <c r="A348" s="164">
        <v>97</v>
      </c>
      <c r="B348" s="165" t="s">
        <v>536</v>
      </c>
      <c r="C348" s="166" t="s">
        <v>537</v>
      </c>
      <c r="D348" s="167" t="s">
        <v>257</v>
      </c>
      <c r="E348" s="168">
        <v>1</v>
      </c>
      <c r="F348" s="168">
        <v>0</v>
      </c>
      <c r="G348" s="169">
        <f>E348*F348</f>
        <v>0</v>
      </c>
      <c r="O348" s="163">
        <v>2</v>
      </c>
      <c r="AA348" s="141">
        <v>12</v>
      </c>
      <c r="AB348" s="141">
        <v>0</v>
      </c>
      <c r="AC348" s="141">
        <v>142</v>
      </c>
      <c r="AZ348" s="141">
        <v>1</v>
      </c>
      <c r="BA348" s="141">
        <f>IF(AZ348=1,G348,0)</f>
        <v>0</v>
      </c>
      <c r="BB348" s="141">
        <f>IF(AZ348=2,G348,0)</f>
        <v>0</v>
      </c>
      <c r="BC348" s="141">
        <f>IF(AZ348=3,G348,0)</f>
        <v>0</v>
      </c>
      <c r="BD348" s="141">
        <f>IF(AZ348=4,G348,0)</f>
        <v>0</v>
      </c>
      <c r="BE348" s="141">
        <f>IF(AZ348=5,G348,0)</f>
        <v>0</v>
      </c>
      <c r="CA348" s="170">
        <v>12</v>
      </c>
      <c r="CB348" s="170">
        <v>0</v>
      </c>
      <c r="CZ348" s="141">
        <v>0</v>
      </c>
    </row>
    <row r="349" spans="1:104">
      <c r="A349" s="177"/>
      <c r="B349" s="178" t="s">
        <v>127</v>
      </c>
      <c r="C349" s="179" t="str">
        <f>CONCATENATE(B342," ",C342)</f>
        <v>95 Dokončovací konstrukce na pozemních stavbách</v>
      </c>
      <c r="D349" s="180"/>
      <c r="E349" s="181"/>
      <c r="F349" s="182"/>
      <c r="G349" s="183">
        <f>SUM(G342:G348)</f>
        <v>0</v>
      </c>
      <c r="O349" s="163">
        <v>4</v>
      </c>
      <c r="BA349" s="184">
        <f>SUM(BA342:BA348)</f>
        <v>0</v>
      </c>
      <c r="BB349" s="184">
        <f>SUM(BB342:BB348)</f>
        <v>0</v>
      </c>
      <c r="BC349" s="184">
        <f>SUM(BC342:BC348)</f>
        <v>0</v>
      </c>
      <c r="BD349" s="184">
        <f>SUM(BD342:BD348)</f>
        <v>0</v>
      </c>
      <c r="BE349" s="184">
        <f>SUM(BE342:BE348)</f>
        <v>0</v>
      </c>
    </row>
    <row r="350" spans="1:104">
      <c r="A350" s="156" t="s">
        <v>123</v>
      </c>
      <c r="B350" s="157" t="s">
        <v>538</v>
      </c>
      <c r="C350" s="158" t="s">
        <v>539</v>
      </c>
      <c r="D350" s="159"/>
      <c r="E350" s="160"/>
      <c r="F350" s="160"/>
      <c r="G350" s="161"/>
      <c r="H350" s="162"/>
      <c r="I350" s="162"/>
      <c r="O350" s="163">
        <v>1</v>
      </c>
    </row>
    <row r="351" spans="1:104">
      <c r="A351" s="164">
        <v>98</v>
      </c>
      <c r="B351" s="165" t="s">
        <v>540</v>
      </c>
      <c r="C351" s="166" t="s">
        <v>541</v>
      </c>
      <c r="D351" s="167" t="s">
        <v>191</v>
      </c>
      <c r="E351" s="168">
        <v>345</v>
      </c>
      <c r="F351" s="168">
        <v>0</v>
      </c>
      <c r="G351" s="169">
        <f>E351*F351</f>
        <v>0</v>
      </c>
      <c r="O351" s="163">
        <v>2</v>
      </c>
      <c r="AA351" s="141">
        <v>1</v>
      </c>
      <c r="AB351" s="141">
        <v>1</v>
      </c>
      <c r="AC351" s="141">
        <v>1</v>
      </c>
      <c r="AZ351" s="141">
        <v>1</v>
      </c>
      <c r="BA351" s="141">
        <f>IF(AZ351=1,G351,0)</f>
        <v>0</v>
      </c>
      <c r="BB351" s="141">
        <f>IF(AZ351=2,G351,0)</f>
        <v>0</v>
      </c>
      <c r="BC351" s="141">
        <f>IF(AZ351=3,G351,0)</f>
        <v>0</v>
      </c>
      <c r="BD351" s="141">
        <f>IF(AZ351=4,G351,0)</f>
        <v>0</v>
      </c>
      <c r="BE351" s="141">
        <f>IF(AZ351=5,G351,0)</f>
        <v>0</v>
      </c>
      <c r="CA351" s="170">
        <v>1</v>
      </c>
      <c r="CB351" s="170">
        <v>1</v>
      </c>
      <c r="CZ351" s="141">
        <v>0</v>
      </c>
    </row>
    <row r="352" spans="1:104">
      <c r="A352" s="164">
        <v>99</v>
      </c>
      <c r="B352" s="165" t="s">
        <v>542</v>
      </c>
      <c r="C352" s="166" t="s">
        <v>543</v>
      </c>
      <c r="D352" s="167" t="s">
        <v>191</v>
      </c>
      <c r="E352" s="168">
        <v>975</v>
      </c>
      <c r="F352" s="168">
        <v>0</v>
      </c>
      <c r="G352" s="169">
        <f>E352*F352</f>
        <v>0</v>
      </c>
      <c r="O352" s="163">
        <v>2</v>
      </c>
      <c r="AA352" s="141">
        <v>1</v>
      </c>
      <c r="AB352" s="141">
        <v>1</v>
      </c>
      <c r="AC352" s="141">
        <v>1</v>
      </c>
      <c r="AZ352" s="141">
        <v>1</v>
      </c>
      <c r="BA352" s="141">
        <f>IF(AZ352=1,G352,0)</f>
        <v>0</v>
      </c>
      <c r="BB352" s="141">
        <f>IF(AZ352=2,G352,0)</f>
        <v>0</v>
      </c>
      <c r="BC352" s="141">
        <f>IF(AZ352=3,G352,0)</f>
        <v>0</v>
      </c>
      <c r="BD352" s="141">
        <f>IF(AZ352=4,G352,0)</f>
        <v>0</v>
      </c>
      <c r="BE352" s="141">
        <f>IF(AZ352=5,G352,0)</f>
        <v>0</v>
      </c>
      <c r="CA352" s="170">
        <v>1</v>
      </c>
      <c r="CB352" s="170">
        <v>1</v>
      </c>
      <c r="CZ352" s="141">
        <v>0</v>
      </c>
    </row>
    <row r="353" spans="1:104">
      <c r="A353" s="203">
        <v>100</v>
      </c>
      <c r="B353" s="204" t="s">
        <v>544</v>
      </c>
      <c r="C353" s="205" t="s">
        <v>545</v>
      </c>
      <c r="D353" s="206" t="s">
        <v>221</v>
      </c>
      <c r="E353" s="207">
        <v>5823.0249999999996</v>
      </c>
      <c r="F353" s="207">
        <v>0</v>
      </c>
      <c r="G353" s="208">
        <f>E353*F353</f>
        <v>0</v>
      </c>
      <c r="O353" s="163">
        <v>2</v>
      </c>
      <c r="AA353" s="141">
        <v>1</v>
      </c>
      <c r="AB353" s="141">
        <v>3</v>
      </c>
      <c r="AC353" s="141">
        <v>3</v>
      </c>
      <c r="AZ353" s="141">
        <v>1</v>
      </c>
      <c r="BA353" s="141">
        <f>IF(AZ353=1,G353,0)</f>
        <v>0</v>
      </c>
      <c r="BB353" s="141">
        <f>IF(AZ353=2,G353,0)</f>
        <v>0</v>
      </c>
      <c r="BC353" s="141">
        <f>IF(AZ353=3,G353,0)</f>
        <v>0</v>
      </c>
      <c r="BD353" s="141">
        <f>IF(AZ353=4,G353,0)</f>
        <v>0</v>
      </c>
      <c r="BE353" s="141">
        <f>IF(AZ353=5,G353,0)</f>
        <v>0</v>
      </c>
      <c r="CA353" s="170">
        <v>1</v>
      </c>
      <c r="CB353" s="170">
        <v>3</v>
      </c>
      <c r="CZ353" s="141">
        <v>0</v>
      </c>
    </row>
    <row r="354" spans="1:104">
      <c r="A354" s="209"/>
      <c r="B354" s="210"/>
      <c r="C354" s="242" t="s">
        <v>546</v>
      </c>
      <c r="D354" s="243"/>
      <c r="E354" s="211">
        <v>4699.125</v>
      </c>
      <c r="F354" s="212"/>
      <c r="G354" s="213"/>
      <c r="M354" s="172" t="s">
        <v>546</v>
      </c>
      <c r="O354" s="163"/>
    </row>
    <row r="355" spans="1:104">
      <c r="A355" s="209"/>
      <c r="B355" s="210"/>
      <c r="C355" s="242" t="s">
        <v>547</v>
      </c>
      <c r="D355" s="243"/>
      <c r="E355" s="211">
        <v>1048</v>
      </c>
      <c r="F355" s="212"/>
      <c r="G355" s="213"/>
      <c r="M355" s="172" t="s">
        <v>547</v>
      </c>
      <c r="O355" s="163"/>
    </row>
    <row r="356" spans="1:104">
      <c r="A356" s="209"/>
      <c r="B356" s="210"/>
      <c r="C356" s="242" t="s">
        <v>548</v>
      </c>
      <c r="D356" s="243"/>
      <c r="E356" s="211">
        <v>75.900000000000006</v>
      </c>
      <c r="F356" s="212"/>
      <c r="G356" s="213"/>
      <c r="M356" s="172" t="s">
        <v>548</v>
      </c>
      <c r="O356" s="163"/>
    </row>
    <row r="357" spans="1:104">
      <c r="A357" s="203">
        <v>101</v>
      </c>
      <c r="B357" s="204" t="s">
        <v>549</v>
      </c>
      <c r="C357" s="205" t="s">
        <v>550</v>
      </c>
      <c r="D357" s="206" t="s">
        <v>221</v>
      </c>
      <c r="E357" s="207">
        <v>87345.375</v>
      </c>
      <c r="F357" s="207">
        <v>0</v>
      </c>
      <c r="G357" s="208">
        <f>E357*F357</f>
        <v>0</v>
      </c>
      <c r="O357" s="163">
        <v>2</v>
      </c>
      <c r="AA357" s="141">
        <v>1</v>
      </c>
      <c r="AB357" s="141">
        <v>3</v>
      </c>
      <c r="AC357" s="141">
        <v>3</v>
      </c>
      <c r="AZ357" s="141">
        <v>1</v>
      </c>
      <c r="BA357" s="141">
        <f>IF(AZ357=1,G357,0)</f>
        <v>0</v>
      </c>
      <c r="BB357" s="141">
        <f>IF(AZ357=2,G357,0)</f>
        <v>0</v>
      </c>
      <c r="BC357" s="141">
        <f>IF(AZ357=3,G357,0)</f>
        <v>0</v>
      </c>
      <c r="BD357" s="141">
        <f>IF(AZ357=4,G357,0)</f>
        <v>0</v>
      </c>
      <c r="BE357" s="141">
        <f>IF(AZ357=5,G357,0)</f>
        <v>0</v>
      </c>
      <c r="CA357" s="170">
        <v>1</v>
      </c>
      <c r="CB357" s="170">
        <v>3</v>
      </c>
      <c r="CZ357" s="141">
        <v>0</v>
      </c>
    </row>
    <row r="358" spans="1:104">
      <c r="A358" s="209"/>
      <c r="B358" s="210"/>
      <c r="C358" s="242" t="s">
        <v>551</v>
      </c>
      <c r="D358" s="243"/>
      <c r="E358" s="211">
        <v>70486.875</v>
      </c>
      <c r="F358" s="212"/>
      <c r="G358" s="213"/>
      <c r="M358" s="172" t="s">
        <v>551</v>
      </c>
      <c r="O358" s="163"/>
    </row>
    <row r="359" spans="1:104">
      <c r="A359" s="209"/>
      <c r="B359" s="210"/>
      <c r="C359" s="242" t="s">
        <v>552</v>
      </c>
      <c r="D359" s="243"/>
      <c r="E359" s="211">
        <v>15720</v>
      </c>
      <c r="F359" s="212"/>
      <c r="G359" s="213"/>
      <c r="M359" s="172" t="s">
        <v>552</v>
      </c>
      <c r="O359" s="163"/>
    </row>
    <row r="360" spans="1:104">
      <c r="A360" s="209"/>
      <c r="B360" s="210"/>
      <c r="C360" s="242" t="s">
        <v>553</v>
      </c>
      <c r="D360" s="243"/>
      <c r="E360" s="211">
        <v>1138.5</v>
      </c>
      <c r="F360" s="212"/>
      <c r="G360" s="213"/>
      <c r="M360" s="172" t="s">
        <v>553</v>
      </c>
      <c r="O360" s="163"/>
    </row>
    <row r="361" spans="1:104">
      <c r="A361" s="203">
        <v>102</v>
      </c>
      <c r="B361" s="204" t="s">
        <v>554</v>
      </c>
      <c r="C361" s="205" t="s">
        <v>555</v>
      </c>
      <c r="D361" s="206" t="s">
        <v>221</v>
      </c>
      <c r="E361" s="207">
        <v>3390.25</v>
      </c>
      <c r="F361" s="207">
        <v>0</v>
      </c>
      <c r="G361" s="208">
        <f>E361*F361</f>
        <v>0</v>
      </c>
      <c r="O361" s="163">
        <v>2</v>
      </c>
      <c r="AA361" s="141">
        <v>1</v>
      </c>
      <c r="AB361" s="141">
        <v>3</v>
      </c>
      <c r="AC361" s="141">
        <v>3</v>
      </c>
      <c r="AZ361" s="141">
        <v>1</v>
      </c>
      <c r="BA361" s="141">
        <f>IF(AZ361=1,G361,0)</f>
        <v>0</v>
      </c>
      <c r="BB361" s="141">
        <f>IF(AZ361=2,G361,0)</f>
        <v>0</v>
      </c>
      <c r="BC361" s="141">
        <f>IF(AZ361=3,G361,0)</f>
        <v>0</v>
      </c>
      <c r="BD361" s="141">
        <f>IF(AZ361=4,G361,0)</f>
        <v>0</v>
      </c>
      <c r="BE361" s="141">
        <f>IF(AZ361=5,G361,0)</f>
        <v>0</v>
      </c>
      <c r="CA361" s="170">
        <v>1</v>
      </c>
      <c r="CB361" s="170">
        <v>3</v>
      </c>
      <c r="CZ361" s="141">
        <v>0</v>
      </c>
    </row>
    <row r="362" spans="1:104">
      <c r="A362" s="209"/>
      <c r="B362" s="210"/>
      <c r="C362" s="242" t="s">
        <v>556</v>
      </c>
      <c r="D362" s="243"/>
      <c r="E362" s="211">
        <v>0</v>
      </c>
      <c r="F362" s="212"/>
      <c r="G362" s="213"/>
      <c r="M362" s="172" t="s">
        <v>556</v>
      </c>
      <c r="O362" s="163"/>
    </row>
    <row r="363" spans="1:104">
      <c r="A363" s="209"/>
      <c r="B363" s="210"/>
      <c r="C363" s="242" t="s">
        <v>557</v>
      </c>
      <c r="D363" s="243"/>
      <c r="E363" s="211">
        <v>57.5</v>
      </c>
      <c r="F363" s="212"/>
      <c r="G363" s="213"/>
      <c r="M363" s="172" t="s">
        <v>557</v>
      </c>
      <c r="O363" s="163"/>
    </row>
    <row r="364" spans="1:104">
      <c r="A364" s="209"/>
      <c r="B364" s="210"/>
      <c r="C364" s="242" t="s">
        <v>558</v>
      </c>
      <c r="D364" s="243"/>
      <c r="E364" s="211">
        <v>468</v>
      </c>
      <c r="F364" s="212"/>
      <c r="G364" s="213"/>
      <c r="M364" s="172" t="s">
        <v>558</v>
      </c>
      <c r="O364" s="163"/>
    </row>
    <row r="365" spans="1:104">
      <c r="A365" s="209"/>
      <c r="B365" s="210"/>
      <c r="C365" s="242" t="s">
        <v>559</v>
      </c>
      <c r="D365" s="243"/>
      <c r="E365" s="211">
        <v>768.75</v>
      </c>
      <c r="F365" s="212"/>
      <c r="G365" s="213"/>
      <c r="M365" s="172" t="s">
        <v>559</v>
      </c>
      <c r="O365" s="163"/>
    </row>
    <row r="366" spans="1:104">
      <c r="A366" s="209"/>
      <c r="B366" s="210"/>
      <c r="C366" s="242" t="s">
        <v>560</v>
      </c>
      <c r="D366" s="243"/>
      <c r="E366" s="211">
        <v>2096</v>
      </c>
      <c r="F366" s="212"/>
      <c r="G366" s="213"/>
      <c r="M366" s="172" t="s">
        <v>560</v>
      </c>
      <c r="O366" s="163"/>
    </row>
    <row r="367" spans="1:104">
      <c r="A367" s="164">
        <v>103</v>
      </c>
      <c r="B367" s="165" t="s">
        <v>561</v>
      </c>
      <c r="C367" s="166" t="s">
        <v>562</v>
      </c>
      <c r="D367" s="167" t="s">
        <v>221</v>
      </c>
      <c r="E367" s="168">
        <v>3144</v>
      </c>
      <c r="F367" s="168">
        <v>0</v>
      </c>
      <c r="G367" s="169">
        <f>E367*F367</f>
        <v>0</v>
      </c>
      <c r="O367" s="163">
        <v>2</v>
      </c>
      <c r="AA367" s="141">
        <v>1</v>
      </c>
      <c r="AB367" s="141">
        <v>3</v>
      </c>
      <c r="AC367" s="141">
        <v>3</v>
      </c>
      <c r="AZ367" s="141">
        <v>1</v>
      </c>
      <c r="BA367" s="141">
        <f>IF(AZ367=1,G367,0)</f>
        <v>0</v>
      </c>
      <c r="BB367" s="141">
        <f>IF(AZ367=2,G367,0)</f>
        <v>0</v>
      </c>
      <c r="BC367" s="141">
        <f>IF(AZ367=3,G367,0)</f>
        <v>0</v>
      </c>
      <c r="BD367" s="141">
        <f>IF(AZ367=4,G367,0)</f>
        <v>0</v>
      </c>
      <c r="BE367" s="141">
        <f>IF(AZ367=5,G367,0)</f>
        <v>0</v>
      </c>
      <c r="CA367" s="170">
        <v>1</v>
      </c>
      <c r="CB367" s="170">
        <v>3</v>
      </c>
      <c r="CZ367" s="141">
        <v>0</v>
      </c>
    </row>
    <row r="368" spans="1:104">
      <c r="A368" s="171"/>
      <c r="B368" s="173"/>
      <c r="C368" s="240" t="s">
        <v>563</v>
      </c>
      <c r="D368" s="241"/>
      <c r="E368" s="174">
        <v>3144</v>
      </c>
      <c r="F368" s="175"/>
      <c r="G368" s="176"/>
      <c r="M368" s="172" t="s">
        <v>563</v>
      </c>
      <c r="O368" s="163"/>
    </row>
    <row r="369" spans="1:104">
      <c r="A369" s="203">
        <v>104</v>
      </c>
      <c r="B369" s="204" t="s">
        <v>564</v>
      </c>
      <c r="C369" s="205" t="s">
        <v>565</v>
      </c>
      <c r="D369" s="206" t="s">
        <v>221</v>
      </c>
      <c r="E369" s="207">
        <v>3390.25</v>
      </c>
      <c r="F369" s="207">
        <v>0</v>
      </c>
      <c r="G369" s="208">
        <f>E369*F369</f>
        <v>0</v>
      </c>
      <c r="O369" s="163">
        <v>2</v>
      </c>
      <c r="AA369" s="141">
        <v>1</v>
      </c>
      <c r="AB369" s="141">
        <v>0</v>
      </c>
      <c r="AC369" s="141">
        <v>0</v>
      </c>
      <c r="AZ369" s="141">
        <v>1</v>
      </c>
      <c r="BA369" s="141">
        <f>IF(AZ369=1,G369,0)</f>
        <v>0</v>
      </c>
      <c r="BB369" s="141">
        <f>IF(AZ369=2,G369,0)</f>
        <v>0</v>
      </c>
      <c r="BC369" s="141">
        <f>IF(AZ369=3,G369,0)</f>
        <v>0</v>
      </c>
      <c r="BD369" s="141">
        <f>IF(AZ369=4,G369,0)</f>
        <v>0</v>
      </c>
      <c r="BE369" s="141">
        <f>IF(AZ369=5,G369,0)</f>
        <v>0</v>
      </c>
      <c r="CA369" s="170">
        <v>1</v>
      </c>
      <c r="CB369" s="170">
        <v>0</v>
      </c>
      <c r="CZ369" s="141">
        <v>0</v>
      </c>
    </row>
    <row r="370" spans="1:104">
      <c r="A370" s="209"/>
      <c r="B370" s="210"/>
      <c r="C370" s="242" t="s">
        <v>556</v>
      </c>
      <c r="D370" s="243"/>
      <c r="E370" s="211">
        <v>0</v>
      </c>
      <c r="F370" s="212"/>
      <c r="G370" s="213"/>
      <c r="M370" s="172" t="s">
        <v>556</v>
      </c>
      <c r="O370" s="163"/>
    </row>
    <row r="371" spans="1:104">
      <c r="A371" s="209"/>
      <c r="B371" s="210"/>
      <c r="C371" s="242" t="s">
        <v>557</v>
      </c>
      <c r="D371" s="243"/>
      <c r="E371" s="211">
        <v>57.5</v>
      </c>
      <c r="F371" s="212"/>
      <c r="G371" s="213"/>
      <c r="M371" s="172" t="s">
        <v>557</v>
      </c>
      <c r="O371" s="163"/>
    </row>
    <row r="372" spans="1:104">
      <c r="A372" s="209"/>
      <c r="B372" s="210"/>
      <c r="C372" s="242" t="s">
        <v>558</v>
      </c>
      <c r="D372" s="243"/>
      <c r="E372" s="211">
        <v>468</v>
      </c>
      <c r="F372" s="212"/>
      <c r="G372" s="213"/>
      <c r="M372" s="172" t="s">
        <v>558</v>
      </c>
      <c r="O372" s="163"/>
    </row>
    <row r="373" spans="1:104">
      <c r="A373" s="209"/>
      <c r="B373" s="210"/>
      <c r="C373" s="242" t="s">
        <v>559</v>
      </c>
      <c r="D373" s="243"/>
      <c r="E373" s="211">
        <v>768.75</v>
      </c>
      <c r="F373" s="212"/>
      <c r="G373" s="213"/>
      <c r="M373" s="172" t="s">
        <v>559</v>
      </c>
      <c r="O373" s="163"/>
    </row>
    <row r="374" spans="1:104">
      <c r="A374" s="209"/>
      <c r="B374" s="210"/>
      <c r="C374" s="242" t="s">
        <v>560</v>
      </c>
      <c r="D374" s="243"/>
      <c r="E374" s="211">
        <v>2096</v>
      </c>
      <c r="F374" s="212"/>
      <c r="G374" s="213"/>
      <c r="M374" s="172" t="s">
        <v>560</v>
      </c>
      <c r="O374" s="163"/>
    </row>
    <row r="375" spans="1:104">
      <c r="A375" s="203">
        <v>105</v>
      </c>
      <c r="B375" s="204" t="s">
        <v>566</v>
      </c>
      <c r="C375" s="205" t="s">
        <v>567</v>
      </c>
      <c r="D375" s="206" t="s">
        <v>221</v>
      </c>
      <c r="E375" s="207">
        <v>5747.125</v>
      </c>
      <c r="F375" s="207">
        <v>0</v>
      </c>
      <c r="G375" s="208">
        <f>E375*F375</f>
        <v>0</v>
      </c>
      <c r="O375" s="163">
        <v>2</v>
      </c>
      <c r="AA375" s="141">
        <v>1</v>
      </c>
      <c r="AB375" s="141">
        <v>3</v>
      </c>
      <c r="AC375" s="141">
        <v>3</v>
      </c>
      <c r="AZ375" s="141">
        <v>1</v>
      </c>
      <c r="BA375" s="141">
        <f>IF(AZ375=1,G375,0)</f>
        <v>0</v>
      </c>
      <c r="BB375" s="141">
        <f>IF(AZ375=2,G375,0)</f>
        <v>0</v>
      </c>
      <c r="BC375" s="141">
        <f>IF(AZ375=3,G375,0)</f>
        <v>0</v>
      </c>
      <c r="BD375" s="141">
        <f>IF(AZ375=4,G375,0)</f>
        <v>0</v>
      </c>
      <c r="BE375" s="141">
        <f>IF(AZ375=5,G375,0)</f>
        <v>0</v>
      </c>
      <c r="CA375" s="170">
        <v>1</v>
      </c>
      <c r="CB375" s="170">
        <v>3</v>
      </c>
      <c r="CZ375" s="141">
        <v>0</v>
      </c>
    </row>
    <row r="376" spans="1:104">
      <c r="A376" s="209"/>
      <c r="B376" s="210"/>
      <c r="C376" s="242" t="s">
        <v>546</v>
      </c>
      <c r="D376" s="243"/>
      <c r="E376" s="211">
        <v>4699.125</v>
      </c>
      <c r="F376" s="212"/>
      <c r="G376" s="213"/>
      <c r="M376" s="172" t="s">
        <v>546</v>
      </c>
      <c r="O376" s="163"/>
    </row>
    <row r="377" spans="1:104">
      <c r="A377" s="209"/>
      <c r="B377" s="210"/>
      <c r="C377" s="242" t="s">
        <v>547</v>
      </c>
      <c r="D377" s="243"/>
      <c r="E377" s="211">
        <v>1048</v>
      </c>
      <c r="F377" s="212"/>
      <c r="G377" s="213"/>
      <c r="M377" s="172" t="s">
        <v>547</v>
      </c>
      <c r="O377" s="163"/>
    </row>
    <row r="378" spans="1:104">
      <c r="A378" s="203">
        <v>106</v>
      </c>
      <c r="B378" s="204" t="s">
        <v>568</v>
      </c>
      <c r="C378" s="205" t="s">
        <v>569</v>
      </c>
      <c r="D378" s="206" t="s">
        <v>221</v>
      </c>
      <c r="E378" s="207">
        <v>75.900000000000006</v>
      </c>
      <c r="F378" s="207">
        <v>0</v>
      </c>
      <c r="G378" s="208">
        <f>E378*F378</f>
        <v>0</v>
      </c>
      <c r="O378" s="163">
        <v>2</v>
      </c>
      <c r="AA378" s="141">
        <v>1</v>
      </c>
      <c r="AB378" s="141">
        <v>3</v>
      </c>
      <c r="AC378" s="141">
        <v>3</v>
      </c>
      <c r="AZ378" s="141">
        <v>1</v>
      </c>
      <c r="BA378" s="141">
        <f>IF(AZ378=1,G378,0)</f>
        <v>0</v>
      </c>
      <c r="BB378" s="141">
        <f>IF(AZ378=2,G378,0)</f>
        <v>0</v>
      </c>
      <c r="BC378" s="141">
        <f>IF(AZ378=3,G378,0)</f>
        <v>0</v>
      </c>
      <c r="BD378" s="141">
        <f>IF(AZ378=4,G378,0)</f>
        <v>0</v>
      </c>
      <c r="BE378" s="141">
        <f>IF(AZ378=5,G378,0)</f>
        <v>0</v>
      </c>
      <c r="CA378" s="170">
        <v>1</v>
      </c>
      <c r="CB378" s="170">
        <v>3</v>
      </c>
      <c r="CZ378" s="141">
        <v>0</v>
      </c>
    </row>
    <row r="379" spans="1:104">
      <c r="A379" s="209"/>
      <c r="B379" s="210"/>
      <c r="C379" s="242" t="s">
        <v>570</v>
      </c>
      <c r="D379" s="243"/>
      <c r="E379" s="211">
        <v>75.900000000000006</v>
      </c>
      <c r="F379" s="212"/>
      <c r="G379" s="213"/>
      <c r="M379" s="172" t="s">
        <v>570</v>
      </c>
      <c r="O379" s="163"/>
    </row>
    <row r="380" spans="1:104">
      <c r="A380" s="164">
        <v>107</v>
      </c>
      <c r="B380" s="165" t="s">
        <v>571</v>
      </c>
      <c r="C380" s="166" t="s">
        <v>572</v>
      </c>
      <c r="D380" s="167" t="s">
        <v>135</v>
      </c>
      <c r="E380" s="168">
        <v>19026.5</v>
      </c>
      <c r="F380" s="168">
        <v>0</v>
      </c>
      <c r="G380" s="169">
        <f>E380*F380</f>
        <v>0</v>
      </c>
      <c r="O380" s="163">
        <v>2</v>
      </c>
      <c r="AA380" s="141">
        <v>1</v>
      </c>
      <c r="AB380" s="141">
        <v>1</v>
      </c>
      <c r="AC380" s="141">
        <v>1</v>
      </c>
      <c r="AZ380" s="141">
        <v>1</v>
      </c>
      <c r="BA380" s="141">
        <f>IF(AZ380=1,G380,0)</f>
        <v>0</v>
      </c>
      <c r="BB380" s="141">
        <f>IF(AZ380=2,G380,0)</f>
        <v>0</v>
      </c>
      <c r="BC380" s="141">
        <f>IF(AZ380=3,G380,0)</f>
        <v>0</v>
      </c>
      <c r="BD380" s="141">
        <f>IF(AZ380=4,G380,0)</f>
        <v>0</v>
      </c>
      <c r="BE380" s="141">
        <f>IF(AZ380=5,G380,0)</f>
        <v>0</v>
      </c>
      <c r="CA380" s="170">
        <v>1</v>
      </c>
      <c r="CB380" s="170">
        <v>1</v>
      </c>
      <c r="CZ380" s="141">
        <v>0</v>
      </c>
    </row>
    <row r="381" spans="1:104">
      <c r="A381" s="171"/>
      <c r="B381" s="173"/>
      <c r="C381" s="240" t="s">
        <v>573</v>
      </c>
      <c r="D381" s="241"/>
      <c r="E381" s="174">
        <v>19026.5</v>
      </c>
      <c r="F381" s="175"/>
      <c r="G381" s="176"/>
      <c r="M381" s="172" t="s">
        <v>573</v>
      </c>
      <c r="O381" s="163"/>
    </row>
    <row r="382" spans="1:104">
      <c r="A382" s="164">
        <v>108</v>
      </c>
      <c r="B382" s="165" t="s">
        <v>574</v>
      </c>
      <c r="C382" s="166" t="s">
        <v>575</v>
      </c>
      <c r="D382" s="167" t="s">
        <v>135</v>
      </c>
      <c r="E382" s="168">
        <v>2562.5</v>
      </c>
      <c r="F382" s="168">
        <v>0</v>
      </c>
      <c r="G382" s="169">
        <f>E382*F382</f>
        <v>0</v>
      </c>
      <c r="O382" s="163">
        <v>2</v>
      </c>
      <c r="AA382" s="141">
        <v>1</v>
      </c>
      <c r="AB382" s="141">
        <v>1</v>
      </c>
      <c r="AC382" s="141">
        <v>1</v>
      </c>
      <c r="AZ382" s="141">
        <v>1</v>
      </c>
      <c r="BA382" s="141">
        <f>IF(AZ382=1,G382,0)</f>
        <v>0</v>
      </c>
      <c r="BB382" s="141">
        <f>IF(AZ382=2,G382,0)</f>
        <v>0</v>
      </c>
      <c r="BC382" s="141">
        <f>IF(AZ382=3,G382,0)</f>
        <v>0</v>
      </c>
      <c r="BD382" s="141">
        <f>IF(AZ382=4,G382,0)</f>
        <v>0</v>
      </c>
      <c r="BE382" s="141">
        <f>IF(AZ382=5,G382,0)</f>
        <v>0</v>
      </c>
      <c r="CA382" s="170">
        <v>1</v>
      </c>
      <c r="CB382" s="170">
        <v>1</v>
      </c>
      <c r="CZ382" s="141">
        <v>0</v>
      </c>
    </row>
    <row r="383" spans="1:104">
      <c r="A383" s="171"/>
      <c r="B383" s="173"/>
      <c r="C383" s="240" t="s">
        <v>576</v>
      </c>
      <c r="D383" s="241"/>
      <c r="E383" s="174">
        <v>2562.5</v>
      </c>
      <c r="F383" s="175"/>
      <c r="G383" s="176"/>
      <c r="M383" s="172" t="s">
        <v>576</v>
      </c>
      <c r="O383" s="163"/>
    </row>
    <row r="384" spans="1:104">
      <c r="A384" s="177"/>
      <c r="B384" s="178" t="s">
        <v>127</v>
      </c>
      <c r="C384" s="179" t="str">
        <f>CONCATENATE(B350," ",C350)</f>
        <v>98 Demolice</v>
      </c>
      <c r="D384" s="180"/>
      <c r="E384" s="181"/>
      <c r="F384" s="182"/>
      <c r="G384" s="183">
        <f>SUM(G350:G383)</f>
        <v>0</v>
      </c>
      <c r="O384" s="163">
        <v>4</v>
      </c>
      <c r="BA384" s="184">
        <f>SUM(BA350:BA383)</f>
        <v>0</v>
      </c>
      <c r="BB384" s="184">
        <f>SUM(BB350:BB383)</f>
        <v>0</v>
      </c>
      <c r="BC384" s="184">
        <f>SUM(BC350:BC383)</f>
        <v>0</v>
      </c>
      <c r="BD384" s="184">
        <f>SUM(BD350:BD383)</f>
        <v>0</v>
      </c>
      <c r="BE384" s="184">
        <f>SUM(BE350:BE383)</f>
        <v>0</v>
      </c>
    </row>
    <row r="385" spans="1:104">
      <c r="A385" s="156" t="s">
        <v>123</v>
      </c>
      <c r="B385" s="157" t="s">
        <v>577</v>
      </c>
      <c r="C385" s="158" t="s">
        <v>578</v>
      </c>
      <c r="D385" s="159"/>
      <c r="E385" s="160"/>
      <c r="F385" s="160"/>
      <c r="G385" s="161"/>
      <c r="H385" s="162"/>
      <c r="I385" s="162"/>
      <c r="O385" s="163">
        <v>1</v>
      </c>
    </row>
    <row r="386" spans="1:104">
      <c r="A386" s="164">
        <v>109</v>
      </c>
      <c r="B386" s="165" t="s">
        <v>579</v>
      </c>
      <c r="C386" s="166" t="s">
        <v>580</v>
      </c>
      <c r="D386" s="167" t="s">
        <v>221</v>
      </c>
      <c r="E386" s="168">
        <v>9134.3275993579991</v>
      </c>
      <c r="F386" s="168">
        <v>0</v>
      </c>
      <c r="G386" s="169">
        <f>E386*F386</f>
        <v>0</v>
      </c>
      <c r="O386" s="163">
        <v>2</v>
      </c>
      <c r="AA386" s="141">
        <v>7</v>
      </c>
      <c r="AB386" s="141">
        <v>1</v>
      </c>
      <c r="AC386" s="141">
        <v>2</v>
      </c>
      <c r="AZ386" s="141">
        <v>1</v>
      </c>
      <c r="BA386" s="141">
        <f>IF(AZ386=1,G386,0)</f>
        <v>0</v>
      </c>
      <c r="BB386" s="141">
        <f>IF(AZ386=2,G386,0)</f>
        <v>0</v>
      </c>
      <c r="BC386" s="141">
        <f>IF(AZ386=3,G386,0)</f>
        <v>0</v>
      </c>
      <c r="BD386" s="141">
        <f>IF(AZ386=4,G386,0)</f>
        <v>0</v>
      </c>
      <c r="BE386" s="141">
        <f>IF(AZ386=5,G386,0)</f>
        <v>0</v>
      </c>
      <c r="CA386" s="170">
        <v>7</v>
      </c>
      <c r="CB386" s="170">
        <v>1</v>
      </c>
      <c r="CZ386" s="141">
        <v>0</v>
      </c>
    </row>
    <row r="387" spans="1:104">
      <c r="A387" s="177"/>
      <c r="B387" s="178" t="s">
        <v>127</v>
      </c>
      <c r="C387" s="179" t="str">
        <f>CONCATENATE(B385," ",C385)</f>
        <v>99 Staveništní přesun hmot</v>
      </c>
      <c r="D387" s="180"/>
      <c r="E387" s="181"/>
      <c r="F387" s="182"/>
      <c r="G387" s="183">
        <f>SUM(G385:G386)</f>
        <v>0</v>
      </c>
      <c r="O387" s="163">
        <v>4</v>
      </c>
      <c r="BA387" s="184">
        <f>SUM(BA385:BA386)</f>
        <v>0</v>
      </c>
      <c r="BB387" s="184">
        <f>SUM(BB385:BB386)</f>
        <v>0</v>
      </c>
      <c r="BC387" s="184">
        <f>SUM(BC385:BC386)</f>
        <v>0</v>
      </c>
      <c r="BD387" s="184">
        <f>SUM(BD385:BD386)</f>
        <v>0</v>
      </c>
      <c r="BE387" s="184">
        <f>SUM(BE385:BE386)</f>
        <v>0</v>
      </c>
    </row>
    <row r="388" spans="1:104">
      <c r="A388" s="156" t="s">
        <v>123</v>
      </c>
      <c r="B388" s="157" t="s">
        <v>581</v>
      </c>
      <c r="C388" s="158" t="s">
        <v>582</v>
      </c>
      <c r="D388" s="159"/>
      <c r="E388" s="160"/>
      <c r="F388" s="160"/>
      <c r="G388" s="161"/>
      <c r="H388" s="162"/>
      <c r="I388" s="162"/>
      <c r="O388" s="163">
        <v>1</v>
      </c>
    </row>
    <row r="389" spans="1:104" ht="22.5">
      <c r="A389" s="164">
        <v>110</v>
      </c>
      <c r="B389" s="165" t="s">
        <v>583</v>
      </c>
      <c r="C389" s="166" t="s">
        <v>584</v>
      </c>
      <c r="D389" s="167" t="s">
        <v>191</v>
      </c>
      <c r="E389" s="168">
        <v>4982.3374999999996</v>
      </c>
      <c r="F389" s="168">
        <v>0</v>
      </c>
      <c r="G389" s="169">
        <f>E389*F389</f>
        <v>0</v>
      </c>
      <c r="O389" s="163">
        <v>2</v>
      </c>
      <c r="AA389" s="141">
        <v>1</v>
      </c>
      <c r="AB389" s="141">
        <v>7</v>
      </c>
      <c r="AC389" s="141">
        <v>7</v>
      </c>
      <c r="AZ389" s="141">
        <v>2</v>
      </c>
      <c r="BA389" s="141">
        <f>IF(AZ389=1,G389,0)</f>
        <v>0</v>
      </c>
      <c r="BB389" s="141">
        <f>IF(AZ389=2,G389,0)</f>
        <v>0</v>
      </c>
      <c r="BC389" s="141">
        <f>IF(AZ389=3,G389,0)</f>
        <v>0</v>
      </c>
      <c r="BD389" s="141">
        <f>IF(AZ389=4,G389,0)</f>
        <v>0</v>
      </c>
      <c r="BE389" s="141">
        <f>IF(AZ389=5,G389,0)</f>
        <v>0</v>
      </c>
      <c r="CA389" s="170">
        <v>1</v>
      </c>
      <c r="CB389" s="170">
        <v>7</v>
      </c>
      <c r="CZ389" s="141">
        <v>8.9999999999999998E-4</v>
      </c>
    </row>
    <row r="390" spans="1:104">
      <c r="A390" s="171"/>
      <c r="B390" s="173"/>
      <c r="C390" s="240" t="s">
        <v>585</v>
      </c>
      <c r="D390" s="241"/>
      <c r="E390" s="174">
        <v>4982.3374999999996</v>
      </c>
      <c r="F390" s="175"/>
      <c r="G390" s="176"/>
      <c r="M390" s="172" t="s">
        <v>585</v>
      </c>
      <c r="O390" s="163"/>
    </row>
    <row r="391" spans="1:104" ht="22.5">
      <c r="A391" s="203">
        <v>111</v>
      </c>
      <c r="B391" s="204" t="s">
        <v>586</v>
      </c>
      <c r="C391" s="205" t="s">
        <v>587</v>
      </c>
      <c r="D391" s="206" t="s">
        <v>191</v>
      </c>
      <c r="E391" s="207">
        <v>290.47500000000002</v>
      </c>
      <c r="F391" s="207">
        <v>0</v>
      </c>
      <c r="G391" s="208">
        <f>E391*F391</f>
        <v>0</v>
      </c>
      <c r="O391" s="163">
        <v>2</v>
      </c>
      <c r="AA391" s="141">
        <v>1</v>
      </c>
      <c r="AB391" s="141">
        <v>7</v>
      </c>
      <c r="AC391" s="141">
        <v>7</v>
      </c>
      <c r="AZ391" s="141">
        <v>2</v>
      </c>
      <c r="BA391" s="141">
        <f>IF(AZ391=1,G391,0)</f>
        <v>0</v>
      </c>
      <c r="BB391" s="141">
        <f>IF(AZ391=2,G391,0)</f>
        <v>0</v>
      </c>
      <c r="BC391" s="141">
        <f>IF(AZ391=3,G391,0)</f>
        <v>0</v>
      </c>
      <c r="BD391" s="141">
        <f>IF(AZ391=4,G391,0)</f>
        <v>0</v>
      </c>
      <c r="BE391" s="141">
        <f>IF(AZ391=5,G391,0)</f>
        <v>0</v>
      </c>
      <c r="CA391" s="170">
        <v>1</v>
      </c>
      <c r="CB391" s="170">
        <v>7</v>
      </c>
      <c r="CZ391" s="141">
        <v>9.3000000000000005E-4</v>
      </c>
    </row>
    <row r="392" spans="1:104">
      <c r="A392" s="171"/>
      <c r="B392" s="173"/>
      <c r="C392" s="240" t="s">
        <v>588</v>
      </c>
      <c r="D392" s="241"/>
      <c r="E392" s="174">
        <v>219.67500000000001</v>
      </c>
      <c r="F392" s="175"/>
      <c r="G392" s="176"/>
      <c r="M392" s="172" t="s">
        <v>588</v>
      </c>
      <c r="O392" s="163"/>
    </row>
    <row r="393" spans="1:104">
      <c r="A393" s="171"/>
      <c r="B393" s="173"/>
      <c r="C393" s="242" t="s">
        <v>589</v>
      </c>
      <c r="D393" s="243"/>
      <c r="E393" s="211">
        <v>70.8</v>
      </c>
      <c r="F393" s="175"/>
      <c r="G393" s="176"/>
      <c r="M393" s="172" t="s">
        <v>589</v>
      </c>
      <c r="O393" s="163"/>
    </row>
    <row r="394" spans="1:104" ht="22.5">
      <c r="A394" s="164">
        <v>112</v>
      </c>
      <c r="B394" s="165" t="s">
        <v>590</v>
      </c>
      <c r="C394" s="166" t="s">
        <v>591</v>
      </c>
      <c r="D394" s="167" t="s">
        <v>191</v>
      </c>
      <c r="E394" s="168">
        <v>4982.3374999999996</v>
      </c>
      <c r="F394" s="168">
        <v>0</v>
      </c>
      <c r="G394" s="169">
        <f>E394*F394</f>
        <v>0</v>
      </c>
      <c r="O394" s="163">
        <v>2</v>
      </c>
      <c r="AA394" s="141">
        <v>1</v>
      </c>
      <c r="AB394" s="141">
        <v>7</v>
      </c>
      <c r="AC394" s="141">
        <v>7</v>
      </c>
      <c r="AZ394" s="141">
        <v>2</v>
      </c>
      <c r="BA394" s="141">
        <f>IF(AZ394=1,G394,0)</f>
        <v>0</v>
      </c>
      <c r="BB394" s="141">
        <f>IF(AZ394=2,G394,0)</f>
        <v>0</v>
      </c>
      <c r="BC394" s="141">
        <f>IF(AZ394=3,G394,0)</f>
        <v>0</v>
      </c>
      <c r="BD394" s="141">
        <f>IF(AZ394=4,G394,0)</f>
        <v>0</v>
      </c>
      <c r="BE394" s="141">
        <f>IF(AZ394=5,G394,0)</f>
        <v>0</v>
      </c>
      <c r="CA394" s="170">
        <v>1</v>
      </c>
      <c r="CB394" s="170">
        <v>7</v>
      </c>
      <c r="CZ394" s="141">
        <v>3.2000000000000003E-4</v>
      </c>
    </row>
    <row r="395" spans="1:104">
      <c r="A395" s="171"/>
      <c r="B395" s="173"/>
      <c r="C395" s="240" t="s">
        <v>585</v>
      </c>
      <c r="D395" s="241"/>
      <c r="E395" s="174">
        <v>4982.3374999999996</v>
      </c>
      <c r="F395" s="175"/>
      <c r="G395" s="176"/>
      <c r="M395" s="172" t="s">
        <v>585</v>
      </c>
      <c r="O395" s="163"/>
    </row>
    <row r="396" spans="1:104" ht="22.5">
      <c r="A396" s="164">
        <v>113</v>
      </c>
      <c r="B396" s="165" t="s">
        <v>592</v>
      </c>
      <c r="C396" s="166" t="s">
        <v>593</v>
      </c>
      <c r="D396" s="167" t="s">
        <v>191</v>
      </c>
      <c r="E396" s="168">
        <v>4982.3374999999996</v>
      </c>
      <c r="F396" s="168">
        <v>0</v>
      </c>
      <c r="G396" s="169">
        <f>E396*F396</f>
        <v>0</v>
      </c>
      <c r="O396" s="163">
        <v>2</v>
      </c>
      <c r="AA396" s="141">
        <v>1</v>
      </c>
      <c r="AB396" s="141">
        <v>7</v>
      </c>
      <c r="AC396" s="141">
        <v>7</v>
      </c>
      <c r="AZ396" s="141">
        <v>2</v>
      </c>
      <c r="BA396" s="141">
        <f>IF(AZ396=1,G396,0)</f>
        <v>0</v>
      </c>
      <c r="BB396" s="141">
        <f>IF(AZ396=2,G396,0)</f>
        <v>0</v>
      </c>
      <c r="BC396" s="141">
        <f>IF(AZ396=3,G396,0)</f>
        <v>0</v>
      </c>
      <c r="BD396" s="141">
        <f>IF(AZ396=4,G396,0)</f>
        <v>0</v>
      </c>
      <c r="BE396" s="141">
        <f>IF(AZ396=5,G396,0)</f>
        <v>0</v>
      </c>
      <c r="CA396" s="170">
        <v>1</v>
      </c>
      <c r="CB396" s="170">
        <v>7</v>
      </c>
      <c r="CZ396" s="141">
        <v>3.2000000000000003E-4</v>
      </c>
    </row>
    <row r="397" spans="1:104">
      <c r="A397" s="171"/>
      <c r="B397" s="173"/>
      <c r="C397" s="240" t="s">
        <v>585</v>
      </c>
      <c r="D397" s="241"/>
      <c r="E397" s="174">
        <v>4982.3374999999996</v>
      </c>
      <c r="F397" s="175"/>
      <c r="G397" s="176"/>
      <c r="M397" s="172" t="s">
        <v>585</v>
      </c>
      <c r="O397" s="163"/>
    </row>
    <row r="398" spans="1:104" ht="22.5">
      <c r="A398" s="203">
        <v>114</v>
      </c>
      <c r="B398" s="204" t="s">
        <v>594</v>
      </c>
      <c r="C398" s="205" t="s">
        <v>595</v>
      </c>
      <c r="D398" s="206" t="s">
        <v>191</v>
      </c>
      <c r="E398" s="207">
        <v>290.47500000000002</v>
      </c>
      <c r="F398" s="207">
        <v>0</v>
      </c>
      <c r="G398" s="208">
        <f>E398*F398</f>
        <v>0</v>
      </c>
      <c r="O398" s="163">
        <v>2</v>
      </c>
      <c r="AA398" s="141">
        <v>1</v>
      </c>
      <c r="AB398" s="141">
        <v>7</v>
      </c>
      <c r="AC398" s="141">
        <v>7</v>
      </c>
      <c r="AZ398" s="141">
        <v>2</v>
      </c>
      <c r="BA398" s="141">
        <f>IF(AZ398=1,G398,0)</f>
        <v>0</v>
      </c>
      <c r="BB398" s="141">
        <f>IF(AZ398=2,G398,0)</f>
        <v>0</v>
      </c>
      <c r="BC398" s="141">
        <f>IF(AZ398=3,G398,0)</f>
        <v>0</v>
      </c>
      <c r="BD398" s="141">
        <f>IF(AZ398=4,G398,0)</f>
        <v>0</v>
      </c>
      <c r="BE398" s="141">
        <f>IF(AZ398=5,G398,0)</f>
        <v>0</v>
      </c>
      <c r="CA398" s="170">
        <v>1</v>
      </c>
      <c r="CB398" s="170">
        <v>7</v>
      </c>
      <c r="CZ398" s="141">
        <v>3.2000000000000003E-4</v>
      </c>
    </row>
    <row r="399" spans="1:104">
      <c r="A399" s="171"/>
      <c r="B399" s="173"/>
      <c r="C399" s="240" t="s">
        <v>588</v>
      </c>
      <c r="D399" s="241"/>
      <c r="E399" s="174">
        <v>219.67500000000001</v>
      </c>
      <c r="F399" s="175"/>
      <c r="G399" s="176"/>
      <c r="M399" s="172" t="s">
        <v>588</v>
      </c>
      <c r="O399" s="163"/>
    </row>
    <row r="400" spans="1:104">
      <c r="A400" s="171"/>
      <c r="B400" s="173"/>
      <c r="C400" s="242" t="s">
        <v>589</v>
      </c>
      <c r="D400" s="243"/>
      <c r="E400" s="211">
        <v>70.8</v>
      </c>
      <c r="F400" s="175"/>
      <c r="G400" s="176"/>
      <c r="M400" s="172" t="s">
        <v>589</v>
      </c>
      <c r="O400" s="163"/>
    </row>
    <row r="401" spans="1:104" ht="22.5">
      <c r="A401" s="203">
        <v>115</v>
      </c>
      <c r="B401" s="204" t="s">
        <v>596</v>
      </c>
      <c r="C401" s="205" t="s">
        <v>597</v>
      </c>
      <c r="D401" s="206" t="s">
        <v>191</v>
      </c>
      <c r="E401" s="207">
        <v>290.47500000000002</v>
      </c>
      <c r="F401" s="207">
        <v>0</v>
      </c>
      <c r="G401" s="208">
        <f>E401*F401</f>
        <v>0</v>
      </c>
      <c r="O401" s="163">
        <v>2</v>
      </c>
      <c r="AA401" s="141">
        <v>1</v>
      </c>
      <c r="AB401" s="141">
        <v>7</v>
      </c>
      <c r="AC401" s="141">
        <v>7</v>
      </c>
      <c r="AZ401" s="141">
        <v>2</v>
      </c>
      <c r="BA401" s="141">
        <f>IF(AZ401=1,G401,0)</f>
        <v>0</v>
      </c>
      <c r="BB401" s="141">
        <f>IF(AZ401=2,G401,0)</f>
        <v>0</v>
      </c>
      <c r="BC401" s="141">
        <f>IF(AZ401=3,G401,0)</f>
        <v>0</v>
      </c>
      <c r="BD401" s="141">
        <f>IF(AZ401=4,G401,0)</f>
        <v>0</v>
      </c>
      <c r="BE401" s="141">
        <f>IF(AZ401=5,G401,0)</f>
        <v>0</v>
      </c>
      <c r="CA401" s="170">
        <v>1</v>
      </c>
      <c r="CB401" s="170">
        <v>7</v>
      </c>
      <c r="CZ401" s="141">
        <v>3.2000000000000003E-4</v>
      </c>
    </row>
    <row r="402" spans="1:104">
      <c r="A402" s="171"/>
      <c r="B402" s="173"/>
      <c r="C402" s="240" t="s">
        <v>588</v>
      </c>
      <c r="D402" s="241"/>
      <c r="E402" s="174">
        <v>219.67500000000001</v>
      </c>
      <c r="F402" s="175"/>
      <c r="G402" s="176"/>
      <c r="M402" s="172" t="s">
        <v>588</v>
      </c>
      <c r="O402" s="163"/>
    </row>
    <row r="403" spans="1:104">
      <c r="A403" s="171"/>
      <c r="B403" s="173"/>
      <c r="C403" s="242" t="s">
        <v>589</v>
      </c>
      <c r="D403" s="243"/>
      <c r="E403" s="211">
        <v>70.8</v>
      </c>
      <c r="F403" s="175"/>
      <c r="G403" s="176"/>
      <c r="M403" s="172" t="s">
        <v>589</v>
      </c>
      <c r="O403" s="163"/>
    </row>
    <row r="404" spans="1:104">
      <c r="A404" s="164">
        <v>116</v>
      </c>
      <c r="B404" s="165" t="s">
        <v>598</v>
      </c>
      <c r="C404" s="166" t="s">
        <v>599</v>
      </c>
      <c r="D404" s="167" t="s">
        <v>191</v>
      </c>
      <c r="E404" s="168">
        <v>1984.925</v>
      </c>
      <c r="F404" s="168">
        <v>0</v>
      </c>
      <c r="G404" s="169">
        <f>E404*F404</f>
        <v>0</v>
      </c>
      <c r="O404" s="163">
        <v>2</v>
      </c>
      <c r="AA404" s="141">
        <v>1</v>
      </c>
      <c r="AB404" s="141">
        <v>7</v>
      </c>
      <c r="AC404" s="141">
        <v>7</v>
      </c>
      <c r="AZ404" s="141">
        <v>2</v>
      </c>
      <c r="BA404" s="141">
        <f>IF(AZ404=1,G404,0)</f>
        <v>0</v>
      </c>
      <c r="BB404" s="141">
        <f>IF(AZ404=2,G404,0)</f>
        <v>0</v>
      </c>
      <c r="BC404" s="141">
        <f>IF(AZ404=3,G404,0)</f>
        <v>0</v>
      </c>
      <c r="BD404" s="141">
        <f>IF(AZ404=4,G404,0)</f>
        <v>0</v>
      </c>
      <c r="BE404" s="141">
        <f>IF(AZ404=5,G404,0)</f>
        <v>0</v>
      </c>
      <c r="CA404" s="170">
        <v>1</v>
      </c>
      <c r="CB404" s="170">
        <v>7</v>
      </c>
      <c r="CZ404" s="141">
        <v>3.6800000000000001E-3</v>
      </c>
    </row>
    <row r="405" spans="1:104">
      <c r="A405" s="171"/>
      <c r="B405" s="173"/>
      <c r="C405" s="240" t="s">
        <v>600</v>
      </c>
      <c r="D405" s="241"/>
      <c r="E405" s="174">
        <v>735</v>
      </c>
      <c r="F405" s="175"/>
      <c r="G405" s="176"/>
      <c r="M405" s="172" t="s">
        <v>600</v>
      </c>
      <c r="O405" s="163"/>
    </row>
    <row r="406" spans="1:104">
      <c r="A406" s="171"/>
      <c r="B406" s="173"/>
      <c r="C406" s="240" t="s">
        <v>601</v>
      </c>
      <c r="D406" s="241"/>
      <c r="E406" s="174">
        <v>1249.925</v>
      </c>
      <c r="F406" s="175"/>
      <c r="G406" s="176"/>
      <c r="M406" s="172" t="s">
        <v>601</v>
      </c>
      <c r="O406" s="163"/>
    </row>
    <row r="407" spans="1:104">
      <c r="A407" s="164">
        <v>117</v>
      </c>
      <c r="B407" s="165" t="s">
        <v>602</v>
      </c>
      <c r="C407" s="166" t="s">
        <v>603</v>
      </c>
      <c r="D407" s="167" t="s">
        <v>112</v>
      </c>
      <c r="E407" s="168"/>
      <c r="F407" s="168">
        <v>0</v>
      </c>
      <c r="G407" s="169">
        <f>E407*F407</f>
        <v>0</v>
      </c>
      <c r="O407" s="163">
        <v>2</v>
      </c>
      <c r="AA407" s="141">
        <v>7</v>
      </c>
      <c r="AB407" s="141">
        <v>1002</v>
      </c>
      <c r="AC407" s="141">
        <v>5</v>
      </c>
      <c r="AZ407" s="141">
        <v>2</v>
      </c>
      <c r="BA407" s="141">
        <f>IF(AZ407=1,G407,0)</f>
        <v>0</v>
      </c>
      <c r="BB407" s="141">
        <f>IF(AZ407=2,G407,0)</f>
        <v>0</v>
      </c>
      <c r="BC407" s="141">
        <f>IF(AZ407=3,G407,0)</f>
        <v>0</v>
      </c>
      <c r="BD407" s="141">
        <f>IF(AZ407=4,G407,0)</f>
        <v>0</v>
      </c>
      <c r="BE407" s="141">
        <f>IF(AZ407=5,G407,0)</f>
        <v>0</v>
      </c>
      <c r="CA407" s="170">
        <v>7</v>
      </c>
      <c r="CB407" s="170">
        <v>1002</v>
      </c>
      <c r="CZ407" s="141">
        <v>0</v>
      </c>
    </row>
    <row r="408" spans="1:104">
      <c r="A408" s="177"/>
      <c r="B408" s="178" t="s">
        <v>127</v>
      </c>
      <c r="C408" s="179" t="str">
        <f>CONCATENATE(B388," ",C388)</f>
        <v>711 Izolace proti vodě</v>
      </c>
      <c r="D408" s="180"/>
      <c r="E408" s="181"/>
      <c r="F408" s="182"/>
      <c r="G408" s="183">
        <f>SUM(G388:G407)</f>
        <v>0</v>
      </c>
      <c r="O408" s="163">
        <v>4</v>
      </c>
      <c r="BA408" s="184">
        <f>SUM(BA388:BA407)</f>
        <v>0</v>
      </c>
      <c r="BB408" s="184">
        <f>SUM(BB388:BB407)</f>
        <v>0</v>
      </c>
      <c r="BC408" s="184">
        <f>SUM(BC388:BC407)</f>
        <v>0</v>
      </c>
      <c r="BD408" s="184">
        <f>SUM(BD388:BD407)</f>
        <v>0</v>
      </c>
      <c r="BE408" s="184">
        <f>SUM(BE388:BE407)</f>
        <v>0</v>
      </c>
    </row>
    <row r="409" spans="1:104">
      <c r="A409" s="156" t="s">
        <v>123</v>
      </c>
      <c r="B409" s="157" t="s">
        <v>604</v>
      </c>
      <c r="C409" s="158" t="s">
        <v>605</v>
      </c>
      <c r="D409" s="159"/>
      <c r="E409" s="160"/>
      <c r="F409" s="160"/>
      <c r="G409" s="161"/>
      <c r="H409" s="162"/>
      <c r="I409" s="162"/>
      <c r="O409" s="163">
        <v>1</v>
      </c>
    </row>
    <row r="410" spans="1:104" ht="22.5">
      <c r="A410" s="164">
        <v>118</v>
      </c>
      <c r="B410" s="165" t="s">
        <v>606</v>
      </c>
      <c r="C410" s="166" t="s">
        <v>607</v>
      </c>
      <c r="D410" s="167" t="s">
        <v>191</v>
      </c>
      <c r="E410" s="168">
        <v>4982.3374999999996</v>
      </c>
      <c r="F410" s="168">
        <v>0</v>
      </c>
      <c r="G410" s="169">
        <f>E410*F410</f>
        <v>0</v>
      </c>
      <c r="O410" s="163">
        <v>2</v>
      </c>
      <c r="AA410" s="141">
        <v>1</v>
      </c>
      <c r="AB410" s="141">
        <v>7</v>
      </c>
      <c r="AC410" s="141">
        <v>7</v>
      </c>
      <c r="AZ410" s="141">
        <v>2</v>
      </c>
      <c r="BA410" s="141">
        <f>IF(AZ410=1,G410,0)</f>
        <v>0</v>
      </c>
      <c r="BB410" s="141">
        <f>IF(AZ410=2,G410,0)</f>
        <v>0</v>
      </c>
      <c r="BC410" s="141">
        <f>IF(AZ410=3,G410,0)</f>
        <v>0</v>
      </c>
      <c r="BD410" s="141">
        <f>IF(AZ410=4,G410,0)</f>
        <v>0</v>
      </c>
      <c r="BE410" s="141">
        <f>IF(AZ410=5,G410,0)</f>
        <v>0</v>
      </c>
      <c r="CA410" s="170">
        <v>1</v>
      </c>
      <c r="CB410" s="170">
        <v>7</v>
      </c>
      <c r="CZ410" s="141">
        <v>3.6800000000000001E-3</v>
      </c>
    </row>
    <row r="411" spans="1:104">
      <c r="A411" s="171"/>
      <c r="B411" s="173"/>
      <c r="C411" s="240" t="s">
        <v>608</v>
      </c>
      <c r="D411" s="241"/>
      <c r="E411" s="174">
        <v>4982.3374999999996</v>
      </c>
      <c r="F411" s="175"/>
      <c r="G411" s="176"/>
      <c r="M411" s="172" t="s">
        <v>608</v>
      </c>
      <c r="O411" s="163"/>
    </row>
    <row r="412" spans="1:104" ht="22.5">
      <c r="A412" s="164">
        <v>119</v>
      </c>
      <c r="B412" s="165" t="s">
        <v>609</v>
      </c>
      <c r="C412" s="166" t="s">
        <v>610</v>
      </c>
      <c r="D412" s="167" t="s">
        <v>191</v>
      </c>
      <c r="E412" s="168">
        <v>5398.8575000000001</v>
      </c>
      <c r="F412" s="168">
        <v>0</v>
      </c>
      <c r="G412" s="169">
        <f>E412*F412</f>
        <v>0</v>
      </c>
      <c r="O412" s="163">
        <v>2</v>
      </c>
      <c r="AA412" s="141">
        <v>1</v>
      </c>
      <c r="AB412" s="141">
        <v>7</v>
      </c>
      <c r="AC412" s="141">
        <v>7</v>
      </c>
      <c r="AZ412" s="141">
        <v>2</v>
      </c>
      <c r="BA412" s="141">
        <f>IF(AZ412=1,G412,0)</f>
        <v>0</v>
      </c>
      <c r="BB412" s="141">
        <f>IF(AZ412=2,G412,0)</f>
        <v>0</v>
      </c>
      <c r="BC412" s="141">
        <f>IF(AZ412=3,G412,0)</f>
        <v>0</v>
      </c>
      <c r="BD412" s="141">
        <f>IF(AZ412=4,G412,0)</f>
        <v>0</v>
      </c>
      <c r="BE412" s="141">
        <f>IF(AZ412=5,G412,0)</f>
        <v>0</v>
      </c>
      <c r="CA412" s="170">
        <v>1</v>
      </c>
      <c r="CB412" s="170">
        <v>7</v>
      </c>
      <c r="CZ412" s="141">
        <v>2.2000000000000001E-3</v>
      </c>
    </row>
    <row r="413" spans="1:104">
      <c r="A413" s="171"/>
      <c r="B413" s="173"/>
      <c r="C413" s="240" t="s">
        <v>611</v>
      </c>
      <c r="D413" s="241"/>
      <c r="E413" s="174">
        <v>4982.3374999999996</v>
      </c>
      <c r="F413" s="175"/>
      <c r="G413" s="176"/>
      <c r="M413" s="172" t="s">
        <v>611</v>
      </c>
      <c r="O413" s="163"/>
    </row>
    <row r="414" spans="1:104">
      <c r="A414" s="171"/>
      <c r="B414" s="173"/>
      <c r="C414" s="240" t="s">
        <v>612</v>
      </c>
      <c r="D414" s="241"/>
      <c r="E414" s="174">
        <v>59.52</v>
      </c>
      <c r="F414" s="175"/>
      <c r="G414" s="176"/>
      <c r="M414" s="172" t="s">
        <v>612</v>
      </c>
      <c r="O414" s="163"/>
    </row>
    <row r="415" spans="1:104">
      <c r="A415" s="171"/>
      <c r="B415" s="173"/>
      <c r="C415" s="240" t="s">
        <v>613</v>
      </c>
      <c r="D415" s="241"/>
      <c r="E415" s="174">
        <v>25.44</v>
      </c>
      <c r="F415" s="175"/>
      <c r="G415" s="176"/>
      <c r="M415" s="172" t="s">
        <v>613</v>
      </c>
      <c r="O415" s="163"/>
    </row>
    <row r="416" spans="1:104">
      <c r="A416" s="171"/>
      <c r="B416" s="173"/>
      <c r="C416" s="240" t="s">
        <v>614</v>
      </c>
      <c r="D416" s="241"/>
      <c r="E416" s="174">
        <v>223.56</v>
      </c>
      <c r="F416" s="175"/>
      <c r="G416" s="176"/>
      <c r="M416" s="172" t="s">
        <v>614</v>
      </c>
      <c r="O416" s="163"/>
    </row>
    <row r="417" spans="1:104">
      <c r="A417" s="171"/>
      <c r="B417" s="173"/>
      <c r="C417" s="240" t="s">
        <v>615</v>
      </c>
      <c r="D417" s="241"/>
      <c r="E417" s="174">
        <v>108</v>
      </c>
      <c r="F417" s="175"/>
      <c r="G417" s="176"/>
      <c r="M417" s="172" t="s">
        <v>615</v>
      </c>
      <c r="O417" s="163"/>
    </row>
    <row r="418" spans="1:104" ht="22.5">
      <c r="A418" s="164">
        <v>120</v>
      </c>
      <c r="B418" s="165" t="s">
        <v>616</v>
      </c>
      <c r="C418" s="166" t="s">
        <v>617</v>
      </c>
      <c r="D418" s="167" t="s">
        <v>191</v>
      </c>
      <c r="E418" s="168">
        <v>5398.8575000000001</v>
      </c>
      <c r="F418" s="168">
        <v>0</v>
      </c>
      <c r="G418" s="169">
        <f>E418*F418</f>
        <v>0</v>
      </c>
      <c r="O418" s="163">
        <v>2</v>
      </c>
      <c r="AA418" s="141">
        <v>1</v>
      </c>
      <c r="AB418" s="141">
        <v>7</v>
      </c>
      <c r="AC418" s="141">
        <v>7</v>
      </c>
      <c r="AZ418" s="141">
        <v>2</v>
      </c>
      <c r="BA418" s="141">
        <f>IF(AZ418=1,G418,0)</f>
        <v>0</v>
      </c>
      <c r="BB418" s="141">
        <f>IF(AZ418=2,G418,0)</f>
        <v>0</v>
      </c>
      <c r="BC418" s="141">
        <f>IF(AZ418=3,G418,0)</f>
        <v>0</v>
      </c>
      <c r="BD418" s="141">
        <f>IF(AZ418=4,G418,0)</f>
        <v>0</v>
      </c>
      <c r="BE418" s="141">
        <f>IF(AZ418=5,G418,0)</f>
        <v>0</v>
      </c>
      <c r="CA418" s="170">
        <v>1</v>
      </c>
      <c r="CB418" s="170">
        <v>7</v>
      </c>
      <c r="CZ418" s="141">
        <v>2.3000000000000001E-4</v>
      </c>
    </row>
    <row r="419" spans="1:104">
      <c r="A419" s="171"/>
      <c r="B419" s="173"/>
      <c r="C419" s="240" t="s">
        <v>611</v>
      </c>
      <c r="D419" s="241"/>
      <c r="E419" s="174">
        <v>4982.3374999999996</v>
      </c>
      <c r="F419" s="175"/>
      <c r="G419" s="176"/>
      <c r="M419" s="172" t="s">
        <v>611</v>
      </c>
      <c r="O419" s="163"/>
    </row>
    <row r="420" spans="1:104">
      <c r="A420" s="171"/>
      <c r="B420" s="173"/>
      <c r="C420" s="240" t="s">
        <v>612</v>
      </c>
      <c r="D420" s="241"/>
      <c r="E420" s="174">
        <v>59.52</v>
      </c>
      <c r="F420" s="175"/>
      <c r="G420" s="176"/>
      <c r="M420" s="172" t="s">
        <v>612</v>
      </c>
      <c r="O420" s="163"/>
    </row>
    <row r="421" spans="1:104">
      <c r="A421" s="171"/>
      <c r="B421" s="173"/>
      <c r="C421" s="240" t="s">
        <v>613</v>
      </c>
      <c r="D421" s="241"/>
      <c r="E421" s="174">
        <v>25.44</v>
      </c>
      <c r="F421" s="175"/>
      <c r="G421" s="176"/>
      <c r="M421" s="172" t="s">
        <v>613</v>
      </c>
      <c r="O421" s="163"/>
    </row>
    <row r="422" spans="1:104">
      <c r="A422" s="171"/>
      <c r="B422" s="173"/>
      <c r="C422" s="240" t="s">
        <v>614</v>
      </c>
      <c r="D422" s="241"/>
      <c r="E422" s="174">
        <v>223.56</v>
      </c>
      <c r="F422" s="175"/>
      <c r="G422" s="176"/>
      <c r="M422" s="172" t="s">
        <v>614</v>
      </c>
      <c r="O422" s="163"/>
    </row>
    <row r="423" spans="1:104">
      <c r="A423" s="171"/>
      <c r="B423" s="173"/>
      <c r="C423" s="240" t="s">
        <v>615</v>
      </c>
      <c r="D423" s="241"/>
      <c r="E423" s="174">
        <v>108</v>
      </c>
      <c r="F423" s="175"/>
      <c r="G423" s="176"/>
      <c r="M423" s="172" t="s">
        <v>615</v>
      </c>
      <c r="O423" s="163"/>
    </row>
    <row r="424" spans="1:104">
      <c r="A424" s="164">
        <v>121</v>
      </c>
      <c r="B424" s="165" t="s">
        <v>618</v>
      </c>
      <c r="C424" s="166" t="s">
        <v>619</v>
      </c>
      <c r="D424" s="167" t="s">
        <v>112</v>
      </c>
      <c r="E424" s="168"/>
      <c r="F424" s="168">
        <v>0</v>
      </c>
      <c r="G424" s="169">
        <f>E424*F424</f>
        <v>0</v>
      </c>
      <c r="O424" s="163">
        <v>2</v>
      </c>
      <c r="AA424" s="141">
        <v>7</v>
      </c>
      <c r="AB424" s="141">
        <v>1002</v>
      </c>
      <c r="AC424" s="141">
        <v>5</v>
      </c>
      <c r="AZ424" s="141">
        <v>2</v>
      </c>
      <c r="BA424" s="141">
        <f>IF(AZ424=1,G424,0)</f>
        <v>0</v>
      </c>
      <c r="BB424" s="141">
        <f>IF(AZ424=2,G424,0)</f>
        <v>0</v>
      </c>
      <c r="BC424" s="141">
        <f>IF(AZ424=3,G424,0)</f>
        <v>0</v>
      </c>
      <c r="BD424" s="141">
        <f>IF(AZ424=4,G424,0)</f>
        <v>0</v>
      </c>
      <c r="BE424" s="141">
        <f>IF(AZ424=5,G424,0)</f>
        <v>0</v>
      </c>
      <c r="CA424" s="170">
        <v>7</v>
      </c>
      <c r="CB424" s="170">
        <v>1002</v>
      </c>
      <c r="CZ424" s="141">
        <v>0</v>
      </c>
    </row>
    <row r="425" spans="1:104">
      <c r="A425" s="177"/>
      <c r="B425" s="178" t="s">
        <v>127</v>
      </c>
      <c r="C425" s="179" t="str">
        <f>CONCATENATE(B409," ",C409)</f>
        <v>712 Živičné krytiny</v>
      </c>
      <c r="D425" s="180"/>
      <c r="E425" s="181"/>
      <c r="F425" s="182"/>
      <c r="G425" s="183">
        <f>SUM(G409:G424)</f>
        <v>0</v>
      </c>
      <c r="O425" s="163">
        <v>4</v>
      </c>
      <c r="BA425" s="184">
        <f>SUM(BA409:BA424)</f>
        <v>0</v>
      </c>
      <c r="BB425" s="184">
        <f>SUM(BB409:BB424)</f>
        <v>0</v>
      </c>
      <c r="BC425" s="184">
        <f>SUM(BC409:BC424)</f>
        <v>0</v>
      </c>
      <c r="BD425" s="184">
        <f>SUM(BD409:BD424)</f>
        <v>0</v>
      </c>
      <c r="BE425" s="184">
        <f>SUM(BE409:BE424)</f>
        <v>0</v>
      </c>
    </row>
    <row r="426" spans="1:104">
      <c r="A426" s="156" t="s">
        <v>123</v>
      </c>
      <c r="B426" s="157" t="s">
        <v>620</v>
      </c>
      <c r="C426" s="158" t="s">
        <v>621</v>
      </c>
      <c r="D426" s="159"/>
      <c r="E426" s="160"/>
      <c r="F426" s="160"/>
      <c r="G426" s="161"/>
      <c r="H426" s="162"/>
      <c r="I426" s="162"/>
      <c r="O426" s="163">
        <v>1</v>
      </c>
    </row>
    <row r="427" spans="1:104" ht="22.5">
      <c r="A427" s="164">
        <v>122</v>
      </c>
      <c r="B427" s="165" t="s">
        <v>622</v>
      </c>
      <c r="C427" s="166" t="s">
        <v>623</v>
      </c>
      <c r="D427" s="167" t="s">
        <v>191</v>
      </c>
      <c r="E427" s="168">
        <v>540.5</v>
      </c>
      <c r="F427" s="168">
        <v>0</v>
      </c>
      <c r="G427" s="169">
        <f>E427*F427</f>
        <v>0</v>
      </c>
      <c r="O427" s="163">
        <v>2</v>
      </c>
      <c r="AA427" s="141">
        <v>1</v>
      </c>
      <c r="AB427" s="141">
        <v>7</v>
      </c>
      <c r="AC427" s="141">
        <v>7</v>
      </c>
      <c r="AZ427" s="141">
        <v>2</v>
      </c>
      <c r="BA427" s="141">
        <f>IF(AZ427=1,G427,0)</f>
        <v>0</v>
      </c>
      <c r="BB427" s="141">
        <f>IF(AZ427=2,G427,0)</f>
        <v>0</v>
      </c>
      <c r="BC427" s="141">
        <f>IF(AZ427=3,G427,0)</f>
        <v>0</v>
      </c>
      <c r="BD427" s="141">
        <f>IF(AZ427=4,G427,0)</f>
        <v>0</v>
      </c>
      <c r="BE427" s="141">
        <f>IF(AZ427=5,G427,0)</f>
        <v>0</v>
      </c>
      <c r="CA427" s="170">
        <v>1</v>
      </c>
      <c r="CB427" s="170">
        <v>7</v>
      </c>
      <c r="CZ427" s="141">
        <v>5.2999999999999998E-4</v>
      </c>
    </row>
    <row r="428" spans="1:104">
      <c r="A428" s="171"/>
      <c r="B428" s="173"/>
      <c r="C428" s="240" t="s">
        <v>624</v>
      </c>
      <c r="D428" s="241"/>
      <c r="E428" s="174">
        <v>0</v>
      </c>
      <c r="F428" s="175"/>
      <c r="G428" s="176"/>
      <c r="M428" s="172" t="s">
        <v>624</v>
      </c>
      <c r="O428" s="163"/>
    </row>
    <row r="429" spans="1:104" ht="22.5">
      <c r="A429" s="171"/>
      <c r="B429" s="173"/>
      <c r="C429" s="240" t="s">
        <v>405</v>
      </c>
      <c r="D429" s="241"/>
      <c r="E429" s="174">
        <v>540.5</v>
      </c>
      <c r="F429" s="175"/>
      <c r="G429" s="176"/>
      <c r="M429" s="172" t="s">
        <v>405</v>
      </c>
      <c r="O429" s="163"/>
    </row>
    <row r="430" spans="1:104" ht="22.5">
      <c r="A430" s="164">
        <v>123</v>
      </c>
      <c r="B430" s="165" t="s">
        <v>625</v>
      </c>
      <c r="C430" s="166" t="s">
        <v>626</v>
      </c>
      <c r="D430" s="167" t="s">
        <v>191</v>
      </c>
      <c r="E430" s="168">
        <v>211.1</v>
      </c>
      <c r="F430" s="168">
        <v>0</v>
      </c>
      <c r="G430" s="169">
        <f>E430*F430</f>
        <v>0</v>
      </c>
      <c r="O430" s="163">
        <v>2</v>
      </c>
      <c r="AA430" s="141">
        <v>1</v>
      </c>
      <c r="AB430" s="141">
        <v>7</v>
      </c>
      <c r="AC430" s="141">
        <v>7</v>
      </c>
      <c r="AZ430" s="141">
        <v>2</v>
      </c>
      <c r="BA430" s="141">
        <f>IF(AZ430=1,G430,0)</f>
        <v>0</v>
      </c>
      <c r="BB430" s="141">
        <f>IF(AZ430=2,G430,0)</f>
        <v>0</v>
      </c>
      <c r="BC430" s="141">
        <f>IF(AZ430=3,G430,0)</f>
        <v>0</v>
      </c>
      <c r="BD430" s="141">
        <f>IF(AZ430=4,G430,0)</f>
        <v>0</v>
      </c>
      <c r="BE430" s="141">
        <f>IF(AZ430=5,G430,0)</f>
        <v>0</v>
      </c>
      <c r="CA430" s="170">
        <v>1</v>
      </c>
      <c r="CB430" s="170">
        <v>7</v>
      </c>
      <c r="CZ430" s="141">
        <v>1.9000000000000001E-4</v>
      </c>
    </row>
    <row r="431" spans="1:104">
      <c r="A431" s="171"/>
      <c r="B431" s="173"/>
      <c r="C431" s="240" t="s">
        <v>627</v>
      </c>
      <c r="D431" s="241"/>
      <c r="E431" s="174">
        <v>0</v>
      </c>
      <c r="F431" s="175"/>
      <c r="G431" s="176"/>
      <c r="M431" s="172" t="s">
        <v>627</v>
      </c>
      <c r="O431" s="163"/>
    </row>
    <row r="432" spans="1:104">
      <c r="A432" s="171"/>
      <c r="B432" s="173"/>
      <c r="C432" s="240" t="s">
        <v>389</v>
      </c>
      <c r="D432" s="241"/>
      <c r="E432" s="174">
        <v>0</v>
      </c>
      <c r="F432" s="175"/>
      <c r="G432" s="176"/>
      <c r="M432" s="172" t="s">
        <v>389</v>
      </c>
      <c r="O432" s="163"/>
    </row>
    <row r="433" spans="1:104">
      <c r="A433" s="171"/>
      <c r="B433" s="173"/>
      <c r="C433" s="240" t="s">
        <v>390</v>
      </c>
      <c r="D433" s="241"/>
      <c r="E433" s="174">
        <v>14.3</v>
      </c>
      <c r="F433" s="175"/>
      <c r="G433" s="176"/>
      <c r="M433" s="172" t="s">
        <v>390</v>
      </c>
      <c r="O433" s="163"/>
    </row>
    <row r="434" spans="1:104">
      <c r="A434" s="171"/>
      <c r="B434" s="173"/>
      <c r="C434" s="240" t="s">
        <v>391</v>
      </c>
      <c r="D434" s="241"/>
      <c r="E434" s="174">
        <v>23.5</v>
      </c>
      <c r="F434" s="175"/>
      <c r="G434" s="176"/>
      <c r="M434" s="172" t="s">
        <v>391</v>
      </c>
      <c r="O434" s="163"/>
    </row>
    <row r="435" spans="1:104">
      <c r="A435" s="171"/>
      <c r="B435" s="173"/>
      <c r="C435" s="240" t="s">
        <v>392</v>
      </c>
      <c r="D435" s="241"/>
      <c r="E435" s="174">
        <v>0</v>
      </c>
      <c r="F435" s="175"/>
      <c r="G435" s="176"/>
      <c r="M435" s="172" t="s">
        <v>392</v>
      </c>
      <c r="O435" s="163"/>
    </row>
    <row r="436" spans="1:104" ht="33.75">
      <c r="A436" s="171"/>
      <c r="B436" s="173"/>
      <c r="C436" s="240" t="s">
        <v>393</v>
      </c>
      <c r="D436" s="241"/>
      <c r="E436" s="174">
        <v>63.8</v>
      </c>
      <c r="F436" s="175"/>
      <c r="G436" s="176"/>
      <c r="M436" s="172" t="s">
        <v>393</v>
      </c>
      <c r="O436" s="163"/>
    </row>
    <row r="437" spans="1:104">
      <c r="A437" s="171"/>
      <c r="B437" s="173"/>
      <c r="C437" s="240" t="s">
        <v>394</v>
      </c>
      <c r="D437" s="241"/>
      <c r="E437" s="174">
        <v>109.5</v>
      </c>
      <c r="F437" s="175"/>
      <c r="G437" s="176"/>
      <c r="M437" s="172" t="s">
        <v>394</v>
      </c>
      <c r="O437" s="163"/>
    </row>
    <row r="438" spans="1:104" ht="22.5">
      <c r="A438" s="164">
        <v>124</v>
      </c>
      <c r="B438" s="165" t="s">
        <v>628</v>
      </c>
      <c r="C438" s="166" t="s">
        <v>629</v>
      </c>
      <c r="D438" s="167" t="s">
        <v>191</v>
      </c>
      <c r="E438" s="168">
        <v>1253.7375</v>
      </c>
      <c r="F438" s="168">
        <v>0</v>
      </c>
      <c r="G438" s="169">
        <f>E438*F438</f>
        <v>0</v>
      </c>
      <c r="O438" s="163">
        <v>2</v>
      </c>
      <c r="AA438" s="141">
        <v>1</v>
      </c>
      <c r="AB438" s="141">
        <v>7</v>
      </c>
      <c r="AC438" s="141">
        <v>7</v>
      </c>
      <c r="AZ438" s="141">
        <v>2</v>
      </c>
      <c r="BA438" s="141">
        <f>IF(AZ438=1,G438,0)</f>
        <v>0</v>
      </c>
      <c r="BB438" s="141">
        <f>IF(AZ438=2,G438,0)</f>
        <v>0</v>
      </c>
      <c r="BC438" s="141">
        <f>IF(AZ438=3,G438,0)</f>
        <v>0</v>
      </c>
      <c r="BD438" s="141">
        <f>IF(AZ438=4,G438,0)</f>
        <v>0</v>
      </c>
      <c r="BE438" s="141">
        <f>IF(AZ438=5,G438,0)</f>
        <v>0</v>
      </c>
      <c r="CA438" s="170">
        <v>1</v>
      </c>
      <c r="CB438" s="170">
        <v>7</v>
      </c>
      <c r="CZ438" s="141">
        <v>0</v>
      </c>
    </row>
    <row r="439" spans="1:104">
      <c r="A439" s="171"/>
      <c r="B439" s="173"/>
      <c r="C439" s="240" t="s">
        <v>521</v>
      </c>
      <c r="D439" s="241"/>
      <c r="E439" s="174">
        <v>1253.7375</v>
      </c>
      <c r="F439" s="175"/>
      <c r="G439" s="176"/>
      <c r="M439" s="172" t="s">
        <v>521</v>
      </c>
      <c r="O439" s="163"/>
    </row>
    <row r="440" spans="1:104">
      <c r="A440" s="164">
        <v>125</v>
      </c>
      <c r="B440" s="165" t="s">
        <v>630</v>
      </c>
      <c r="C440" s="166" t="s">
        <v>631</v>
      </c>
      <c r="D440" s="167" t="s">
        <v>191</v>
      </c>
      <c r="E440" s="168">
        <v>5107.9875000000002</v>
      </c>
      <c r="F440" s="168">
        <v>0</v>
      </c>
      <c r="G440" s="169">
        <f>E440*F440</f>
        <v>0</v>
      </c>
      <c r="O440" s="163">
        <v>2</v>
      </c>
      <c r="AA440" s="141">
        <v>1</v>
      </c>
      <c r="AB440" s="141">
        <v>7</v>
      </c>
      <c r="AC440" s="141">
        <v>7</v>
      </c>
      <c r="AZ440" s="141">
        <v>2</v>
      </c>
      <c r="BA440" s="141">
        <f>IF(AZ440=1,G440,0)</f>
        <v>0</v>
      </c>
      <c r="BB440" s="141">
        <f>IF(AZ440=2,G440,0)</f>
        <v>0</v>
      </c>
      <c r="BC440" s="141">
        <f>IF(AZ440=3,G440,0)</f>
        <v>0</v>
      </c>
      <c r="BD440" s="141">
        <f>IF(AZ440=4,G440,0)</f>
        <v>0</v>
      </c>
      <c r="BE440" s="141">
        <f>IF(AZ440=5,G440,0)</f>
        <v>0</v>
      </c>
      <c r="CA440" s="170">
        <v>1</v>
      </c>
      <c r="CB440" s="170">
        <v>7</v>
      </c>
      <c r="CZ440" s="141">
        <v>2E-3</v>
      </c>
    </row>
    <row r="441" spans="1:104">
      <c r="A441" s="171"/>
      <c r="B441" s="173"/>
      <c r="C441" s="240" t="s">
        <v>632</v>
      </c>
      <c r="D441" s="241"/>
      <c r="E441" s="174">
        <v>1100.0775000000001</v>
      </c>
      <c r="F441" s="175"/>
      <c r="G441" s="176"/>
      <c r="M441" s="172" t="s">
        <v>632</v>
      </c>
      <c r="O441" s="163"/>
    </row>
    <row r="442" spans="1:104" ht="22.5">
      <c r="A442" s="171"/>
      <c r="B442" s="173"/>
      <c r="C442" s="240" t="s">
        <v>633</v>
      </c>
      <c r="D442" s="241"/>
      <c r="E442" s="174">
        <v>3806.65</v>
      </c>
      <c r="F442" s="175"/>
      <c r="G442" s="176"/>
      <c r="M442" s="172" t="s">
        <v>633</v>
      </c>
      <c r="O442" s="163"/>
    </row>
    <row r="443" spans="1:104" ht="22.5">
      <c r="A443" s="171"/>
      <c r="B443" s="173"/>
      <c r="C443" s="240" t="s">
        <v>634</v>
      </c>
      <c r="D443" s="241"/>
      <c r="E443" s="174">
        <v>-201.26</v>
      </c>
      <c r="F443" s="175"/>
      <c r="G443" s="176"/>
      <c r="M443" s="172" t="s">
        <v>634</v>
      </c>
      <c r="O443" s="163"/>
    </row>
    <row r="444" spans="1:104">
      <c r="A444" s="171"/>
      <c r="B444" s="173"/>
      <c r="C444" s="240" t="s">
        <v>635</v>
      </c>
      <c r="D444" s="241"/>
      <c r="E444" s="174">
        <v>161.16</v>
      </c>
      <c r="F444" s="175"/>
      <c r="G444" s="176"/>
      <c r="M444" s="172" t="s">
        <v>635</v>
      </c>
      <c r="O444" s="163"/>
    </row>
    <row r="445" spans="1:104">
      <c r="A445" s="171"/>
      <c r="B445" s="173"/>
      <c r="C445" s="240" t="s">
        <v>636</v>
      </c>
      <c r="D445" s="241"/>
      <c r="E445" s="174">
        <v>241.36</v>
      </c>
      <c r="F445" s="175"/>
      <c r="G445" s="176"/>
      <c r="M445" s="172" t="s">
        <v>636</v>
      </c>
      <c r="O445" s="163"/>
    </row>
    <row r="446" spans="1:104" ht="22.5">
      <c r="A446" s="164">
        <v>126</v>
      </c>
      <c r="B446" s="165" t="s">
        <v>637</v>
      </c>
      <c r="C446" s="166" t="s">
        <v>638</v>
      </c>
      <c r="D446" s="167" t="s">
        <v>191</v>
      </c>
      <c r="E446" s="168">
        <v>1719.155</v>
      </c>
      <c r="F446" s="168">
        <v>0</v>
      </c>
      <c r="G446" s="169">
        <f>E446*F446</f>
        <v>0</v>
      </c>
      <c r="O446" s="163">
        <v>2</v>
      </c>
      <c r="AA446" s="141">
        <v>1</v>
      </c>
      <c r="AB446" s="141">
        <v>7</v>
      </c>
      <c r="AC446" s="141">
        <v>7</v>
      </c>
      <c r="AZ446" s="141">
        <v>2</v>
      </c>
      <c r="BA446" s="141">
        <f>IF(AZ446=1,G446,0)</f>
        <v>0</v>
      </c>
      <c r="BB446" s="141">
        <f>IF(AZ446=2,G446,0)</f>
        <v>0</v>
      </c>
      <c r="BC446" s="141">
        <f>IF(AZ446=3,G446,0)</f>
        <v>0</v>
      </c>
      <c r="BD446" s="141">
        <f>IF(AZ446=4,G446,0)</f>
        <v>0</v>
      </c>
      <c r="BE446" s="141">
        <f>IF(AZ446=5,G446,0)</f>
        <v>0</v>
      </c>
      <c r="CA446" s="170">
        <v>1</v>
      </c>
      <c r="CB446" s="170">
        <v>7</v>
      </c>
      <c r="CZ446" s="141">
        <v>3.3E-4</v>
      </c>
    </row>
    <row r="447" spans="1:104">
      <c r="A447" s="171"/>
      <c r="B447" s="173"/>
      <c r="C447" s="240" t="s">
        <v>639</v>
      </c>
      <c r="D447" s="241"/>
      <c r="E447" s="174">
        <v>943.95500000000004</v>
      </c>
      <c r="F447" s="175"/>
      <c r="G447" s="176"/>
      <c r="M447" s="172" t="s">
        <v>639</v>
      </c>
      <c r="O447" s="163"/>
    </row>
    <row r="448" spans="1:104">
      <c r="A448" s="171"/>
      <c r="B448" s="173"/>
      <c r="C448" s="240" t="s">
        <v>640</v>
      </c>
      <c r="D448" s="241"/>
      <c r="E448" s="174">
        <v>775.2</v>
      </c>
      <c r="F448" s="175"/>
      <c r="G448" s="176"/>
      <c r="M448" s="172" t="s">
        <v>640</v>
      </c>
      <c r="O448" s="163"/>
    </row>
    <row r="449" spans="1:104">
      <c r="A449" s="164">
        <v>127</v>
      </c>
      <c r="B449" s="165" t="s">
        <v>641</v>
      </c>
      <c r="C449" s="166" t="s">
        <v>642</v>
      </c>
      <c r="D449" s="167" t="s">
        <v>191</v>
      </c>
      <c r="E449" s="168">
        <v>1253.7375</v>
      </c>
      <c r="F449" s="168">
        <v>0</v>
      </c>
      <c r="G449" s="169">
        <f>E449*F449</f>
        <v>0</v>
      </c>
      <c r="O449" s="163">
        <v>2</v>
      </c>
      <c r="AA449" s="141">
        <v>1</v>
      </c>
      <c r="AB449" s="141">
        <v>7</v>
      </c>
      <c r="AC449" s="141">
        <v>7</v>
      </c>
      <c r="AZ449" s="141">
        <v>2</v>
      </c>
      <c r="BA449" s="141">
        <f>IF(AZ449=1,G449,0)</f>
        <v>0</v>
      </c>
      <c r="BB449" s="141">
        <f>IF(AZ449=2,G449,0)</f>
        <v>0</v>
      </c>
      <c r="BC449" s="141">
        <f>IF(AZ449=3,G449,0)</f>
        <v>0</v>
      </c>
      <c r="BD449" s="141">
        <f>IF(AZ449=4,G449,0)</f>
        <v>0</v>
      </c>
      <c r="BE449" s="141">
        <f>IF(AZ449=5,G449,0)</f>
        <v>0</v>
      </c>
      <c r="CA449" s="170">
        <v>1</v>
      </c>
      <c r="CB449" s="170">
        <v>7</v>
      </c>
      <c r="CZ449" s="141">
        <v>1.0000000000000001E-5</v>
      </c>
    </row>
    <row r="450" spans="1:104">
      <c r="A450" s="171"/>
      <c r="B450" s="173"/>
      <c r="C450" s="240" t="s">
        <v>521</v>
      </c>
      <c r="D450" s="241"/>
      <c r="E450" s="174">
        <v>1253.7375</v>
      </c>
      <c r="F450" s="175"/>
      <c r="G450" s="176"/>
      <c r="M450" s="172" t="s">
        <v>521</v>
      </c>
      <c r="O450" s="163"/>
    </row>
    <row r="451" spans="1:104">
      <c r="A451" s="164">
        <v>128</v>
      </c>
      <c r="B451" s="165" t="s">
        <v>643</v>
      </c>
      <c r="C451" s="166" t="s">
        <v>644</v>
      </c>
      <c r="D451" s="167" t="s">
        <v>191</v>
      </c>
      <c r="E451" s="168">
        <v>1316.4244000000001</v>
      </c>
      <c r="F451" s="168">
        <v>0</v>
      </c>
      <c r="G451" s="169">
        <f>E451*F451</f>
        <v>0</v>
      </c>
      <c r="O451" s="163">
        <v>2</v>
      </c>
      <c r="AA451" s="141">
        <v>3</v>
      </c>
      <c r="AB451" s="141">
        <v>7</v>
      </c>
      <c r="AC451" s="141">
        <v>28375611</v>
      </c>
      <c r="AZ451" s="141">
        <v>2</v>
      </c>
      <c r="BA451" s="141">
        <f>IF(AZ451=1,G451,0)</f>
        <v>0</v>
      </c>
      <c r="BB451" s="141">
        <f>IF(AZ451=2,G451,0)</f>
        <v>0</v>
      </c>
      <c r="BC451" s="141">
        <f>IF(AZ451=3,G451,0)</f>
        <v>0</v>
      </c>
      <c r="BD451" s="141">
        <f>IF(AZ451=4,G451,0)</f>
        <v>0</v>
      </c>
      <c r="BE451" s="141">
        <f>IF(AZ451=5,G451,0)</f>
        <v>0</v>
      </c>
      <c r="CA451" s="170">
        <v>3</v>
      </c>
      <c r="CB451" s="170">
        <v>7</v>
      </c>
      <c r="CZ451" s="141">
        <v>5.9999999999999995E-4</v>
      </c>
    </row>
    <row r="452" spans="1:104">
      <c r="A452" s="171"/>
      <c r="B452" s="173"/>
      <c r="C452" s="240" t="s">
        <v>645</v>
      </c>
      <c r="D452" s="241"/>
      <c r="E452" s="174">
        <v>1316.4244000000001</v>
      </c>
      <c r="F452" s="175"/>
      <c r="G452" s="176"/>
      <c r="M452" s="172" t="s">
        <v>645</v>
      </c>
      <c r="O452" s="163"/>
    </row>
    <row r="453" spans="1:104">
      <c r="A453" s="164">
        <v>129</v>
      </c>
      <c r="B453" s="165" t="s">
        <v>646</v>
      </c>
      <c r="C453" s="166" t="s">
        <v>647</v>
      </c>
      <c r="D453" s="167" t="s">
        <v>135</v>
      </c>
      <c r="E453" s="168">
        <v>150.36240000000001</v>
      </c>
      <c r="F453" s="168">
        <v>0</v>
      </c>
      <c r="G453" s="169">
        <f>E453*F453</f>
        <v>0</v>
      </c>
      <c r="O453" s="163">
        <v>2</v>
      </c>
      <c r="AA453" s="141">
        <v>3</v>
      </c>
      <c r="AB453" s="141">
        <v>7</v>
      </c>
      <c r="AC453" s="141">
        <v>28375971</v>
      </c>
      <c r="AZ453" s="141">
        <v>2</v>
      </c>
      <c r="BA453" s="141">
        <f>IF(AZ453=1,G453,0)</f>
        <v>0</v>
      </c>
      <c r="BB453" s="141">
        <f>IF(AZ453=2,G453,0)</f>
        <v>0</v>
      </c>
      <c r="BC453" s="141">
        <f>IF(AZ453=3,G453,0)</f>
        <v>0</v>
      </c>
      <c r="BD453" s="141">
        <f>IF(AZ453=4,G453,0)</f>
        <v>0</v>
      </c>
      <c r="BE453" s="141">
        <f>IF(AZ453=5,G453,0)</f>
        <v>0</v>
      </c>
      <c r="CA453" s="170">
        <v>3</v>
      </c>
      <c r="CB453" s="170">
        <v>7</v>
      </c>
      <c r="CZ453" s="141">
        <v>0.02</v>
      </c>
    </row>
    <row r="454" spans="1:104">
      <c r="A454" s="171"/>
      <c r="B454" s="173"/>
      <c r="C454" s="240" t="s">
        <v>648</v>
      </c>
      <c r="D454" s="241"/>
      <c r="E454" s="174">
        <v>88.156199999999998</v>
      </c>
      <c r="F454" s="175"/>
      <c r="G454" s="176"/>
      <c r="M454" s="172" t="s">
        <v>648</v>
      </c>
      <c r="O454" s="163"/>
    </row>
    <row r="455" spans="1:104">
      <c r="A455" s="171"/>
      <c r="B455" s="173"/>
      <c r="C455" s="240" t="s">
        <v>649</v>
      </c>
      <c r="D455" s="241"/>
      <c r="E455" s="174">
        <v>6.4659000000000004</v>
      </c>
      <c r="F455" s="175"/>
      <c r="G455" s="176"/>
      <c r="M455" s="172" t="s">
        <v>649</v>
      </c>
      <c r="O455" s="163"/>
    </row>
    <row r="456" spans="1:104">
      <c r="A456" s="171"/>
      <c r="B456" s="173"/>
      <c r="C456" s="240" t="s">
        <v>650</v>
      </c>
      <c r="D456" s="241"/>
      <c r="E456" s="174">
        <v>55.740299999999998</v>
      </c>
      <c r="F456" s="175"/>
      <c r="G456" s="176"/>
      <c r="M456" s="172" t="s">
        <v>650</v>
      </c>
      <c r="O456" s="163"/>
    </row>
    <row r="457" spans="1:104">
      <c r="A457" s="164">
        <v>130</v>
      </c>
      <c r="B457" s="165" t="s">
        <v>651</v>
      </c>
      <c r="C457" s="166" t="s">
        <v>652</v>
      </c>
      <c r="D457" s="167" t="s">
        <v>191</v>
      </c>
      <c r="E457" s="168">
        <v>567.52499999999998</v>
      </c>
      <c r="F457" s="168">
        <v>0</v>
      </c>
      <c r="G457" s="169">
        <f>E457*F457</f>
        <v>0</v>
      </c>
      <c r="O457" s="163">
        <v>2</v>
      </c>
      <c r="AA457" s="141">
        <v>3</v>
      </c>
      <c r="AB457" s="141">
        <v>7</v>
      </c>
      <c r="AC457" s="141">
        <v>6315085921</v>
      </c>
      <c r="AZ457" s="141">
        <v>2</v>
      </c>
      <c r="BA457" s="141">
        <f>IF(AZ457=1,G457,0)</f>
        <v>0</v>
      </c>
      <c r="BB457" s="141">
        <f>IF(AZ457=2,G457,0)</f>
        <v>0</v>
      </c>
      <c r="BC457" s="141">
        <f>IF(AZ457=3,G457,0)</f>
        <v>0</v>
      </c>
      <c r="BD457" s="141">
        <f>IF(AZ457=4,G457,0)</f>
        <v>0</v>
      </c>
      <c r="BE457" s="141">
        <f>IF(AZ457=5,G457,0)</f>
        <v>0</v>
      </c>
      <c r="CA457" s="170">
        <v>3</v>
      </c>
      <c r="CB457" s="170">
        <v>7</v>
      </c>
      <c r="CZ457" s="141">
        <v>7.2000000000000005E-4</v>
      </c>
    </row>
    <row r="458" spans="1:104">
      <c r="A458" s="171"/>
      <c r="B458" s="173"/>
      <c r="C458" s="240" t="s">
        <v>653</v>
      </c>
      <c r="D458" s="241"/>
      <c r="E458" s="174">
        <v>567.52499999999998</v>
      </c>
      <c r="F458" s="175"/>
      <c r="G458" s="176"/>
      <c r="M458" s="172" t="s">
        <v>653</v>
      </c>
      <c r="O458" s="163"/>
    </row>
    <row r="459" spans="1:104">
      <c r="A459" s="164">
        <v>131</v>
      </c>
      <c r="B459" s="165" t="s">
        <v>654</v>
      </c>
      <c r="C459" s="166" t="s">
        <v>655</v>
      </c>
      <c r="D459" s="167" t="s">
        <v>135</v>
      </c>
      <c r="E459" s="168">
        <v>29.289300000000001</v>
      </c>
      <c r="F459" s="168">
        <v>0</v>
      </c>
      <c r="G459" s="169">
        <f>E459*F459</f>
        <v>0</v>
      </c>
      <c r="O459" s="163">
        <v>2</v>
      </c>
      <c r="AA459" s="141">
        <v>3</v>
      </c>
      <c r="AB459" s="141">
        <v>7</v>
      </c>
      <c r="AC459" s="141">
        <v>63151369</v>
      </c>
      <c r="AZ459" s="141">
        <v>2</v>
      </c>
      <c r="BA459" s="141">
        <f>IF(AZ459=1,G459,0)</f>
        <v>0</v>
      </c>
      <c r="BB459" s="141">
        <f>IF(AZ459=2,G459,0)</f>
        <v>0</v>
      </c>
      <c r="BC459" s="141">
        <f>IF(AZ459=3,G459,0)</f>
        <v>0</v>
      </c>
      <c r="BD459" s="141">
        <f>IF(AZ459=4,G459,0)</f>
        <v>0</v>
      </c>
      <c r="BE459" s="141">
        <f>IF(AZ459=5,G459,0)</f>
        <v>0</v>
      </c>
      <c r="CA459" s="170">
        <v>3</v>
      </c>
      <c r="CB459" s="170">
        <v>7</v>
      </c>
      <c r="CZ459" s="141">
        <v>1.4999999999999999E-2</v>
      </c>
    </row>
    <row r="460" spans="1:104">
      <c r="A460" s="171"/>
      <c r="B460" s="173"/>
      <c r="C460" s="240" t="s">
        <v>656</v>
      </c>
      <c r="D460" s="241"/>
      <c r="E460" s="174">
        <v>4.0212000000000003</v>
      </c>
      <c r="F460" s="175"/>
      <c r="G460" s="176"/>
      <c r="M460" s="172" t="s">
        <v>656</v>
      </c>
      <c r="O460" s="163"/>
    </row>
    <row r="461" spans="1:104">
      <c r="A461" s="171"/>
      <c r="B461" s="173"/>
      <c r="C461" s="240" t="s">
        <v>657</v>
      </c>
      <c r="D461" s="241"/>
      <c r="E461" s="174">
        <v>25.2681</v>
      </c>
      <c r="F461" s="175"/>
      <c r="G461" s="176"/>
      <c r="M461" s="172" t="s">
        <v>657</v>
      </c>
      <c r="O461" s="163"/>
    </row>
    <row r="462" spans="1:104">
      <c r="A462" s="164">
        <v>132</v>
      </c>
      <c r="B462" s="165" t="s">
        <v>658</v>
      </c>
      <c r="C462" s="166" t="s">
        <v>659</v>
      </c>
      <c r="D462" s="167" t="s">
        <v>191</v>
      </c>
      <c r="E462" s="168">
        <v>126.714</v>
      </c>
      <c r="F462" s="168">
        <v>0</v>
      </c>
      <c r="G462" s="169">
        <f>E462*F462</f>
        <v>0</v>
      </c>
      <c r="O462" s="163">
        <v>2</v>
      </c>
      <c r="AA462" s="141">
        <v>3</v>
      </c>
      <c r="AB462" s="141">
        <v>7</v>
      </c>
      <c r="AC462" s="141">
        <v>631514801</v>
      </c>
      <c r="AZ462" s="141">
        <v>2</v>
      </c>
      <c r="BA462" s="141">
        <f>IF(AZ462=1,G462,0)</f>
        <v>0</v>
      </c>
      <c r="BB462" s="141">
        <f>IF(AZ462=2,G462,0)</f>
        <v>0</v>
      </c>
      <c r="BC462" s="141">
        <f>IF(AZ462=3,G462,0)</f>
        <v>0</v>
      </c>
      <c r="BD462" s="141">
        <f>IF(AZ462=4,G462,0)</f>
        <v>0</v>
      </c>
      <c r="BE462" s="141">
        <f>IF(AZ462=5,G462,0)</f>
        <v>0</v>
      </c>
      <c r="CA462" s="170">
        <v>3</v>
      </c>
      <c r="CB462" s="170">
        <v>7</v>
      </c>
      <c r="CZ462" s="141">
        <v>8.9999999999999993E-3</v>
      </c>
    </row>
    <row r="463" spans="1:104">
      <c r="A463" s="171"/>
      <c r="B463" s="173"/>
      <c r="C463" s="240" t="s">
        <v>660</v>
      </c>
      <c r="D463" s="241"/>
      <c r="E463" s="174">
        <v>126.714</v>
      </c>
      <c r="F463" s="175"/>
      <c r="G463" s="176"/>
      <c r="M463" s="172" t="s">
        <v>660</v>
      </c>
      <c r="O463" s="163"/>
    </row>
    <row r="464" spans="1:104">
      <c r="A464" s="164">
        <v>133</v>
      </c>
      <c r="B464" s="165" t="s">
        <v>661</v>
      </c>
      <c r="C464" s="166" t="s">
        <v>662</v>
      </c>
      <c r="D464" s="167" t="s">
        <v>191</v>
      </c>
      <c r="E464" s="168">
        <v>84.608999999999995</v>
      </c>
      <c r="F464" s="168">
        <v>0</v>
      </c>
      <c r="G464" s="169">
        <f>E464*F464</f>
        <v>0</v>
      </c>
      <c r="O464" s="163">
        <v>2</v>
      </c>
      <c r="AA464" s="141">
        <v>3</v>
      </c>
      <c r="AB464" s="141">
        <v>7</v>
      </c>
      <c r="AC464" s="141">
        <v>631514804</v>
      </c>
      <c r="AZ464" s="141">
        <v>2</v>
      </c>
      <c r="BA464" s="141">
        <f>IF(AZ464=1,G464,0)</f>
        <v>0</v>
      </c>
      <c r="BB464" s="141">
        <f>IF(AZ464=2,G464,0)</f>
        <v>0</v>
      </c>
      <c r="BC464" s="141">
        <f>IF(AZ464=3,G464,0)</f>
        <v>0</v>
      </c>
      <c r="BD464" s="141">
        <f>IF(AZ464=4,G464,0)</f>
        <v>0</v>
      </c>
      <c r="BE464" s="141">
        <f>IF(AZ464=5,G464,0)</f>
        <v>0</v>
      </c>
      <c r="CA464" s="170">
        <v>3</v>
      </c>
      <c r="CB464" s="170">
        <v>7</v>
      </c>
      <c r="CZ464" s="141">
        <v>1.7999999999999999E-2</v>
      </c>
    </row>
    <row r="465" spans="1:104">
      <c r="A465" s="171"/>
      <c r="B465" s="173"/>
      <c r="C465" s="240" t="s">
        <v>663</v>
      </c>
      <c r="D465" s="241"/>
      <c r="E465" s="174">
        <v>84.608999999999995</v>
      </c>
      <c r="F465" s="175"/>
      <c r="G465" s="176"/>
      <c r="M465" s="172" t="s">
        <v>663</v>
      </c>
      <c r="O465" s="163"/>
    </row>
    <row r="466" spans="1:104">
      <c r="A466" s="164">
        <v>134</v>
      </c>
      <c r="B466" s="165" t="s">
        <v>664</v>
      </c>
      <c r="C466" s="166" t="s">
        <v>665</v>
      </c>
      <c r="D466" s="167" t="s">
        <v>191</v>
      </c>
      <c r="E466" s="168">
        <v>211.32300000000001</v>
      </c>
      <c r="F466" s="168">
        <v>0</v>
      </c>
      <c r="G466" s="169">
        <f>E466*F466</f>
        <v>0</v>
      </c>
      <c r="O466" s="163">
        <v>2</v>
      </c>
      <c r="AA466" s="141">
        <v>3</v>
      </c>
      <c r="AB466" s="141">
        <v>7</v>
      </c>
      <c r="AC466" s="141">
        <v>63151500</v>
      </c>
      <c r="AZ466" s="141">
        <v>2</v>
      </c>
      <c r="BA466" s="141">
        <f>IF(AZ466=1,G466,0)</f>
        <v>0</v>
      </c>
      <c r="BB466" s="141">
        <f>IF(AZ466=2,G466,0)</f>
        <v>0</v>
      </c>
      <c r="BC466" s="141">
        <f>IF(AZ466=3,G466,0)</f>
        <v>0</v>
      </c>
      <c r="BD466" s="141">
        <f>IF(AZ466=4,G466,0)</f>
        <v>0</v>
      </c>
      <c r="BE466" s="141">
        <f>IF(AZ466=5,G466,0)</f>
        <v>0</v>
      </c>
      <c r="CA466" s="170">
        <v>3</v>
      </c>
      <c r="CB466" s="170">
        <v>7</v>
      </c>
      <c r="CZ466" s="141">
        <v>1.4E-2</v>
      </c>
    </row>
    <row r="467" spans="1:104">
      <c r="A467" s="171"/>
      <c r="B467" s="173"/>
      <c r="C467" s="240" t="s">
        <v>666</v>
      </c>
      <c r="D467" s="241"/>
      <c r="E467" s="174">
        <v>84.608999999999995</v>
      </c>
      <c r="F467" s="175"/>
      <c r="G467" s="176"/>
      <c r="M467" s="172" t="s">
        <v>666</v>
      </c>
      <c r="O467" s="163"/>
    </row>
    <row r="468" spans="1:104">
      <c r="A468" s="171"/>
      <c r="B468" s="173"/>
      <c r="C468" s="240" t="s">
        <v>667</v>
      </c>
      <c r="D468" s="241"/>
      <c r="E468" s="174">
        <v>126.714</v>
      </c>
      <c r="F468" s="175"/>
      <c r="G468" s="176"/>
      <c r="M468" s="172" t="s">
        <v>667</v>
      </c>
      <c r="O468" s="163"/>
    </row>
    <row r="469" spans="1:104" ht="22.5">
      <c r="A469" s="164">
        <v>135</v>
      </c>
      <c r="B469" s="165" t="s">
        <v>668</v>
      </c>
      <c r="C469" s="166" t="s">
        <v>669</v>
      </c>
      <c r="D469" s="167" t="s">
        <v>191</v>
      </c>
      <c r="E469" s="168">
        <v>3870.2685000000001</v>
      </c>
      <c r="F469" s="168">
        <v>0</v>
      </c>
      <c r="G469" s="169">
        <f>E469*F469</f>
        <v>0</v>
      </c>
      <c r="O469" s="163">
        <v>2</v>
      </c>
      <c r="AA469" s="141">
        <v>3</v>
      </c>
      <c r="AB469" s="141">
        <v>7</v>
      </c>
      <c r="AC469" s="141">
        <v>63151603</v>
      </c>
      <c r="AZ469" s="141">
        <v>2</v>
      </c>
      <c r="BA469" s="141">
        <f>IF(AZ469=1,G469,0)</f>
        <v>0</v>
      </c>
      <c r="BB469" s="141">
        <f>IF(AZ469=2,G469,0)</f>
        <v>0</v>
      </c>
      <c r="BC469" s="141">
        <f>IF(AZ469=3,G469,0)</f>
        <v>0</v>
      </c>
      <c r="BD469" s="141">
        <f>IF(AZ469=4,G469,0)</f>
        <v>0</v>
      </c>
      <c r="BE469" s="141">
        <f>IF(AZ469=5,G469,0)</f>
        <v>0</v>
      </c>
      <c r="CA469" s="170">
        <v>3</v>
      </c>
      <c r="CB469" s="170">
        <v>7</v>
      </c>
      <c r="CZ469" s="141">
        <v>7.0000000000000001E-3</v>
      </c>
    </row>
    <row r="470" spans="1:104" ht="22.5">
      <c r="A470" s="171"/>
      <c r="B470" s="173"/>
      <c r="C470" s="240" t="s">
        <v>670</v>
      </c>
      <c r="D470" s="241"/>
      <c r="E470" s="174">
        <v>3996.9825000000001</v>
      </c>
      <c r="F470" s="175"/>
      <c r="G470" s="176"/>
      <c r="M470" s="172" t="s">
        <v>670</v>
      </c>
      <c r="O470" s="163"/>
    </row>
    <row r="471" spans="1:104" ht="22.5">
      <c r="A471" s="171"/>
      <c r="B471" s="173"/>
      <c r="C471" s="240" t="s">
        <v>671</v>
      </c>
      <c r="D471" s="241"/>
      <c r="E471" s="174">
        <v>-126.714</v>
      </c>
      <c r="F471" s="175"/>
      <c r="G471" s="176"/>
      <c r="M471" s="172" t="s">
        <v>671</v>
      </c>
      <c r="O471" s="163"/>
    </row>
    <row r="472" spans="1:104" ht="22.5">
      <c r="A472" s="164">
        <v>136</v>
      </c>
      <c r="B472" s="165" t="s">
        <v>672</v>
      </c>
      <c r="C472" s="166" t="s">
        <v>673</v>
      </c>
      <c r="D472" s="167" t="s">
        <v>191</v>
      </c>
      <c r="E472" s="168">
        <v>1070.4724000000001</v>
      </c>
      <c r="F472" s="168">
        <v>0</v>
      </c>
      <c r="G472" s="169">
        <f>E472*F472</f>
        <v>0</v>
      </c>
      <c r="O472" s="163">
        <v>2</v>
      </c>
      <c r="AA472" s="141">
        <v>3</v>
      </c>
      <c r="AB472" s="141">
        <v>7</v>
      </c>
      <c r="AC472" s="141">
        <v>63151606</v>
      </c>
      <c r="AZ472" s="141">
        <v>2</v>
      </c>
      <c r="BA472" s="141">
        <f>IF(AZ472=1,G472,0)</f>
        <v>0</v>
      </c>
      <c r="BB472" s="141">
        <f>IF(AZ472=2,G472,0)</f>
        <v>0</v>
      </c>
      <c r="BC472" s="141">
        <f>IF(AZ472=3,G472,0)</f>
        <v>0</v>
      </c>
      <c r="BD472" s="141">
        <f>IF(AZ472=4,G472,0)</f>
        <v>0</v>
      </c>
      <c r="BE472" s="141">
        <f>IF(AZ472=5,G472,0)</f>
        <v>0</v>
      </c>
      <c r="CA472" s="170">
        <v>3</v>
      </c>
      <c r="CB472" s="170">
        <v>7</v>
      </c>
      <c r="CZ472" s="141">
        <v>0.01</v>
      </c>
    </row>
    <row r="473" spans="1:104">
      <c r="A473" s="171"/>
      <c r="B473" s="173"/>
      <c r="C473" s="240" t="s">
        <v>674</v>
      </c>
      <c r="D473" s="241"/>
      <c r="E473" s="174">
        <v>1155.0814</v>
      </c>
      <c r="F473" s="175"/>
      <c r="G473" s="176"/>
      <c r="M473" s="172" t="s">
        <v>674</v>
      </c>
      <c r="O473" s="163"/>
    </row>
    <row r="474" spans="1:104">
      <c r="A474" s="171"/>
      <c r="B474" s="173"/>
      <c r="C474" s="240" t="s">
        <v>675</v>
      </c>
      <c r="D474" s="241"/>
      <c r="E474" s="174">
        <v>-84.608999999999995</v>
      </c>
      <c r="F474" s="175"/>
      <c r="G474" s="176"/>
      <c r="M474" s="172" t="s">
        <v>675</v>
      </c>
      <c r="O474" s="163"/>
    </row>
    <row r="475" spans="1:104">
      <c r="A475" s="164">
        <v>137</v>
      </c>
      <c r="B475" s="165" t="s">
        <v>676</v>
      </c>
      <c r="C475" s="166" t="s">
        <v>677</v>
      </c>
      <c r="D475" s="167" t="s">
        <v>112</v>
      </c>
      <c r="E475" s="168"/>
      <c r="F475" s="168">
        <v>0</v>
      </c>
      <c r="G475" s="169">
        <f>E475*F475</f>
        <v>0</v>
      </c>
      <c r="O475" s="163">
        <v>2</v>
      </c>
      <c r="AA475" s="141">
        <v>7</v>
      </c>
      <c r="AB475" s="141">
        <v>1002</v>
      </c>
      <c r="AC475" s="141">
        <v>5</v>
      </c>
      <c r="AZ475" s="141">
        <v>2</v>
      </c>
      <c r="BA475" s="141">
        <f>IF(AZ475=1,G475,0)</f>
        <v>0</v>
      </c>
      <c r="BB475" s="141">
        <f>IF(AZ475=2,G475,0)</f>
        <v>0</v>
      </c>
      <c r="BC475" s="141">
        <f>IF(AZ475=3,G475,0)</f>
        <v>0</v>
      </c>
      <c r="BD475" s="141">
        <f>IF(AZ475=4,G475,0)</f>
        <v>0</v>
      </c>
      <c r="BE475" s="141">
        <f>IF(AZ475=5,G475,0)</f>
        <v>0</v>
      </c>
      <c r="CA475" s="170">
        <v>7</v>
      </c>
      <c r="CB475" s="170">
        <v>1002</v>
      </c>
      <c r="CZ475" s="141">
        <v>0</v>
      </c>
    </row>
    <row r="476" spans="1:104">
      <c r="A476" s="177"/>
      <c r="B476" s="178" t="s">
        <v>127</v>
      </c>
      <c r="C476" s="179" t="str">
        <f>CONCATENATE(B426," ",C426)</f>
        <v>713 Izolace tepelné</v>
      </c>
      <c r="D476" s="180"/>
      <c r="E476" s="181"/>
      <c r="F476" s="182"/>
      <c r="G476" s="183">
        <f>SUM(G426:G475)</f>
        <v>0</v>
      </c>
      <c r="O476" s="163">
        <v>4</v>
      </c>
      <c r="BA476" s="184">
        <f>SUM(BA426:BA475)</f>
        <v>0</v>
      </c>
      <c r="BB476" s="184">
        <f>SUM(BB426:BB475)</f>
        <v>0</v>
      </c>
      <c r="BC476" s="184">
        <f>SUM(BC426:BC475)</f>
        <v>0</v>
      </c>
      <c r="BD476" s="184">
        <f>SUM(BD426:BD475)</f>
        <v>0</v>
      </c>
      <c r="BE476" s="184">
        <f>SUM(BE426:BE475)</f>
        <v>0</v>
      </c>
    </row>
    <row r="477" spans="1:104">
      <c r="A477" s="156" t="s">
        <v>123</v>
      </c>
      <c r="B477" s="157" t="s">
        <v>678</v>
      </c>
      <c r="C477" s="158" t="s">
        <v>679</v>
      </c>
      <c r="D477" s="159"/>
      <c r="E477" s="160"/>
      <c r="F477" s="160"/>
      <c r="G477" s="161"/>
      <c r="H477" s="162"/>
      <c r="I477" s="162"/>
      <c r="O477" s="163">
        <v>1</v>
      </c>
    </row>
    <row r="478" spans="1:104">
      <c r="A478" s="164">
        <v>138</v>
      </c>
      <c r="B478" s="165" t="s">
        <v>678</v>
      </c>
      <c r="C478" s="166" t="s">
        <v>680</v>
      </c>
      <c r="D478" s="167" t="s">
        <v>257</v>
      </c>
      <c r="E478" s="168">
        <v>1</v>
      </c>
      <c r="F478" s="168">
        <v>0</v>
      </c>
      <c r="G478" s="169">
        <f>E478*F478</f>
        <v>0</v>
      </c>
      <c r="O478" s="163">
        <v>2</v>
      </c>
      <c r="AA478" s="141">
        <v>12</v>
      </c>
      <c r="AB478" s="141">
        <v>0</v>
      </c>
      <c r="AC478" s="141">
        <v>164</v>
      </c>
      <c r="AZ478" s="141">
        <v>2</v>
      </c>
      <c r="BA478" s="141">
        <f>IF(AZ478=1,G478,0)</f>
        <v>0</v>
      </c>
      <c r="BB478" s="141">
        <f>IF(AZ478=2,G478,0)</f>
        <v>0</v>
      </c>
      <c r="BC478" s="141">
        <f>IF(AZ478=3,G478,0)</f>
        <v>0</v>
      </c>
      <c r="BD478" s="141">
        <f>IF(AZ478=4,G478,0)</f>
        <v>0</v>
      </c>
      <c r="BE478" s="141">
        <f>IF(AZ478=5,G478,0)</f>
        <v>0</v>
      </c>
      <c r="CA478" s="170">
        <v>12</v>
      </c>
      <c r="CB478" s="170">
        <v>0</v>
      </c>
      <c r="CZ478" s="141">
        <v>2.3000000000000001E-4</v>
      </c>
    </row>
    <row r="479" spans="1:104">
      <c r="A479" s="164">
        <v>139</v>
      </c>
      <c r="B479" s="165" t="s">
        <v>681</v>
      </c>
      <c r="C479" s="166" t="s">
        <v>682</v>
      </c>
      <c r="D479" s="167" t="s">
        <v>257</v>
      </c>
      <c r="E479" s="168">
        <v>1</v>
      </c>
      <c r="F479" s="168">
        <v>0</v>
      </c>
      <c r="G479" s="169">
        <f>E479*F479</f>
        <v>0</v>
      </c>
      <c r="O479" s="163">
        <v>2</v>
      </c>
      <c r="AA479" s="141">
        <v>12</v>
      </c>
      <c r="AB479" s="141">
        <v>0</v>
      </c>
      <c r="AC479" s="141">
        <v>166</v>
      </c>
      <c r="AZ479" s="141">
        <v>2</v>
      </c>
      <c r="BA479" s="141">
        <f>IF(AZ479=1,G479,0)</f>
        <v>0</v>
      </c>
      <c r="BB479" s="141">
        <f>IF(AZ479=2,G479,0)</f>
        <v>0</v>
      </c>
      <c r="BC479" s="141">
        <f>IF(AZ479=3,G479,0)</f>
        <v>0</v>
      </c>
      <c r="BD479" s="141">
        <f>IF(AZ479=4,G479,0)</f>
        <v>0</v>
      </c>
      <c r="BE479" s="141">
        <f>IF(AZ479=5,G479,0)</f>
        <v>0</v>
      </c>
      <c r="CA479" s="170">
        <v>12</v>
      </c>
      <c r="CB479" s="170">
        <v>0</v>
      </c>
      <c r="CZ479" s="141">
        <v>2.3000000000000001E-4</v>
      </c>
    </row>
    <row r="480" spans="1:104">
      <c r="A480" s="177"/>
      <c r="B480" s="178" t="s">
        <v>127</v>
      </c>
      <c r="C480" s="179" t="str">
        <f>CONCATENATE(B477," ",C477)</f>
        <v>720 Zdravotechnická instalace</v>
      </c>
      <c r="D480" s="180"/>
      <c r="E480" s="181"/>
      <c r="F480" s="182"/>
      <c r="G480" s="183">
        <f>SUM(G477:G479)</f>
        <v>0</v>
      </c>
      <c r="O480" s="163">
        <v>4</v>
      </c>
      <c r="BA480" s="184">
        <f>SUM(BA477:BA479)</f>
        <v>0</v>
      </c>
      <c r="BB480" s="184">
        <f>SUM(BB477:BB479)</f>
        <v>0</v>
      </c>
      <c r="BC480" s="184">
        <f>SUM(BC477:BC479)</f>
        <v>0</v>
      </c>
      <c r="BD480" s="184">
        <f>SUM(BD477:BD479)</f>
        <v>0</v>
      </c>
      <c r="BE480" s="184">
        <f>SUM(BE477:BE479)</f>
        <v>0</v>
      </c>
    </row>
    <row r="481" spans="1:104">
      <c r="A481" s="156" t="s">
        <v>123</v>
      </c>
      <c r="B481" s="157" t="s">
        <v>683</v>
      </c>
      <c r="C481" s="158" t="s">
        <v>684</v>
      </c>
      <c r="D481" s="159"/>
      <c r="E481" s="160"/>
      <c r="F481" s="160"/>
      <c r="G481" s="161"/>
      <c r="H481" s="162"/>
      <c r="I481" s="162"/>
      <c r="O481" s="163">
        <v>1</v>
      </c>
    </row>
    <row r="482" spans="1:104">
      <c r="A482" s="164">
        <v>140</v>
      </c>
      <c r="B482" s="165" t="s">
        <v>678</v>
      </c>
      <c r="C482" s="166" t="s">
        <v>685</v>
      </c>
      <c r="D482" s="167" t="s">
        <v>257</v>
      </c>
      <c r="E482" s="168">
        <v>1</v>
      </c>
      <c r="F482" s="168">
        <v>0</v>
      </c>
      <c r="G482" s="169">
        <f>E482*F482</f>
        <v>0</v>
      </c>
      <c r="O482" s="163">
        <v>2</v>
      </c>
      <c r="AA482" s="141">
        <v>12</v>
      </c>
      <c r="AB482" s="141">
        <v>0</v>
      </c>
      <c r="AC482" s="141">
        <v>165</v>
      </c>
      <c r="AZ482" s="141">
        <v>2</v>
      </c>
      <c r="BA482" s="141">
        <f>IF(AZ482=1,G482,0)</f>
        <v>0</v>
      </c>
      <c r="BB482" s="141">
        <f>IF(AZ482=2,G482,0)</f>
        <v>0</v>
      </c>
      <c r="BC482" s="141">
        <f>IF(AZ482=3,G482,0)</f>
        <v>0</v>
      </c>
      <c r="BD482" s="141">
        <f>IF(AZ482=4,G482,0)</f>
        <v>0</v>
      </c>
      <c r="BE482" s="141">
        <f>IF(AZ482=5,G482,0)</f>
        <v>0</v>
      </c>
      <c r="CA482" s="170">
        <v>12</v>
      </c>
      <c r="CB482" s="170">
        <v>0</v>
      </c>
      <c r="CZ482" s="141">
        <v>2.3000000000000001E-4</v>
      </c>
    </row>
    <row r="483" spans="1:104">
      <c r="A483" s="177"/>
      <c r="B483" s="178" t="s">
        <v>127</v>
      </c>
      <c r="C483" s="179" t="str">
        <f>CONCATENATE(B481," ",C481)</f>
        <v>730 Ústřední vytápění</v>
      </c>
      <c r="D483" s="180"/>
      <c r="E483" s="181"/>
      <c r="F483" s="182"/>
      <c r="G483" s="183">
        <f>SUM(G481:G482)</f>
        <v>0</v>
      </c>
      <c r="O483" s="163">
        <v>4</v>
      </c>
      <c r="BA483" s="184">
        <f>SUM(BA481:BA482)</f>
        <v>0</v>
      </c>
      <c r="BB483" s="184">
        <f>SUM(BB481:BB482)</f>
        <v>0</v>
      </c>
      <c r="BC483" s="184">
        <f>SUM(BC481:BC482)</f>
        <v>0</v>
      </c>
      <c r="BD483" s="184">
        <f>SUM(BD481:BD482)</f>
        <v>0</v>
      </c>
      <c r="BE483" s="184">
        <f>SUM(BE481:BE482)</f>
        <v>0</v>
      </c>
    </row>
    <row r="484" spans="1:104">
      <c r="A484" s="156" t="s">
        <v>123</v>
      </c>
      <c r="B484" s="157" t="s">
        <v>686</v>
      </c>
      <c r="C484" s="158" t="s">
        <v>687</v>
      </c>
      <c r="D484" s="159"/>
      <c r="E484" s="160"/>
      <c r="F484" s="160"/>
      <c r="G484" s="161"/>
      <c r="H484" s="162"/>
      <c r="I484" s="162"/>
      <c r="O484" s="163">
        <v>1</v>
      </c>
    </row>
    <row r="485" spans="1:104">
      <c r="A485" s="164">
        <v>141</v>
      </c>
      <c r="B485" s="165" t="s">
        <v>688</v>
      </c>
      <c r="C485" s="166" t="s">
        <v>689</v>
      </c>
      <c r="D485" s="167" t="s">
        <v>250</v>
      </c>
      <c r="E485" s="168">
        <v>31.2</v>
      </c>
      <c r="F485" s="168">
        <v>0</v>
      </c>
      <c r="G485" s="169">
        <f>E485*F485</f>
        <v>0</v>
      </c>
      <c r="O485" s="163">
        <v>2</v>
      </c>
      <c r="AA485" s="141">
        <v>1</v>
      </c>
      <c r="AB485" s="141">
        <v>7</v>
      </c>
      <c r="AC485" s="141">
        <v>7</v>
      </c>
      <c r="AZ485" s="141">
        <v>2</v>
      </c>
      <c r="BA485" s="141">
        <f>IF(AZ485=1,G485,0)</f>
        <v>0</v>
      </c>
      <c r="BB485" s="141">
        <f>IF(AZ485=2,G485,0)</f>
        <v>0</v>
      </c>
      <c r="BC485" s="141">
        <f>IF(AZ485=3,G485,0)</f>
        <v>0</v>
      </c>
      <c r="BD485" s="141">
        <f>IF(AZ485=4,G485,0)</f>
        <v>0</v>
      </c>
      <c r="BE485" s="141">
        <f>IF(AZ485=5,G485,0)</f>
        <v>0</v>
      </c>
      <c r="CA485" s="170">
        <v>1</v>
      </c>
      <c r="CB485" s="170">
        <v>7</v>
      </c>
      <c r="CZ485" s="141">
        <v>6.3099999999999996E-3</v>
      </c>
    </row>
    <row r="486" spans="1:104">
      <c r="A486" s="171"/>
      <c r="B486" s="173"/>
      <c r="C486" s="240" t="s">
        <v>690</v>
      </c>
      <c r="D486" s="241"/>
      <c r="E486" s="174">
        <v>31.2</v>
      </c>
      <c r="F486" s="175"/>
      <c r="G486" s="176"/>
      <c r="M486" s="172" t="s">
        <v>690</v>
      </c>
      <c r="O486" s="163"/>
    </row>
    <row r="487" spans="1:104">
      <c r="A487" s="164">
        <v>142</v>
      </c>
      <c r="B487" s="165" t="s">
        <v>691</v>
      </c>
      <c r="C487" s="166" t="s">
        <v>692</v>
      </c>
      <c r="D487" s="167" t="s">
        <v>250</v>
      </c>
      <c r="E487" s="168">
        <v>39.200000000000003</v>
      </c>
      <c r="F487" s="168">
        <v>0</v>
      </c>
      <c r="G487" s="169">
        <f>E487*F487</f>
        <v>0</v>
      </c>
      <c r="O487" s="163">
        <v>2</v>
      </c>
      <c r="AA487" s="141">
        <v>1</v>
      </c>
      <c r="AB487" s="141">
        <v>7</v>
      </c>
      <c r="AC487" s="141">
        <v>7</v>
      </c>
      <c r="AZ487" s="141">
        <v>2</v>
      </c>
      <c r="BA487" s="141">
        <f>IF(AZ487=1,G487,0)</f>
        <v>0</v>
      </c>
      <c r="BB487" s="141">
        <f>IF(AZ487=2,G487,0)</f>
        <v>0</v>
      </c>
      <c r="BC487" s="141">
        <f>IF(AZ487=3,G487,0)</f>
        <v>0</v>
      </c>
      <c r="BD487" s="141">
        <f>IF(AZ487=4,G487,0)</f>
        <v>0</v>
      </c>
      <c r="BE487" s="141">
        <f>IF(AZ487=5,G487,0)</f>
        <v>0</v>
      </c>
      <c r="CA487" s="170">
        <v>1</v>
      </c>
      <c r="CB487" s="170">
        <v>7</v>
      </c>
      <c r="CZ487" s="141">
        <v>7.0600000000000003E-3</v>
      </c>
    </row>
    <row r="488" spans="1:104">
      <c r="A488" s="171"/>
      <c r="B488" s="173"/>
      <c r="C488" s="240" t="s">
        <v>693</v>
      </c>
      <c r="D488" s="241"/>
      <c r="E488" s="174">
        <v>39.200000000000003</v>
      </c>
      <c r="F488" s="175"/>
      <c r="G488" s="176"/>
      <c r="M488" s="172" t="s">
        <v>693</v>
      </c>
      <c r="O488" s="163"/>
    </row>
    <row r="489" spans="1:104">
      <c r="A489" s="164">
        <v>143</v>
      </c>
      <c r="B489" s="165" t="s">
        <v>694</v>
      </c>
      <c r="C489" s="166" t="s">
        <v>695</v>
      </c>
      <c r="D489" s="167" t="s">
        <v>250</v>
      </c>
      <c r="E489" s="168">
        <v>52</v>
      </c>
      <c r="F489" s="168">
        <v>0</v>
      </c>
      <c r="G489" s="169">
        <f>E489*F489</f>
        <v>0</v>
      </c>
      <c r="O489" s="163">
        <v>2</v>
      </c>
      <c r="AA489" s="141">
        <v>1</v>
      </c>
      <c r="AB489" s="141">
        <v>7</v>
      </c>
      <c r="AC489" s="141">
        <v>7</v>
      </c>
      <c r="AZ489" s="141">
        <v>2</v>
      </c>
      <c r="BA489" s="141">
        <f>IF(AZ489=1,G489,0)</f>
        <v>0</v>
      </c>
      <c r="BB489" s="141">
        <f>IF(AZ489=2,G489,0)</f>
        <v>0</v>
      </c>
      <c r="BC489" s="141">
        <f>IF(AZ489=3,G489,0)</f>
        <v>0</v>
      </c>
      <c r="BD489" s="141">
        <f>IF(AZ489=4,G489,0)</f>
        <v>0</v>
      </c>
      <c r="BE489" s="141">
        <f>IF(AZ489=5,G489,0)</f>
        <v>0</v>
      </c>
      <c r="CA489" s="170">
        <v>1</v>
      </c>
      <c r="CB489" s="170">
        <v>7</v>
      </c>
      <c r="CZ489" s="141">
        <v>3.46E-3</v>
      </c>
    </row>
    <row r="490" spans="1:104">
      <c r="A490" s="171"/>
      <c r="B490" s="173"/>
      <c r="C490" s="240" t="s">
        <v>696</v>
      </c>
      <c r="D490" s="241"/>
      <c r="E490" s="174">
        <v>25</v>
      </c>
      <c r="F490" s="175"/>
      <c r="G490" s="176"/>
      <c r="M490" s="172" t="s">
        <v>696</v>
      </c>
      <c r="O490" s="163"/>
    </row>
    <row r="491" spans="1:104">
      <c r="A491" s="171"/>
      <c r="B491" s="173"/>
      <c r="C491" s="240" t="s">
        <v>697</v>
      </c>
      <c r="D491" s="241"/>
      <c r="E491" s="174">
        <v>27</v>
      </c>
      <c r="F491" s="175"/>
      <c r="G491" s="176"/>
      <c r="M491" s="172" t="s">
        <v>697</v>
      </c>
      <c r="O491" s="163"/>
    </row>
    <row r="492" spans="1:104">
      <c r="A492" s="164">
        <v>144</v>
      </c>
      <c r="B492" s="165" t="s">
        <v>698</v>
      </c>
      <c r="C492" s="166" t="s">
        <v>699</v>
      </c>
      <c r="D492" s="167" t="s">
        <v>231</v>
      </c>
      <c r="E492" s="168">
        <v>10</v>
      </c>
      <c r="F492" s="168">
        <v>0</v>
      </c>
      <c r="G492" s="169">
        <f>E492*F492</f>
        <v>0</v>
      </c>
      <c r="O492" s="163">
        <v>2</v>
      </c>
      <c r="AA492" s="141">
        <v>1</v>
      </c>
      <c r="AB492" s="141">
        <v>7</v>
      </c>
      <c r="AC492" s="141">
        <v>7</v>
      </c>
      <c r="AZ492" s="141">
        <v>2</v>
      </c>
      <c r="BA492" s="141">
        <f>IF(AZ492=1,G492,0)</f>
        <v>0</v>
      </c>
      <c r="BB492" s="141">
        <f>IF(AZ492=2,G492,0)</f>
        <v>0</v>
      </c>
      <c r="BC492" s="141">
        <f>IF(AZ492=3,G492,0)</f>
        <v>0</v>
      </c>
      <c r="BD492" s="141">
        <f>IF(AZ492=4,G492,0)</f>
        <v>0</v>
      </c>
      <c r="BE492" s="141">
        <f>IF(AZ492=5,G492,0)</f>
        <v>0</v>
      </c>
      <c r="CA492" s="170">
        <v>1</v>
      </c>
      <c r="CB492" s="170">
        <v>7</v>
      </c>
      <c r="CZ492" s="141">
        <v>3.0000000000000001E-3</v>
      </c>
    </row>
    <row r="493" spans="1:104">
      <c r="A493" s="171"/>
      <c r="B493" s="173"/>
      <c r="C493" s="240" t="s">
        <v>700</v>
      </c>
      <c r="D493" s="241"/>
      <c r="E493" s="174">
        <v>4</v>
      </c>
      <c r="F493" s="175"/>
      <c r="G493" s="176"/>
      <c r="M493" s="172" t="s">
        <v>700</v>
      </c>
      <c r="O493" s="163"/>
    </row>
    <row r="494" spans="1:104">
      <c r="A494" s="171"/>
      <c r="B494" s="173"/>
      <c r="C494" s="240" t="s">
        <v>701</v>
      </c>
      <c r="D494" s="241"/>
      <c r="E494" s="174">
        <v>2</v>
      </c>
      <c r="F494" s="175"/>
      <c r="G494" s="176"/>
      <c r="M494" s="172" t="s">
        <v>701</v>
      </c>
      <c r="O494" s="163"/>
    </row>
    <row r="495" spans="1:104">
      <c r="A495" s="171"/>
      <c r="B495" s="173"/>
      <c r="C495" s="240" t="s">
        <v>702</v>
      </c>
      <c r="D495" s="241"/>
      <c r="E495" s="174">
        <v>4</v>
      </c>
      <c r="F495" s="175"/>
      <c r="G495" s="176"/>
      <c r="M495" s="172" t="s">
        <v>702</v>
      </c>
      <c r="O495" s="163"/>
    </row>
    <row r="496" spans="1:104">
      <c r="A496" s="164">
        <v>145</v>
      </c>
      <c r="B496" s="165" t="s">
        <v>703</v>
      </c>
      <c r="C496" s="166" t="s">
        <v>704</v>
      </c>
      <c r="D496" s="167" t="s">
        <v>250</v>
      </c>
      <c r="E496" s="168">
        <v>73</v>
      </c>
      <c r="F496" s="168">
        <v>0</v>
      </c>
      <c r="G496" s="169">
        <f>E496*F496</f>
        <v>0</v>
      </c>
      <c r="O496" s="163">
        <v>2</v>
      </c>
      <c r="AA496" s="141">
        <v>1</v>
      </c>
      <c r="AB496" s="141">
        <v>7</v>
      </c>
      <c r="AC496" s="141">
        <v>7</v>
      </c>
      <c r="AZ496" s="141">
        <v>2</v>
      </c>
      <c r="BA496" s="141">
        <f>IF(AZ496=1,G496,0)</f>
        <v>0</v>
      </c>
      <c r="BB496" s="141">
        <f>IF(AZ496=2,G496,0)</f>
        <v>0</v>
      </c>
      <c r="BC496" s="141">
        <f>IF(AZ496=3,G496,0)</f>
        <v>0</v>
      </c>
      <c r="BD496" s="141">
        <f>IF(AZ496=4,G496,0)</f>
        <v>0</v>
      </c>
      <c r="BE496" s="141">
        <f>IF(AZ496=5,G496,0)</f>
        <v>0</v>
      </c>
      <c r="CA496" s="170">
        <v>1</v>
      </c>
      <c r="CB496" s="170">
        <v>7</v>
      </c>
      <c r="CZ496" s="141">
        <v>3.3700000000000002E-3</v>
      </c>
    </row>
    <row r="497" spans="1:104">
      <c r="A497" s="171"/>
      <c r="B497" s="173"/>
      <c r="C497" s="240" t="s">
        <v>705</v>
      </c>
      <c r="D497" s="241"/>
      <c r="E497" s="174">
        <v>73</v>
      </c>
      <c r="F497" s="175"/>
      <c r="G497" s="176"/>
      <c r="M497" s="172" t="s">
        <v>705</v>
      </c>
      <c r="O497" s="163"/>
    </row>
    <row r="498" spans="1:104">
      <c r="A498" s="164">
        <v>146</v>
      </c>
      <c r="B498" s="165" t="s">
        <v>706</v>
      </c>
      <c r="C498" s="166" t="s">
        <v>707</v>
      </c>
      <c r="D498" s="167" t="s">
        <v>250</v>
      </c>
      <c r="E498" s="168">
        <v>101</v>
      </c>
      <c r="F498" s="168">
        <v>0</v>
      </c>
      <c r="G498" s="169">
        <f>E498*F498</f>
        <v>0</v>
      </c>
      <c r="O498" s="163">
        <v>2</v>
      </c>
      <c r="AA498" s="141">
        <v>1</v>
      </c>
      <c r="AB498" s="141">
        <v>7</v>
      </c>
      <c r="AC498" s="141">
        <v>7</v>
      </c>
      <c r="AZ498" s="141">
        <v>2</v>
      </c>
      <c r="BA498" s="141">
        <f>IF(AZ498=1,G498,0)</f>
        <v>0</v>
      </c>
      <c r="BB498" s="141">
        <f>IF(AZ498=2,G498,0)</f>
        <v>0</v>
      </c>
      <c r="BC498" s="141">
        <f>IF(AZ498=3,G498,0)</f>
        <v>0</v>
      </c>
      <c r="BD498" s="141">
        <f>IF(AZ498=4,G498,0)</f>
        <v>0</v>
      </c>
      <c r="BE498" s="141">
        <f>IF(AZ498=5,G498,0)</f>
        <v>0</v>
      </c>
      <c r="CA498" s="170">
        <v>1</v>
      </c>
      <c r="CB498" s="170">
        <v>7</v>
      </c>
      <c r="CZ498" s="141">
        <v>3.7299999999999998E-3</v>
      </c>
    </row>
    <row r="499" spans="1:104">
      <c r="A499" s="171"/>
      <c r="B499" s="173"/>
      <c r="C499" s="240" t="s">
        <v>708</v>
      </c>
      <c r="D499" s="241"/>
      <c r="E499" s="174">
        <v>56</v>
      </c>
      <c r="F499" s="175"/>
      <c r="G499" s="176"/>
      <c r="M499" s="172" t="s">
        <v>708</v>
      </c>
      <c r="O499" s="163"/>
    </row>
    <row r="500" spans="1:104">
      <c r="A500" s="171"/>
      <c r="B500" s="173"/>
      <c r="C500" s="240" t="s">
        <v>709</v>
      </c>
      <c r="D500" s="241"/>
      <c r="E500" s="174">
        <v>15</v>
      </c>
      <c r="F500" s="175"/>
      <c r="G500" s="176"/>
      <c r="M500" s="172" t="s">
        <v>709</v>
      </c>
      <c r="O500" s="163"/>
    </row>
    <row r="501" spans="1:104">
      <c r="A501" s="171"/>
      <c r="B501" s="173"/>
      <c r="C501" s="240" t="s">
        <v>710</v>
      </c>
      <c r="D501" s="241"/>
      <c r="E501" s="174">
        <v>30</v>
      </c>
      <c r="F501" s="175"/>
      <c r="G501" s="176"/>
      <c r="M501" s="172" t="s">
        <v>710</v>
      </c>
      <c r="O501" s="163"/>
    </row>
    <row r="502" spans="1:104">
      <c r="A502" s="164">
        <v>147</v>
      </c>
      <c r="B502" s="165" t="s">
        <v>711</v>
      </c>
      <c r="C502" s="166" t="s">
        <v>712</v>
      </c>
      <c r="D502" s="167" t="s">
        <v>112</v>
      </c>
      <c r="E502" s="168"/>
      <c r="F502" s="168">
        <v>0</v>
      </c>
      <c r="G502" s="169">
        <f>E502*F502</f>
        <v>0</v>
      </c>
      <c r="O502" s="163">
        <v>2</v>
      </c>
      <c r="AA502" s="141">
        <v>7</v>
      </c>
      <c r="AB502" s="141">
        <v>1002</v>
      </c>
      <c r="AC502" s="141">
        <v>5</v>
      </c>
      <c r="AZ502" s="141">
        <v>2</v>
      </c>
      <c r="BA502" s="141">
        <f>IF(AZ502=1,G502,0)</f>
        <v>0</v>
      </c>
      <c r="BB502" s="141">
        <f>IF(AZ502=2,G502,0)</f>
        <v>0</v>
      </c>
      <c r="BC502" s="141">
        <f>IF(AZ502=3,G502,0)</f>
        <v>0</v>
      </c>
      <c r="BD502" s="141">
        <f>IF(AZ502=4,G502,0)</f>
        <v>0</v>
      </c>
      <c r="BE502" s="141">
        <f>IF(AZ502=5,G502,0)</f>
        <v>0</v>
      </c>
      <c r="CA502" s="170">
        <v>7</v>
      </c>
      <c r="CB502" s="170">
        <v>1002</v>
      </c>
      <c r="CZ502" s="141">
        <v>0</v>
      </c>
    </row>
    <row r="503" spans="1:104">
      <c r="A503" s="177"/>
      <c r="B503" s="178" t="s">
        <v>127</v>
      </c>
      <c r="C503" s="179" t="str">
        <f>CONCATENATE(B484," ",C484)</f>
        <v>764 Konstrukce klempířské</v>
      </c>
      <c r="D503" s="180"/>
      <c r="E503" s="181"/>
      <c r="F503" s="182"/>
      <c r="G503" s="183">
        <f>SUM(G484:G502)</f>
        <v>0</v>
      </c>
      <c r="O503" s="163">
        <v>4</v>
      </c>
      <c r="BA503" s="184">
        <f>SUM(BA484:BA502)</f>
        <v>0</v>
      </c>
      <c r="BB503" s="184">
        <f>SUM(BB484:BB502)</f>
        <v>0</v>
      </c>
      <c r="BC503" s="184">
        <f>SUM(BC484:BC502)</f>
        <v>0</v>
      </c>
      <c r="BD503" s="184">
        <f>SUM(BD484:BD502)</f>
        <v>0</v>
      </c>
      <c r="BE503" s="184">
        <f>SUM(BE484:BE502)</f>
        <v>0</v>
      </c>
    </row>
    <row r="504" spans="1:104">
      <c r="A504" s="156" t="s">
        <v>123</v>
      </c>
      <c r="B504" s="157" t="s">
        <v>713</v>
      </c>
      <c r="C504" s="158" t="s">
        <v>714</v>
      </c>
      <c r="D504" s="159"/>
      <c r="E504" s="160"/>
      <c r="F504" s="160"/>
      <c r="G504" s="161"/>
      <c r="H504" s="162"/>
      <c r="I504" s="162"/>
      <c r="O504" s="163">
        <v>1</v>
      </c>
    </row>
    <row r="505" spans="1:104" ht="22.5">
      <c r="A505" s="164">
        <v>148</v>
      </c>
      <c r="B505" s="165" t="s">
        <v>715</v>
      </c>
      <c r="C505" s="166" t="s">
        <v>716</v>
      </c>
      <c r="D505" s="167" t="s">
        <v>126</v>
      </c>
      <c r="E505" s="168">
        <v>10</v>
      </c>
      <c r="F505" s="168">
        <v>0</v>
      </c>
      <c r="G505" s="169">
        <f t="shared" ref="G505:G514" si="0">E505*F505</f>
        <v>0</v>
      </c>
      <c r="O505" s="163">
        <v>2</v>
      </c>
      <c r="AA505" s="141">
        <v>12</v>
      </c>
      <c r="AB505" s="141">
        <v>0</v>
      </c>
      <c r="AC505" s="141">
        <v>36</v>
      </c>
      <c r="AZ505" s="141">
        <v>2</v>
      </c>
      <c r="BA505" s="141">
        <f t="shared" ref="BA505:BA514" si="1">IF(AZ505=1,G505,0)</f>
        <v>0</v>
      </c>
      <c r="BB505" s="141">
        <f t="shared" ref="BB505:BB514" si="2">IF(AZ505=2,G505,0)</f>
        <v>0</v>
      </c>
      <c r="BC505" s="141">
        <f t="shared" ref="BC505:BC514" si="3">IF(AZ505=3,G505,0)</f>
        <v>0</v>
      </c>
      <c r="BD505" s="141">
        <f t="shared" ref="BD505:BD514" si="4">IF(AZ505=4,G505,0)</f>
        <v>0</v>
      </c>
      <c r="BE505" s="141">
        <f t="shared" ref="BE505:BE514" si="5">IF(AZ505=5,G505,0)</f>
        <v>0</v>
      </c>
      <c r="CA505" s="170">
        <v>12</v>
      </c>
      <c r="CB505" s="170">
        <v>0</v>
      </c>
      <c r="CZ505" s="141">
        <v>0</v>
      </c>
    </row>
    <row r="506" spans="1:104" ht="22.5">
      <c r="A506" s="164">
        <v>149</v>
      </c>
      <c r="B506" s="165" t="s">
        <v>717</v>
      </c>
      <c r="C506" s="166" t="s">
        <v>718</v>
      </c>
      <c r="D506" s="167" t="s">
        <v>126</v>
      </c>
      <c r="E506" s="168">
        <v>3</v>
      </c>
      <c r="F506" s="168">
        <v>0</v>
      </c>
      <c r="G506" s="169">
        <f t="shared" si="0"/>
        <v>0</v>
      </c>
      <c r="O506" s="163">
        <v>2</v>
      </c>
      <c r="AA506" s="141">
        <v>12</v>
      </c>
      <c r="AB506" s="141">
        <v>0</v>
      </c>
      <c r="AC506" s="141">
        <v>38</v>
      </c>
      <c r="AZ506" s="141">
        <v>2</v>
      </c>
      <c r="BA506" s="141">
        <f t="shared" si="1"/>
        <v>0</v>
      </c>
      <c r="BB506" s="141">
        <f t="shared" si="2"/>
        <v>0</v>
      </c>
      <c r="BC506" s="141">
        <f t="shared" si="3"/>
        <v>0</v>
      </c>
      <c r="BD506" s="141">
        <f t="shared" si="4"/>
        <v>0</v>
      </c>
      <c r="BE506" s="141">
        <f t="shared" si="5"/>
        <v>0</v>
      </c>
      <c r="CA506" s="170">
        <v>12</v>
      </c>
      <c r="CB506" s="170">
        <v>0</v>
      </c>
      <c r="CZ506" s="141">
        <v>0</v>
      </c>
    </row>
    <row r="507" spans="1:104" ht="22.5">
      <c r="A507" s="164">
        <v>150</v>
      </c>
      <c r="B507" s="165" t="s">
        <v>719</v>
      </c>
      <c r="C507" s="166" t="s">
        <v>720</v>
      </c>
      <c r="D507" s="167" t="s">
        <v>126</v>
      </c>
      <c r="E507" s="168">
        <v>15</v>
      </c>
      <c r="F507" s="168">
        <v>0</v>
      </c>
      <c r="G507" s="169">
        <f t="shared" si="0"/>
        <v>0</v>
      </c>
      <c r="O507" s="163">
        <v>2</v>
      </c>
      <c r="AA507" s="141">
        <v>12</v>
      </c>
      <c r="AB507" s="141">
        <v>0</v>
      </c>
      <c r="AC507" s="141">
        <v>39</v>
      </c>
      <c r="AZ507" s="141">
        <v>2</v>
      </c>
      <c r="BA507" s="141">
        <f t="shared" si="1"/>
        <v>0</v>
      </c>
      <c r="BB507" s="141">
        <f t="shared" si="2"/>
        <v>0</v>
      </c>
      <c r="BC507" s="141">
        <f t="shared" si="3"/>
        <v>0</v>
      </c>
      <c r="BD507" s="141">
        <f t="shared" si="4"/>
        <v>0</v>
      </c>
      <c r="BE507" s="141">
        <f t="shared" si="5"/>
        <v>0</v>
      </c>
      <c r="CA507" s="170">
        <v>12</v>
      </c>
      <c r="CB507" s="170">
        <v>0</v>
      </c>
      <c r="CZ507" s="141">
        <v>0</v>
      </c>
    </row>
    <row r="508" spans="1:104" ht="22.5">
      <c r="A508" s="164">
        <v>151</v>
      </c>
      <c r="B508" s="165" t="s">
        <v>721</v>
      </c>
      <c r="C508" s="166" t="s">
        <v>722</v>
      </c>
      <c r="D508" s="167" t="s">
        <v>126</v>
      </c>
      <c r="E508" s="168">
        <v>1</v>
      </c>
      <c r="F508" s="168">
        <v>0</v>
      </c>
      <c r="G508" s="169">
        <f t="shared" si="0"/>
        <v>0</v>
      </c>
      <c r="O508" s="163">
        <v>2</v>
      </c>
      <c r="AA508" s="141">
        <v>12</v>
      </c>
      <c r="AB508" s="141">
        <v>0</v>
      </c>
      <c r="AC508" s="141">
        <v>40</v>
      </c>
      <c r="AZ508" s="141">
        <v>2</v>
      </c>
      <c r="BA508" s="141">
        <f t="shared" si="1"/>
        <v>0</v>
      </c>
      <c r="BB508" s="141">
        <f t="shared" si="2"/>
        <v>0</v>
      </c>
      <c r="BC508" s="141">
        <f t="shared" si="3"/>
        <v>0</v>
      </c>
      <c r="BD508" s="141">
        <f t="shared" si="4"/>
        <v>0</v>
      </c>
      <c r="BE508" s="141">
        <f t="shared" si="5"/>
        <v>0</v>
      </c>
      <c r="CA508" s="170">
        <v>12</v>
      </c>
      <c r="CB508" s="170">
        <v>0</v>
      </c>
      <c r="CZ508" s="141">
        <v>0</v>
      </c>
    </row>
    <row r="509" spans="1:104" ht="22.5">
      <c r="A509" s="164">
        <v>152</v>
      </c>
      <c r="B509" s="165" t="s">
        <v>723</v>
      </c>
      <c r="C509" s="166" t="s">
        <v>724</v>
      </c>
      <c r="D509" s="167" t="s">
        <v>126</v>
      </c>
      <c r="E509" s="168">
        <v>4</v>
      </c>
      <c r="F509" s="168">
        <v>0</v>
      </c>
      <c r="G509" s="169">
        <f t="shared" si="0"/>
        <v>0</v>
      </c>
      <c r="O509" s="163">
        <v>2</v>
      </c>
      <c r="AA509" s="141">
        <v>12</v>
      </c>
      <c r="AB509" s="141">
        <v>0</v>
      </c>
      <c r="AC509" s="141">
        <v>41</v>
      </c>
      <c r="AZ509" s="141">
        <v>2</v>
      </c>
      <c r="BA509" s="141">
        <f t="shared" si="1"/>
        <v>0</v>
      </c>
      <c r="BB509" s="141">
        <f t="shared" si="2"/>
        <v>0</v>
      </c>
      <c r="BC509" s="141">
        <f t="shared" si="3"/>
        <v>0</v>
      </c>
      <c r="BD509" s="141">
        <f t="shared" si="4"/>
        <v>0</v>
      </c>
      <c r="BE509" s="141">
        <f t="shared" si="5"/>
        <v>0</v>
      </c>
      <c r="CA509" s="170">
        <v>12</v>
      </c>
      <c r="CB509" s="170">
        <v>0</v>
      </c>
      <c r="CZ509" s="141">
        <v>0</v>
      </c>
    </row>
    <row r="510" spans="1:104" ht="22.5">
      <c r="A510" s="164">
        <v>153</v>
      </c>
      <c r="B510" s="165" t="s">
        <v>725</v>
      </c>
      <c r="C510" s="166" t="s">
        <v>726</v>
      </c>
      <c r="D510" s="167" t="s">
        <v>126</v>
      </c>
      <c r="E510" s="168">
        <v>1</v>
      </c>
      <c r="F510" s="168">
        <v>0</v>
      </c>
      <c r="G510" s="169">
        <f t="shared" si="0"/>
        <v>0</v>
      </c>
      <c r="O510" s="163">
        <v>2</v>
      </c>
      <c r="AA510" s="141">
        <v>12</v>
      </c>
      <c r="AB510" s="141">
        <v>0</v>
      </c>
      <c r="AC510" s="141">
        <v>42</v>
      </c>
      <c r="AZ510" s="141">
        <v>2</v>
      </c>
      <c r="BA510" s="141">
        <f t="shared" si="1"/>
        <v>0</v>
      </c>
      <c r="BB510" s="141">
        <f t="shared" si="2"/>
        <v>0</v>
      </c>
      <c r="BC510" s="141">
        <f t="shared" si="3"/>
        <v>0</v>
      </c>
      <c r="BD510" s="141">
        <f t="shared" si="4"/>
        <v>0</v>
      </c>
      <c r="BE510" s="141">
        <f t="shared" si="5"/>
        <v>0</v>
      </c>
      <c r="CA510" s="170">
        <v>12</v>
      </c>
      <c r="CB510" s="170">
        <v>0</v>
      </c>
      <c r="CZ510" s="141">
        <v>0</v>
      </c>
    </row>
    <row r="511" spans="1:104" ht="22.5">
      <c r="A511" s="164">
        <v>154</v>
      </c>
      <c r="B511" s="165" t="s">
        <v>727</v>
      </c>
      <c r="C511" s="166" t="s">
        <v>728</v>
      </c>
      <c r="D511" s="167" t="s">
        <v>126</v>
      </c>
      <c r="E511" s="168">
        <v>2</v>
      </c>
      <c r="F511" s="168">
        <v>0</v>
      </c>
      <c r="G511" s="169">
        <f t="shared" si="0"/>
        <v>0</v>
      </c>
      <c r="O511" s="163">
        <v>2</v>
      </c>
      <c r="AA511" s="141">
        <v>12</v>
      </c>
      <c r="AB511" s="141">
        <v>0</v>
      </c>
      <c r="AC511" s="141">
        <v>43</v>
      </c>
      <c r="AZ511" s="141">
        <v>2</v>
      </c>
      <c r="BA511" s="141">
        <f t="shared" si="1"/>
        <v>0</v>
      </c>
      <c r="BB511" s="141">
        <f t="shared" si="2"/>
        <v>0</v>
      </c>
      <c r="BC511" s="141">
        <f t="shared" si="3"/>
        <v>0</v>
      </c>
      <c r="BD511" s="141">
        <f t="shared" si="4"/>
        <v>0</v>
      </c>
      <c r="BE511" s="141">
        <f t="shared" si="5"/>
        <v>0</v>
      </c>
      <c r="CA511" s="170">
        <v>12</v>
      </c>
      <c r="CB511" s="170">
        <v>0</v>
      </c>
      <c r="CZ511" s="141">
        <v>0</v>
      </c>
    </row>
    <row r="512" spans="1:104" ht="22.5">
      <c r="A512" s="164">
        <v>155</v>
      </c>
      <c r="B512" s="165" t="s">
        <v>729</v>
      </c>
      <c r="C512" s="166" t="s">
        <v>730</v>
      </c>
      <c r="D512" s="167" t="s">
        <v>126</v>
      </c>
      <c r="E512" s="168">
        <v>1</v>
      </c>
      <c r="F512" s="168">
        <v>0</v>
      </c>
      <c r="G512" s="169">
        <f t="shared" si="0"/>
        <v>0</v>
      </c>
      <c r="O512" s="163">
        <v>2</v>
      </c>
      <c r="AA512" s="141">
        <v>12</v>
      </c>
      <c r="AB512" s="141">
        <v>0</v>
      </c>
      <c r="AC512" s="141">
        <v>44</v>
      </c>
      <c r="AZ512" s="141">
        <v>2</v>
      </c>
      <c r="BA512" s="141">
        <f t="shared" si="1"/>
        <v>0</v>
      </c>
      <c r="BB512" s="141">
        <f t="shared" si="2"/>
        <v>0</v>
      </c>
      <c r="BC512" s="141">
        <f t="shared" si="3"/>
        <v>0</v>
      </c>
      <c r="BD512" s="141">
        <f t="shared" si="4"/>
        <v>0</v>
      </c>
      <c r="BE512" s="141">
        <f t="shared" si="5"/>
        <v>0</v>
      </c>
      <c r="CA512" s="170">
        <v>12</v>
      </c>
      <c r="CB512" s="170">
        <v>0</v>
      </c>
      <c r="CZ512" s="141">
        <v>0</v>
      </c>
    </row>
    <row r="513" spans="1:104" ht="22.5">
      <c r="A513" s="164">
        <v>156</v>
      </c>
      <c r="B513" s="165" t="s">
        <v>731</v>
      </c>
      <c r="C513" s="166" t="s">
        <v>732</v>
      </c>
      <c r="D513" s="167" t="s">
        <v>126</v>
      </c>
      <c r="E513" s="168">
        <v>1</v>
      </c>
      <c r="F513" s="168">
        <v>0</v>
      </c>
      <c r="G513" s="169">
        <f t="shared" si="0"/>
        <v>0</v>
      </c>
      <c r="O513" s="163">
        <v>2</v>
      </c>
      <c r="AA513" s="141">
        <v>12</v>
      </c>
      <c r="AB513" s="141">
        <v>0</v>
      </c>
      <c r="AC513" s="141">
        <v>45</v>
      </c>
      <c r="AZ513" s="141">
        <v>2</v>
      </c>
      <c r="BA513" s="141">
        <f t="shared" si="1"/>
        <v>0</v>
      </c>
      <c r="BB513" s="141">
        <f t="shared" si="2"/>
        <v>0</v>
      </c>
      <c r="BC513" s="141">
        <f t="shared" si="3"/>
        <v>0</v>
      </c>
      <c r="BD513" s="141">
        <f t="shared" si="4"/>
        <v>0</v>
      </c>
      <c r="BE513" s="141">
        <f t="shared" si="5"/>
        <v>0</v>
      </c>
      <c r="CA513" s="170">
        <v>12</v>
      </c>
      <c r="CB513" s="170">
        <v>0</v>
      </c>
      <c r="CZ513" s="141">
        <v>0</v>
      </c>
    </row>
    <row r="514" spans="1:104">
      <c r="A514" s="164">
        <v>157</v>
      </c>
      <c r="B514" s="165" t="s">
        <v>733</v>
      </c>
      <c r="C514" s="166" t="s">
        <v>734</v>
      </c>
      <c r="D514" s="167" t="s">
        <v>112</v>
      </c>
      <c r="E514" s="168"/>
      <c r="F514" s="168">
        <v>0</v>
      </c>
      <c r="G514" s="169">
        <f t="shared" si="0"/>
        <v>0</v>
      </c>
      <c r="O514" s="163">
        <v>2</v>
      </c>
      <c r="AA514" s="141">
        <v>7</v>
      </c>
      <c r="AB514" s="141">
        <v>1002</v>
      </c>
      <c r="AC514" s="141">
        <v>5</v>
      </c>
      <c r="AZ514" s="141">
        <v>2</v>
      </c>
      <c r="BA514" s="141">
        <f t="shared" si="1"/>
        <v>0</v>
      </c>
      <c r="BB514" s="141">
        <f t="shared" si="2"/>
        <v>0</v>
      </c>
      <c r="BC514" s="141">
        <f t="shared" si="3"/>
        <v>0</v>
      </c>
      <c r="BD514" s="141">
        <f t="shared" si="4"/>
        <v>0</v>
      </c>
      <c r="BE514" s="141">
        <f t="shared" si="5"/>
        <v>0</v>
      </c>
      <c r="CA514" s="170">
        <v>7</v>
      </c>
      <c r="CB514" s="170">
        <v>1002</v>
      </c>
      <c r="CZ514" s="141">
        <v>0</v>
      </c>
    </row>
    <row r="515" spans="1:104">
      <c r="A515" s="177"/>
      <c r="B515" s="178" t="s">
        <v>127</v>
      </c>
      <c r="C515" s="179" t="str">
        <f>CONCATENATE(B504," ",C504)</f>
        <v>766 Konstrukce truhlářské</v>
      </c>
      <c r="D515" s="180"/>
      <c r="E515" s="181"/>
      <c r="F515" s="182"/>
      <c r="G515" s="183">
        <f>SUM(G504:G514)</f>
        <v>0</v>
      </c>
      <c r="O515" s="163">
        <v>4</v>
      </c>
      <c r="BA515" s="184">
        <f>SUM(BA504:BA514)</f>
        <v>0</v>
      </c>
      <c r="BB515" s="184">
        <f>SUM(BB504:BB514)</f>
        <v>0</v>
      </c>
      <c r="BC515" s="184">
        <f>SUM(BC504:BC514)</f>
        <v>0</v>
      </c>
      <c r="BD515" s="184">
        <f>SUM(BD504:BD514)</f>
        <v>0</v>
      </c>
      <c r="BE515" s="184">
        <f>SUM(BE504:BE514)</f>
        <v>0</v>
      </c>
    </row>
    <row r="516" spans="1:104">
      <c r="A516" s="156" t="s">
        <v>123</v>
      </c>
      <c r="B516" s="157" t="s">
        <v>735</v>
      </c>
      <c r="C516" s="158" t="s">
        <v>736</v>
      </c>
      <c r="D516" s="159"/>
      <c r="E516" s="160"/>
      <c r="F516" s="160"/>
      <c r="G516" s="161"/>
      <c r="H516" s="162"/>
      <c r="I516" s="162"/>
      <c r="O516" s="163">
        <v>1</v>
      </c>
    </row>
    <row r="517" spans="1:104" ht="22.5">
      <c r="A517" s="164">
        <v>158</v>
      </c>
      <c r="B517" s="165" t="s">
        <v>737</v>
      </c>
      <c r="C517" s="166" t="s">
        <v>738</v>
      </c>
      <c r="D517" s="167" t="s">
        <v>126</v>
      </c>
      <c r="E517" s="168">
        <v>2</v>
      </c>
      <c r="F517" s="168">
        <v>0</v>
      </c>
      <c r="G517" s="169">
        <f t="shared" ref="G517:G548" si="6">E517*F517</f>
        <v>0</v>
      </c>
      <c r="O517" s="163">
        <v>2</v>
      </c>
      <c r="AA517" s="141">
        <v>12</v>
      </c>
      <c r="AB517" s="141">
        <v>0</v>
      </c>
      <c r="AC517" s="141">
        <v>50</v>
      </c>
      <c r="AZ517" s="141">
        <v>2</v>
      </c>
      <c r="BA517" s="141">
        <f t="shared" ref="BA517:BA548" si="7">IF(AZ517=1,G517,0)</f>
        <v>0</v>
      </c>
      <c r="BB517" s="141">
        <f t="shared" ref="BB517:BB548" si="8">IF(AZ517=2,G517,0)</f>
        <v>0</v>
      </c>
      <c r="BC517" s="141">
        <f t="shared" ref="BC517:BC548" si="9">IF(AZ517=3,G517,0)</f>
        <v>0</v>
      </c>
      <c r="BD517" s="141">
        <f t="shared" ref="BD517:BD548" si="10">IF(AZ517=4,G517,0)</f>
        <v>0</v>
      </c>
      <c r="BE517" s="141">
        <f t="shared" ref="BE517:BE548" si="11">IF(AZ517=5,G517,0)</f>
        <v>0</v>
      </c>
      <c r="CA517" s="170">
        <v>12</v>
      </c>
      <c r="CB517" s="170">
        <v>0</v>
      </c>
      <c r="CZ517" s="141">
        <v>0</v>
      </c>
    </row>
    <row r="518" spans="1:104" ht="22.5">
      <c r="A518" s="164">
        <v>159</v>
      </c>
      <c r="B518" s="165" t="s">
        <v>739</v>
      </c>
      <c r="C518" s="166" t="s">
        <v>740</v>
      </c>
      <c r="D518" s="167" t="s">
        <v>126</v>
      </c>
      <c r="E518" s="168">
        <v>3</v>
      </c>
      <c r="F518" s="168">
        <v>0</v>
      </c>
      <c r="G518" s="169">
        <f t="shared" si="6"/>
        <v>0</v>
      </c>
      <c r="O518" s="163">
        <v>2</v>
      </c>
      <c r="AA518" s="141">
        <v>12</v>
      </c>
      <c r="AB518" s="141">
        <v>0</v>
      </c>
      <c r="AC518" s="141">
        <v>51</v>
      </c>
      <c r="AZ518" s="141">
        <v>2</v>
      </c>
      <c r="BA518" s="141">
        <f t="shared" si="7"/>
        <v>0</v>
      </c>
      <c r="BB518" s="141">
        <f t="shared" si="8"/>
        <v>0</v>
      </c>
      <c r="BC518" s="141">
        <f t="shared" si="9"/>
        <v>0</v>
      </c>
      <c r="BD518" s="141">
        <f t="shared" si="10"/>
        <v>0</v>
      </c>
      <c r="BE518" s="141">
        <f t="shared" si="11"/>
        <v>0</v>
      </c>
      <c r="CA518" s="170">
        <v>12</v>
      </c>
      <c r="CB518" s="170">
        <v>0</v>
      </c>
      <c r="CZ518" s="141">
        <v>0</v>
      </c>
    </row>
    <row r="519" spans="1:104" ht="22.5">
      <c r="A519" s="164">
        <v>160</v>
      </c>
      <c r="B519" s="165" t="s">
        <v>741</v>
      </c>
      <c r="C519" s="166" t="s">
        <v>742</v>
      </c>
      <c r="D519" s="167" t="s">
        <v>126</v>
      </c>
      <c r="E519" s="168">
        <v>1</v>
      </c>
      <c r="F519" s="168">
        <v>0</v>
      </c>
      <c r="G519" s="169">
        <f t="shared" si="6"/>
        <v>0</v>
      </c>
      <c r="O519" s="163">
        <v>2</v>
      </c>
      <c r="AA519" s="141">
        <v>12</v>
      </c>
      <c r="AB519" s="141">
        <v>0</v>
      </c>
      <c r="AC519" s="141">
        <v>53</v>
      </c>
      <c r="AZ519" s="141">
        <v>2</v>
      </c>
      <c r="BA519" s="141">
        <f t="shared" si="7"/>
        <v>0</v>
      </c>
      <c r="BB519" s="141">
        <f t="shared" si="8"/>
        <v>0</v>
      </c>
      <c r="BC519" s="141">
        <f t="shared" si="9"/>
        <v>0</v>
      </c>
      <c r="BD519" s="141">
        <f t="shared" si="10"/>
        <v>0</v>
      </c>
      <c r="BE519" s="141">
        <f t="shared" si="11"/>
        <v>0</v>
      </c>
      <c r="CA519" s="170">
        <v>12</v>
      </c>
      <c r="CB519" s="170">
        <v>0</v>
      </c>
      <c r="CZ519" s="141">
        <v>0</v>
      </c>
    </row>
    <row r="520" spans="1:104" ht="22.5">
      <c r="A520" s="164">
        <v>161</v>
      </c>
      <c r="B520" s="165" t="s">
        <v>743</v>
      </c>
      <c r="C520" s="166" t="s">
        <v>744</v>
      </c>
      <c r="D520" s="167" t="s">
        <v>126</v>
      </c>
      <c r="E520" s="168">
        <v>4</v>
      </c>
      <c r="F520" s="168">
        <v>0</v>
      </c>
      <c r="G520" s="169">
        <f t="shared" si="6"/>
        <v>0</v>
      </c>
      <c r="O520" s="163">
        <v>2</v>
      </c>
      <c r="AA520" s="141">
        <v>12</v>
      </c>
      <c r="AB520" s="141">
        <v>0</v>
      </c>
      <c r="AC520" s="141">
        <v>54</v>
      </c>
      <c r="AZ520" s="141">
        <v>2</v>
      </c>
      <c r="BA520" s="141">
        <f t="shared" si="7"/>
        <v>0</v>
      </c>
      <c r="BB520" s="141">
        <f t="shared" si="8"/>
        <v>0</v>
      </c>
      <c r="BC520" s="141">
        <f t="shared" si="9"/>
        <v>0</v>
      </c>
      <c r="BD520" s="141">
        <f t="shared" si="10"/>
        <v>0</v>
      </c>
      <c r="BE520" s="141">
        <f t="shared" si="11"/>
        <v>0</v>
      </c>
      <c r="CA520" s="170">
        <v>12</v>
      </c>
      <c r="CB520" s="170">
        <v>0</v>
      </c>
      <c r="CZ520" s="141">
        <v>0</v>
      </c>
    </row>
    <row r="521" spans="1:104" ht="22.5">
      <c r="A521" s="164">
        <v>162</v>
      </c>
      <c r="B521" s="165" t="s">
        <v>745</v>
      </c>
      <c r="C521" s="166" t="s">
        <v>746</v>
      </c>
      <c r="D521" s="167" t="s">
        <v>126</v>
      </c>
      <c r="E521" s="168">
        <v>4</v>
      </c>
      <c r="F521" s="168">
        <v>0</v>
      </c>
      <c r="G521" s="169">
        <f t="shared" si="6"/>
        <v>0</v>
      </c>
      <c r="O521" s="163">
        <v>2</v>
      </c>
      <c r="AA521" s="141">
        <v>12</v>
      </c>
      <c r="AB521" s="141">
        <v>0</v>
      </c>
      <c r="AC521" s="141">
        <v>55</v>
      </c>
      <c r="AZ521" s="141">
        <v>2</v>
      </c>
      <c r="BA521" s="141">
        <f t="shared" si="7"/>
        <v>0</v>
      </c>
      <c r="BB521" s="141">
        <f t="shared" si="8"/>
        <v>0</v>
      </c>
      <c r="BC521" s="141">
        <f t="shared" si="9"/>
        <v>0</v>
      </c>
      <c r="BD521" s="141">
        <f t="shared" si="10"/>
        <v>0</v>
      </c>
      <c r="BE521" s="141">
        <f t="shared" si="11"/>
        <v>0</v>
      </c>
      <c r="CA521" s="170">
        <v>12</v>
      </c>
      <c r="CB521" s="170">
        <v>0</v>
      </c>
      <c r="CZ521" s="141">
        <v>0</v>
      </c>
    </row>
    <row r="522" spans="1:104">
      <c r="A522" s="214">
        <v>163</v>
      </c>
      <c r="B522" s="215" t="s">
        <v>959</v>
      </c>
      <c r="C522" s="216" t="s">
        <v>960</v>
      </c>
      <c r="D522" s="217" t="s">
        <v>126</v>
      </c>
      <c r="E522" s="218">
        <v>1</v>
      </c>
      <c r="F522" s="218">
        <v>0</v>
      </c>
      <c r="G522" s="219">
        <f t="shared" si="6"/>
        <v>0</v>
      </c>
      <c r="O522" s="163">
        <v>2</v>
      </c>
      <c r="AA522" s="141">
        <v>12</v>
      </c>
      <c r="AB522" s="141">
        <v>0</v>
      </c>
      <c r="AC522" s="141">
        <v>56</v>
      </c>
      <c r="AZ522" s="141">
        <v>2</v>
      </c>
      <c r="BA522" s="141">
        <f t="shared" si="7"/>
        <v>0</v>
      </c>
      <c r="BB522" s="141">
        <f t="shared" si="8"/>
        <v>0</v>
      </c>
      <c r="BC522" s="141">
        <f t="shared" si="9"/>
        <v>0</v>
      </c>
      <c r="BD522" s="141">
        <f t="shared" si="10"/>
        <v>0</v>
      </c>
      <c r="BE522" s="141">
        <f t="shared" si="11"/>
        <v>0</v>
      </c>
      <c r="CA522" s="170">
        <v>12</v>
      </c>
      <c r="CB522" s="170">
        <v>0</v>
      </c>
      <c r="CZ522" s="141">
        <v>0</v>
      </c>
    </row>
    <row r="523" spans="1:104" ht="22.5">
      <c r="A523" s="164">
        <v>164</v>
      </c>
      <c r="B523" s="165" t="s">
        <v>747</v>
      </c>
      <c r="C523" s="166" t="s">
        <v>748</v>
      </c>
      <c r="D523" s="167" t="s">
        <v>126</v>
      </c>
      <c r="E523" s="168">
        <v>6</v>
      </c>
      <c r="F523" s="168">
        <v>0</v>
      </c>
      <c r="G523" s="169">
        <f t="shared" si="6"/>
        <v>0</v>
      </c>
      <c r="O523" s="163">
        <v>2</v>
      </c>
      <c r="AA523" s="141">
        <v>12</v>
      </c>
      <c r="AB523" s="141">
        <v>0</v>
      </c>
      <c r="AC523" s="141">
        <v>57</v>
      </c>
      <c r="AZ523" s="141">
        <v>2</v>
      </c>
      <c r="BA523" s="141">
        <f t="shared" si="7"/>
        <v>0</v>
      </c>
      <c r="BB523" s="141">
        <f t="shared" si="8"/>
        <v>0</v>
      </c>
      <c r="BC523" s="141">
        <f t="shared" si="9"/>
        <v>0</v>
      </c>
      <c r="BD523" s="141">
        <f t="shared" si="10"/>
        <v>0</v>
      </c>
      <c r="BE523" s="141">
        <f t="shared" si="11"/>
        <v>0</v>
      </c>
      <c r="CA523" s="170">
        <v>12</v>
      </c>
      <c r="CB523" s="170">
        <v>0</v>
      </c>
      <c r="CZ523" s="141">
        <v>0</v>
      </c>
    </row>
    <row r="524" spans="1:104" ht="22.5">
      <c r="A524" s="164">
        <v>165</v>
      </c>
      <c r="B524" s="165" t="s">
        <v>749</v>
      </c>
      <c r="C524" s="166" t="s">
        <v>750</v>
      </c>
      <c r="D524" s="167" t="s">
        <v>126</v>
      </c>
      <c r="E524" s="168">
        <v>6</v>
      </c>
      <c r="F524" s="168">
        <v>0</v>
      </c>
      <c r="G524" s="169">
        <f t="shared" si="6"/>
        <v>0</v>
      </c>
      <c r="O524" s="163">
        <v>2</v>
      </c>
      <c r="AA524" s="141">
        <v>12</v>
      </c>
      <c r="AB524" s="141">
        <v>0</v>
      </c>
      <c r="AC524" s="141">
        <v>58</v>
      </c>
      <c r="AZ524" s="141">
        <v>2</v>
      </c>
      <c r="BA524" s="141">
        <f t="shared" si="7"/>
        <v>0</v>
      </c>
      <c r="BB524" s="141">
        <f t="shared" si="8"/>
        <v>0</v>
      </c>
      <c r="BC524" s="141">
        <f t="shared" si="9"/>
        <v>0</v>
      </c>
      <c r="BD524" s="141">
        <f t="shared" si="10"/>
        <v>0</v>
      </c>
      <c r="BE524" s="141">
        <f t="shared" si="11"/>
        <v>0</v>
      </c>
      <c r="CA524" s="170">
        <v>12</v>
      </c>
      <c r="CB524" s="170">
        <v>0</v>
      </c>
      <c r="CZ524" s="141">
        <v>0</v>
      </c>
    </row>
    <row r="525" spans="1:104" ht="22.5">
      <c r="A525" s="164">
        <v>166</v>
      </c>
      <c r="B525" s="165" t="s">
        <v>751</v>
      </c>
      <c r="C525" s="166" t="s">
        <v>752</v>
      </c>
      <c r="D525" s="167" t="s">
        <v>126</v>
      </c>
      <c r="E525" s="168">
        <v>1</v>
      </c>
      <c r="F525" s="168">
        <v>0</v>
      </c>
      <c r="G525" s="169">
        <f t="shared" si="6"/>
        <v>0</v>
      </c>
      <c r="O525" s="163">
        <v>2</v>
      </c>
      <c r="AA525" s="141">
        <v>12</v>
      </c>
      <c r="AB525" s="141">
        <v>0</v>
      </c>
      <c r="AC525" s="141">
        <v>60</v>
      </c>
      <c r="AZ525" s="141">
        <v>2</v>
      </c>
      <c r="BA525" s="141">
        <f t="shared" si="7"/>
        <v>0</v>
      </c>
      <c r="BB525" s="141">
        <f t="shared" si="8"/>
        <v>0</v>
      </c>
      <c r="BC525" s="141">
        <f t="shared" si="9"/>
        <v>0</v>
      </c>
      <c r="BD525" s="141">
        <f t="shared" si="10"/>
        <v>0</v>
      </c>
      <c r="BE525" s="141">
        <f t="shared" si="11"/>
        <v>0</v>
      </c>
      <c r="CA525" s="170">
        <v>12</v>
      </c>
      <c r="CB525" s="170">
        <v>0</v>
      </c>
      <c r="CZ525" s="141">
        <v>0</v>
      </c>
    </row>
    <row r="526" spans="1:104" ht="22.5">
      <c r="A526" s="164">
        <v>167</v>
      </c>
      <c r="B526" s="165" t="s">
        <v>753</v>
      </c>
      <c r="C526" s="166" t="s">
        <v>754</v>
      </c>
      <c r="D526" s="167" t="s">
        <v>126</v>
      </c>
      <c r="E526" s="168">
        <v>1</v>
      </c>
      <c r="F526" s="168">
        <v>0</v>
      </c>
      <c r="G526" s="169">
        <f t="shared" si="6"/>
        <v>0</v>
      </c>
      <c r="O526" s="163">
        <v>2</v>
      </c>
      <c r="AA526" s="141">
        <v>12</v>
      </c>
      <c r="AB526" s="141">
        <v>0</v>
      </c>
      <c r="AC526" s="141">
        <v>61</v>
      </c>
      <c r="AZ526" s="141">
        <v>2</v>
      </c>
      <c r="BA526" s="141">
        <f t="shared" si="7"/>
        <v>0</v>
      </c>
      <c r="BB526" s="141">
        <f t="shared" si="8"/>
        <v>0</v>
      </c>
      <c r="BC526" s="141">
        <f t="shared" si="9"/>
        <v>0</v>
      </c>
      <c r="BD526" s="141">
        <f t="shared" si="10"/>
        <v>0</v>
      </c>
      <c r="BE526" s="141">
        <f t="shared" si="11"/>
        <v>0</v>
      </c>
      <c r="CA526" s="170">
        <v>12</v>
      </c>
      <c r="CB526" s="170">
        <v>0</v>
      </c>
      <c r="CZ526" s="141">
        <v>0</v>
      </c>
    </row>
    <row r="527" spans="1:104" ht="22.5">
      <c r="A527" s="164">
        <v>168</v>
      </c>
      <c r="B527" s="165" t="s">
        <v>755</v>
      </c>
      <c r="C527" s="166" t="s">
        <v>756</v>
      </c>
      <c r="D527" s="167" t="s">
        <v>257</v>
      </c>
      <c r="E527" s="168">
        <v>2</v>
      </c>
      <c r="F527" s="168">
        <v>0</v>
      </c>
      <c r="G527" s="169">
        <f t="shared" si="6"/>
        <v>0</v>
      </c>
      <c r="O527" s="163">
        <v>2</v>
      </c>
      <c r="AA527" s="141">
        <v>12</v>
      </c>
      <c r="AB527" s="141">
        <v>0</v>
      </c>
      <c r="AC527" s="141">
        <v>62</v>
      </c>
      <c r="AZ527" s="141">
        <v>2</v>
      </c>
      <c r="BA527" s="141">
        <f t="shared" si="7"/>
        <v>0</v>
      </c>
      <c r="BB527" s="141">
        <f t="shared" si="8"/>
        <v>0</v>
      </c>
      <c r="BC527" s="141">
        <f t="shared" si="9"/>
        <v>0</v>
      </c>
      <c r="BD527" s="141">
        <f t="shared" si="10"/>
        <v>0</v>
      </c>
      <c r="BE527" s="141">
        <f t="shared" si="11"/>
        <v>0</v>
      </c>
      <c r="CA527" s="170">
        <v>12</v>
      </c>
      <c r="CB527" s="170">
        <v>0</v>
      </c>
      <c r="CZ527" s="141">
        <v>0</v>
      </c>
    </row>
    <row r="528" spans="1:104" ht="22.5">
      <c r="A528" s="164">
        <v>169</v>
      </c>
      <c r="B528" s="165" t="s">
        <v>757</v>
      </c>
      <c r="C528" s="166" t="s">
        <v>758</v>
      </c>
      <c r="D528" s="167" t="s">
        <v>126</v>
      </c>
      <c r="E528" s="168">
        <v>2</v>
      </c>
      <c r="F528" s="168">
        <v>0</v>
      </c>
      <c r="G528" s="169">
        <f t="shared" si="6"/>
        <v>0</v>
      </c>
      <c r="O528" s="163">
        <v>2</v>
      </c>
      <c r="AA528" s="141">
        <v>12</v>
      </c>
      <c r="AB528" s="141">
        <v>0</v>
      </c>
      <c r="AC528" s="141">
        <v>63</v>
      </c>
      <c r="AZ528" s="141">
        <v>2</v>
      </c>
      <c r="BA528" s="141">
        <f t="shared" si="7"/>
        <v>0</v>
      </c>
      <c r="BB528" s="141">
        <f t="shared" si="8"/>
        <v>0</v>
      </c>
      <c r="BC528" s="141">
        <f t="shared" si="9"/>
        <v>0</v>
      </c>
      <c r="BD528" s="141">
        <f t="shared" si="10"/>
        <v>0</v>
      </c>
      <c r="BE528" s="141">
        <f t="shared" si="11"/>
        <v>0</v>
      </c>
      <c r="CA528" s="170">
        <v>12</v>
      </c>
      <c r="CB528" s="170">
        <v>0</v>
      </c>
      <c r="CZ528" s="141">
        <v>0</v>
      </c>
    </row>
    <row r="529" spans="1:104" ht="22.5">
      <c r="A529" s="164">
        <v>170</v>
      </c>
      <c r="B529" s="165" t="s">
        <v>759</v>
      </c>
      <c r="C529" s="166" t="s">
        <v>760</v>
      </c>
      <c r="D529" s="167" t="s">
        <v>126</v>
      </c>
      <c r="E529" s="168">
        <v>2</v>
      </c>
      <c r="F529" s="168">
        <v>0</v>
      </c>
      <c r="G529" s="169">
        <f t="shared" si="6"/>
        <v>0</v>
      </c>
      <c r="O529" s="163">
        <v>2</v>
      </c>
      <c r="AA529" s="141">
        <v>12</v>
      </c>
      <c r="AB529" s="141">
        <v>0</v>
      </c>
      <c r="AC529" s="141">
        <v>64</v>
      </c>
      <c r="AZ529" s="141">
        <v>2</v>
      </c>
      <c r="BA529" s="141">
        <f t="shared" si="7"/>
        <v>0</v>
      </c>
      <c r="BB529" s="141">
        <f t="shared" si="8"/>
        <v>0</v>
      </c>
      <c r="BC529" s="141">
        <f t="shared" si="9"/>
        <v>0</v>
      </c>
      <c r="BD529" s="141">
        <f t="shared" si="10"/>
        <v>0</v>
      </c>
      <c r="BE529" s="141">
        <f t="shared" si="11"/>
        <v>0</v>
      </c>
      <c r="CA529" s="170">
        <v>12</v>
      </c>
      <c r="CB529" s="170">
        <v>0</v>
      </c>
      <c r="CZ529" s="141">
        <v>0</v>
      </c>
    </row>
    <row r="530" spans="1:104" ht="22.5">
      <c r="A530" s="164">
        <v>171</v>
      </c>
      <c r="B530" s="165" t="s">
        <v>761</v>
      </c>
      <c r="C530" s="166" t="s">
        <v>762</v>
      </c>
      <c r="D530" s="167" t="s">
        <v>126</v>
      </c>
      <c r="E530" s="168">
        <v>16</v>
      </c>
      <c r="F530" s="168">
        <v>0</v>
      </c>
      <c r="G530" s="169">
        <f t="shared" si="6"/>
        <v>0</v>
      </c>
      <c r="O530" s="163">
        <v>2</v>
      </c>
      <c r="AA530" s="141">
        <v>12</v>
      </c>
      <c r="AB530" s="141">
        <v>0</v>
      </c>
      <c r="AC530" s="141">
        <v>65</v>
      </c>
      <c r="AZ530" s="141">
        <v>2</v>
      </c>
      <c r="BA530" s="141">
        <f t="shared" si="7"/>
        <v>0</v>
      </c>
      <c r="BB530" s="141">
        <f t="shared" si="8"/>
        <v>0</v>
      </c>
      <c r="BC530" s="141">
        <f t="shared" si="9"/>
        <v>0</v>
      </c>
      <c r="BD530" s="141">
        <f t="shared" si="10"/>
        <v>0</v>
      </c>
      <c r="BE530" s="141">
        <f t="shared" si="11"/>
        <v>0</v>
      </c>
      <c r="CA530" s="170">
        <v>12</v>
      </c>
      <c r="CB530" s="170">
        <v>0</v>
      </c>
      <c r="CZ530" s="141">
        <v>0</v>
      </c>
    </row>
    <row r="531" spans="1:104" ht="22.5">
      <c r="A531" s="164">
        <v>172</v>
      </c>
      <c r="B531" s="165" t="s">
        <v>763</v>
      </c>
      <c r="C531" s="166" t="s">
        <v>764</v>
      </c>
      <c r="D531" s="167" t="s">
        <v>126</v>
      </c>
      <c r="E531" s="168">
        <v>4</v>
      </c>
      <c r="F531" s="168">
        <v>0</v>
      </c>
      <c r="G531" s="169">
        <f t="shared" si="6"/>
        <v>0</v>
      </c>
      <c r="O531" s="163">
        <v>2</v>
      </c>
      <c r="AA531" s="141">
        <v>12</v>
      </c>
      <c r="AB531" s="141">
        <v>0</v>
      </c>
      <c r="AC531" s="141">
        <v>66</v>
      </c>
      <c r="AZ531" s="141">
        <v>2</v>
      </c>
      <c r="BA531" s="141">
        <f t="shared" si="7"/>
        <v>0</v>
      </c>
      <c r="BB531" s="141">
        <f t="shared" si="8"/>
        <v>0</v>
      </c>
      <c r="BC531" s="141">
        <f t="shared" si="9"/>
        <v>0</v>
      </c>
      <c r="BD531" s="141">
        <f t="shared" si="10"/>
        <v>0</v>
      </c>
      <c r="BE531" s="141">
        <f t="shared" si="11"/>
        <v>0</v>
      </c>
      <c r="CA531" s="170">
        <v>12</v>
      </c>
      <c r="CB531" s="170">
        <v>0</v>
      </c>
      <c r="CZ531" s="141">
        <v>0</v>
      </c>
    </row>
    <row r="532" spans="1:104" ht="22.5">
      <c r="A532" s="164">
        <v>173</v>
      </c>
      <c r="B532" s="165" t="s">
        <v>765</v>
      </c>
      <c r="C532" s="166" t="s">
        <v>766</v>
      </c>
      <c r="D532" s="167" t="s">
        <v>257</v>
      </c>
      <c r="E532" s="168">
        <v>1</v>
      </c>
      <c r="F532" s="168">
        <v>0</v>
      </c>
      <c r="G532" s="169">
        <f t="shared" si="6"/>
        <v>0</v>
      </c>
      <c r="O532" s="163">
        <v>2</v>
      </c>
      <c r="AA532" s="141">
        <v>12</v>
      </c>
      <c r="AB532" s="141">
        <v>0</v>
      </c>
      <c r="AC532" s="141">
        <v>67</v>
      </c>
      <c r="AZ532" s="141">
        <v>2</v>
      </c>
      <c r="BA532" s="141">
        <f t="shared" si="7"/>
        <v>0</v>
      </c>
      <c r="BB532" s="141">
        <f t="shared" si="8"/>
        <v>0</v>
      </c>
      <c r="BC532" s="141">
        <f t="shared" si="9"/>
        <v>0</v>
      </c>
      <c r="BD532" s="141">
        <f t="shared" si="10"/>
        <v>0</v>
      </c>
      <c r="BE532" s="141">
        <f t="shared" si="11"/>
        <v>0</v>
      </c>
      <c r="CA532" s="170">
        <v>12</v>
      </c>
      <c r="CB532" s="170">
        <v>0</v>
      </c>
      <c r="CZ532" s="141">
        <v>0</v>
      </c>
    </row>
    <row r="533" spans="1:104" ht="22.5">
      <c r="A533" s="164">
        <v>174</v>
      </c>
      <c r="B533" s="165" t="s">
        <v>767</v>
      </c>
      <c r="C533" s="166" t="s">
        <v>768</v>
      </c>
      <c r="D533" s="167" t="s">
        <v>257</v>
      </c>
      <c r="E533" s="168">
        <v>1</v>
      </c>
      <c r="F533" s="168">
        <v>0</v>
      </c>
      <c r="G533" s="169">
        <f t="shared" si="6"/>
        <v>0</v>
      </c>
      <c r="O533" s="163">
        <v>2</v>
      </c>
      <c r="AA533" s="141">
        <v>12</v>
      </c>
      <c r="AB533" s="141">
        <v>0</v>
      </c>
      <c r="AC533" s="141">
        <v>68</v>
      </c>
      <c r="AZ533" s="141">
        <v>2</v>
      </c>
      <c r="BA533" s="141">
        <f t="shared" si="7"/>
        <v>0</v>
      </c>
      <c r="BB533" s="141">
        <f t="shared" si="8"/>
        <v>0</v>
      </c>
      <c r="BC533" s="141">
        <f t="shared" si="9"/>
        <v>0</v>
      </c>
      <c r="BD533" s="141">
        <f t="shared" si="10"/>
        <v>0</v>
      </c>
      <c r="BE533" s="141">
        <f t="shared" si="11"/>
        <v>0</v>
      </c>
      <c r="CA533" s="170">
        <v>12</v>
      </c>
      <c r="CB533" s="170">
        <v>0</v>
      </c>
      <c r="CZ533" s="141">
        <v>0</v>
      </c>
    </row>
    <row r="534" spans="1:104" ht="22.5">
      <c r="A534" s="164">
        <v>175</v>
      </c>
      <c r="B534" s="165" t="s">
        <v>769</v>
      </c>
      <c r="C534" s="166" t="s">
        <v>770</v>
      </c>
      <c r="D534" s="167" t="s">
        <v>126</v>
      </c>
      <c r="E534" s="168">
        <v>1</v>
      </c>
      <c r="F534" s="168">
        <v>0</v>
      </c>
      <c r="G534" s="169">
        <f t="shared" si="6"/>
        <v>0</v>
      </c>
      <c r="O534" s="163">
        <v>2</v>
      </c>
      <c r="AA534" s="141">
        <v>12</v>
      </c>
      <c r="AB534" s="141">
        <v>0</v>
      </c>
      <c r="AC534" s="141">
        <v>59</v>
      </c>
      <c r="AZ534" s="141">
        <v>2</v>
      </c>
      <c r="BA534" s="141">
        <f t="shared" si="7"/>
        <v>0</v>
      </c>
      <c r="BB534" s="141">
        <f t="shared" si="8"/>
        <v>0</v>
      </c>
      <c r="BC534" s="141">
        <f t="shared" si="9"/>
        <v>0</v>
      </c>
      <c r="BD534" s="141">
        <f t="shared" si="10"/>
        <v>0</v>
      </c>
      <c r="BE534" s="141">
        <f t="shared" si="11"/>
        <v>0</v>
      </c>
      <c r="CA534" s="170">
        <v>12</v>
      </c>
      <c r="CB534" s="170">
        <v>0</v>
      </c>
      <c r="CZ534" s="141">
        <v>0</v>
      </c>
    </row>
    <row r="535" spans="1:104" ht="22.5">
      <c r="A535" s="164">
        <v>176</v>
      </c>
      <c r="B535" s="165" t="s">
        <v>771</v>
      </c>
      <c r="C535" s="166" t="s">
        <v>772</v>
      </c>
      <c r="D535" s="167" t="s">
        <v>250</v>
      </c>
      <c r="E535" s="168">
        <v>10.5</v>
      </c>
      <c r="F535" s="168">
        <v>0</v>
      </c>
      <c r="G535" s="169">
        <f t="shared" si="6"/>
        <v>0</v>
      </c>
      <c r="O535" s="163">
        <v>2</v>
      </c>
      <c r="AA535" s="141">
        <v>12</v>
      </c>
      <c r="AB535" s="141">
        <v>0</v>
      </c>
      <c r="AC535" s="141">
        <v>69</v>
      </c>
      <c r="AZ535" s="141">
        <v>2</v>
      </c>
      <c r="BA535" s="141">
        <f t="shared" si="7"/>
        <v>0</v>
      </c>
      <c r="BB535" s="141">
        <f t="shared" si="8"/>
        <v>0</v>
      </c>
      <c r="BC535" s="141">
        <f t="shared" si="9"/>
        <v>0</v>
      </c>
      <c r="BD535" s="141">
        <f t="shared" si="10"/>
        <v>0</v>
      </c>
      <c r="BE535" s="141">
        <f t="shared" si="11"/>
        <v>0</v>
      </c>
      <c r="CA535" s="170">
        <v>12</v>
      </c>
      <c r="CB535" s="170">
        <v>0</v>
      </c>
      <c r="CZ535" s="141">
        <v>0</v>
      </c>
    </row>
    <row r="536" spans="1:104" ht="22.5">
      <c r="A536" s="164">
        <v>177</v>
      </c>
      <c r="B536" s="165" t="s">
        <v>773</v>
      </c>
      <c r="C536" s="166" t="s">
        <v>774</v>
      </c>
      <c r="D536" s="167" t="s">
        <v>257</v>
      </c>
      <c r="E536" s="168">
        <v>1</v>
      </c>
      <c r="F536" s="168">
        <v>0</v>
      </c>
      <c r="G536" s="169">
        <f t="shared" si="6"/>
        <v>0</v>
      </c>
      <c r="O536" s="163">
        <v>2</v>
      </c>
      <c r="AA536" s="141">
        <v>12</v>
      </c>
      <c r="AB536" s="141">
        <v>0</v>
      </c>
      <c r="AC536" s="141">
        <v>71</v>
      </c>
      <c r="AZ536" s="141">
        <v>2</v>
      </c>
      <c r="BA536" s="141">
        <f t="shared" si="7"/>
        <v>0</v>
      </c>
      <c r="BB536" s="141">
        <f t="shared" si="8"/>
        <v>0</v>
      </c>
      <c r="BC536" s="141">
        <f t="shared" si="9"/>
        <v>0</v>
      </c>
      <c r="BD536" s="141">
        <f t="shared" si="10"/>
        <v>0</v>
      </c>
      <c r="BE536" s="141">
        <f t="shared" si="11"/>
        <v>0</v>
      </c>
      <c r="CA536" s="170">
        <v>12</v>
      </c>
      <c r="CB536" s="170">
        <v>0</v>
      </c>
      <c r="CZ536" s="141">
        <v>0</v>
      </c>
    </row>
    <row r="537" spans="1:104" ht="22.5">
      <c r="A537" s="164">
        <v>178</v>
      </c>
      <c r="B537" s="165" t="s">
        <v>775</v>
      </c>
      <c r="C537" s="166" t="s">
        <v>776</v>
      </c>
      <c r="D537" s="167" t="s">
        <v>257</v>
      </c>
      <c r="E537" s="168">
        <v>1</v>
      </c>
      <c r="F537" s="168">
        <v>0</v>
      </c>
      <c r="G537" s="169">
        <f t="shared" si="6"/>
        <v>0</v>
      </c>
      <c r="O537" s="163">
        <v>2</v>
      </c>
      <c r="AA537" s="141">
        <v>12</v>
      </c>
      <c r="AB537" s="141">
        <v>0</v>
      </c>
      <c r="AC537" s="141">
        <v>72</v>
      </c>
      <c r="AZ537" s="141">
        <v>2</v>
      </c>
      <c r="BA537" s="141">
        <f t="shared" si="7"/>
        <v>0</v>
      </c>
      <c r="BB537" s="141">
        <f t="shared" si="8"/>
        <v>0</v>
      </c>
      <c r="BC537" s="141">
        <f t="shared" si="9"/>
        <v>0</v>
      </c>
      <c r="BD537" s="141">
        <f t="shared" si="10"/>
        <v>0</v>
      </c>
      <c r="BE537" s="141">
        <f t="shared" si="11"/>
        <v>0</v>
      </c>
      <c r="CA537" s="170">
        <v>12</v>
      </c>
      <c r="CB537" s="170">
        <v>0</v>
      </c>
      <c r="CZ537" s="141">
        <v>0</v>
      </c>
    </row>
    <row r="538" spans="1:104" ht="22.5">
      <c r="A538" s="164">
        <v>179</v>
      </c>
      <c r="B538" s="165" t="s">
        <v>777</v>
      </c>
      <c r="C538" s="166" t="s">
        <v>778</v>
      </c>
      <c r="D538" s="167" t="s">
        <v>250</v>
      </c>
      <c r="E538" s="168">
        <v>265</v>
      </c>
      <c r="F538" s="168">
        <v>0</v>
      </c>
      <c r="G538" s="169">
        <f t="shared" si="6"/>
        <v>0</v>
      </c>
      <c r="O538" s="163">
        <v>2</v>
      </c>
      <c r="AA538" s="141">
        <v>12</v>
      </c>
      <c r="AB538" s="141">
        <v>0</v>
      </c>
      <c r="AC538" s="141">
        <v>70</v>
      </c>
      <c r="AZ538" s="141">
        <v>2</v>
      </c>
      <c r="BA538" s="141">
        <f t="shared" si="7"/>
        <v>0</v>
      </c>
      <c r="BB538" s="141">
        <f t="shared" si="8"/>
        <v>0</v>
      </c>
      <c r="BC538" s="141">
        <f t="shared" si="9"/>
        <v>0</v>
      </c>
      <c r="BD538" s="141">
        <f t="shared" si="10"/>
        <v>0</v>
      </c>
      <c r="BE538" s="141">
        <f t="shared" si="11"/>
        <v>0</v>
      </c>
      <c r="CA538" s="170">
        <v>12</v>
      </c>
      <c r="CB538" s="170">
        <v>0</v>
      </c>
      <c r="CZ538" s="141">
        <v>0</v>
      </c>
    </row>
    <row r="539" spans="1:104">
      <c r="A539" s="164">
        <v>180</v>
      </c>
      <c r="B539" s="165" t="s">
        <v>779</v>
      </c>
      <c r="C539" s="166" t="s">
        <v>780</v>
      </c>
      <c r="D539" s="167" t="s">
        <v>126</v>
      </c>
      <c r="E539" s="168">
        <v>35</v>
      </c>
      <c r="F539" s="168">
        <v>0</v>
      </c>
      <c r="G539" s="169">
        <f t="shared" si="6"/>
        <v>0</v>
      </c>
      <c r="O539" s="163">
        <v>2</v>
      </c>
      <c r="AA539" s="141">
        <v>12</v>
      </c>
      <c r="AB539" s="141">
        <v>0</v>
      </c>
      <c r="AC539" s="141">
        <v>73</v>
      </c>
      <c r="AZ539" s="141">
        <v>2</v>
      </c>
      <c r="BA539" s="141">
        <f t="shared" si="7"/>
        <v>0</v>
      </c>
      <c r="BB539" s="141">
        <f t="shared" si="8"/>
        <v>0</v>
      </c>
      <c r="BC539" s="141">
        <f t="shared" si="9"/>
        <v>0</v>
      </c>
      <c r="BD539" s="141">
        <f t="shared" si="10"/>
        <v>0</v>
      </c>
      <c r="BE539" s="141">
        <f t="shared" si="11"/>
        <v>0</v>
      </c>
      <c r="CA539" s="170">
        <v>12</v>
      </c>
      <c r="CB539" s="170">
        <v>0</v>
      </c>
      <c r="CZ539" s="141">
        <v>0</v>
      </c>
    </row>
    <row r="540" spans="1:104">
      <c r="A540" s="164">
        <v>181</v>
      </c>
      <c r="B540" s="165" t="s">
        <v>781</v>
      </c>
      <c r="C540" s="166" t="s">
        <v>782</v>
      </c>
      <c r="D540" s="167" t="s">
        <v>126</v>
      </c>
      <c r="E540" s="168">
        <v>5</v>
      </c>
      <c r="F540" s="168">
        <v>0</v>
      </c>
      <c r="G540" s="169">
        <f t="shared" si="6"/>
        <v>0</v>
      </c>
      <c r="O540" s="163">
        <v>2</v>
      </c>
      <c r="AA540" s="141">
        <v>12</v>
      </c>
      <c r="AB540" s="141">
        <v>0</v>
      </c>
      <c r="AC540" s="141">
        <v>74</v>
      </c>
      <c r="AZ540" s="141">
        <v>2</v>
      </c>
      <c r="BA540" s="141">
        <f t="shared" si="7"/>
        <v>0</v>
      </c>
      <c r="BB540" s="141">
        <f t="shared" si="8"/>
        <v>0</v>
      </c>
      <c r="BC540" s="141">
        <f t="shared" si="9"/>
        <v>0</v>
      </c>
      <c r="BD540" s="141">
        <f t="shared" si="10"/>
        <v>0</v>
      </c>
      <c r="BE540" s="141">
        <f t="shared" si="11"/>
        <v>0</v>
      </c>
      <c r="CA540" s="170">
        <v>12</v>
      </c>
      <c r="CB540" s="170">
        <v>0</v>
      </c>
      <c r="CZ540" s="141">
        <v>0</v>
      </c>
    </row>
    <row r="541" spans="1:104" ht="22.5">
      <c r="A541" s="164">
        <v>182</v>
      </c>
      <c r="B541" s="165" t="s">
        <v>783</v>
      </c>
      <c r="C541" s="166" t="s">
        <v>784</v>
      </c>
      <c r="D541" s="167" t="s">
        <v>250</v>
      </c>
      <c r="E541" s="168">
        <v>90</v>
      </c>
      <c r="F541" s="168">
        <v>0</v>
      </c>
      <c r="G541" s="169">
        <f t="shared" si="6"/>
        <v>0</v>
      </c>
      <c r="O541" s="163">
        <v>2</v>
      </c>
      <c r="AA541" s="141">
        <v>12</v>
      </c>
      <c r="AB541" s="141">
        <v>0</v>
      </c>
      <c r="AC541" s="141">
        <v>75</v>
      </c>
      <c r="AZ541" s="141">
        <v>2</v>
      </c>
      <c r="BA541" s="141">
        <f t="shared" si="7"/>
        <v>0</v>
      </c>
      <c r="BB541" s="141">
        <f t="shared" si="8"/>
        <v>0</v>
      </c>
      <c r="BC541" s="141">
        <f t="shared" si="9"/>
        <v>0</v>
      </c>
      <c r="BD541" s="141">
        <f t="shared" si="10"/>
        <v>0</v>
      </c>
      <c r="BE541" s="141">
        <f t="shared" si="11"/>
        <v>0</v>
      </c>
      <c r="CA541" s="170">
        <v>12</v>
      </c>
      <c r="CB541" s="170">
        <v>0</v>
      </c>
      <c r="CZ541" s="141">
        <v>0</v>
      </c>
    </row>
    <row r="542" spans="1:104" ht="22.5">
      <c r="A542" s="164">
        <v>183</v>
      </c>
      <c r="B542" s="165" t="s">
        <v>785</v>
      </c>
      <c r="C542" s="166" t="s">
        <v>786</v>
      </c>
      <c r="D542" s="167" t="s">
        <v>257</v>
      </c>
      <c r="E542" s="168">
        <v>3</v>
      </c>
      <c r="F542" s="168">
        <v>0</v>
      </c>
      <c r="G542" s="169">
        <f t="shared" si="6"/>
        <v>0</v>
      </c>
      <c r="O542" s="163">
        <v>2</v>
      </c>
      <c r="AA542" s="141">
        <v>12</v>
      </c>
      <c r="AB542" s="141">
        <v>0</v>
      </c>
      <c r="AC542" s="141">
        <v>76</v>
      </c>
      <c r="AZ542" s="141">
        <v>2</v>
      </c>
      <c r="BA542" s="141">
        <f t="shared" si="7"/>
        <v>0</v>
      </c>
      <c r="BB542" s="141">
        <f t="shared" si="8"/>
        <v>0</v>
      </c>
      <c r="BC542" s="141">
        <f t="shared" si="9"/>
        <v>0</v>
      </c>
      <c r="BD542" s="141">
        <f t="shared" si="10"/>
        <v>0</v>
      </c>
      <c r="BE542" s="141">
        <f t="shared" si="11"/>
        <v>0</v>
      </c>
      <c r="CA542" s="170">
        <v>12</v>
      </c>
      <c r="CB542" s="170">
        <v>0</v>
      </c>
      <c r="CZ542" s="141">
        <v>0</v>
      </c>
    </row>
    <row r="543" spans="1:104" ht="22.5">
      <c r="A543" s="164">
        <v>184</v>
      </c>
      <c r="B543" s="165" t="s">
        <v>787</v>
      </c>
      <c r="C543" s="166" t="s">
        <v>788</v>
      </c>
      <c r="D543" s="167" t="s">
        <v>126</v>
      </c>
      <c r="E543" s="168">
        <v>1</v>
      </c>
      <c r="F543" s="168">
        <v>0</v>
      </c>
      <c r="G543" s="169">
        <f t="shared" si="6"/>
        <v>0</v>
      </c>
      <c r="O543" s="163">
        <v>2</v>
      </c>
      <c r="AA543" s="141">
        <v>12</v>
      </c>
      <c r="AB543" s="141">
        <v>0</v>
      </c>
      <c r="AC543" s="141">
        <v>77</v>
      </c>
      <c r="AZ543" s="141">
        <v>2</v>
      </c>
      <c r="BA543" s="141">
        <f t="shared" si="7"/>
        <v>0</v>
      </c>
      <c r="BB543" s="141">
        <f t="shared" si="8"/>
        <v>0</v>
      </c>
      <c r="BC543" s="141">
        <f t="shared" si="9"/>
        <v>0</v>
      </c>
      <c r="BD543" s="141">
        <f t="shared" si="10"/>
        <v>0</v>
      </c>
      <c r="BE543" s="141">
        <f t="shared" si="11"/>
        <v>0</v>
      </c>
      <c r="CA543" s="170">
        <v>12</v>
      </c>
      <c r="CB543" s="170">
        <v>0</v>
      </c>
      <c r="CZ543" s="141">
        <v>0</v>
      </c>
    </row>
    <row r="544" spans="1:104" ht="22.5">
      <c r="A544" s="164">
        <v>185</v>
      </c>
      <c r="B544" s="165" t="s">
        <v>789</v>
      </c>
      <c r="C544" s="166" t="s">
        <v>790</v>
      </c>
      <c r="D544" s="167" t="s">
        <v>126</v>
      </c>
      <c r="E544" s="168">
        <v>1</v>
      </c>
      <c r="F544" s="168">
        <v>0</v>
      </c>
      <c r="G544" s="169">
        <f t="shared" si="6"/>
        <v>0</v>
      </c>
      <c r="O544" s="163">
        <v>2</v>
      </c>
      <c r="AA544" s="141">
        <v>12</v>
      </c>
      <c r="AB544" s="141">
        <v>0</v>
      </c>
      <c r="AC544" s="141">
        <v>78</v>
      </c>
      <c r="AZ544" s="141">
        <v>2</v>
      </c>
      <c r="BA544" s="141">
        <f t="shared" si="7"/>
        <v>0</v>
      </c>
      <c r="BB544" s="141">
        <f t="shared" si="8"/>
        <v>0</v>
      </c>
      <c r="BC544" s="141">
        <f t="shared" si="9"/>
        <v>0</v>
      </c>
      <c r="BD544" s="141">
        <f t="shared" si="10"/>
        <v>0</v>
      </c>
      <c r="BE544" s="141">
        <f t="shared" si="11"/>
        <v>0</v>
      </c>
      <c r="CA544" s="170">
        <v>12</v>
      </c>
      <c r="CB544" s="170">
        <v>0</v>
      </c>
      <c r="CZ544" s="141">
        <v>0</v>
      </c>
    </row>
    <row r="545" spans="1:104" ht="22.5">
      <c r="A545" s="164">
        <v>186</v>
      </c>
      <c r="B545" s="165" t="s">
        <v>791</v>
      </c>
      <c r="C545" s="166" t="s">
        <v>792</v>
      </c>
      <c r="D545" s="167" t="s">
        <v>126</v>
      </c>
      <c r="E545" s="168">
        <v>1</v>
      </c>
      <c r="F545" s="168">
        <v>0</v>
      </c>
      <c r="G545" s="169">
        <f t="shared" si="6"/>
        <v>0</v>
      </c>
      <c r="O545" s="163">
        <v>2</v>
      </c>
      <c r="AA545" s="141">
        <v>12</v>
      </c>
      <c r="AB545" s="141">
        <v>0</v>
      </c>
      <c r="AC545" s="141">
        <v>79</v>
      </c>
      <c r="AZ545" s="141">
        <v>2</v>
      </c>
      <c r="BA545" s="141">
        <f t="shared" si="7"/>
        <v>0</v>
      </c>
      <c r="BB545" s="141">
        <f t="shared" si="8"/>
        <v>0</v>
      </c>
      <c r="BC545" s="141">
        <f t="shared" si="9"/>
        <v>0</v>
      </c>
      <c r="BD545" s="141">
        <f t="shared" si="10"/>
        <v>0</v>
      </c>
      <c r="BE545" s="141">
        <f t="shared" si="11"/>
        <v>0</v>
      </c>
      <c r="CA545" s="170">
        <v>12</v>
      </c>
      <c r="CB545" s="170">
        <v>0</v>
      </c>
      <c r="CZ545" s="141">
        <v>0</v>
      </c>
    </row>
    <row r="546" spans="1:104" ht="22.5">
      <c r="A546" s="164">
        <v>187</v>
      </c>
      <c r="B546" s="165" t="s">
        <v>793</v>
      </c>
      <c r="C546" s="166" t="s">
        <v>794</v>
      </c>
      <c r="D546" s="167" t="s">
        <v>257</v>
      </c>
      <c r="E546" s="168">
        <v>1</v>
      </c>
      <c r="F546" s="168">
        <v>0</v>
      </c>
      <c r="G546" s="169">
        <f t="shared" si="6"/>
        <v>0</v>
      </c>
      <c r="O546" s="163">
        <v>2</v>
      </c>
      <c r="AA546" s="141">
        <v>12</v>
      </c>
      <c r="AB546" s="141">
        <v>0</v>
      </c>
      <c r="AC546" s="141">
        <v>80</v>
      </c>
      <c r="AZ546" s="141">
        <v>2</v>
      </c>
      <c r="BA546" s="141">
        <f t="shared" si="7"/>
        <v>0</v>
      </c>
      <c r="BB546" s="141">
        <f t="shared" si="8"/>
        <v>0</v>
      </c>
      <c r="BC546" s="141">
        <f t="shared" si="9"/>
        <v>0</v>
      </c>
      <c r="BD546" s="141">
        <f t="shared" si="10"/>
        <v>0</v>
      </c>
      <c r="BE546" s="141">
        <f t="shared" si="11"/>
        <v>0</v>
      </c>
      <c r="CA546" s="170">
        <v>12</v>
      </c>
      <c r="CB546" s="170">
        <v>0</v>
      </c>
      <c r="CZ546" s="141">
        <v>0</v>
      </c>
    </row>
    <row r="547" spans="1:104" ht="22.5">
      <c r="A547" s="164">
        <v>188</v>
      </c>
      <c r="B547" s="165" t="s">
        <v>795</v>
      </c>
      <c r="C547" s="166" t="s">
        <v>796</v>
      </c>
      <c r="D547" s="167" t="s">
        <v>126</v>
      </c>
      <c r="E547" s="168">
        <v>37</v>
      </c>
      <c r="F547" s="168">
        <v>0</v>
      </c>
      <c r="G547" s="169">
        <f t="shared" si="6"/>
        <v>0</v>
      </c>
      <c r="O547" s="163">
        <v>2</v>
      </c>
      <c r="AA547" s="141">
        <v>12</v>
      </c>
      <c r="AB547" s="141">
        <v>0</v>
      </c>
      <c r="AC547" s="141">
        <v>81</v>
      </c>
      <c r="AZ547" s="141">
        <v>2</v>
      </c>
      <c r="BA547" s="141">
        <f t="shared" si="7"/>
        <v>0</v>
      </c>
      <c r="BB547" s="141">
        <f t="shared" si="8"/>
        <v>0</v>
      </c>
      <c r="BC547" s="141">
        <f t="shared" si="9"/>
        <v>0</v>
      </c>
      <c r="BD547" s="141">
        <f t="shared" si="10"/>
        <v>0</v>
      </c>
      <c r="BE547" s="141">
        <f t="shared" si="11"/>
        <v>0</v>
      </c>
      <c r="CA547" s="170">
        <v>12</v>
      </c>
      <c r="CB547" s="170">
        <v>0</v>
      </c>
      <c r="CZ547" s="141">
        <v>0</v>
      </c>
    </row>
    <row r="548" spans="1:104" ht="22.5">
      <c r="A548" s="164">
        <v>189</v>
      </c>
      <c r="B548" s="165" t="s">
        <v>797</v>
      </c>
      <c r="C548" s="166" t="s">
        <v>798</v>
      </c>
      <c r="D548" s="167" t="s">
        <v>250</v>
      </c>
      <c r="E548" s="168">
        <v>20</v>
      </c>
      <c r="F548" s="168">
        <v>0</v>
      </c>
      <c r="G548" s="169">
        <f t="shared" si="6"/>
        <v>0</v>
      </c>
      <c r="O548" s="163">
        <v>2</v>
      </c>
      <c r="AA548" s="141">
        <v>12</v>
      </c>
      <c r="AB548" s="141">
        <v>0</v>
      </c>
      <c r="AC548" s="141">
        <v>82</v>
      </c>
      <c r="AZ548" s="141">
        <v>2</v>
      </c>
      <c r="BA548" s="141">
        <f t="shared" si="7"/>
        <v>0</v>
      </c>
      <c r="BB548" s="141">
        <f t="shared" si="8"/>
        <v>0</v>
      </c>
      <c r="BC548" s="141">
        <f t="shared" si="9"/>
        <v>0</v>
      </c>
      <c r="BD548" s="141">
        <f t="shared" si="10"/>
        <v>0</v>
      </c>
      <c r="BE548" s="141">
        <f t="shared" si="11"/>
        <v>0</v>
      </c>
      <c r="CA548" s="170">
        <v>12</v>
      </c>
      <c r="CB548" s="170">
        <v>0</v>
      </c>
      <c r="CZ548" s="141">
        <v>0</v>
      </c>
    </row>
    <row r="549" spans="1:104">
      <c r="A549" s="171"/>
      <c r="B549" s="173"/>
      <c r="C549" s="240" t="s">
        <v>799</v>
      </c>
      <c r="D549" s="241"/>
      <c r="E549" s="174">
        <v>20</v>
      </c>
      <c r="F549" s="175"/>
      <c r="G549" s="176"/>
      <c r="M549" s="172" t="s">
        <v>799</v>
      </c>
      <c r="O549" s="163"/>
    </row>
    <row r="550" spans="1:104" ht="22.5">
      <c r="A550" s="164">
        <v>190</v>
      </c>
      <c r="B550" s="165" t="s">
        <v>800</v>
      </c>
      <c r="C550" s="166" t="s">
        <v>801</v>
      </c>
      <c r="D550" s="167" t="s">
        <v>126</v>
      </c>
      <c r="E550" s="168">
        <v>2</v>
      </c>
      <c r="F550" s="168">
        <v>0</v>
      </c>
      <c r="G550" s="169">
        <f t="shared" ref="G550:G557" si="12">E550*F550</f>
        <v>0</v>
      </c>
      <c r="O550" s="163">
        <v>2</v>
      </c>
      <c r="AA550" s="141">
        <v>12</v>
      </c>
      <c r="AB550" s="141">
        <v>0</v>
      </c>
      <c r="AC550" s="141">
        <v>83</v>
      </c>
      <c r="AZ550" s="141">
        <v>2</v>
      </c>
      <c r="BA550" s="141">
        <f t="shared" ref="BA550:BA557" si="13">IF(AZ550=1,G550,0)</f>
        <v>0</v>
      </c>
      <c r="BB550" s="141">
        <f t="shared" ref="BB550:BB557" si="14">IF(AZ550=2,G550,0)</f>
        <v>0</v>
      </c>
      <c r="BC550" s="141">
        <f t="shared" ref="BC550:BC557" si="15">IF(AZ550=3,G550,0)</f>
        <v>0</v>
      </c>
      <c r="BD550" s="141">
        <f t="shared" ref="BD550:BD557" si="16">IF(AZ550=4,G550,0)</f>
        <v>0</v>
      </c>
      <c r="BE550" s="141">
        <f t="shared" ref="BE550:BE557" si="17">IF(AZ550=5,G550,0)</f>
        <v>0</v>
      </c>
      <c r="CA550" s="170">
        <v>12</v>
      </c>
      <c r="CB550" s="170">
        <v>0</v>
      </c>
      <c r="CZ550" s="141">
        <v>0</v>
      </c>
    </row>
    <row r="551" spans="1:104" ht="22.5">
      <c r="A551" s="164">
        <v>191</v>
      </c>
      <c r="B551" s="165" t="s">
        <v>802</v>
      </c>
      <c r="C551" s="166" t="s">
        <v>803</v>
      </c>
      <c r="D551" s="167" t="s">
        <v>126</v>
      </c>
      <c r="E551" s="168">
        <v>2</v>
      </c>
      <c r="F551" s="168">
        <v>0</v>
      </c>
      <c r="G551" s="169">
        <f t="shared" si="12"/>
        <v>0</v>
      </c>
      <c r="O551" s="163">
        <v>2</v>
      </c>
      <c r="AA551" s="141">
        <v>12</v>
      </c>
      <c r="AB551" s="141">
        <v>0</v>
      </c>
      <c r="AC551" s="141">
        <v>84</v>
      </c>
      <c r="AZ551" s="141">
        <v>2</v>
      </c>
      <c r="BA551" s="141">
        <f t="shared" si="13"/>
        <v>0</v>
      </c>
      <c r="BB551" s="141">
        <f t="shared" si="14"/>
        <v>0</v>
      </c>
      <c r="BC551" s="141">
        <f t="shared" si="15"/>
        <v>0</v>
      </c>
      <c r="BD551" s="141">
        <f t="shared" si="16"/>
        <v>0</v>
      </c>
      <c r="BE551" s="141">
        <f t="shared" si="17"/>
        <v>0</v>
      </c>
      <c r="CA551" s="170">
        <v>12</v>
      </c>
      <c r="CB551" s="170">
        <v>0</v>
      </c>
      <c r="CZ551" s="141">
        <v>0</v>
      </c>
    </row>
    <row r="552" spans="1:104" ht="22.5">
      <c r="A552" s="164">
        <v>192</v>
      </c>
      <c r="B552" s="165" t="s">
        <v>804</v>
      </c>
      <c r="C552" s="166" t="s">
        <v>805</v>
      </c>
      <c r="D552" s="167" t="s">
        <v>257</v>
      </c>
      <c r="E552" s="168">
        <v>1</v>
      </c>
      <c r="F552" s="168">
        <v>0</v>
      </c>
      <c r="G552" s="169">
        <f t="shared" si="12"/>
        <v>0</v>
      </c>
      <c r="O552" s="163">
        <v>2</v>
      </c>
      <c r="AA552" s="141">
        <v>12</v>
      </c>
      <c r="AB552" s="141">
        <v>0</v>
      </c>
      <c r="AC552" s="141">
        <v>85</v>
      </c>
      <c r="AZ552" s="141">
        <v>2</v>
      </c>
      <c r="BA552" s="141">
        <f t="shared" si="13"/>
        <v>0</v>
      </c>
      <c r="BB552" s="141">
        <f t="shared" si="14"/>
        <v>0</v>
      </c>
      <c r="BC552" s="141">
        <f t="shared" si="15"/>
        <v>0</v>
      </c>
      <c r="BD552" s="141">
        <f t="shared" si="16"/>
        <v>0</v>
      </c>
      <c r="BE552" s="141">
        <f t="shared" si="17"/>
        <v>0</v>
      </c>
      <c r="CA552" s="170">
        <v>12</v>
      </c>
      <c r="CB552" s="170">
        <v>0</v>
      </c>
      <c r="CZ552" s="141">
        <v>0</v>
      </c>
    </row>
    <row r="553" spans="1:104" ht="22.5">
      <c r="A553" s="164">
        <v>193</v>
      </c>
      <c r="B553" s="165" t="s">
        <v>806</v>
      </c>
      <c r="C553" s="166" t="s">
        <v>807</v>
      </c>
      <c r="D553" s="167" t="s">
        <v>126</v>
      </c>
      <c r="E553" s="168">
        <v>1</v>
      </c>
      <c r="F553" s="168">
        <v>0</v>
      </c>
      <c r="G553" s="169">
        <f t="shared" si="12"/>
        <v>0</v>
      </c>
      <c r="O553" s="163">
        <v>2</v>
      </c>
      <c r="AA553" s="141">
        <v>12</v>
      </c>
      <c r="AB553" s="141">
        <v>0</v>
      </c>
      <c r="AC553" s="141">
        <v>86</v>
      </c>
      <c r="AZ553" s="141">
        <v>2</v>
      </c>
      <c r="BA553" s="141">
        <f t="shared" si="13"/>
        <v>0</v>
      </c>
      <c r="BB553" s="141">
        <f t="shared" si="14"/>
        <v>0</v>
      </c>
      <c r="BC553" s="141">
        <f t="shared" si="15"/>
        <v>0</v>
      </c>
      <c r="BD553" s="141">
        <f t="shared" si="16"/>
        <v>0</v>
      </c>
      <c r="BE553" s="141">
        <f t="shared" si="17"/>
        <v>0</v>
      </c>
      <c r="CA553" s="170">
        <v>12</v>
      </c>
      <c r="CB553" s="170">
        <v>0</v>
      </c>
      <c r="CZ553" s="141">
        <v>0</v>
      </c>
    </row>
    <row r="554" spans="1:104" ht="22.5">
      <c r="A554" s="164">
        <v>194</v>
      </c>
      <c r="B554" s="165" t="s">
        <v>808</v>
      </c>
      <c r="C554" s="166" t="s">
        <v>809</v>
      </c>
      <c r="D554" s="167" t="s">
        <v>126</v>
      </c>
      <c r="E554" s="168">
        <v>6</v>
      </c>
      <c r="F554" s="168">
        <v>0</v>
      </c>
      <c r="G554" s="169">
        <f t="shared" si="12"/>
        <v>0</v>
      </c>
      <c r="O554" s="163">
        <v>2</v>
      </c>
      <c r="AA554" s="141">
        <v>12</v>
      </c>
      <c r="AB554" s="141">
        <v>0</v>
      </c>
      <c r="AC554" s="141">
        <v>87</v>
      </c>
      <c r="AZ554" s="141">
        <v>2</v>
      </c>
      <c r="BA554" s="141">
        <f t="shared" si="13"/>
        <v>0</v>
      </c>
      <c r="BB554" s="141">
        <f t="shared" si="14"/>
        <v>0</v>
      </c>
      <c r="BC554" s="141">
        <f t="shared" si="15"/>
        <v>0</v>
      </c>
      <c r="BD554" s="141">
        <f t="shared" si="16"/>
        <v>0</v>
      </c>
      <c r="BE554" s="141">
        <f t="shared" si="17"/>
        <v>0</v>
      </c>
      <c r="CA554" s="170">
        <v>12</v>
      </c>
      <c r="CB554" s="170">
        <v>0</v>
      </c>
      <c r="CZ554" s="141">
        <v>0</v>
      </c>
    </row>
    <row r="555" spans="1:104" ht="22.5">
      <c r="A555" s="164">
        <v>195</v>
      </c>
      <c r="B555" s="165" t="s">
        <v>810</v>
      </c>
      <c r="C555" s="166" t="s">
        <v>811</v>
      </c>
      <c r="D555" s="167" t="s">
        <v>250</v>
      </c>
      <c r="E555" s="168">
        <v>18.7</v>
      </c>
      <c r="F555" s="168">
        <v>0</v>
      </c>
      <c r="G555" s="169">
        <f t="shared" si="12"/>
        <v>0</v>
      </c>
      <c r="O555" s="163">
        <v>2</v>
      </c>
      <c r="AA555" s="141">
        <v>12</v>
      </c>
      <c r="AB555" s="141">
        <v>0</v>
      </c>
      <c r="AC555" s="141">
        <v>272</v>
      </c>
      <c r="AZ555" s="141">
        <v>2</v>
      </c>
      <c r="BA555" s="141">
        <f t="shared" si="13"/>
        <v>0</v>
      </c>
      <c r="BB555" s="141">
        <f t="shared" si="14"/>
        <v>0</v>
      </c>
      <c r="BC555" s="141">
        <f t="shared" si="15"/>
        <v>0</v>
      </c>
      <c r="BD555" s="141">
        <f t="shared" si="16"/>
        <v>0</v>
      </c>
      <c r="BE555" s="141">
        <f t="shared" si="17"/>
        <v>0</v>
      </c>
      <c r="CA555" s="170">
        <v>12</v>
      </c>
      <c r="CB555" s="170">
        <v>0</v>
      </c>
      <c r="CZ555" s="141">
        <v>0</v>
      </c>
    </row>
    <row r="556" spans="1:104" ht="22.5">
      <c r="A556" s="164">
        <v>196</v>
      </c>
      <c r="B556" s="165" t="s">
        <v>812</v>
      </c>
      <c r="C556" s="166" t="s">
        <v>813</v>
      </c>
      <c r="D556" s="167" t="s">
        <v>231</v>
      </c>
      <c r="E556" s="168">
        <v>1</v>
      </c>
      <c r="F556" s="168">
        <v>0</v>
      </c>
      <c r="G556" s="169">
        <f t="shared" si="12"/>
        <v>0</v>
      </c>
      <c r="O556" s="163">
        <v>2</v>
      </c>
      <c r="AA556" s="141">
        <v>12</v>
      </c>
      <c r="AB556" s="141">
        <v>0</v>
      </c>
      <c r="AC556" s="141">
        <v>273</v>
      </c>
      <c r="AZ556" s="141">
        <v>2</v>
      </c>
      <c r="BA556" s="141">
        <f t="shared" si="13"/>
        <v>0</v>
      </c>
      <c r="BB556" s="141">
        <f t="shared" si="14"/>
        <v>0</v>
      </c>
      <c r="BC556" s="141">
        <f t="shared" si="15"/>
        <v>0</v>
      </c>
      <c r="BD556" s="141">
        <f t="shared" si="16"/>
        <v>0</v>
      </c>
      <c r="BE556" s="141">
        <f t="shared" si="17"/>
        <v>0</v>
      </c>
      <c r="CA556" s="170">
        <v>12</v>
      </c>
      <c r="CB556" s="170">
        <v>0</v>
      </c>
      <c r="CZ556" s="141">
        <v>0</v>
      </c>
    </row>
    <row r="557" spans="1:104">
      <c r="A557" s="164">
        <v>197</v>
      </c>
      <c r="B557" s="165" t="s">
        <v>814</v>
      </c>
      <c r="C557" s="166" t="s">
        <v>815</v>
      </c>
      <c r="D557" s="167" t="s">
        <v>112</v>
      </c>
      <c r="E557" s="168"/>
      <c r="F557" s="168">
        <v>0</v>
      </c>
      <c r="G557" s="169">
        <f t="shared" si="12"/>
        <v>0</v>
      </c>
      <c r="O557" s="163">
        <v>2</v>
      </c>
      <c r="AA557" s="141">
        <v>7</v>
      </c>
      <c r="AB557" s="141">
        <v>1002</v>
      </c>
      <c r="AC557" s="141">
        <v>5</v>
      </c>
      <c r="AZ557" s="141">
        <v>2</v>
      </c>
      <c r="BA557" s="141">
        <f t="shared" si="13"/>
        <v>0</v>
      </c>
      <c r="BB557" s="141">
        <f t="shared" si="14"/>
        <v>0</v>
      </c>
      <c r="BC557" s="141">
        <f t="shared" si="15"/>
        <v>0</v>
      </c>
      <c r="BD557" s="141">
        <f t="shared" si="16"/>
        <v>0</v>
      </c>
      <c r="BE557" s="141">
        <f t="shared" si="17"/>
        <v>0</v>
      </c>
      <c r="CA557" s="170">
        <v>7</v>
      </c>
      <c r="CB557" s="170">
        <v>1002</v>
      </c>
      <c r="CZ557" s="141">
        <v>0</v>
      </c>
    </row>
    <row r="558" spans="1:104">
      <c r="A558" s="177"/>
      <c r="B558" s="178" t="s">
        <v>127</v>
      </c>
      <c r="C558" s="179" t="str">
        <f>CONCATENATE(B516," ",C516)</f>
        <v>767 Konstrukce zámečnické</v>
      </c>
      <c r="D558" s="180"/>
      <c r="E558" s="181"/>
      <c r="F558" s="182"/>
      <c r="G558" s="183">
        <f>SUM(G516:G557)</f>
        <v>0</v>
      </c>
      <c r="O558" s="163">
        <v>4</v>
      </c>
      <c r="BA558" s="184">
        <f>SUM(BA516:BA557)</f>
        <v>0</v>
      </c>
      <c r="BB558" s="184">
        <f>SUM(BB516:BB557)</f>
        <v>0</v>
      </c>
      <c r="BC558" s="184">
        <f>SUM(BC516:BC557)</f>
        <v>0</v>
      </c>
      <c r="BD558" s="184">
        <f>SUM(BD516:BD557)</f>
        <v>0</v>
      </c>
      <c r="BE558" s="184">
        <f>SUM(BE516:BE557)</f>
        <v>0</v>
      </c>
    </row>
    <row r="559" spans="1:104">
      <c r="A559" s="156" t="s">
        <v>123</v>
      </c>
      <c r="B559" s="157" t="s">
        <v>816</v>
      </c>
      <c r="C559" s="158" t="s">
        <v>817</v>
      </c>
      <c r="D559" s="159"/>
      <c r="E559" s="160"/>
      <c r="F559" s="160"/>
      <c r="G559" s="161"/>
      <c r="H559" s="162"/>
      <c r="I559" s="162"/>
      <c r="O559" s="163">
        <v>1</v>
      </c>
    </row>
    <row r="560" spans="1:104" ht="22.5">
      <c r="A560" s="164">
        <v>198</v>
      </c>
      <c r="B560" s="165" t="s">
        <v>818</v>
      </c>
      <c r="C560" s="166" t="s">
        <v>819</v>
      </c>
      <c r="D560" s="167" t="s">
        <v>126</v>
      </c>
      <c r="E560" s="168">
        <v>4</v>
      </c>
      <c r="F560" s="168">
        <v>0</v>
      </c>
      <c r="G560" s="169">
        <f t="shared" ref="G560:G589" si="18">E560*F560</f>
        <v>0</v>
      </c>
      <c r="O560" s="163">
        <v>2</v>
      </c>
      <c r="AA560" s="141">
        <v>12</v>
      </c>
      <c r="AB560" s="141">
        <v>0</v>
      </c>
      <c r="AC560" s="141">
        <v>88</v>
      </c>
      <c r="AZ560" s="141">
        <v>2</v>
      </c>
      <c r="BA560" s="141">
        <f t="shared" ref="BA560:BA589" si="19">IF(AZ560=1,G560,0)</f>
        <v>0</v>
      </c>
      <c r="BB560" s="141">
        <f t="shared" ref="BB560:BB589" si="20">IF(AZ560=2,G560,0)</f>
        <v>0</v>
      </c>
      <c r="BC560" s="141">
        <f t="shared" ref="BC560:BC589" si="21">IF(AZ560=3,G560,0)</f>
        <v>0</v>
      </c>
      <c r="BD560" s="141">
        <f t="shared" ref="BD560:BD589" si="22">IF(AZ560=4,G560,0)</f>
        <v>0</v>
      </c>
      <c r="BE560" s="141">
        <f t="shared" ref="BE560:BE589" si="23">IF(AZ560=5,G560,0)</f>
        <v>0</v>
      </c>
      <c r="CA560" s="170">
        <v>12</v>
      </c>
      <c r="CB560" s="170">
        <v>0</v>
      </c>
      <c r="CZ560" s="141">
        <v>0</v>
      </c>
    </row>
    <row r="561" spans="1:104" ht="22.5">
      <c r="A561" s="164">
        <v>199</v>
      </c>
      <c r="B561" s="165" t="s">
        <v>820</v>
      </c>
      <c r="C561" s="166" t="s">
        <v>821</v>
      </c>
      <c r="D561" s="167" t="s">
        <v>126</v>
      </c>
      <c r="E561" s="168">
        <v>4</v>
      </c>
      <c r="F561" s="168">
        <v>0</v>
      </c>
      <c r="G561" s="169">
        <f t="shared" si="18"/>
        <v>0</v>
      </c>
      <c r="O561" s="163">
        <v>2</v>
      </c>
      <c r="AA561" s="141">
        <v>12</v>
      </c>
      <c r="AB561" s="141">
        <v>0</v>
      </c>
      <c r="AC561" s="141">
        <v>90</v>
      </c>
      <c r="AZ561" s="141">
        <v>2</v>
      </c>
      <c r="BA561" s="141">
        <f t="shared" si="19"/>
        <v>0</v>
      </c>
      <c r="BB561" s="141">
        <f t="shared" si="20"/>
        <v>0</v>
      </c>
      <c r="BC561" s="141">
        <f t="shared" si="21"/>
        <v>0</v>
      </c>
      <c r="BD561" s="141">
        <f t="shared" si="22"/>
        <v>0</v>
      </c>
      <c r="BE561" s="141">
        <f t="shared" si="23"/>
        <v>0</v>
      </c>
      <c r="CA561" s="170">
        <v>12</v>
      </c>
      <c r="CB561" s="170">
        <v>0</v>
      </c>
      <c r="CZ561" s="141">
        <v>0</v>
      </c>
    </row>
    <row r="562" spans="1:104" ht="22.5">
      <c r="A562" s="164">
        <v>200</v>
      </c>
      <c r="B562" s="165" t="s">
        <v>822</v>
      </c>
      <c r="C562" s="166" t="s">
        <v>823</v>
      </c>
      <c r="D562" s="167" t="s">
        <v>126</v>
      </c>
      <c r="E562" s="168">
        <v>5</v>
      </c>
      <c r="F562" s="168">
        <v>0</v>
      </c>
      <c r="G562" s="169">
        <f t="shared" si="18"/>
        <v>0</v>
      </c>
      <c r="O562" s="163">
        <v>2</v>
      </c>
      <c r="AA562" s="141">
        <v>12</v>
      </c>
      <c r="AB562" s="141">
        <v>0</v>
      </c>
      <c r="AC562" s="141">
        <v>91</v>
      </c>
      <c r="AZ562" s="141">
        <v>2</v>
      </c>
      <c r="BA562" s="141">
        <f t="shared" si="19"/>
        <v>0</v>
      </c>
      <c r="BB562" s="141">
        <f t="shared" si="20"/>
        <v>0</v>
      </c>
      <c r="BC562" s="141">
        <f t="shared" si="21"/>
        <v>0</v>
      </c>
      <c r="BD562" s="141">
        <f t="shared" si="22"/>
        <v>0</v>
      </c>
      <c r="BE562" s="141">
        <f t="shared" si="23"/>
        <v>0</v>
      </c>
      <c r="CA562" s="170">
        <v>12</v>
      </c>
      <c r="CB562" s="170">
        <v>0</v>
      </c>
      <c r="CZ562" s="141">
        <v>0</v>
      </c>
    </row>
    <row r="563" spans="1:104" ht="22.5">
      <c r="A563" s="164">
        <v>201</v>
      </c>
      <c r="B563" s="165" t="s">
        <v>824</v>
      </c>
      <c r="C563" s="166" t="s">
        <v>825</v>
      </c>
      <c r="D563" s="167" t="s">
        <v>126</v>
      </c>
      <c r="E563" s="168">
        <v>2</v>
      </c>
      <c r="F563" s="168">
        <v>0</v>
      </c>
      <c r="G563" s="169">
        <f t="shared" si="18"/>
        <v>0</v>
      </c>
      <c r="O563" s="163">
        <v>2</v>
      </c>
      <c r="AA563" s="141">
        <v>12</v>
      </c>
      <c r="AB563" s="141">
        <v>0</v>
      </c>
      <c r="AC563" s="141">
        <v>92</v>
      </c>
      <c r="AZ563" s="141">
        <v>2</v>
      </c>
      <c r="BA563" s="141">
        <f t="shared" si="19"/>
        <v>0</v>
      </c>
      <c r="BB563" s="141">
        <f t="shared" si="20"/>
        <v>0</v>
      </c>
      <c r="BC563" s="141">
        <f t="shared" si="21"/>
        <v>0</v>
      </c>
      <c r="BD563" s="141">
        <f t="shared" si="22"/>
        <v>0</v>
      </c>
      <c r="BE563" s="141">
        <f t="shared" si="23"/>
        <v>0</v>
      </c>
      <c r="CA563" s="170">
        <v>12</v>
      </c>
      <c r="CB563" s="170">
        <v>0</v>
      </c>
      <c r="CZ563" s="141">
        <v>0</v>
      </c>
    </row>
    <row r="564" spans="1:104" ht="22.5">
      <c r="A564" s="164">
        <v>202</v>
      </c>
      <c r="B564" s="165" t="s">
        <v>826</v>
      </c>
      <c r="C564" s="166" t="s">
        <v>827</v>
      </c>
      <c r="D564" s="167" t="s">
        <v>126</v>
      </c>
      <c r="E564" s="168">
        <v>2</v>
      </c>
      <c r="F564" s="168">
        <v>0</v>
      </c>
      <c r="G564" s="169">
        <f t="shared" si="18"/>
        <v>0</v>
      </c>
      <c r="O564" s="163">
        <v>2</v>
      </c>
      <c r="AA564" s="141">
        <v>12</v>
      </c>
      <c r="AB564" s="141">
        <v>0</v>
      </c>
      <c r="AC564" s="141">
        <v>93</v>
      </c>
      <c r="AZ564" s="141">
        <v>2</v>
      </c>
      <c r="BA564" s="141">
        <f t="shared" si="19"/>
        <v>0</v>
      </c>
      <c r="BB564" s="141">
        <f t="shared" si="20"/>
        <v>0</v>
      </c>
      <c r="BC564" s="141">
        <f t="shared" si="21"/>
        <v>0</v>
      </c>
      <c r="BD564" s="141">
        <f t="shared" si="22"/>
        <v>0</v>
      </c>
      <c r="BE564" s="141">
        <f t="shared" si="23"/>
        <v>0</v>
      </c>
      <c r="CA564" s="170">
        <v>12</v>
      </c>
      <c r="CB564" s="170">
        <v>0</v>
      </c>
      <c r="CZ564" s="141">
        <v>0</v>
      </c>
    </row>
    <row r="565" spans="1:104" ht="22.5">
      <c r="A565" s="164">
        <v>203</v>
      </c>
      <c r="B565" s="165" t="s">
        <v>828</v>
      </c>
      <c r="C565" s="166" t="s">
        <v>829</v>
      </c>
      <c r="D565" s="167" t="s">
        <v>126</v>
      </c>
      <c r="E565" s="168">
        <v>1</v>
      </c>
      <c r="F565" s="168">
        <v>0</v>
      </c>
      <c r="G565" s="169">
        <f t="shared" si="18"/>
        <v>0</v>
      </c>
      <c r="O565" s="163">
        <v>2</v>
      </c>
      <c r="AA565" s="141">
        <v>12</v>
      </c>
      <c r="AB565" s="141">
        <v>0</v>
      </c>
      <c r="AC565" s="141">
        <v>94</v>
      </c>
      <c r="AZ565" s="141">
        <v>2</v>
      </c>
      <c r="BA565" s="141">
        <f t="shared" si="19"/>
        <v>0</v>
      </c>
      <c r="BB565" s="141">
        <f t="shared" si="20"/>
        <v>0</v>
      </c>
      <c r="BC565" s="141">
        <f t="shared" si="21"/>
        <v>0</v>
      </c>
      <c r="BD565" s="141">
        <f t="shared" si="22"/>
        <v>0</v>
      </c>
      <c r="BE565" s="141">
        <f t="shared" si="23"/>
        <v>0</v>
      </c>
      <c r="CA565" s="170">
        <v>12</v>
      </c>
      <c r="CB565" s="170">
        <v>0</v>
      </c>
      <c r="CZ565" s="141">
        <v>0</v>
      </c>
    </row>
    <row r="566" spans="1:104" ht="22.5">
      <c r="A566" s="164">
        <v>204</v>
      </c>
      <c r="B566" s="165" t="s">
        <v>830</v>
      </c>
      <c r="C566" s="166" t="s">
        <v>831</v>
      </c>
      <c r="D566" s="167" t="s">
        <v>126</v>
      </c>
      <c r="E566" s="168">
        <v>1</v>
      </c>
      <c r="F566" s="168">
        <v>0</v>
      </c>
      <c r="G566" s="169">
        <f t="shared" si="18"/>
        <v>0</v>
      </c>
      <c r="O566" s="163">
        <v>2</v>
      </c>
      <c r="AA566" s="141">
        <v>12</v>
      </c>
      <c r="AB566" s="141">
        <v>0</v>
      </c>
      <c r="AC566" s="141">
        <v>95</v>
      </c>
      <c r="AZ566" s="141">
        <v>2</v>
      </c>
      <c r="BA566" s="141">
        <f t="shared" si="19"/>
        <v>0</v>
      </c>
      <c r="BB566" s="141">
        <f t="shared" si="20"/>
        <v>0</v>
      </c>
      <c r="BC566" s="141">
        <f t="shared" si="21"/>
        <v>0</v>
      </c>
      <c r="BD566" s="141">
        <f t="shared" si="22"/>
        <v>0</v>
      </c>
      <c r="BE566" s="141">
        <f t="shared" si="23"/>
        <v>0</v>
      </c>
      <c r="CA566" s="170">
        <v>12</v>
      </c>
      <c r="CB566" s="170">
        <v>0</v>
      </c>
      <c r="CZ566" s="141">
        <v>0</v>
      </c>
    </row>
    <row r="567" spans="1:104" ht="22.5">
      <c r="A567" s="164">
        <v>205</v>
      </c>
      <c r="B567" s="165" t="s">
        <v>832</v>
      </c>
      <c r="C567" s="166" t="s">
        <v>833</v>
      </c>
      <c r="D567" s="167" t="s">
        <v>126</v>
      </c>
      <c r="E567" s="168">
        <v>5</v>
      </c>
      <c r="F567" s="168">
        <v>0</v>
      </c>
      <c r="G567" s="169">
        <f t="shared" si="18"/>
        <v>0</v>
      </c>
      <c r="O567" s="163">
        <v>2</v>
      </c>
      <c r="AA567" s="141">
        <v>12</v>
      </c>
      <c r="AB567" s="141">
        <v>0</v>
      </c>
      <c r="AC567" s="141">
        <v>96</v>
      </c>
      <c r="AZ567" s="141">
        <v>2</v>
      </c>
      <c r="BA567" s="141">
        <f t="shared" si="19"/>
        <v>0</v>
      </c>
      <c r="BB567" s="141">
        <f t="shared" si="20"/>
        <v>0</v>
      </c>
      <c r="BC567" s="141">
        <f t="shared" si="21"/>
        <v>0</v>
      </c>
      <c r="BD567" s="141">
        <f t="shared" si="22"/>
        <v>0</v>
      </c>
      <c r="BE567" s="141">
        <f t="shared" si="23"/>
        <v>0</v>
      </c>
      <c r="CA567" s="170">
        <v>12</v>
      </c>
      <c r="CB567" s="170">
        <v>0</v>
      </c>
      <c r="CZ567" s="141">
        <v>0</v>
      </c>
    </row>
    <row r="568" spans="1:104" ht="22.5">
      <c r="A568" s="164">
        <v>206</v>
      </c>
      <c r="B568" s="165" t="s">
        <v>834</v>
      </c>
      <c r="C568" s="166" t="s">
        <v>835</v>
      </c>
      <c r="D568" s="167" t="s">
        <v>126</v>
      </c>
      <c r="E568" s="168">
        <v>9</v>
      </c>
      <c r="F568" s="168">
        <v>0</v>
      </c>
      <c r="G568" s="169">
        <f t="shared" si="18"/>
        <v>0</v>
      </c>
      <c r="O568" s="163">
        <v>2</v>
      </c>
      <c r="AA568" s="141">
        <v>12</v>
      </c>
      <c r="AB568" s="141">
        <v>0</v>
      </c>
      <c r="AC568" s="141">
        <v>97</v>
      </c>
      <c r="AZ568" s="141">
        <v>2</v>
      </c>
      <c r="BA568" s="141">
        <f t="shared" si="19"/>
        <v>0</v>
      </c>
      <c r="BB568" s="141">
        <f t="shared" si="20"/>
        <v>0</v>
      </c>
      <c r="BC568" s="141">
        <f t="shared" si="21"/>
        <v>0</v>
      </c>
      <c r="BD568" s="141">
        <f t="shared" si="22"/>
        <v>0</v>
      </c>
      <c r="BE568" s="141">
        <f t="shared" si="23"/>
        <v>0</v>
      </c>
      <c r="CA568" s="170">
        <v>12</v>
      </c>
      <c r="CB568" s="170">
        <v>0</v>
      </c>
      <c r="CZ568" s="141">
        <v>0</v>
      </c>
    </row>
    <row r="569" spans="1:104" ht="22.5">
      <c r="A569" s="164">
        <v>207</v>
      </c>
      <c r="B569" s="165" t="s">
        <v>836</v>
      </c>
      <c r="C569" s="166" t="s">
        <v>837</v>
      </c>
      <c r="D569" s="167" t="s">
        <v>126</v>
      </c>
      <c r="E569" s="168">
        <v>2</v>
      </c>
      <c r="F569" s="168">
        <v>0</v>
      </c>
      <c r="G569" s="169">
        <f t="shared" si="18"/>
        <v>0</v>
      </c>
      <c r="O569" s="163">
        <v>2</v>
      </c>
      <c r="AA569" s="141">
        <v>12</v>
      </c>
      <c r="AB569" s="141">
        <v>0</v>
      </c>
      <c r="AC569" s="141">
        <v>98</v>
      </c>
      <c r="AZ569" s="141">
        <v>2</v>
      </c>
      <c r="BA569" s="141">
        <f t="shared" si="19"/>
        <v>0</v>
      </c>
      <c r="BB569" s="141">
        <f t="shared" si="20"/>
        <v>0</v>
      </c>
      <c r="BC569" s="141">
        <f t="shared" si="21"/>
        <v>0</v>
      </c>
      <c r="BD569" s="141">
        <f t="shared" si="22"/>
        <v>0</v>
      </c>
      <c r="BE569" s="141">
        <f t="shared" si="23"/>
        <v>0</v>
      </c>
      <c r="CA569" s="170">
        <v>12</v>
      </c>
      <c r="CB569" s="170">
        <v>0</v>
      </c>
      <c r="CZ569" s="141">
        <v>0</v>
      </c>
    </row>
    <row r="570" spans="1:104" ht="22.5">
      <c r="A570" s="164">
        <v>208</v>
      </c>
      <c r="B570" s="165" t="s">
        <v>838</v>
      </c>
      <c r="C570" s="166" t="s">
        <v>839</v>
      </c>
      <c r="D570" s="167" t="s">
        <v>126</v>
      </c>
      <c r="E570" s="168">
        <v>1</v>
      </c>
      <c r="F570" s="168">
        <v>0</v>
      </c>
      <c r="G570" s="169">
        <f t="shared" si="18"/>
        <v>0</v>
      </c>
      <c r="O570" s="163">
        <v>2</v>
      </c>
      <c r="AA570" s="141">
        <v>12</v>
      </c>
      <c r="AB570" s="141">
        <v>0</v>
      </c>
      <c r="AC570" s="141">
        <v>99</v>
      </c>
      <c r="AZ570" s="141">
        <v>2</v>
      </c>
      <c r="BA570" s="141">
        <f t="shared" si="19"/>
        <v>0</v>
      </c>
      <c r="BB570" s="141">
        <f t="shared" si="20"/>
        <v>0</v>
      </c>
      <c r="BC570" s="141">
        <f t="shared" si="21"/>
        <v>0</v>
      </c>
      <c r="BD570" s="141">
        <f t="shared" si="22"/>
        <v>0</v>
      </c>
      <c r="BE570" s="141">
        <f t="shared" si="23"/>
        <v>0</v>
      </c>
      <c r="CA570" s="170">
        <v>12</v>
      </c>
      <c r="CB570" s="170">
        <v>0</v>
      </c>
      <c r="CZ570" s="141">
        <v>0</v>
      </c>
    </row>
    <row r="571" spans="1:104" ht="22.5">
      <c r="A571" s="164">
        <v>209</v>
      </c>
      <c r="B571" s="165" t="s">
        <v>840</v>
      </c>
      <c r="C571" s="166" t="s">
        <v>841</v>
      </c>
      <c r="D571" s="167" t="s">
        <v>126</v>
      </c>
      <c r="E571" s="168">
        <v>2</v>
      </c>
      <c r="F571" s="168">
        <v>0</v>
      </c>
      <c r="G571" s="169">
        <f t="shared" si="18"/>
        <v>0</v>
      </c>
      <c r="O571" s="163">
        <v>2</v>
      </c>
      <c r="AA571" s="141">
        <v>12</v>
      </c>
      <c r="AB571" s="141">
        <v>0</v>
      </c>
      <c r="AC571" s="141">
        <v>100</v>
      </c>
      <c r="AZ571" s="141">
        <v>2</v>
      </c>
      <c r="BA571" s="141">
        <f t="shared" si="19"/>
        <v>0</v>
      </c>
      <c r="BB571" s="141">
        <f t="shared" si="20"/>
        <v>0</v>
      </c>
      <c r="BC571" s="141">
        <f t="shared" si="21"/>
        <v>0</v>
      </c>
      <c r="BD571" s="141">
        <f t="shared" si="22"/>
        <v>0</v>
      </c>
      <c r="BE571" s="141">
        <f t="shared" si="23"/>
        <v>0</v>
      </c>
      <c r="CA571" s="170">
        <v>12</v>
      </c>
      <c r="CB571" s="170">
        <v>0</v>
      </c>
      <c r="CZ571" s="141">
        <v>0</v>
      </c>
    </row>
    <row r="572" spans="1:104" ht="22.5">
      <c r="A572" s="164">
        <v>210</v>
      </c>
      <c r="B572" s="165" t="s">
        <v>842</v>
      </c>
      <c r="C572" s="166" t="s">
        <v>843</v>
      </c>
      <c r="D572" s="167" t="s">
        <v>126</v>
      </c>
      <c r="E572" s="168">
        <v>1</v>
      </c>
      <c r="F572" s="168">
        <v>0</v>
      </c>
      <c r="G572" s="169">
        <f t="shared" si="18"/>
        <v>0</v>
      </c>
      <c r="O572" s="163">
        <v>2</v>
      </c>
      <c r="AA572" s="141">
        <v>12</v>
      </c>
      <c r="AB572" s="141">
        <v>0</v>
      </c>
      <c r="AC572" s="141">
        <v>101</v>
      </c>
      <c r="AZ572" s="141">
        <v>2</v>
      </c>
      <c r="BA572" s="141">
        <f t="shared" si="19"/>
        <v>0</v>
      </c>
      <c r="BB572" s="141">
        <f t="shared" si="20"/>
        <v>0</v>
      </c>
      <c r="BC572" s="141">
        <f t="shared" si="21"/>
        <v>0</v>
      </c>
      <c r="BD572" s="141">
        <f t="shared" si="22"/>
        <v>0</v>
      </c>
      <c r="BE572" s="141">
        <f t="shared" si="23"/>
        <v>0</v>
      </c>
      <c r="CA572" s="170">
        <v>12</v>
      </c>
      <c r="CB572" s="170">
        <v>0</v>
      </c>
      <c r="CZ572" s="141">
        <v>0</v>
      </c>
    </row>
    <row r="573" spans="1:104" ht="22.5">
      <c r="A573" s="164">
        <v>211</v>
      </c>
      <c r="B573" s="165" t="s">
        <v>844</v>
      </c>
      <c r="C573" s="166" t="s">
        <v>845</v>
      </c>
      <c r="D573" s="167" t="s">
        <v>126</v>
      </c>
      <c r="E573" s="168">
        <v>2</v>
      </c>
      <c r="F573" s="168">
        <v>0</v>
      </c>
      <c r="G573" s="169">
        <f t="shared" si="18"/>
        <v>0</v>
      </c>
      <c r="O573" s="163">
        <v>2</v>
      </c>
      <c r="AA573" s="141">
        <v>12</v>
      </c>
      <c r="AB573" s="141">
        <v>0</v>
      </c>
      <c r="AC573" s="141">
        <v>102</v>
      </c>
      <c r="AZ573" s="141">
        <v>2</v>
      </c>
      <c r="BA573" s="141">
        <f t="shared" si="19"/>
        <v>0</v>
      </c>
      <c r="BB573" s="141">
        <f t="shared" si="20"/>
        <v>0</v>
      </c>
      <c r="BC573" s="141">
        <f t="shared" si="21"/>
        <v>0</v>
      </c>
      <c r="BD573" s="141">
        <f t="shared" si="22"/>
        <v>0</v>
      </c>
      <c r="BE573" s="141">
        <f t="shared" si="23"/>
        <v>0</v>
      </c>
      <c r="CA573" s="170">
        <v>12</v>
      </c>
      <c r="CB573" s="170">
        <v>0</v>
      </c>
      <c r="CZ573" s="141">
        <v>0</v>
      </c>
    </row>
    <row r="574" spans="1:104" ht="22.5">
      <c r="A574" s="164">
        <v>212</v>
      </c>
      <c r="B574" s="165" t="s">
        <v>846</v>
      </c>
      <c r="C574" s="166" t="s">
        <v>847</v>
      </c>
      <c r="D574" s="167" t="s">
        <v>126</v>
      </c>
      <c r="E574" s="168">
        <v>1</v>
      </c>
      <c r="F574" s="168">
        <v>0</v>
      </c>
      <c r="G574" s="169">
        <f t="shared" si="18"/>
        <v>0</v>
      </c>
      <c r="O574" s="163">
        <v>2</v>
      </c>
      <c r="AA574" s="141">
        <v>12</v>
      </c>
      <c r="AB574" s="141">
        <v>0</v>
      </c>
      <c r="AC574" s="141">
        <v>103</v>
      </c>
      <c r="AZ574" s="141">
        <v>2</v>
      </c>
      <c r="BA574" s="141">
        <f t="shared" si="19"/>
        <v>0</v>
      </c>
      <c r="BB574" s="141">
        <f t="shared" si="20"/>
        <v>0</v>
      </c>
      <c r="BC574" s="141">
        <f t="shared" si="21"/>
        <v>0</v>
      </c>
      <c r="BD574" s="141">
        <f t="shared" si="22"/>
        <v>0</v>
      </c>
      <c r="BE574" s="141">
        <f t="shared" si="23"/>
        <v>0</v>
      </c>
      <c r="CA574" s="170">
        <v>12</v>
      </c>
      <c r="CB574" s="170">
        <v>0</v>
      </c>
      <c r="CZ574" s="141">
        <v>0</v>
      </c>
    </row>
    <row r="575" spans="1:104" ht="22.5">
      <c r="A575" s="164">
        <v>213</v>
      </c>
      <c r="B575" s="165" t="s">
        <v>848</v>
      </c>
      <c r="C575" s="166" t="s">
        <v>849</v>
      </c>
      <c r="D575" s="167" t="s">
        <v>126</v>
      </c>
      <c r="E575" s="168">
        <v>1</v>
      </c>
      <c r="F575" s="168">
        <v>0</v>
      </c>
      <c r="G575" s="169">
        <f t="shared" si="18"/>
        <v>0</v>
      </c>
      <c r="O575" s="163">
        <v>2</v>
      </c>
      <c r="AA575" s="141">
        <v>12</v>
      </c>
      <c r="AB575" s="141">
        <v>0</v>
      </c>
      <c r="AC575" s="141">
        <v>104</v>
      </c>
      <c r="AZ575" s="141">
        <v>2</v>
      </c>
      <c r="BA575" s="141">
        <f t="shared" si="19"/>
        <v>0</v>
      </c>
      <c r="BB575" s="141">
        <f t="shared" si="20"/>
        <v>0</v>
      </c>
      <c r="BC575" s="141">
        <f t="shared" si="21"/>
        <v>0</v>
      </c>
      <c r="BD575" s="141">
        <f t="shared" si="22"/>
        <v>0</v>
      </c>
      <c r="BE575" s="141">
        <f t="shared" si="23"/>
        <v>0</v>
      </c>
      <c r="CA575" s="170">
        <v>12</v>
      </c>
      <c r="CB575" s="170">
        <v>0</v>
      </c>
      <c r="CZ575" s="141">
        <v>0</v>
      </c>
    </row>
    <row r="576" spans="1:104" ht="22.5">
      <c r="A576" s="164">
        <v>214</v>
      </c>
      <c r="B576" s="165" t="s">
        <v>850</v>
      </c>
      <c r="C576" s="166" t="s">
        <v>851</v>
      </c>
      <c r="D576" s="167" t="s">
        <v>126</v>
      </c>
      <c r="E576" s="168">
        <v>1</v>
      </c>
      <c r="F576" s="168">
        <v>0</v>
      </c>
      <c r="G576" s="169">
        <f t="shared" si="18"/>
        <v>0</v>
      </c>
      <c r="O576" s="163">
        <v>2</v>
      </c>
      <c r="AA576" s="141">
        <v>12</v>
      </c>
      <c r="AB576" s="141">
        <v>0</v>
      </c>
      <c r="AC576" s="141">
        <v>105</v>
      </c>
      <c r="AZ576" s="141">
        <v>2</v>
      </c>
      <c r="BA576" s="141">
        <f t="shared" si="19"/>
        <v>0</v>
      </c>
      <c r="BB576" s="141">
        <f t="shared" si="20"/>
        <v>0</v>
      </c>
      <c r="BC576" s="141">
        <f t="shared" si="21"/>
        <v>0</v>
      </c>
      <c r="BD576" s="141">
        <f t="shared" si="22"/>
        <v>0</v>
      </c>
      <c r="BE576" s="141">
        <f t="shared" si="23"/>
        <v>0</v>
      </c>
      <c r="CA576" s="170">
        <v>12</v>
      </c>
      <c r="CB576" s="170">
        <v>0</v>
      </c>
      <c r="CZ576" s="141">
        <v>0</v>
      </c>
    </row>
    <row r="577" spans="1:104" ht="22.5">
      <c r="A577" s="164">
        <v>215</v>
      </c>
      <c r="B577" s="165" t="s">
        <v>852</v>
      </c>
      <c r="C577" s="166" t="s">
        <v>853</v>
      </c>
      <c r="D577" s="167" t="s">
        <v>126</v>
      </c>
      <c r="E577" s="168">
        <v>1</v>
      </c>
      <c r="F577" s="168">
        <v>0</v>
      </c>
      <c r="G577" s="169">
        <f t="shared" si="18"/>
        <v>0</v>
      </c>
      <c r="O577" s="163">
        <v>2</v>
      </c>
      <c r="AA577" s="141">
        <v>12</v>
      </c>
      <c r="AB577" s="141">
        <v>0</v>
      </c>
      <c r="AC577" s="141">
        <v>106</v>
      </c>
      <c r="AZ577" s="141">
        <v>2</v>
      </c>
      <c r="BA577" s="141">
        <f t="shared" si="19"/>
        <v>0</v>
      </c>
      <c r="BB577" s="141">
        <f t="shared" si="20"/>
        <v>0</v>
      </c>
      <c r="BC577" s="141">
        <f t="shared" si="21"/>
        <v>0</v>
      </c>
      <c r="BD577" s="141">
        <f t="shared" si="22"/>
        <v>0</v>
      </c>
      <c r="BE577" s="141">
        <f t="shared" si="23"/>
        <v>0</v>
      </c>
      <c r="CA577" s="170">
        <v>12</v>
      </c>
      <c r="CB577" s="170">
        <v>0</v>
      </c>
      <c r="CZ577" s="141">
        <v>0</v>
      </c>
    </row>
    <row r="578" spans="1:104" ht="22.5">
      <c r="A578" s="164">
        <v>216</v>
      </c>
      <c r="B578" s="165" t="s">
        <v>854</v>
      </c>
      <c r="C578" s="166" t="s">
        <v>855</v>
      </c>
      <c r="D578" s="167" t="s">
        <v>126</v>
      </c>
      <c r="E578" s="168">
        <v>1</v>
      </c>
      <c r="F578" s="168">
        <v>0</v>
      </c>
      <c r="G578" s="169">
        <f t="shared" si="18"/>
        <v>0</v>
      </c>
      <c r="O578" s="163">
        <v>2</v>
      </c>
      <c r="AA578" s="141">
        <v>12</v>
      </c>
      <c r="AB578" s="141">
        <v>0</v>
      </c>
      <c r="AC578" s="141">
        <v>107</v>
      </c>
      <c r="AZ578" s="141">
        <v>2</v>
      </c>
      <c r="BA578" s="141">
        <f t="shared" si="19"/>
        <v>0</v>
      </c>
      <c r="BB578" s="141">
        <f t="shared" si="20"/>
        <v>0</v>
      </c>
      <c r="BC578" s="141">
        <f t="shared" si="21"/>
        <v>0</v>
      </c>
      <c r="BD578" s="141">
        <f t="shared" si="22"/>
        <v>0</v>
      </c>
      <c r="BE578" s="141">
        <f t="shared" si="23"/>
        <v>0</v>
      </c>
      <c r="CA578" s="170">
        <v>12</v>
      </c>
      <c r="CB578" s="170">
        <v>0</v>
      </c>
      <c r="CZ578" s="141">
        <v>0</v>
      </c>
    </row>
    <row r="579" spans="1:104" ht="22.5">
      <c r="A579" s="164">
        <v>217</v>
      </c>
      <c r="B579" s="165" t="s">
        <v>856</v>
      </c>
      <c r="C579" s="166" t="s">
        <v>857</v>
      </c>
      <c r="D579" s="167" t="s">
        <v>126</v>
      </c>
      <c r="E579" s="168">
        <v>1</v>
      </c>
      <c r="F579" s="168">
        <v>0</v>
      </c>
      <c r="G579" s="169">
        <f t="shared" si="18"/>
        <v>0</v>
      </c>
      <c r="O579" s="163">
        <v>2</v>
      </c>
      <c r="AA579" s="141">
        <v>12</v>
      </c>
      <c r="AB579" s="141">
        <v>0</v>
      </c>
      <c r="AC579" s="141">
        <v>108</v>
      </c>
      <c r="AZ579" s="141">
        <v>2</v>
      </c>
      <c r="BA579" s="141">
        <f t="shared" si="19"/>
        <v>0</v>
      </c>
      <c r="BB579" s="141">
        <f t="shared" si="20"/>
        <v>0</v>
      </c>
      <c r="BC579" s="141">
        <f t="shared" si="21"/>
        <v>0</v>
      </c>
      <c r="BD579" s="141">
        <f t="shared" si="22"/>
        <v>0</v>
      </c>
      <c r="BE579" s="141">
        <f t="shared" si="23"/>
        <v>0</v>
      </c>
      <c r="CA579" s="170">
        <v>12</v>
      </c>
      <c r="CB579" s="170">
        <v>0</v>
      </c>
      <c r="CZ579" s="141">
        <v>0</v>
      </c>
    </row>
    <row r="580" spans="1:104" ht="22.5">
      <c r="A580" s="164">
        <v>218</v>
      </c>
      <c r="B580" s="165" t="s">
        <v>858</v>
      </c>
      <c r="C580" s="166" t="s">
        <v>859</v>
      </c>
      <c r="D580" s="167" t="s">
        <v>126</v>
      </c>
      <c r="E580" s="168">
        <v>1</v>
      </c>
      <c r="F580" s="168">
        <v>0</v>
      </c>
      <c r="G580" s="169">
        <f t="shared" si="18"/>
        <v>0</v>
      </c>
      <c r="O580" s="163">
        <v>2</v>
      </c>
      <c r="AA580" s="141">
        <v>12</v>
      </c>
      <c r="AB580" s="141">
        <v>0</v>
      </c>
      <c r="AC580" s="141">
        <v>109</v>
      </c>
      <c r="AZ580" s="141">
        <v>2</v>
      </c>
      <c r="BA580" s="141">
        <f t="shared" si="19"/>
        <v>0</v>
      </c>
      <c r="BB580" s="141">
        <f t="shared" si="20"/>
        <v>0</v>
      </c>
      <c r="BC580" s="141">
        <f t="shared" si="21"/>
        <v>0</v>
      </c>
      <c r="BD580" s="141">
        <f t="shared" si="22"/>
        <v>0</v>
      </c>
      <c r="BE580" s="141">
        <f t="shared" si="23"/>
        <v>0</v>
      </c>
      <c r="CA580" s="170">
        <v>12</v>
      </c>
      <c r="CB580" s="170">
        <v>0</v>
      </c>
      <c r="CZ580" s="141">
        <v>0</v>
      </c>
    </row>
    <row r="581" spans="1:104" ht="22.5">
      <c r="A581" s="164">
        <v>219</v>
      </c>
      <c r="B581" s="165" t="s">
        <v>860</v>
      </c>
      <c r="C581" s="166" t="s">
        <v>861</v>
      </c>
      <c r="D581" s="167" t="s">
        <v>126</v>
      </c>
      <c r="E581" s="168">
        <v>1</v>
      </c>
      <c r="F581" s="168">
        <v>0</v>
      </c>
      <c r="G581" s="169">
        <f t="shared" si="18"/>
        <v>0</v>
      </c>
      <c r="O581" s="163">
        <v>2</v>
      </c>
      <c r="AA581" s="141">
        <v>12</v>
      </c>
      <c r="AB581" s="141">
        <v>0</v>
      </c>
      <c r="AC581" s="141">
        <v>110</v>
      </c>
      <c r="AZ581" s="141">
        <v>2</v>
      </c>
      <c r="BA581" s="141">
        <f t="shared" si="19"/>
        <v>0</v>
      </c>
      <c r="BB581" s="141">
        <f t="shared" si="20"/>
        <v>0</v>
      </c>
      <c r="BC581" s="141">
        <f t="shared" si="21"/>
        <v>0</v>
      </c>
      <c r="BD581" s="141">
        <f t="shared" si="22"/>
        <v>0</v>
      </c>
      <c r="BE581" s="141">
        <f t="shared" si="23"/>
        <v>0</v>
      </c>
      <c r="CA581" s="170">
        <v>12</v>
      </c>
      <c r="CB581" s="170">
        <v>0</v>
      </c>
      <c r="CZ581" s="141">
        <v>0</v>
      </c>
    </row>
    <row r="582" spans="1:104" ht="22.5">
      <c r="A582" s="164">
        <v>220</v>
      </c>
      <c r="B582" s="165" t="s">
        <v>862</v>
      </c>
      <c r="C582" s="166" t="s">
        <v>863</v>
      </c>
      <c r="D582" s="167" t="s">
        <v>126</v>
      </c>
      <c r="E582" s="168">
        <v>1</v>
      </c>
      <c r="F582" s="168">
        <v>0</v>
      </c>
      <c r="G582" s="169">
        <f t="shared" si="18"/>
        <v>0</v>
      </c>
      <c r="O582" s="163">
        <v>2</v>
      </c>
      <c r="AA582" s="141">
        <v>12</v>
      </c>
      <c r="AB582" s="141">
        <v>0</v>
      </c>
      <c r="AC582" s="141">
        <v>111</v>
      </c>
      <c r="AZ582" s="141">
        <v>2</v>
      </c>
      <c r="BA582" s="141">
        <f t="shared" si="19"/>
        <v>0</v>
      </c>
      <c r="BB582" s="141">
        <f t="shared" si="20"/>
        <v>0</v>
      </c>
      <c r="BC582" s="141">
        <f t="shared" si="21"/>
        <v>0</v>
      </c>
      <c r="BD582" s="141">
        <f t="shared" si="22"/>
        <v>0</v>
      </c>
      <c r="BE582" s="141">
        <f t="shared" si="23"/>
        <v>0</v>
      </c>
      <c r="CA582" s="170">
        <v>12</v>
      </c>
      <c r="CB582" s="170">
        <v>0</v>
      </c>
      <c r="CZ582" s="141">
        <v>0</v>
      </c>
    </row>
    <row r="583" spans="1:104" ht="22.5">
      <c r="A583" s="164">
        <v>221</v>
      </c>
      <c r="B583" s="165" t="s">
        <v>864</v>
      </c>
      <c r="C583" s="166" t="s">
        <v>865</v>
      </c>
      <c r="D583" s="167" t="s">
        <v>126</v>
      </c>
      <c r="E583" s="168">
        <v>1</v>
      </c>
      <c r="F583" s="168">
        <v>0</v>
      </c>
      <c r="G583" s="169">
        <f t="shared" si="18"/>
        <v>0</v>
      </c>
      <c r="O583" s="163">
        <v>2</v>
      </c>
      <c r="AA583" s="141">
        <v>12</v>
      </c>
      <c r="AB583" s="141">
        <v>0</v>
      </c>
      <c r="AC583" s="141">
        <v>112</v>
      </c>
      <c r="AZ583" s="141">
        <v>2</v>
      </c>
      <c r="BA583" s="141">
        <f t="shared" si="19"/>
        <v>0</v>
      </c>
      <c r="BB583" s="141">
        <f t="shared" si="20"/>
        <v>0</v>
      </c>
      <c r="BC583" s="141">
        <f t="shared" si="21"/>
        <v>0</v>
      </c>
      <c r="BD583" s="141">
        <f t="shared" si="22"/>
        <v>0</v>
      </c>
      <c r="BE583" s="141">
        <f t="shared" si="23"/>
        <v>0</v>
      </c>
      <c r="CA583" s="170">
        <v>12</v>
      </c>
      <c r="CB583" s="170">
        <v>0</v>
      </c>
      <c r="CZ583" s="141">
        <v>0</v>
      </c>
    </row>
    <row r="584" spans="1:104" ht="22.5">
      <c r="A584" s="164">
        <v>222</v>
      </c>
      <c r="B584" s="165" t="s">
        <v>866</v>
      </c>
      <c r="C584" s="166" t="s">
        <v>867</v>
      </c>
      <c r="D584" s="167" t="s">
        <v>126</v>
      </c>
      <c r="E584" s="168">
        <v>5</v>
      </c>
      <c r="F584" s="168">
        <v>0</v>
      </c>
      <c r="G584" s="169">
        <f t="shared" si="18"/>
        <v>0</v>
      </c>
      <c r="O584" s="163">
        <v>2</v>
      </c>
      <c r="AA584" s="141">
        <v>12</v>
      </c>
      <c r="AB584" s="141">
        <v>0</v>
      </c>
      <c r="AC584" s="141">
        <v>113</v>
      </c>
      <c r="AZ584" s="141">
        <v>2</v>
      </c>
      <c r="BA584" s="141">
        <f t="shared" si="19"/>
        <v>0</v>
      </c>
      <c r="BB584" s="141">
        <f t="shared" si="20"/>
        <v>0</v>
      </c>
      <c r="BC584" s="141">
        <f t="shared" si="21"/>
        <v>0</v>
      </c>
      <c r="BD584" s="141">
        <f t="shared" si="22"/>
        <v>0</v>
      </c>
      <c r="BE584" s="141">
        <f t="shared" si="23"/>
        <v>0</v>
      </c>
      <c r="CA584" s="170">
        <v>12</v>
      </c>
      <c r="CB584" s="170">
        <v>0</v>
      </c>
      <c r="CZ584" s="141">
        <v>0</v>
      </c>
    </row>
    <row r="585" spans="1:104" ht="22.5">
      <c r="A585" s="164">
        <v>223</v>
      </c>
      <c r="B585" s="165" t="s">
        <v>868</v>
      </c>
      <c r="C585" s="166" t="s">
        <v>869</v>
      </c>
      <c r="D585" s="167" t="s">
        <v>126</v>
      </c>
      <c r="E585" s="168">
        <v>1</v>
      </c>
      <c r="F585" s="168">
        <v>0</v>
      </c>
      <c r="G585" s="169">
        <f t="shared" si="18"/>
        <v>0</v>
      </c>
      <c r="O585" s="163">
        <v>2</v>
      </c>
      <c r="AA585" s="141">
        <v>12</v>
      </c>
      <c r="AB585" s="141">
        <v>0</v>
      </c>
      <c r="AC585" s="141">
        <v>114</v>
      </c>
      <c r="AZ585" s="141">
        <v>2</v>
      </c>
      <c r="BA585" s="141">
        <f t="shared" si="19"/>
        <v>0</v>
      </c>
      <c r="BB585" s="141">
        <f t="shared" si="20"/>
        <v>0</v>
      </c>
      <c r="BC585" s="141">
        <f t="shared" si="21"/>
        <v>0</v>
      </c>
      <c r="BD585" s="141">
        <f t="shared" si="22"/>
        <v>0</v>
      </c>
      <c r="BE585" s="141">
        <f t="shared" si="23"/>
        <v>0</v>
      </c>
      <c r="CA585" s="170">
        <v>12</v>
      </c>
      <c r="CB585" s="170">
        <v>0</v>
      </c>
      <c r="CZ585" s="141">
        <v>0</v>
      </c>
    </row>
    <row r="586" spans="1:104" ht="22.5">
      <c r="A586" s="164">
        <v>224</v>
      </c>
      <c r="B586" s="165" t="s">
        <v>870</v>
      </c>
      <c r="C586" s="166" t="s">
        <v>871</v>
      </c>
      <c r="D586" s="167" t="s">
        <v>126</v>
      </c>
      <c r="E586" s="168">
        <v>3</v>
      </c>
      <c r="F586" s="168">
        <v>0</v>
      </c>
      <c r="G586" s="169">
        <f t="shared" si="18"/>
        <v>0</v>
      </c>
      <c r="O586" s="163">
        <v>2</v>
      </c>
      <c r="AA586" s="141">
        <v>12</v>
      </c>
      <c r="AB586" s="141">
        <v>0</v>
      </c>
      <c r="AC586" s="141">
        <v>115</v>
      </c>
      <c r="AZ586" s="141">
        <v>2</v>
      </c>
      <c r="BA586" s="141">
        <f t="shared" si="19"/>
        <v>0</v>
      </c>
      <c r="BB586" s="141">
        <f t="shared" si="20"/>
        <v>0</v>
      </c>
      <c r="BC586" s="141">
        <f t="shared" si="21"/>
        <v>0</v>
      </c>
      <c r="BD586" s="141">
        <f t="shared" si="22"/>
        <v>0</v>
      </c>
      <c r="BE586" s="141">
        <f t="shared" si="23"/>
        <v>0</v>
      </c>
      <c r="CA586" s="170">
        <v>12</v>
      </c>
      <c r="CB586" s="170">
        <v>0</v>
      </c>
      <c r="CZ586" s="141">
        <v>0</v>
      </c>
    </row>
    <row r="587" spans="1:104" ht="22.5">
      <c r="A587" s="164">
        <v>225</v>
      </c>
      <c r="B587" s="165" t="s">
        <v>872</v>
      </c>
      <c r="C587" s="166" t="s">
        <v>873</v>
      </c>
      <c r="D587" s="167" t="s">
        <v>126</v>
      </c>
      <c r="E587" s="168">
        <v>1</v>
      </c>
      <c r="F587" s="168">
        <v>0</v>
      </c>
      <c r="G587" s="169">
        <f t="shared" si="18"/>
        <v>0</v>
      </c>
      <c r="O587" s="163">
        <v>2</v>
      </c>
      <c r="AA587" s="141">
        <v>12</v>
      </c>
      <c r="AB587" s="141">
        <v>0</v>
      </c>
      <c r="AC587" s="141">
        <v>116</v>
      </c>
      <c r="AZ587" s="141">
        <v>2</v>
      </c>
      <c r="BA587" s="141">
        <f t="shared" si="19"/>
        <v>0</v>
      </c>
      <c r="BB587" s="141">
        <f t="shared" si="20"/>
        <v>0</v>
      </c>
      <c r="BC587" s="141">
        <f t="shared" si="21"/>
        <v>0</v>
      </c>
      <c r="BD587" s="141">
        <f t="shared" si="22"/>
        <v>0</v>
      </c>
      <c r="BE587" s="141">
        <f t="shared" si="23"/>
        <v>0</v>
      </c>
      <c r="CA587" s="170">
        <v>12</v>
      </c>
      <c r="CB587" s="170">
        <v>0</v>
      </c>
      <c r="CZ587" s="141">
        <v>0</v>
      </c>
    </row>
    <row r="588" spans="1:104" ht="22.5">
      <c r="A588" s="164">
        <v>226</v>
      </c>
      <c r="B588" s="165" t="s">
        <v>874</v>
      </c>
      <c r="C588" s="166" t="s">
        <v>875</v>
      </c>
      <c r="D588" s="167" t="s">
        <v>126</v>
      </c>
      <c r="E588" s="168">
        <v>1</v>
      </c>
      <c r="F588" s="168">
        <v>0</v>
      </c>
      <c r="G588" s="169">
        <f t="shared" si="18"/>
        <v>0</v>
      </c>
      <c r="O588" s="163">
        <v>2</v>
      </c>
      <c r="AA588" s="141">
        <v>12</v>
      </c>
      <c r="AB588" s="141">
        <v>0</v>
      </c>
      <c r="AC588" s="141">
        <v>117</v>
      </c>
      <c r="AZ588" s="141">
        <v>2</v>
      </c>
      <c r="BA588" s="141">
        <f t="shared" si="19"/>
        <v>0</v>
      </c>
      <c r="BB588" s="141">
        <f t="shared" si="20"/>
        <v>0</v>
      </c>
      <c r="BC588" s="141">
        <f t="shared" si="21"/>
        <v>0</v>
      </c>
      <c r="BD588" s="141">
        <f t="shared" si="22"/>
        <v>0</v>
      </c>
      <c r="BE588" s="141">
        <f t="shared" si="23"/>
        <v>0</v>
      </c>
      <c r="CA588" s="170">
        <v>12</v>
      </c>
      <c r="CB588" s="170">
        <v>0</v>
      </c>
      <c r="CZ588" s="141">
        <v>0</v>
      </c>
    </row>
    <row r="589" spans="1:104">
      <c r="A589" s="164">
        <v>227</v>
      </c>
      <c r="B589" s="165" t="s">
        <v>876</v>
      </c>
      <c r="C589" s="166" t="s">
        <v>877</v>
      </c>
      <c r="D589" s="167" t="s">
        <v>112</v>
      </c>
      <c r="E589" s="168"/>
      <c r="F589" s="168">
        <v>0</v>
      </c>
      <c r="G589" s="169">
        <f t="shared" si="18"/>
        <v>0</v>
      </c>
      <c r="O589" s="163">
        <v>2</v>
      </c>
      <c r="AA589" s="141">
        <v>7</v>
      </c>
      <c r="AB589" s="141">
        <v>1002</v>
      </c>
      <c r="AC589" s="141">
        <v>5</v>
      </c>
      <c r="AZ589" s="141">
        <v>2</v>
      </c>
      <c r="BA589" s="141">
        <f t="shared" si="19"/>
        <v>0</v>
      </c>
      <c r="BB589" s="141">
        <f t="shared" si="20"/>
        <v>0</v>
      </c>
      <c r="BC589" s="141">
        <f t="shared" si="21"/>
        <v>0</v>
      </c>
      <c r="BD589" s="141">
        <f t="shared" si="22"/>
        <v>0</v>
      </c>
      <c r="BE589" s="141">
        <f t="shared" si="23"/>
        <v>0</v>
      </c>
      <c r="CA589" s="170">
        <v>7</v>
      </c>
      <c r="CB589" s="170">
        <v>1002</v>
      </c>
      <c r="CZ589" s="141">
        <v>0</v>
      </c>
    </row>
    <row r="590" spans="1:104">
      <c r="A590" s="177"/>
      <c r="B590" s="178" t="s">
        <v>127</v>
      </c>
      <c r="C590" s="179" t="str">
        <f>CONCATENATE(B559," ",C559)</f>
        <v>769 Otvorové prvky z plastu</v>
      </c>
      <c r="D590" s="180"/>
      <c r="E590" s="181"/>
      <c r="F590" s="182"/>
      <c r="G590" s="183">
        <f>SUM(G559:G589)</f>
        <v>0</v>
      </c>
      <c r="O590" s="163">
        <v>4</v>
      </c>
      <c r="BA590" s="184">
        <f>SUM(BA559:BA589)</f>
        <v>0</v>
      </c>
      <c r="BB590" s="184">
        <f>SUM(BB559:BB589)</f>
        <v>0</v>
      </c>
      <c r="BC590" s="184">
        <f>SUM(BC559:BC589)</f>
        <v>0</v>
      </c>
      <c r="BD590" s="184">
        <f>SUM(BD559:BD589)</f>
        <v>0</v>
      </c>
      <c r="BE590" s="184">
        <f>SUM(BE559:BE589)</f>
        <v>0</v>
      </c>
    </row>
    <row r="591" spans="1:104">
      <c r="A591" s="156" t="s">
        <v>123</v>
      </c>
      <c r="B591" s="157" t="s">
        <v>878</v>
      </c>
      <c r="C591" s="158" t="s">
        <v>879</v>
      </c>
      <c r="D591" s="159"/>
      <c r="E591" s="160"/>
      <c r="F591" s="160"/>
      <c r="G591" s="161"/>
      <c r="H591" s="162"/>
      <c r="I591" s="162"/>
      <c r="O591" s="163">
        <v>1</v>
      </c>
    </row>
    <row r="592" spans="1:104" ht="22.5">
      <c r="A592" s="164">
        <v>228</v>
      </c>
      <c r="B592" s="165" t="s">
        <v>880</v>
      </c>
      <c r="C592" s="166" t="s">
        <v>881</v>
      </c>
      <c r="D592" s="167" t="s">
        <v>191</v>
      </c>
      <c r="E592" s="168">
        <v>746.6</v>
      </c>
      <c r="F592" s="168">
        <v>0</v>
      </c>
      <c r="G592" s="169">
        <f>E592*F592</f>
        <v>0</v>
      </c>
      <c r="O592" s="163">
        <v>2</v>
      </c>
      <c r="AA592" s="141">
        <v>12</v>
      </c>
      <c r="AB592" s="141">
        <v>0</v>
      </c>
      <c r="AC592" s="141">
        <v>243</v>
      </c>
      <c r="AZ592" s="141">
        <v>2</v>
      </c>
      <c r="BA592" s="141">
        <f>IF(AZ592=1,G592,0)</f>
        <v>0</v>
      </c>
      <c r="BB592" s="141">
        <f>IF(AZ592=2,G592,0)</f>
        <v>0</v>
      </c>
      <c r="BC592" s="141">
        <f>IF(AZ592=3,G592,0)</f>
        <v>0</v>
      </c>
      <c r="BD592" s="141">
        <f>IF(AZ592=4,G592,0)</f>
        <v>0</v>
      </c>
      <c r="BE592" s="141">
        <f>IF(AZ592=5,G592,0)</f>
        <v>0</v>
      </c>
      <c r="CA592" s="170">
        <v>12</v>
      </c>
      <c r="CB592" s="170">
        <v>0</v>
      </c>
      <c r="CZ592" s="141">
        <v>2.163E-2</v>
      </c>
    </row>
    <row r="593" spans="1:104">
      <c r="A593" s="171"/>
      <c r="B593" s="173"/>
      <c r="C593" s="240" t="s">
        <v>882</v>
      </c>
      <c r="D593" s="241"/>
      <c r="E593" s="174">
        <v>350.3</v>
      </c>
      <c r="F593" s="175"/>
      <c r="G593" s="176"/>
      <c r="M593" s="172" t="s">
        <v>882</v>
      </c>
      <c r="O593" s="163"/>
    </row>
    <row r="594" spans="1:104" ht="22.5">
      <c r="A594" s="171"/>
      <c r="B594" s="173"/>
      <c r="C594" s="240" t="s">
        <v>883</v>
      </c>
      <c r="D594" s="241"/>
      <c r="E594" s="174">
        <v>83.8</v>
      </c>
      <c r="F594" s="175"/>
      <c r="G594" s="176"/>
      <c r="M594" s="172" t="s">
        <v>883</v>
      </c>
      <c r="O594" s="163"/>
    </row>
    <row r="595" spans="1:104">
      <c r="A595" s="171"/>
      <c r="B595" s="173"/>
      <c r="C595" s="240" t="s">
        <v>884</v>
      </c>
      <c r="D595" s="241"/>
      <c r="E595" s="174">
        <v>312.5</v>
      </c>
      <c r="F595" s="175"/>
      <c r="G595" s="176"/>
      <c r="M595" s="172" t="s">
        <v>884</v>
      </c>
      <c r="O595" s="163"/>
    </row>
    <row r="596" spans="1:104" ht="22.5">
      <c r="A596" s="164">
        <v>229</v>
      </c>
      <c r="B596" s="165" t="s">
        <v>885</v>
      </c>
      <c r="C596" s="166" t="s">
        <v>886</v>
      </c>
      <c r="D596" s="167" t="s">
        <v>191</v>
      </c>
      <c r="E596" s="168">
        <v>42.447000000000003</v>
      </c>
      <c r="F596" s="168">
        <v>0</v>
      </c>
      <c r="G596" s="169">
        <f>E596*F596</f>
        <v>0</v>
      </c>
      <c r="O596" s="163">
        <v>2</v>
      </c>
      <c r="AA596" s="141">
        <v>12</v>
      </c>
      <c r="AB596" s="141">
        <v>0</v>
      </c>
      <c r="AC596" s="141">
        <v>242</v>
      </c>
      <c r="AZ596" s="141">
        <v>2</v>
      </c>
      <c r="BA596" s="141">
        <f>IF(AZ596=1,G596,0)</f>
        <v>0</v>
      </c>
      <c r="BB596" s="141">
        <f>IF(AZ596=2,G596,0)</f>
        <v>0</v>
      </c>
      <c r="BC596" s="141">
        <f>IF(AZ596=3,G596,0)</f>
        <v>0</v>
      </c>
      <c r="BD596" s="141">
        <f>IF(AZ596=4,G596,0)</f>
        <v>0</v>
      </c>
      <c r="BE596" s="141">
        <f>IF(AZ596=5,G596,0)</f>
        <v>0</v>
      </c>
      <c r="CA596" s="170">
        <v>12</v>
      </c>
      <c r="CB596" s="170">
        <v>0</v>
      </c>
      <c r="CZ596" s="141">
        <v>2.163E-2</v>
      </c>
    </row>
    <row r="597" spans="1:104">
      <c r="A597" s="171"/>
      <c r="B597" s="173"/>
      <c r="C597" s="240" t="s">
        <v>517</v>
      </c>
      <c r="D597" s="241"/>
      <c r="E597" s="174">
        <v>18.951000000000001</v>
      </c>
      <c r="F597" s="175"/>
      <c r="G597" s="176"/>
      <c r="M597" s="172" t="s">
        <v>517</v>
      </c>
      <c r="O597" s="163"/>
    </row>
    <row r="598" spans="1:104">
      <c r="A598" s="171"/>
      <c r="B598" s="173"/>
      <c r="C598" s="240" t="s">
        <v>518</v>
      </c>
      <c r="D598" s="241"/>
      <c r="E598" s="174">
        <v>23.495999999999999</v>
      </c>
      <c r="F598" s="175"/>
      <c r="G598" s="176"/>
      <c r="M598" s="172" t="s">
        <v>518</v>
      </c>
      <c r="O598" s="163"/>
    </row>
    <row r="599" spans="1:104" ht="22.5">
      <c r="A599" s="164">
        <v>230</v>
      </c>
      <c r="B599" s="165" t="s">
        <v>887</v>
      </c>
      <c r="C599" s="166" t="s">
        <v>888</v>
      </c>
      <c r="D599" s="167" t="s">
        <v>191</v>
      </c>
      <c r="E599" s="168">
        <v>907.40750000000003</v>
      </c>
      <c r="F599" s="168">
        <v>0</v>
      </c>
      <c r="G599" s="169">
        <f>E599*F599</f>
        <v>0</v>
      </c>
      <c r="O599" s="163">
        <v>2</v>
      </c>
      <c r="AA599" s="141">
        <v>3</v>
      </c>
      <c r="AB599" s="141">
        <v>7</v>
      </c>
      <c r="AC599" s="141">
        <v>59764298</v>
      </c>
      <c r="AZ599" s="141">
        <v>2</v>
      </c>
      <c r="BA599" s="141">
        <f>IF(AZ599=1,G599,0)</f>
        <v>0</v>
      </c>
      <c r="BB599" s="141">
        <f>IF(AZ599=2,G599,0)</f>
        <v>0</v>
      </c>
      <c r="BC599" s="141">
        <f>IF(AZ599=3,G599,0)</f>
        <v>0</v>
      </c>
      <c r="BD599" s="141">
        <f>IF(AZ599=4,G599,0)</f>
        <v>0</v>
      </c>
      <c r="BE599" s="141">
        <f>IF(AZ599=5,G599,0)</f>
        <v>0</v>
      </c>
      <c r="CA599" s="170">
        <v>3</v>
      </c>
      <c r="CB599" s="170">
        <v>7</v>
      </c>
      <c r="CZ599" s="141">
        <v>1.9199999999999998E-2</v>
      </c>
    </row>
    <row r="600" spans="1:104">
      <c r="A600" s="171"/>
      <c r="B600" s="173"/>
      <c r="C600" s="240" t="s">
        <v>889</v>
      </c>
      <c r="D600" s="241"/>
      <c r="E600" s="174">
        <v>858.59</v>
      </c>
      <c r="F600" s="175"/>
      <c r="G600" s="176"/>
      <c r="M600" s="172" t="s">
        <v>889</v>
      </c>
      <c r="O600" s="163"/>
    </row>
    <row r="601" spans="1:104">
      <c r="A601" s="171"/>
      <c r="B601" s="173"/>
      <c r="C601" s="240" t="s">
        <v>890</v>
      </c>
      <c r="D601" s="241"/>
      <c r="E601" s="174">
        <v>48.817500000000003</v>
      </c>
      <c r="F601" s="175"/>
      <c r="G601" s="176"/>
      <c r="M601" s="172" t="s">
        <v>890</v>
      </c>
      <c r="O601" s="163"/>
    </row>
    <row r="602" spans="1:104">
      <c r="A602" s="164">
        <v>231</v>
      </c>
      <c r="B602" s="165" t="s">
        <v>891</v>
      </c>
      <c r="C602" s="166" t="s">
        <v>892</v>
      </c>
      <c r="D602" s="167" t="s">
        <v>112</v>
      </c>
      <c r="E602" s="168"/>
      <c r="F602" s="168">
        <v>0</v>
      </c>
      <c r="G602" s="169">
        <f>E602*F602</f>
        <v>0</v>
      </c>
      <c r="O602" s="163">
        <v>2</v>
      </c>
      <c r="AA602" s="141">
        <v>7</v>
      </c>
      <c r="AB602" s="141">
        <v>1002</v>
      </c>
      <c r="AC602" s="141">
        <v>5</v>
      </c>
      <c r="AZ602" s="141">
        <v>2</v>
      </c>
      <c r="BA602" s="141">
        <f>IF(AZ602=1,G602,0)</f>
        <v>0</v>
      </c>
      <c r="BB602" s="141">
        <f>IF(AZ602=2,G602,0)</f>
        <v>0</v>
      </c>
      <c r="BC602" s="141">
        <f>IF(AZ602=3,G602,0)</f>
        <v>0</v>
      </c>
      <c r="BD602" s="141">
        <f>IF(AZ602=4,G602,0)</f>
        <v>0</v>
      </c>
      <c r="BE602" s="141">
        <f>IF(AZ602=5,G602,0)</f>
        <v>0</v>
      </c>
      <c r="CA602" s="170">
        <v>7</v>
      </c>
      <c r="CB602" s="170">
        <v>1002</v>
      </c>
      <c r="CZ602" s="141">
        <v>0</v>
      </c>
    </row>
    <row r="603" spans="1:104">
      <c r="A603" s="177"/>
      <c r="B603" s="178" t="s">
        <v>127</v>
      </c>
      <c r="C603" s="179" t="str">
        <f>CONCATENATE(B591," ",C591)</f>
        <v>771 Podlahy z dlaždic a obklady</v>
      </c>
      <c r="D603" s="180"/>
      <c r="E603" s="181"/>
      <c r="F603" s="182"/>
      <c r="G603" s="183">
        <f>SUM(G591:G602)</f>
        <v>0</v>
      </c>
      <c r="O603" s="163">
        <v>4</v>
      </c>
      <c r="BA603" s="184">
        <f>SUM(BA591:BA602)</f>
        <v>0</v>
      </c>
      <c r="BB603" s="184">
        <f>SUM(BB591:BB602)</f>
        <v>0</v>
      </c>
      <c r="BC603" s="184">
        <f>SUM(BC591:BC602)</f>
        <v>0</v>
      </c>
      <c r="BD603" s="184">
        <f>SUM(BD591:BD602)</f>
        <v>0</v>
      </c>
      <c r="BE603" s="184">
        <f>SUM(BE591:BE602)</f>
        <v>0</v>
      </c>
    </row>
    <row r="604" spans="1:104">
      <c r="A604" s="156" t="s">
        <v>123</v>
      </c>
      <c r="B604" s="157" t="s">
        <v>893</v>
      </c>
      <c r="C604" s="158" t="s">
        <v>894</v>
      </c>
      <c r="D604" s="159"/>
      <c r="E604" s="160"/>
      <c r="F604" s="160"/>
      <c r="G604" s="161"/>
      <c r="H604" s="162"/>
      <c r="I604" s="162"/>
      <c r="O604" s="163">
        <v>1</v>
      </c>
    </row>
    <row r="605" spans="1:104" ht="22.5">
      <c r="A605" s="164">
        <v>232</v>
      </c>
      <c r="B605" s="165" t="s">
        <v>895</v>
      </c>
      <c r="C605" s="166" t="s">
        <v>896</v>
      </c>
      <c r="D605" s="167" t="s">
        <v>250</v>
      </c>
      <c r="E605" s="168">
        <v>520</v>
      </c>
      <c r="F605" s="168">
        <v>0</v>
      </c>
      <c r="G605" s="169">
        <f>E605*F605</f>
        <v>0</v>
      </c>
      <c r="O605" s="163">
        <v>2</v>
      </c>
      <c r="AA605" s="141">
        <v>1</v>
      </c>
      <c r="AB605" s="141">
        <v>7</v>
      </c>
      <c r="AC605" s="141">
        <v>7</v>
      </c>
      <c r="AZ605" s="141">
        <v>2</v>
      </c>
      <c r="BA605" s="141">
        <f>IF(AZ605=1,G605,0)</f>
        <v>0</v>
      </c>
      <c r="BB605" s="141">
        <f>IF(AZ605=2,G605,0)</f>
        <v>0</v>
      </c>
      <c r="BC605" s="141">
        <f>IF(AZ605=3,G605,0)</f>
        <v>0</v>
      </c>
      <c r="BD605" s="141">
        <f>IF(AZ605=4,G605,0)</f>
        <v>0</v>
      </c>
      <c r="BE605" s="141">
        <f>IF(AZ605=5,G605,0)</f>
        <v>0</v>
      </c>
      <c r="CA605" s="170">
        <v>1</v>
      </c>
      <c r="CB605" s="170">
        <v>7</v>
      </c>
      <c r="CZ605" s="141">
        <v>8.0000000000000007E-5</v>
      </c>
    </row>
    <row r="606" spans="1:104">
      <c r="A606" s="164">
        <v>233</v>
      </c>
      <c r="B606" s="165" t="s">
        <v>897</v>
      </c>
      <c r="C606" s="166" t="s">
        <v>898</v>
      </c>
      <c r="D606" s="167" t="s">
        <v>191</v>
      </c>
      <c r="E606" s="168">
        <v>868</v>
      </c>
      <c r="F606" s="168">
        <v>0</v>
      </c>
      <c r="G606" s="169">
        <f>E606*F606</f>
        <v>0</v>
      </c>
      <c r="O606" s="163">
        <v>2</v>
      </c>
      <c r="AA606" s="141">
        <v>1</v>
      </c>
      <c r="AB606" s="141">
        <v>7</v>
      </c>
      <c r="AC606" s="141">
        <v>7</v>
      </c>
      <c r="AZ606" s="141">
        <v>2</v>
      </c>
      <c r="BA606" s="141">
        <f>IF(AZ606=1,G606,0)</f>
        <v>0</v>
      </c>
      <c r="BB606" s="141">
        <f>IF(AZ606=2,G606,0)</f>
        <v>0</v>
      </c>
      <c r="BC606" s="141">
        <f>IF(AZ606=3,G606,0)</f>
        <v>0</v>
      </c>
      <c r="BD606" s="141">
        <f>IF(AZ606=4,G606,0)</f>
        <v>0</v>
      </c>
      <c r="BE606" s="141">
        <f>IF(AZ606=5,G606,0)</f>
        <v>0</v>
      </c>
      <c r="CA606" s="170">
        <v>1</v>
      </c>
      <c r="CB606" s="170">
        <v>7</v>
      </c>
      <c r="CZ606" s="141">
        <v>2.5000000000000001E-4</v>
      </c>
    </row>
    <row r="607" spans="1:104">
      <c r="A607" s="171"/>
      <c r="B607" s="173"/>
      <c r="C607" s="240" t="s">
        <v>899</v>
      </c>
      <c r="D607" s="241"/>
      <c r="E607" s="174">
        <v>35.5</v>
      </c>
      <c r="F607" s="175"/>
      <c r="G607" s="176"/>
      <c r="M607" s="172" t="s">
        <v>899</v>
      </c>
      <c r="O607" s="163"/>
    </row>
    <row r="608" spans="1:104" ht="22.5">
      <c r="A608" s="171"/>
      <c r="B608" s="173"/>
      <c r="C608" s="240" t="s">
        <v>900</v>
      </c>
      <c r="D608" s="241"/>
      <c r="E608" s="174">
        <v>832.5</v>
      </c>
      <c r="F608" s="175"/>
      <c r="G608" s="176"/>
      <c r="M608" s="172" t="s">
        <v>900</v>
      </c>
      <c r="O608" s="163"/>
    </row>
    <row r="609" spans="1:104">
      <c r="A609" s="164">
        <v>234</v>
      </c>
      <c r="B609" s="165" t="s">
        <v>901</v>
      </c>
      <c r="C609" s="166" t="s">
        <v>902</v>
      </c>
      <c r="D609" s="167" t="s">
        <v>250</v>
      </c>
      <c r="E609" s="168">
        <v>29.7</v>
      </c>
      <c r="F609" s="168">
        <v>0</v>
      </c>
      <c r="G609" s="169">
        <f>E609*F609</f>
        <v>0</v>
      </c>
      <c r="O609" s="163">
        <v>2</v>
      </c>
      <c r="AA609" s="141">
        <v>1</v>
      </c>
      <c r="AB609" s="141">
        <v>7</v>
      </c>
      <c r="AC609" s="141">
        <v>7</v>
      </c>
      <c r="AZ609" s="141">
        <v>2</v>
      </c>
      <c r="BA609" s="141">
        <f>IF(AZ609=1,G609,0)</f>
        <v>0</v>
      </c>
      <c r="BB609" s="141">
        <f>IF(AZ609=2,G609,0)</f>
        <v>0</v>
      </c>
      <c r="BC609" s="141">
        <f>IF(AZ609=3,G609,0)</f>
        <v>0</v>
      </c>
      <c r="BD609" s="141">
        <f>IF(AZ609=4,G609,0)</f>
        <v>0</v>
      </c>
      <c r="BE609" s="141">
        <f>IF(AZ609=5,G609,0)</f>
        <v>0</v>
      </c>
      <c r="CA609" s="170">
        <v>1</v>
      </c>
      <c r="CB609" s="170">
        <v>7</v>
      </c>
      <c r="CZ609" s="141">
        <v>2.5999999999999998E-4</v>
      </c>
    </row>
    <row r="610" spans="1:104">
      <c r="A610" s="171"/>
      <c r="B610" s="173"/>
      <c r="C610" s="240" t="s">
        <v>903</v>
      </c>
      <c r="D610" s="241"/>
      <c r="E610" s="174">
        <v>29.7</v>
      </c>
      <c r="F610" s="175"/>
      <c r="G610" s="176"/>
      <c r="M610" s="172" t="s">
        <v>903</v>
      </c>
      <c r="O610" s="163"/>
    </row>
    <row r="611" spans="1:104" ht="22.5">
      <c r="A611" s="164">
        <v>235</v>
      </c>
      <c r="B611" s="165" t="s">
        <v>904</v>
      </c>
      <c r="C611" s="166" t="s">
        <v>905</v>
      </c>
      <c r="D611" s="167" t="s">
        <v>250</v>
      </c>
      <c r="E611" s="168">
        <v>145</v>
      </c>
      <c r="F611" s="168">
        <v>0</v>
      </c>
      <c r="G611" s="169">
        <f>E611*F611</f>
        <v>0</v>
      </c>
      <c r="O611" s="163">
        <v>2</v>
      </c>
      <c r="AA611" s="141">
        <v>1</v>
      </c>
      <c r="AB611" s="141">
        <v>7</v>
      </c>
      <c r="AC611" s="141">
        <v>7</v>
      </c>
      <c r="AZ611" s="141">
        <v>2</v>
      </c>
      <c r="BA611" s="141">
        <f>IF(AZ611=1,G611,0)</f>
        <v>0</v>
      </c>
      <c r="BB611" s="141">
        <f>IF(AZ611=2,G611,0)</f>
        <v>0</v>
      </c>
      <c r="BC611" s="141">
        <f>IF(AZ611=3,G611,0)</f>
        <v>0</v>
      </c>
      <c r="BD611" s="141">
        <f>IF(AZ611=4,G611,0)</f>
        <v>0</v>
      </c>
      <c r="BE611" s="141">
        <f>IF(AZ611=5,G611,0)</f>
        <v>0</v>
      </c>
      <c r="CA611" s="170">
        <v>1</v>
      </c>
      <c r="CB611" s="170">
        <v>7</v>
      </c>
      <c r="CZ611" s="141">
        <v>4.0000000000000003E-5</v>
      </c>
    </row>
    <row r="612" spans="1:104" ht="22.5">
      <c r="A612" s="164">
        <v>236</v>
      </c>
      <c r="B612" s="165" t="s">
        <v>906</v>
      </c>
      <c r="C612" s="166" t="s">
        <v>907</v>
      </c>
      <c r="D612" s="167" t="s">
        <v>191</v>
      </c>
      <c r="E612" s="168">
        <v>885.36</v>
      </c>
      <c r="F612" s="168">
        <v>0</v>
      </c>
      <c r="G612" s="169">
        <f>E612*F612</f>
        <v>0</v>
      </c>
      <c r="O612" s="163">
        <v>2</v>
      </c>
      <c r="AA612" s="141">
        <v>3</v>
      </c>
      <c r="AB612" s="141">
        <v>7</v>
      </c>
      <c r="AC612" s="141">
        <v>284122199</v>
      </c>
      <c r="AZ612" s="141">
        <v>2</v>
      </c>
      <c r="BA612" s="141">
        <f>IF(AZ612=1,G612,0)</f>
        <v>0</v>
      </c>
      <c r="BB612" s="141">
        <f>IF(AZ612=2,G612,0)</f>
        <v>0</v>
      </c>
      <c r="BC612" s="141">
        <f>IF(AZ612=3,G612,0)</f>
        <v>0</v>
      </c>
      <c r="BD612" s="141">
        <f>IF(AZ612=4,G612,0)</f>
        <v>0</v>
      </c>
      <c r="BE612" s="141">
        <f>IF(AZ612=5,G612,0)</f>
        <v>0</v>
      </c>
      <c r="CA612" s="170">
        <v>3</v>
      </c>
      <c r="CB612" s="170">
        <v>7</v>
      </c>
      <c r="CZ612" s="141">
        <v>3.5000000000000001E-3</v>
      </c>
    </row>
    <row r="613" spans="1:104">
      <c r="A613" s="171"/>
      <c r="B613" s="173"/>
      <c r="C613" s="240" t="s">
        <v>908</v>
      </c>
      <c r="D613" s="241"/>
      <c r="E613" s="174">
        <v>885.36</v>
      </c>
      <c r="F613" s="175"/>
      <c r="G613" s="176"/>
      <c r="M613" s="172" t="s">
        <v>908</v>
      </c>
      <c r="O613" s="163"/>
    </row>
    <row r="614" spans="1:104">
      <c r="A614" s="164">
        <v>237</v>
      </c>
      <c r="B614" s="165" t="s">
        <v>909</v>
      </c>
      <c r="C614" s="166" t="s">
        <v>910</v>
      </c>
      <c r="D614" s="167" t="s">
        <v>112</v>
      </c>
      <c r="E614" s="168"/>
      <c r="F614" s="168">
        <v>0</v>
      </c>
      <c r="G614" s="169">
        <f>E614*F614</f>
        <v>0</v>
      </c>
      <c r="O614" s="163">
        <v>2</v>
      </c>
      <c r="AA614" s="141">
        <v>7</v>
      </c>
      <c r="AB614" s="141">
        <v>1002</v>
      </c>
      <c r="AC614" s="141">
        <v>5</v>
      </c>
      <c r="AZ614" s="141">
        <v>2</v>
      </c>
      <c r="BA614" s="141">
        <f>IF(AZ614=1,G614,0)</f>
        <v>0</v>
      </c>
      <c r="BB614" s="141">
        <f>IF(AZ614=2,G614,0)</f>
        <v>0</v>
      </c>
      <c r="BC614" s="141">
        <f>IF(AZ614=3,G614,0)</f>
        <v>0</v>
      </c>
      <c r="BD614" s="141">
        <f>IF(AZ614=4,G614,0)</f>
        <v>0</v>
      </c>
      <c r="BE614" s="141">
        <f>IF(AZ614=5,G614,0)</f>
        <v>0</v>
      </c>
      <c r="CA614" s="170">
        <v>7</v>
      </c>
      <c r="CB614" s="170">
        <v>1002</v>
      </c>
      <c r="CZ614" s="141">
        <v>0</v>
      </c>
    </row>
    <row r="615" spans="1:104">
      <c r="A615" s="177"/>
      <c r="B615" s="178" t="s">
        <v>127</v>
      </c>
      <c r="C615" s="179" t="str">
        <f>CONCATENATE(B604," ",C604)</f>
        <v>776 Podlahy povlakové</v>
      </c>
      <c r="D615" s="180"/>
      <c r="E615" s="181"/>
      <c r="F615" s="182"/>
      <c r="G615" s="183">
        <f>SUM(G604:G614)</f>
        <v>0</v>
      </c>
      <c r="O615" s="163">
        <v>4</v>
      </c>
      <c r="BA615" s="184">
        <f>SUM(BA604:BA614)</f>
        <v>0</v>
      </c>
      <c r="BB615" s="184">
        <f>SUM(BB604:BB614)</f>
        <v>0</v>
      </c>
      <c r="BC615" s="184">
        <f>SUM(BC604:BC614)</f>
        <v>0</v>
      </c>
      <c r="BD615" s="184">
        <f>SUM(BD604:BD614)</f>
        <v>0</v>
      </c>
      <c r="BE615" s="184">
        <f>SUM(BE604:BE614)</f>
        <v>0</v>
      </c>
    </row>
    <row r="616" spans="1:104">
      <c r="A616" s="156" t="s">
        <v>123</v>
      </c>
      <c r="B616" s="157" t="s">
        <v>911</v>
      </c>
      <c r="C616" s="158" t="s">
        <v>912</v>
      </c>
      <c r="D616" s="159"/>
      <c r="E616" s="160"/>
      <c r="F616" s="160"/>
      <c r="G616" s="161"/>
      <c r="H616" s="162"/>
      <c r="I616" s="162"/>
      <c r="O616" s="163">
        <v>1</v>
      </c>
    </row>
    <row r="617" spans="1:104" ht="22.5">
      <c r="A617" s="164">
        <v>238</v>
      </c>
      <c r="B617" s="165" t="s">
        <v>913</v>
      </c>
      <c r="C617" s="166" t="s">
        <v>914</v>
      </c>
      <c r="D617" s="167" t="s">
        <v>191</v>
      </c>
      <c r="E617" s="168">
        <v>868</v>
      </c>
      <c r="F617" s="168">
        <v>0</v>
      </c>
      <c r="G617" s="169">
        <f>E617*F617</f>
        <v>0</v>
      </c>
      <c r="O617" s="163">
        <v>2</v>
      </c>
      <c r="AA617" s="141">
        <v>1</v>
      </c>
      <c r="AB617" s="141">
        <v>0</v>
      </c>
      <c r="AC617" s="141">
        <v>0</v>
      </c>
      <c r="AZ617" s="141">
        <v>2</v>
      </c>
      <c r="BA617" s="141">
        <f>IF(AZ617=1,G617,0)</f>
        <v>0</v>
      </c>
      <c r="BB617" s="141">
        <f>IF(AZ617=2,G617,0)</f>
        <v>0</v>
      </c>
      <c r="BC617" s="141">
        <f>IF(AZ617=3,G617,0)</f>
        <v>0</v>
      </c>
      <c r="BD617" s="141">
        <f>IF(AZ617=4,G617,0)</f>
        <v>0</v>
      </c>
      <c r="BE617" s="141">
        <f>IF(AZ617=5,G617,0)</f>
        <v>0</v>
      </c>
      <c r="CA617" s="170">
        <v>1</v>
      </c>
      <c r="CB617" s="170">
        <v>0</v>
      </c>
      <c r="CZ617" s="141">
        <v>3.0000000000000001E-3</v>
      </c>
    </row>
    <row r="618" spans="1:104">
      <c r="A618" s="171"/>
      <c r="B618" s="173"/>
      <c r="C618" s="240" t="s">
        <v>899</v>
      </c>
      <c r="D618" s="241"/>
      <c r="E618" s="174">
        <v>35.5</v>
      </c>
      <c r="F618" s="175"/>
      <c r="G618" s="176"/>
      <c r="M618" s="172" t="s">
        <v>899</v>
      </c>
      <c r="O618" s="163"/>
    </row>
    <row r="619" spans="1:104" ht="22.5">
      <c r="A619" s="171"/>
      <c r="B619" s="173"/>
      <c r="C619" s="240" t="s">
        <v>900</v>
      </c>
      <c r="D619" s="241"/>
      <c r="E619" s="174">
        <v>832.5</v>
      </c>
      <c r="F619" s="175"/>
      <c r="G619" s="176"/>
      <c r="M619" s="172" t="s">
        <v>900</v>
      </c>
      <c r="O619" s="163"/>
    </row>
    <row r="620" spans="1:104">
      <c r="A620" s="164">
        <v>239</v>
      </c>
      <c r="B620" s="165" t="s">
        <v>915</v>
      </c>
      <c r="C620" s="166" t="s">
        <v>916</v>
      </c>
      <c r="D620" s="167" t="s">
        <v>112</v>
      </c>
      <c r="E620" s="168"/>
      <c r="F620" s="168">
        <v>0</v>
      </c>
      <c r="G620" s="169">
        <f>E620*F620</f>
        <v>0</v>
      </c>
      <c r="O620" s="163">
        <v>2</v>
      </c>
      <c r="AA620" s="141">
        <v>7</v>
      </c>
      <c r="AB620" s="141">
        <v>1002</v>
      </c>
      <c r="AC620" s="141">
        <v>5</v>
      </c>
      <c r="AZ620" s="141">
        <v>2</v>
      </c>
      <c r="BA620" s="141">
        <f>IF(AZ620=1,G620,0)</f>
        <v>0</v>
      </c>
      <c r="BB620" s="141">
        <f>IF(AZ620=2,G620,0)</f>
        <v>0</v>
      </c>
      <c r="BC620" s="141">
        <f>IF(AZ620=3,G620,0)</f>
        <v>0</v>
      </c>
      <c r="BD620" s="141">
        <f>IF(AZ620=4,G620,0)</f>
        <v>0</v>
      </c>
      <c r="BE620" s="141">
        <f>IF(AZ620=5,G620,0)</f>
        <v>0</v>
      </c>
      <c r="CA620" s="170">
        <v>7</v>
      </c>
      <c r="CB620" s="170">
        <v>1002</v>
      </c>
      <c r="CZ620" s="141">
        <v>0</v>
      </c>
    </row>
    <row r="621" spans="1:104">
      <c r="A621" s="177"/>
      <c r="B621" s="178" t="s">
        <v>127</v>
      </c>
      <c r="C621" s="179" t="str">
        <f>CONCATENATE(B616," ",C616)</f>
        <v>777 Podlahy ze syntetických hmot</v>
      </c>
      <c r="D621" s="180"/>
      <c r="E621" s="181"/>
      <c r="F621" s="182"/>
      <c r="G621" s="183">
        <f>SUM(G616:G620)</f>
        <v>0</v>
      </c>
      <c r="O621" s="163">
        <v>4</v>
      </c>
      <c r="BA621" s="184">
        <f>SUM(BA616:BA620)</f>
        <v>0</v>
      </c>
      <c r="BB621" s="184">
        <f>SUM(BB616:BB620)</f>
        <v>0</v>
      </c>
      <c r="BC621" s="184">
        <f>SUM(BC616:BC620)</f>
        <v>0</v>
      </c>
      <c r="BD621" s="184">
        <f>SUM(BD616:BD620)</f>
        <v>0</v>
      </c>
      <c r="BE621" s="184">
        <f>SUM(BE616:BE620)</f>
        <v>0</v>
      </c>
    </row>
    <row r="622" spans="1:104">
      <c r="A622" s="156" t="s">
        <v>123</v>
      </c>
      <c r="B622" s="157" t="s">
        <v>917</v>
      </c>
      <c r="C622" s="158" t="s">
        <v>918</v>
      </c>
      <c r="D622" s="159"/>
      <c r="E622" s="160"/>
      <c r="F622" s="160"/>
      <c r="G622" s="161"/>
      <c r="H622" s="162"/>
      <c r="I622" s="162"/>
      <c r="O622" s="163">
        <v>1</v>
      </c>
    </row>
    <row r="623" spans="1:104" ht="22.5">
      <c r="A623" s="164">
        <v>240</v>
      </c>
      <c r="B623" s="165" t="s">
        <v>919</v>
      </c>
      <c r="C623" s="166" t="s">
        <v>920</v>
      </c>
      <c r="D623" s="167" t="s">
        <v>191</v>
      </c>
      <c r="E623" s="168">
        <v>1143.5</v>
      </c>
      <c r="F623" s="168">
        <v>0</v>
      </c>
      <c r="G623" s="169">
        <f>E623*F623</f>
        <v>0</v>
      </c>
      <c r="O623" s="163">
        <v>2</v>
      </c>
      <c r="AA623" s="141">
        <v>12</v>
      </c>
      <c r="AB623" s="141">
        <v>0</v>
      </c>
      <c r="AC623" s="141">
        <v>245</v>
      </c>
      <c r="AZ623" s="141">
        <v>2</v>
      </c>
      <c r="BA623" s="141">
        <f>IF(AZ623=1,G623,0)</f>
        <v>0</v>
      </c>
      <c r="BB623" s="141">
        <f>IF(AZ623=2,G623,0)</f>
        <v>0</v>
      </c>
      <c r="BC623" s="141">
        <f>IF(AZ623=3,G623,0)</f>
        <v>0</v>
      </c>
      <c r="BD623" s="141">
        <f>IF(AZ623=4,G623,0)</f>
        <v>0</v>
      </c>
      <c r="BE623" s="141">
        <f>IF(AZ623=5,G623,0)</f>
        <v>0</v>
      </c>
      <c r="CA623" s="170">
        <v>12</v>
      </c>
      <c r="CB623" s="170">
        <v>0</v>
      </c>
      <c r="CZ623" s="141">
        <v>2.163E-2</v>
      </c>
    </row>
    <row r="624" spans="1:104">
      <c r="A624" s="171"/>
      <c r="B624" s="173"/>
      <c r="C624" s="240" t="s">
        <v>921</v>
      </c>
      <c r="D624" s="241"/>
      <c r="E624" s="174">
        <v>405</v>
      </c>
      <c r="F624" s="175"/>
      <c r="G624" s="176"/>
      <c r="M624" s="172" t="s">
        <v>921</v>
      </c>
      <c r="O624" s="163"/>
    </row>
    <row r="625" spans="1:104">
      <c r="A625" s="171"/>
      <c r="B625" s="173"/>
      <c r="C625" s="240" t="s">
        <v>922</v>
      </c>
      <c r="D625" s="241"/>
      <c r="E625" s="174">
        <v>70.400000000000006</v>
      </c>
      <c r="F625" s="175"/>
      <c r="G625" s="176"/>
      <c r="M625" s="172" t="s">
        <v>922</v>
      </c>
      <c r="O625" s="163"/>
    </row>
    <row r="626" spans="1:104" ht="22.5">
      <c r="A626" s="171"/>
      <c r="B626" s="173"/>
      <c r="C626" s="240" t="s">
        <v>923</v>
      </c>
      <c r="D626" s="241"/>
      <c r="E626" s="174">
        <v>50.4</v>
      </c>
      <c r="F626" s="175"/>
      <c r="G626" s="176"/>
      <c r="M626" s="172" t="s">
        <v>923</v>
      </c>
      <c r="O626" s="163"/>
    </row>
    <row r="627" spans="1:104">
      <c r="A627" s="171"/>
      <c r="B627" s="173"/>
      <c r="C627" s="240" t="s">
        <v>924</v>
      </c>
      <c r="D627" s="241"/>
      <c r="E627" s="174">
        <v>236</v>
      </c>
      <c r="F627" s="175"/>
      <c r="G627" s="176"/>
      <c r="M627" s="172" t="s">
        <v>924</v>
      </c>
      <c r="O627" s="163"/>
    </row>
    <row r="628" spans="1:104" ht="22.5">
      <c r="A628" s="171"/>
      <c r="B628" s="173"/>
      <c r="C628" s="240" t="s">
        <v>925</v>
      </c>
      <c r="D628" s="241"/>
      <c r="E628" s="174">
        <v>100.2</v>
      </c>
      <c r="F628" s="175"/>
      <c r="G628" s="176"/>
      <c r="M628" s="172" t="s">
        <v>925</v>
      </c>
      <c r="O628" s="163"/>
    </row>
    <row r="629" spans="1:104">
      <c r="A629" s="171"/>
      <c r="B629" s="173"/>
      <c r="C629" s="240" t="s">
        <v>926</v>
      </c>
      <c r="D629" s="241"/>
      <c r="E629" s="174">
        <v>-19.2</v>
      </c>
      <c r="F629" s="175"/>
      <c r="G629" s="176"/>
      <c r="M629" s="172" t="s">
        <v>926</v>
      </c>
      <c r="O629" s="163"/>
    </row>
    <row r="630" spans="1:104" ht="22.5">
      <c r="A630" s="171"/>
      <c r="B630" s="173"/>
      <c r="C630" s="240" t="s">
        <v>927</v>
      </c>
      <c r="D630" s="241"/>
      <c r="E630" s="174">
        <v>87</v>
      </c>
      <c r="F630" s="175"/>
      <c r="G630" s="176"/>
      <c r="M630" s="172" t="s">
        <v>927</v>
      </c>
      <c r="O630" s="163"/>
    </row>
    <row r="631" spans="1:104">
      <c r="A631" s="171"/>
      <c r="B631" s="173"/>
      <c r="C631" s="240" t="s">
        <v>928</v>
      </c>
      <c r="D631" s="241"/>
      <c r="E631" s="174">
        <v>-17.600000000000001</v>
      </c>
      <c r="F631" s="175"/>
      <c r="G631" s="176"/>
      <c r="M631" s="172" t="s">
        <v>928</v>
      </c>
      <c r="O631" s="163"/>
    </row>
    <row r="632" spans="1:104">
      <c r="A632" s="171"/>
      <c r="B632" s="173"/>
      <c r="C632" s="240" t="s">
        <v>929</v>
      </c>
      <c r="D632" s="241"/>
      <c r="E632" s="174">
        <v>69.400000000000006</v>
      </c>
      <c r="F632" s="175"/>
      <c r="G632" s="176"/>
      <c r="M632" s="172" t="s">
        <v>929</v>
      </c>
      <c r="O632" s="163"/>
    </row>
    <row r="633" spans="1:104">
      <c r="A633" s="171"/>
      <c r="B633" s="173"/>
      <c r="C633" s="240" t="s">
        <v>930</v>
      </c>
      <c r="D633" s="241"/>
      <c r="E633" s="174">
        <v>-13.8</v>
      </c>
      <c r="F633" s="175"/>
      <c r="G633" s="176"/>
      <c r="M633" s="172" t="s">
        <v>930</v>
      </c>
      <c r="O633" s="163"/>
    </row>
    <row r="634" spans="1:104">
      <c r="A634" s="171"/>
      <c r="B634" s="173"/>
      <c r="C634" s="240" t="s">
        <v>931</v>
      </c>
      <c r="D634" s="241"/>
      <c r="E634" s="174">
        <v>193.8</v>
      </c>
      <c r="F634" s="175"/>
      <c r="G634" s="176"/>
      <c r="M634" s="172" t="s">
        <v>931</v>
      </c>
      <c r="O634" s="163"/>
    </row>
    <row r="635" spans="1:104">
      <c r="A635" s="171"/>
      <c r="B635" s="173"/>
      <c r="C635" s="240" t="s">
        <v>932</v>
      </c>
      <c r="D635" s="241"/>
      <c r="E635" s="174">
        <v>-18.100000000000001</v>
      </c>
      <c r="F635" s="175"/>
      <c r="G635" s="176"/>
      <c r="M635" s="172" t="s">
        <v>932</v>
      </c>
      <c r="O635" s="163"/>
    </row>
    <row r="636" spans="1:104" ht="22.5">
      <c r="A636" s="164">
        <v>241</v>
      </c>
      <c r="B636" s="165" t="s">
        <v>933</v>
      </c>
      <c r="C636" s="166" t="s">
        <v>934</v>
      </c>
      <c r="D636" s="167" t="s">
        <v>191</v>
      </c>
      <c r="E636" s="168">
        <v>1257.8499999999999</v>
      </c>
      <c r="F636" s="168">
        <v>0</v>
      </c>
      <c r="G636" s="169">
        <f>E636*F636</f>
        <v>0</v>
      </c>
      <c r="O636" s="163">
        <v>2</v>
      </c>
      <c r="AA636" s="141">
        <v>3</v>
      </c>
      <c r="AB636" s="141">
        <v>7</v>
      </c>
      <c r="AC636" s="141">
        <v>59764299</v>
      </c>
      <c r="AZ636" s="141">
        <v>2</v>
      </c>
      <c r="BA636" s="141">
        <f>IF(AZ636=1,G636,0)</f>
        <v>0</v>
      </c>
      <c r="BB636" s="141">
        <f>IF(AZ636=2,G636,0)</f>
        <v>0</v>
      </c>
      <c r="BC636" s="141">
        <f>IF(AZ636=3,G636,0)</f>
        <v>0</v>
      </c>
      <c r="BD636" s="141">
        <f>IF(AZ636=4,G636,0)</f>
        <v>0</v>
      </c>
      <c r="BE636" s="141">
        <f>IF(AZ636=5,G636,0)</f>
        <v>0</v>
      </c>
      <c r="CA636" s="170">
        <v>3</v>
      </c>
      <c r="CB636" s="170">
        <v>7</v>
      </c>
      <c r="CZ636" s="141">
        <v>1.9199999999999998E-2</v>
      </c>
    </row>
    <row r="637" spans="1:104">
      <c r="A637" s="171"/>
      <c r="B637" s="173"/>
      <c r="C637" s="240" t="s">
        <v>935</v>
      </c>
      <c r="D637" s="241"/>
      <c r="E637" s="174">
        <v>1257.8499999999999</v>
      </c>
      <c r="F637" s="175"/>
      <c r="G637" s="176"/>
      <c r="M637" s="172" t="s">
        <v>935</v>
      </c>
      <c r="O637" s="163"/>
    </row>
    <row r="638" spans="1:104">
      <c r="A638" s="164">
        <v>242</v>
      </c>
      <c r="B638" s="165" t="s">
        <v>936</v>
      </c>
      <c r="C638" s="166" t="s">
        <v>937</v>
      </c>
      <c r="D638" s="167" t="s">
        <v>112</v>
      </c>
      <c r="E638" s="168"/>
      <c r="F638" s="168">
        <v>0</v>
      </c>
      <c r="G638" s="169">
        <f>E638*F638</f>
        <v>0</v>
      </c>
      <c r="O638" s="163">
        <v>2</v>
      </c>
      <c r="AA638" s="141">
        <v>7</v>
      </c>
      <c r="AB638" s="141">
        <v>1002</v>
      </c>
      <c r="AC638" s="141">
        <v>5</v>
      </c>
      <c r="AZ638" s="141">
        <v>2</v>
      </c>
      <c r="BA638" s="141">
        <f>IF(AZ638=1,G638,0)</f>
        <v>0</v>
      </c>
      <c r="BB638" s="141">
        <f>IF(AZ638=2,G638,0)</f>
        <v>0</v>
      </c>
      <c r="BC638" s="141">
        <f>IF(AZ638=3,G638,0)</f>
        <v>0</v>
      </c>
      <c r="BD638" s="141">
        <f>IF(AZ638=4,G638,0)</f>
        <v>0</v>
      </c>
      <c r="BE638" s="141">
        <f>IF(AZ638=5,G638,0)</f>
        <v>0</v>
      </c>
      <c r="CA638" s="170">
        <v>7</v>
      </c>
      <c r="CB638" s="170">
        <v>1002</v>
      </c>
      <c r="CZ638" s="141">
        <v>0</v>
      </c>
    </row>
    <row r="639" spans="1:104">
      <c r="A639" s="177"/>
      <c r="B639" s="178" t="s">
        <v>127</v>
      </c>
      <c r="C639" s="179" t="str">
        <f>CONCATENATE(B622," ",C622)</f>
        <v>781 Obklady keramické</v>
      </c>
      <c r="D639" s="180"/>
      <c r="E639" s="181"/>
      <c r="F639" s="182"/>
      <c r="G639" s="183">
        <f>SUM(G622:G638)</f>
        <v>0</v>
      </c>
      <c r="O639" s="163">
        <v>4</v>
      </c>
      <c r="BA639" s="184">
        <f>SUM(BA622:BA638)</f>
        <v>0</v>
      </c>
      <c r="BB639" s="184">
        <f>SUM(BB622:BB638)</f>
        <v>0</v>
      </c>
      <c r="BC639" s="184">
        <f>SUM(BC622:BC638)</f>
        <v>0</v>
      </c>
      <c r="BD639" s="184">
        <f>SUM(BD622:BD638)</f>
        <v>0</v>
      </c>
      <c r="BE639" s="184">
        <f>SUM(BE622:BE638)</f>
        <v>0</v>
      </c>
    </row>
    <row r="640" spans="1:104">
      <c r="A640" s="156" t="s">
        <v>123</v>
      </c>
      <c r="B640" s="157" t="s">
        <v>938</v>
      </c>
      <c r="C640" s="158" t="s">
        <v>939</v>
      </c>
      <c r="D640" s="159"/>
      <c r="E640" s="160"/>
      <c r="F640" s="160"/>
      <c r="G640" s="161"/>
      <c r="H640" s="162"/>
      <c r="I640" s="162"/>
      <c r="O640" s="163">
        <v>1</v>
      </c>
    </row>
    <row r="641" spans="1:104">
      <c r="A641" s="164">
        <v>243</v>
      </c>
      <c r="B641" s="165" t="s">
        <v>940</v>
      </c>
      <c r="C641" s="166" t="s">
        <v>941</v>
      </c>
      <c r="D641" s="167" t="s">
        <v>191</v>
      </c>
      <c r="E641" s="168">
        <v>6014.1089000000002</v>
      </c>
      <c r="F641" s="168">
        <v>0</v>
      </c>
      <c r="G641" s="169">
        <f>E641*F641</f>
        <v>0</v>
      </c>
      <c r="O641" s="163">
        <v>2</v>
      </c>
      <c r="AA641" s="141">
        <v>1</v>
      </c>
      <c r="AB641" s="141">
        <v>7</v>
      </c>
      <c r="AC641" s="141">
        <v>7</v>
      </c>
      <c r="AZ641" s="141">
        <v>2</v>
      </c>
      <c r="BA641" s="141">
        <f>IF(AZ641=1,G641,0)</f>
        <v>0</v>
      </c>
      <c r="BB641" s="141">
        <f>IF(AZ641=2,G641,0)</f>
        <v>0</v>
      </c>
      <c r="BC641" s="141">
        <f>IF(AZ641=3,G641,0)</f>
        <v>0</v>
      </c>
      <c r="BD641" s="141">
        <f>IF(AZ641=4,G641,0)</f>
        <v>0</v>
      </c>
      <c r="BE641" s="141">
        <f>IF(AZ641=5,G641,0)</f>
        <v>0</v>
      </c>
      <c r="CA641" s="170">
        <v>1</v>
      </c>
      <c r="CB641" s="170">
        <v>7</v>
      </c>
      <c r="CZ641" s="141">
        <v>1.4999999999999999E-4</v>
      </c>
    </row>
    <row r="642" spans="1:104">
      <c r="A642" s="171"/>
      <c r="B642" s="173"/>
      <c r="C642" s="240" t="s">
        <v>942</v>
      </c>
      <c r="D642" s="241"/>
      <c r="E642" s="174">
        <v>0</v>
      </c>
      <c r="F642" s="175"/>
      <c r="G642" s="176"/>
      <c r="M642" s="172" t="s">
        <v>942</v>
      </c>
      <c r="O642" s="163"/>
    </row>
    <row r="643" spans="1:104">
      <c r="A643" s="171"/>
      <c r="B643" s="173"/>
      <c r="C643" s="240" t="s">
        <v>313</v>
      </c>
      <c r="D643" s="241"/>
      <c r="E643" s="174">
        <v>0</v>
      </c>
      <c r="F643" s="175"/>
      <c r="G643" s="176"/>
      <c r="M643" s="172" t="s">
        <v>313</v>
      </c>
      <c r="O643" s="163"/>
    </row>
    <row r="644" spans="1:104">
      <c r="A644" s="171"/>
      <c r="B644" s="173"/>
      <c r="C644" s="240" t="s">
        <v>943</v>
      </c>
      <c r="D644" s="241"/>
      <c r="E644" s="174">
        <v>107.49299999999999</v>
      </c>
      <c r="F644" s="175"/>
      <c r="G644" s="176"/>
      <c r="M644" s="172" t="s">
        <v>943</v>
      </c>
      <c r="O644" s="163"/>
    </row>
    <row r="645" spans="1:104" ht="22.5">
      <c r="A645" s="171"/>
      <c r="B645" s="173"/>
      <c r="C645" s="240" t="s">
        <v>944</v>
      </c>
      <c r="D645" s="241"/>
      <c r="E645" s="174">
        <v>233.19200000000001</v>
      </c>
      <c r="F645" s="175"/>
      <c r="G645" s="176"/>
      <c r="M645" s="172" t="s">
        <v>944</v>
      </c>
      <c r="O645" s="163"/>
    </row>
    <row r="646" spans="1:104">
      <c r="A646" s="171"/>
      <c r="B646" s="173"/>
      <c r="C646" s="240" t="s">
        <v>320</v>
      </c>
      <c r="D646" s="241"/>
      <c r="E646" s="174">
        <v>0</v>
      </c>
      <c r="F646" s="175"/>
      <c r="G646" s="176"/>
      <c r="M646" s="172" t="s">
        <v>320</v>
      </c>
      <c r="O646" s="163"/>
    </row>
    <row r="647" spans="1:104">
      <c r="A647" s="171"/>
      <c r="B647" s="173"/>
      <c r="C647" s="240" t="s">
        <v>945</v>
      </c>
      <c r="D647" s="241"/>
      <c r="E647" s="174">
        <v>368.66699999999997</v>
      </c>
      <c r="F647" s="175"/>
      <c r="G647" s="176"/>
      <c r="M647" s="172" t="s">
        <v>945</v>
      </c>
      <c r="O647" s="163"/>
    </row>
    <row r="648" spans="1:104">
      <c r="A648" s="171"/>
      <c r="B648" s="173"/>
      <c r="C648" s="240" t="s">
        <v>946</v>
      </c>
      <c r="D648" s="241"/>
      <c r="E648" s="174">
        <v>84.974999999999994</v>
      </c>
      <c r="F648" s="175"/>
      <c r="G648" s="176"/>
      <c r="M648" s="172" t="s">
        <v>946</v>
      </c>
      <c r="O648" s="163"/>
    </row>
    <row r="649" spans="1:104">
      <c r="A649" s="171"/>
      <c r="B649" s="173"/>
      <c r="C649" s="240" t="s">
        <v>323</v>
      </c>
      <c r="D649" s="241"/>
      <c r="E649" s="174">
        <v>0</v>
      </c>
      <c r="F649" s="175"/>
      <c r="G649" s="176"/>
      <c r="M649" s="172" t="s">
        <v>323</v>
      </c>
      <c r="O649" s="163"/>
    </row>
    <row r="650" spans="1:104">
      <c r="A650" s="171"/>
      <c r="B650" s="173"/>
      <c r="C650" s="240" t="s">
        <v>947</v>
      </c>
      <c r="D650" s="241"/>
      <c r="E650" s="174">
        <v>56.0625</v>
      </c>
      <c r="F650" s="175"/>
      <c r="G650" s="176"/>
      <c r="M650" s="172" t="s">
        <v>947</v>
      </c>
      <c r="O650" s="163"/>
    </row>
    <row r="651" spans="1:104">
      <c r="A651" s="171"/>
      <c r="B651" s="173"/>
      <c r="C651" s="240" t="s">
        <v>948</v>
      </c>
      <c r="D651" s="241"/>
      <c r="E651" s="174">
        <v>492.34</v>
      </c>
      <c r="F651" s="175"/>
      <c r="G651" s="176"/>
      <c r="M651" s="172" t="s">
        <v>948</v>
      </c>
      <c r="O651" s="163"/>
    </row>
    <row r="652" spans="1:104">
      <c r="A652" s="171"/>
      <c r="B652" s="173"/>
      <c r="C652" s="240" t="s">
        <v>328</v>
      </c>
      <c r="D652" s="241"/>
      <c r="E652" s="174">
        <v>0</v>
      </c>
      <c r="F652" s="175"/>
      <c r="G652" s="176"/>
      <c r="M652" s="172" t="s">
        <v>328</v>
      </c>
      <c r="O652" s="163"/>
    </row>
    <row r="653" spans="1:104">
      <c r="A653" s="171"/>
      <c r="B653" s="173"/>
      <c r="C653" s="240" t="s">
        <v>949</v>
      </c>
      <c r="D653" s="241"/>
      <c r="E653" s="174">
        <v>1479.595</v>
      </c>
      <c r="F653" s="175"/>
      <c r="G653" s="176"/>
      <c r="M653" s="172" t="s">
        <v>949</v>
      </c>
      <c r="O653" s="163"/>
    </row>
    <row r="654" spans="1:104">
      <c r="A654" s="171"/>
      <c r="B654" s="173"/>
      <c r="C654" s="240" t="s">
        <v>950</v>
      </c>
      <c r="D654" s="241"/>
      <c r="E654" s="174">
        <v>810.61</v>
      </c>
      <c r="F654" s="175"/>
      <c r="G654" s="176"/>
      <c r="M654" s="172" t="s">
        <v>950</v>
      </c>
      <c r="O654" s="163"/>
    </row>
    <row r="655" spans="1:104">
      <c r="A655" s="171"/>
      <c r="B655" s="173"/>
      <c r="C655" s="240" t="s">
        <v>313</v>
      </c>
      <c r="D655" s="241"/>
      <c r="E655" s="174">
        <v>0</v>
      </c>
      <c r="F655" s="175"/>
      <c r="G655" s="176"/>
      <c r="M655" s="172" t="s">
        <v>313</v>
      </c>
      <c r="O655" s="163"/>
    </row>
    <row r="656" spans="1:104">
      <c r="A656" s="171"/>
      <c r="B656" s="173"/>
      <c r="C656" s="240" t="s">
        <v>951</v>
      </c>
      <c r="D656" s="241"/>
      <c r="E656" s="174">
        <v>378.012</v>
      </c>
      <c r="F656" s="175"/>
      <c r="G656" s="176"/>
      <c r="M656" s="172" t="s">
        <v>951</v>
      </c>
      <c r="O656" s="163"/>
    </row>
    <row r="657" spans="1:15">
      <c r="A657" s="171"/>
      <c r="B657" s="173"/>
      <c r="C657" s="240" t="s">
        <v>952</v>
      </c>
      <c r="D657" s="241"/>
      <c r="E657" s="174">
        <v>314.66500000000002</v>
      </c>
      <c r="F657" s="175"/>
      <c r="G657" s="176"/>
      <c r="M657" s="172" t="s">
        <v>952</v>
      </c>
      <c r="O657" s="163"/>
    </row>
    <row r="658" spans="1:15">
      <c r="A658" s="171"/>
      <c r="B658" s="173"/>
      <c r="C658" s="240" t="s">
        <v>343</v>
      </c>
      <c r="D658" s="241"/>
      <c r="E658" s="174">
        <v>0</v>
      </c>
      <c r="F658" s="175"/>
      <c r="G658" s="176"/>
      <c r="M658" s="172" t="s">
        <v>343</v>
      </c>
      <c r="O658" s="163"/>
    </row>
    <row r="659" spans="1:15">
      <c r="A659" s="171"/>
      <c r="B659" s="173"/>
      <c r="C659" s="240" t="s">
        <v>953</v>
      </c>
      <c r="D659" s="241"/>
      <c r="E659" s="174">
        <v>96</v>
      </c>
      <c r="F659" s="175"/>
      <c r="G659" s="176"/>
      <c r="M659" s="172" t="s">
        <v>953</v>
      </c>
      <c r="O659" s="163"/>
    </row>
    <row r="660" spans="1:15">
      <c r="A660" s="171"/>
      <c r="B660" s="173"/>
      <c r="C660" s="240" t="s">
        <v>347</v>
      </c>
      <c r="D660" s="241"/>
      <c r="E660" s="174">
        <v>0</v>
      </c>
      <c r="F660" s="175"/>
      <c r="G660" s="176"/>
      <c r="M660" s="172" t="s">
        <v>347</v>
      </c>
      <c r="O660" s="163"/>
    </row>
    <row r="661" spans="1:15">
      <c r="A661" s="171"/>
      <c r="B661" s="173"/>
      <c r="C661" s="240" t="s">
        <v>954</v>
      </c>
      <c r="D661" s="241"/>
      <c r="E661" s="174">
        <v>130.5</v>
      </c>
      <c r="F661" s="175"/>
      <c r="G661" s="176"/>
      <c r="M661" s="172" t="s">
        <v>954</v>
      </c>
      <c r="O661" s="163"/>
    </row>
    <row r="662" spans="1:15">
      <c r="A662" s="171"/>
      <c r="B662" s="173"/>
      <c r="C662" s="240" t="s">
        <v>955</v>
      </c>
      <c r="D662" s="241"/>
      <c r="E662" s="174">
        <v>41.2</v>
      </c>
      <c r="F662" s="175"/>
      <c r="G662" s="176"/>
      <c r="M662" s="172" t="s">
        <v>955</v>
      </c>
      <c r="O662" s="163"/>
    </row>
    <row r="663" spans="1:15">
      <c r="A663" s="171"/>
      <c r="B663" s="173"/>
      <c r="C663" s="240" t="s">
        <v>352</v>
      </c>
      <c r="D663" s="241"/>
      <c r="E663" s="174">
        <v>0</v>
      </c>
      <c r="F663" s="175"/>
      <c r="G663" s="176"/>
      <c r="M663" s="172" t="s">
        <v>352</v>
      </c>
      <c r="O663" s="163"/>
    </row>
    <row r="664" spans="1:15">
      <c r="A664" s="171"/>
      <c r="B664" s="173"/>
      <c r="C664" s="240" t="s">
        <v>956</v>
      </c>
      <c r="D664" s="241"/>
      <c r="E664" s="174">
        <v>507.35849999999999</v>
      </c>
      <c r="F664" s="175"/>
      <c r="G664" s="176"/>
      <c r="M664" s="172" t="s">
        <v>956</v>
      </c>
      <c r="O664" s="163"/>
    </row>
    <row r="665" spans="1:15">
      <c r="A665" s="171"/>
      <c r="B665" s="173"/>
      <c r="C665" s="240" t="s">
        <v>957</v>
      </c>
      <c r="D665" s="241"/>
      <c r="E665" s="174">
        <v>665.89499999999998</v>
      </c>
      <c r="F665" s="175"/>
      <c r="G665" s="176"/>
      <c r="M665" s="172" t="s">
        <v>957</v>
      </c>
      <c r="O665" s="163"/>
    </row>
    <row r="666" spans="1:15">
      <c r="A666" s="171"/>
      <c r="B666" s="173"/>
      <c r="C666" s="240" t="s">
        <v>313</v>
      </c>
      <c r="D666" s="241"/>
      <c r="E666" s="174">
        <v>0</v>
      </c>
      <c r="F666" s="175"/>
      <c r="G666" s="176"/>
      <c r="M666" s="172" t="s">
        <v>313</v>
      </c>
      <c r="O666" s="163"/>
    </row>
    <row r="667" spans="1:15">
      <c r="A667" s="171"/>
      <c r="B667" s="173"/>
      <c r="C667" s="240" t="s">
        <v>958</v>
      </c>
      <c r="D667" s="241"/>
      <c r="E667" s="174">
        <v>14.352</v>
      </c>
      <c r="F667" s="175"/>
      <c r="G667" s="176"/>
      <c r="M667" s="172" t="s">
        <v>958</v>
      </c>
      <c r="O667" s="163"/>
    </row>
    <row r="668" spans="1:15">
      <c r="A668" s="171"/>
      <c r="B668" s="173"/>
      <c r="C668" s="240" t="s">
        <v>0</v>
      </c>
      <c r="D668" s="241"/>
      <c r="E668" s="174">
        <v>113.3</v>
      </c>
      <c r="F668" s="175"/>
      <c r="G668" s="176"/>
      <c r="M668" s="172" t="s">
        <v>0</v>
      </c>
      <c r="O668" s="163"/>
    </row>
    <row r="669" spans="1:15">
      <c r="A669" s="171"/>
      <c r="B669" s="173"/>
      <c r="C669" s="240" t="s">
        <v>352</v>
      </c>
      <c r="D669" s="241"/>
      <c r="E669" s="174">
        <v>0</v>
      </c>
      <c r="F669" s="175"/>
      <c r="G669" s="176"/>
      <c r="M669" s="172" t="s">
        <v>352</v>
      </c>
      <c r="O669" s="163"/>
    </row>
    <row r="670" spans="1:15">
      <c r="A670" s="171"/>
      <c r="B670" s="173"/>
      <c r="C670" s="240" t="s">
        <v>1</v>
      </c>
      <c r="D670" s="241"/>
      <c r="E670" s="174">
        <v>53.56</v>
      </c>
      <c r="F670" s="175"/>
      <c r="G670" s="176"/>
      <c r="M670" s="172" t="s">
        <v>1</v>
      </c>
      <c r="O670" s="163"/>
    </row>
    <row r="671" spans="1:15">
      <c r="A671" s="171"/>
      <c r="B671" s="173"/>
      <c r="C671" s="240" t="s">
        <v>313</v>
      </c>
      <c r="D671" s="241"/>
      <c r="E671" s="174">
        <v>0</v>
      </c>
      <c r="F671" s="175"/>
      <c r="G671" s="176"/>
      <c r="M671" s="172" t="s">
        <v>313</v>
      </c>
      <c r="O671" s="163"/>
    </row>
    <row r="672" spans="1:15">
      <c r="A672" s="171"/>
      <c r="B672" s="173"/>
      <c r="C672" s="240" t="s">
        <v>2</v>
      </c>
      <c r="D672" s="241"/>
      <c r="E672" s="174">
        <v>130.81</v>
      </c>
      <c r="F672" s="175"/>
      <c r="G672" s="176"/>
      <c r="M672" s="172" t="s">
        <v>2</v>
      </c>
      <c r="O672" s="163"/>
    </row>
    <row r="673" spans="1:15">
      <c r="A673" s="171"/>
      <c r="B673" s="173"/>
      <c r="C673" s="240" t="s">
        <v>370</v>
      </c>
      <c r="D673" s="241"/>
      <c r="E673" s="174">
        <v>64</v>
      </c>
      <c r="F673" s="175"/>
      <c r="G673" s="176"/>
      <c r="M673" s="172" t="s">
        <v>370</v>
      </c>
      <c r="O673" s="163"/>
    </row>
    <row r="674" spans="1:15">
      <c r="A674" s="171"/>
      <c r="B674" s="173"/>
      <c r="C674" s="240" t="s">
        <v>3</v>
      </c>
      <c r="D674" s="241"/>
      <c r="E674" s="174">
        <v>0</v>
      </c>
      <c r="F674" s="175"/>
      <c r="G674" s="176"/>
      <c r="M674" s="172" t="s">
        <v>3</v>
      </c>
      <c r="O674" s="163"/>
    </row>
    <row r="675" spans="1:15">
      <c r="A675" s="171"/>
      <c r="B675" s="173"/>
      <c r="C675" s="240" t="s">
        <v>373</v>
      </c>
      <c r="D675" s="241"/>
      <c r="E675" s="174">
        <v>0</v>
      </c>
      <c r="F675" s="175"/>
      <c r="G675" s="176"/>
      <c r="M675" s="172" t="s">
        <v>373</v>
      </c>
      <c r="O675" s="163"/>
    </row>
    <row r="676" spans="1:15">
      <c r="A676" s="171"/>
      <c r="B676" s="173"/>
      <c r="C676" s="240" t="s">
        <v>4</v>
      </c>
      <c r="D676" s="241"/>
      <c r="E676" s="174">
        <v>25.116</v>
      </c>
      <c r="F676" s="175"/>
      <c r="G676" s="176"/>
      <c r="M676" s="172" t="s">
        <v>4</v>
      </c>
      <c r="O676" s="163"/>
    </row>
    <row r="677" spans="1:15">
      <c r="A677" s="171"/>
      <c r="B677" s="173"/>
      <c r="C677" s="240" t="s">
        <v>5</v>
      </c>
      <c r="D677" s="241"/>
      <c r="E677" s="174">
        <v>49.016500000000001</v>
      </c>
      <c r="F677" s="175"/>
      <c r="G677" s="176"/>
      <c r="M677" s="172" t="s">
        <v>5</v>
      </c>
      <c r="O677" s="163"/>
    </row>
    <row r="678" spans="1:15">
      <c r="A678" s="171"/>
      <c r="B678" s="173"/>
      <c r="C678" s="240" t="s">
        <v>377</v>
      </c>
      <c r="D678" s="241"/>
      <c r="E678" s="174">
        <v>138.8175</v>
      </c>
      <c r="F678" s="175"/>
      <c r="G678" s="176"/>
      <c r="M678" s="172" t="s">
        <v>377</v>
      </c>
      <c r="O678" s="163"/>
    </row>
    <row r="679" spans="1:15">
      <c r="A679" s="171"/>
      <c r="B679" s="173"/>
      <c r="C679" s="240" t="s">
        <v>380</v>
      </c>
      <c r="D679" s="241"/>
      <c r="E679" s="174">
        <v>0</v>
      </c>
      <c r="F679" s="175"/>
      <c r="G679" s="176"/>
      <c r="M679" s="172" t="s">
        <v>380</v>
      </c>
      <c r="O679" s="163"/>
    </row>
    <row r="680" spans="1:15">
      <c r="A680" s="171"/>
      <c r="B680" s="173"/>
      <c r="C680" s="240" t="s">
        <v>381</v>
      </c>
      <c r="D680" s="241"/>
      <c r="E680" s="174">
        <v>134.2525</v>
      </c>
      <c r="F680" s="175"/>
      <c r="G680" s="176"/>
      <c r="M680" s="172" t="s">
        <v>381</v>
      </c>
      <c r="O680" s="163"/>
    </row>
    <row r="681" spans="1:15">
      <c r="A681" s="171"/>
      <c r="B681" s="173"/>
      <c r="C681" s="240" t="s">
        <v>373</v>
      </c>
      <c r="D681" s="241"/>
      <c r="E681" s="174">
        <v>0</v>
      </c>
      <c r="F681" s="175"/>
      <c r="G681" s="176"/>
      <c r="M681" s="172" t="s">
        <v>373</v>
      </c>
      <c r="O681" s="163"/>
    </row>
    <row r="682" spans="1:15">
      <c r="A682" s="171"/>
      <c r="B682" s="173"/>
      <c r="C682" s="240" t="s">
        <v>386</v>
      </c>
      <c r="D682" s="241"/>
      <c r="E682" s="174">
        <v>33.200000000000003</v>
      </c>
      <c r="F682" s="175"/>
      <c r="G682" s="176"/>
      <c r="M682" s="172" t="s">
        <v>386</v>
      </c>
      <c r="O682" s="163"/>
    </row>
    <row r="683" spans="1:15">
      <c r="A683" s="171"/>
      <c r="B683" s="173"/>
      <c r="C683" s="240" t="s">
        <v>6</v>
      </c>
      <c r="D683" s="241"/>
      <c r="E683" s="174">
        <v>0</v>
      </c>
      <c r="F683" s="175"/>
      <c r="G683" s="176"/>
      <c r="M683" s="172" t="s">
        <v>6</v>
      </c>
      <c r="O683" s="163"/>
    </row>
    <row r="684" spans="1:15">
      <c r="A684" s="171"/>
      <c r="B684" s="173"/>
      <c r="C684" s="240" t="s">
        <v>389</v>
      </c>
      <c r="D684" s="241"/>
      <c r="E684" s="174">
        <v>0</v>
      </c>
      <c r="F684" s="175"/>
      <c r="G684" s="176"/>
      <c r="M684" s="172" t="s">
        <v>389</v>
      </c>
      <c r="O684" s="163"/>
    </row>
    <row r="685" spans="1:15">
      <c r="A685" s="171"/>
      <c r="B685" s="173"/>
      <c r="C685" s="240" t="s">
        <v>390</v>
      </c>
      <c r="D685" s="241"/>
      <c r="E685" s="174">
        <v>14.3</v>
      </c>
      <c r="F685" s="175"/>
      <c r="G685" s="176"/>
      <c r="M685" s="172" t="s">
        <v>390</v>
      </c>
      <c r="O685" s="163"/>
    </row>
    <row r="686" spans="1:15">
      <c r="A686" s="171"/>
      <c r="B686" s="173"/>
      <c r="C686" s="240" t="s">
        <v>391</v>
      </c>
      <c r="D686" s="241"/>
      <c r="E686" s="174">
        <v>23.5</v>
      </c>
      <c r="F686" s="175"/>
      <c r="G686" s="176"/>
      <c r="M686" s="172" t="s">
        <v>391</v>
      </c>
      <c r="O686" s="163"/>
    </row>
    <row r="687" spans="1:15">
      <c r="A687" s="171"/>
      <c r="B687" s="173"/>
      <c r="C687" s="240" t="s">
        <v>392</v>
      </c>
      <c r="D687" s="241"/>
      <c r="E687" s="174">
        <v>0</v>
      </c>
      <c r="F687" s="175"/>
      <c r="G687" s="176"/>
      <c r="M687" s="172" t="s">
        <v>392</v>
      </c>
      <c r="O687" s="163"/>
    </row>
    <row r="688" spans="1:15" ht="33.75">
      <c r="A688" s="171"/>
      <c r="B688" s="173"/>
      <c r="C688" s="240" t="s">
        <v>393</v>
      </c>
      <c r="D688" s="241"/>
      <c r="E688" s="174">
        <v>63.8</v>
      </c>
      <c r="F688" s="175"/>
      <c r="G688" s="176"/>
      <c r="M688" s="172" t="s">
        <v>393</v>
      </c>
      <c r="O688" s="163"/>
    </row>
    <row r="689" spans="1:104">
      <c r="A689" s="171"/>
      <c r="B689" s="173"/>
      <c r="C689" s="240" t="s">
        <v>394</v>
      </c>
      <c r="D689" s="241"/>
      <c r="E689" s="174">
        <v>109.5</v>
      </c>
      <c r="F689" s="175"/>
      <c r="G689" s="176"/>
      <c r="M689" s="172" t="s">
        <v>394</v>
      </c>
      <c r="O689" s="163"/>
    </row>
    <row r="690" spans="1:104">
      <c r="A690" s="171"/>
      <c r="B690" s="173"/>
      <c r="C690" s="240" t="s">
        <v>392</v>
      </c>
      <c r="D690" s="241"/>
      <c r="E690" s="174">
        <v>0</v>
      </c>
      <c r="F690" s="175"/>
      <c r="G690" s="176"/>
      <c r="M690" s="172" t="s">
        <v>392</v>
      </c>
      <c r="O690" s="163"/>
    </row>
    <row r="691" spans="1:104">
      <c r="A691" s="171"/>
      <c r="B691" s="173"/>
      <c r="C691" s="240" t="s">
        <v>397</v>
      </c>
      <c r="D691" s="241"/>
      <c r="E691" s="174">
        <v>36</v>
      </c>
      <c r="F691" s="175"/>
      <c r="G691" s="176"/>
      <c r="M691" s="172" t="s">
        <v>397</v>
      </c>
      <c r="O691" s="163"/>
    </row>
    <row r="692" spans="1:104">
      <c r="A692" s="171"/>
      <c r="B692" s="173"/>
      <c r="C692" s="240" t="s">
        <v>7</v>
      </c>
      <c r="D692" s="241"/>
      <c r="E692" s="174">
        <v>0</v>
      </c>
      <c r="F692" s="175"/>
      <c r="G692" s="176"/>
      <c r="M692" s="172" t="s">
        <v>7</v>
      </c>
      <c r="O692" s="163"/>
    </row>
    <row r="693" spans="1:104">
      <c r="A693" s="171"/>
      <c r="B693" s="173"/>
      <c r="C693" s="240" t="s">
        <v>8</v>
      </c>
      <c r="D693" s="241"/>
      <c r="E693" s="174">
        <v>39</v>
      </c>
      <c r="F693" s="175"/>
      <c r="G693" s="176"/>
      <c r="M693" s="172" t="s">
        <v>8</v>
      </c>
      <c r="O693" s="163"/>
    </row>
    <row r="694" spans="1:104">
      <c r="A694" s="171"/>
      <c r="B694" s="173"/>
      <c r="C694" s="240" t="s">
        <v>491</v>
      </c>
      <c r="D694" s="241"/>
      <c r="E694" s="174">
        <v>50.231999999999999</v>
      </c>
      <c r="F694" s="175"/>
      <c r="G694" s="176"/>
      <c r="M694" s="172" t="s">
        <v>491</v>
      </c>
      <c r="O694" s="163"/>
    </row>
    <row r="695" spans="1:104">
      <c r="A695" s="171"/>
      <c r="B695" s="173"/>
      <c r="C695" s="240" t="s">
        <v>9</v>
      </c>
      <c r="D695" s="241"/>
      <c r="E695" s="174">
        <v>142.0624</v>
      </c>
      <c r="F695" s="175"/>
      <c r="G695" s="176"/>
      <c r="M695" s="172" t="s">
        <v>9</v>
      </c>
      <c r="O695" s="163"/>
    </row>
    <row r="696" spans="1:104">
      <c r="A696" s="171"/>
      <c r="B696" s="173"/>
      <c r="C696" s="240" t="s">
        <v>493</v>
      </c>
      <c r="D696" s="241"/>
      <c r="E696" s="174">
        <v>110.46</v>
      </c>
      <c r="F696" s="175"/>
      <c r="G696" s="176"/>
      <c r="M696" s="172" t="s">
        <v>493</v>
      </c>
      <c r="O696" s="163"/>
    </row>
    <row r="697" spans="1:104">
      <c r="A697" s="171"/>
      <c r="B697" s="173"/>
      <c r="C697" s="240" t="s">
        <v>10</v>
      </c>
      <c r="D697" s="241"/>
      <c r="E697" s="174">
        <v>21.254999999999999</v>
      </c>
      <c r="F697" s="175"/>
      <c r="G697" s="176"/>
      <c r="M697" s="172" t="s">
        <v>10</v>
      </c>
      <c r="O697" s="163"/>
    </row>
    <row r="698" spans="1:104">
      <c r="A698" s="171"/>
      <c r="B698" s="173"/>
      <c r="C698" s="240" t="s">
        <v>486</v>
      </c>
      <c r="D698" s="241"/>
      <c r="E698" s="174">
        <v>24.51</v>
      </c>
      <c r="F698" s="175"/>
      <c r="G698" s="176"/>
      <c r="M698" s="172" t="s">
        <v>486</v>
      </c>
      <c r="O698" s="163"/>
    </row>
    <row r="699" spans="1:104">
      <c r="A699" s="171"/>
      <c r="B699" s="173"/>
      <c r="C699" s="240" t="s">
        <v>11</v>
      </c>
      <c r="D699" s="241"/>
      <c r="E699" s="174">
        <v>0</v>
      </c>
      <c r="F699" s="175"/>
      <c r="G699" s="176"/>
      <c r="M699" s="172">
        <v>0</v>
      </c>
      <c r="O699" s="163"/>
    </row>
    <row r="700" spans="1:104">
      <c r="A700" s="171"/>
      <c r="B700" s="173"/>
      <c r="C700" s="240" t="s">
        <v>12</v>
      </c>
      <c r="D700" s="241"/>
      <c r="E700" s="174">
        <v>-1143.5</v>
      </c>
      <c r="F700" s="175"/>
      <c r="G700" s="176"/>
      <c r="M700" s="172" t="s">
        <v>12</v>
      </c>
      <c r="O700" s="163"/>
    </row>
    <row r="701" spans="1:104">
      <c r="A701" s="177"/>
      <c r="B701" s="178" t="s">
        <v>127</v>
      </c>
      <c r="C701" s="179" t="str">
        <f>CONCATENATE(B640," ",C640)</f>
        <v>784 Malby</v>
      </c>
      <c r="D701" s="180"/>
      <c r="E701" s="181"/>
      <c r="F701" s="182"/>
      <c r="G701" s="183">
        <f>SUM(G640:G700)</f>
        <v>0</v>
      </c>
      <c r="O701" s="163">
        <v>4</v>
      </c>
      <c r="BA701" s="184">
        <f>SUM(BA640:BA700)</f>
        <v>0</v>
      </c>
      <c r="BB701" s="184">
        <f>SUM(BB640:BB700)</f>
        <v>0</v>
      </c>
      <c r="BC701" s="184">
        <f>SUM(BC640:BC700)</f>
        <v>0</v>
      </c>
      <c r="BD701" s="184">
        <f>SUM(BD640:BD700)</f>
        <v>0</v>
      </c>
      <c r="BE701" s="184">
        <f>SUM(BE640:BE700)</f>
        <v>0</v>
      </c>
    </row>
    <row r="702" spans="1:104">
      <c r="A702" s="156" t="s">
        <v>123</v>
      </c>
      <c r="B702" s="157" t="s">
        <v>13</v>
      </c>
      <c r="C702" s="158" t="s">
        <v>14</v>
      </c>
      <c r="D702" s="159"/>
      <c r="E702" s="160"/>
      <c r="F702" s="160"/>
      <c r="G702" s="161"/>
      <c r="H702" s="162"/>
      <c r="I702" s="162"/>
      <c r="O702" s="163">
        <v>1</v>
      </c>
    </row>
    <row r="703" spans="1:104">
      <c r="A703" s="164">
        <v>244</v>
      </c>
      <c r="B703" s="165" t="s">
        <v>15</v>
      </c>
      <c r="C703" s="166" t="s">
        <v>16</v>
      </c>
      <c r="D703" s="167" t="s">
        <v>257</v>
      </c>
      <c r="E703" s="168">
        <v>1</v>
      </c>
      <c r="F703" s="168">
        <v>0</v>
      </c>
      <c r="G703" s="169">
        <f>E703*F703</f>
        <v>0</v>
      </c>
      <c r="O703" s="163">
        <v>2</v>
      </c>
      <c r="AA703" s="141">
        <v>12</v>
      </c>
      <c r="AB703" s="141">
        <v>0</v>
      </c>
      <c r="AC703" s="141">
        <v>168</v>
      </c>
      <c r="AZ703" s="141">
        <v>4</v>
      </c>
      <c r="BA703" s="141">
        <f>IF(AZ703=1,G703,0)</f>
        <v>0</v>
      </c>
      <c r="BB703" s="141">
        <f>IF(AZ703=2,G703,0)</f>
        <v>0</v>
      </c>
      <c r="BC703" s="141">
        <f>IF(AZ703=3,G703,0)</f>
        <v>0</v>
      </c>
      <c r="BD703" s="141">
        <f>IF(AZ703=4,G703,0)</f>
        <v>0</v>
      </c>
      <c r="BE703" s="141">
        <f>IF(AZ703=5,G703,0)</f>
        <v>0</v>
      </c>
      <c r="CA703" s="170">
        <v>12</v>
      </c>
      <c r="CB703" s="170">
        <v>0</v>
      </c>
      <c r="CZ703" s="141">
        <v>2.3000000000000001E-4</v>
      </c>
    </row>
    <row r="704" spans="1:104">
      <c r="A704" s="164">
        <v>245</v>
      </c>
      <c r="B704" s="165" t="s">
        <v>17</v>
      </c>
      <c r="C704" s="166" t="s">
        <v>18</v>
      </c>
      <c r="D704" s="167" t="s">
        <v>257</v>
      </c>
      <c r="E704" s="168">
        <v>1</v>
      </c>
      <c r="F704" s="168">
        <v>0</v>
      </c>
      <c r="G704" s="169">
        <f>E704*F704</f>
        <v>0</v>
      </c>
      <c r="O704" s="163">
        <v>2</v>
      </c>
      <c r="AA704" s="141">
        <v>12</v>
      </c>
      <c r="AB704" s="141">
        <v>0</v>
      </c>
      <c r="AC704" s="141">
        <v>169</v>
      </c>
      <c r="AZ704" s="141">
        <v>4</v>
      </c>
      <c r="BA704" s="141">
        <f>IF(AZ704=1,G704,0)</f>
        <v>0</v>
      </c>
      <c r="BB704" s="141">
        <f>IF(AZ704=2,G704,0)</f>
        <v>0</v>
      </c>
      <c r="BC704" s="141">
        <f>IF(AZ704=3,G704,0)</f>
        <v>0</v>
      </c>
      <c r="BD704" s="141">
        <f>IF(AZ704=4,G704,0)</f>
        <v>0</v>
      </c>
      <c r="BE704" s="141">
        <f>IF(AZ704=5,G704,0)</f>
        <v>0</v>
      </c>
      <c r="CA704" s="170">
        <v>12</v>
      </c>
      <c r="CB704" s="170">
        <v>0</v>
      </c>
      <c r="CZ704" s="141">
        <v>2.3000000000000001E-4</v>
      </c>
    </row>
    <row r="705" spans="1:104">
      <c r="A705" s="164">
        <v>246</v>
      </c>
      <c r="B705" s="165" t="s">
        <v>19</v>
      </c>
      <c r="C705" s="166" t="s">
        <v>20</v>
      </c>
      <c r="D705" s="167" t="s">
        <v>257</v>
      </c>
      <c r="E705" s="168">
        <v>1</v>
      </c>
      <c r="F705" s="168">
        <v>0</v>
      </c>
      <c r="G705" s="169">
        <f>E705*F705</f>
        <v>0</v>
      </c>
      <c r="O705" s="163">
        <v>2</v>
      </c>
      <c r="AA705" s="141">
        <v>12</v>
      </c>
      <c r="AB705" s="141">
        <v>0</v>
      </c>
      <c r="AC705" s="141">
        <v>170</v>
      </c>
      <c r="AZ705" s="141">
        <v>4</v>
      </c>
      <c r="BA705" s="141">
        <f>IF(AZ705=1,G705,0)</f>
        <v>0</v>
      </c>
      <c r="BB705" s="141">
        <f>IF(AZ705=2,G705,0)</f>
        <v>0</v>
      </c>
      <c r="BC705" s="141">
        <f>IF(AZ705=3,G705,0)</f>
        <v>0</v>
      </c>
      <c r="BD705" s="141">
        <f>IF(AZ705=4,G705,0)</f>
        <v>0</v>
      </c>
      <c r="BE705" s="141">
        <f>IF(AZ705=5,G705,0)</f>
        <v>0</v>
      </c>
      <c r="CA705" s="170">
        <v>12</v>
      </c>
      <c r="CB705" s="170">
        <v>0</v>
      </c>
      <c r="CZ705" s="141">
        <v>2.3000000000000001E-4</v>
      </c>
    </row>
    <row r="706" spans="1:104">
      <c r="A706" s="177"/>
      <c r="B706" s="178" t="s">
        <v>127</v>
      </c>
      <c r="C706" s="179" t="str">
        <f>CONCATENATE(B702," ",C702)</f>
        <v>M21 Elektromontáže</v>
      </c>
      <c r="D706" s="180"/>
      <c r="E706" s="181"/>
      <c r="F706" s="182"/>
      <c r="G706" s="183">
        <f>SUM(G702:G705)</f>
        <v>0</v>
      </c>
      <c r="O706" s="163">
        <v>4</v>
      </c>
      <c r="BA706" s="184">
        <f>SUM(BA702:BA705)</f>
        <v>0</v>
      </c>
      <c r="BB706" s="184">
        <f>SUM(BB702:BB705)</f>
        <v>0</v>
      </c>
      <c r="BC706" s="184">
        <f>SUM(BC702:BC705)</f>
        <v>0</v>
      </c>
      <c r="BD706" s="184">
        <f>SUM(BD702:BD705)</f>
        <v>0</v>
      </c>
      <c r="BE706" s="184">
        <f>SUM(BE702:BE705)</f>
        <v>0</v>
      </c>
    </row>
    <row r="707" spans="1:104">
      <c r="A707" s="156" t="s">
        <v>123</v>
      </c>
      <c r="B707" s="157" t="s">
        <v>21</v>
      </c>
      <c r="C707" s="158" t="s">
        <v>22</v>
      </c>
      <c r="D707" s="159"/>
      <c r="E707" s="160"/>
      <c r="F707" s="160"/>
      <c r="G707" s="161"/>
      <c r="H707" s="162"/>
      <c r="I707" s="162"/>
      <c r="O707" s="163">
        <v>1</v>
      </c>
    </row>
    <row r="708" spans="1:104">
      <c r="A708" s="164">
        <v>247</v>
      </c>
      <c r="B708" s="165" t="s">
        <v>23</v>
      </c>
      <c r="C708" s="166" t="s">
        <v>24</v>
      </c>
      <c r="D708" s="167" t="s">
        <v>257</v>
      </c>
      <c r="E708" s="168">
        <v>1</v>
      </c>
      <c r="F708" s="168">
        <v>0</v>
      </c>
      <c r="G708" s="169">
        <f>E708*F708</f>
        <v>0</v>
      </c>
      <c r="O708" s="163">
        <v>2</v>
      </c>
      <c r="AA708" s="141">
        <v>12</v>
      </c>
      <c r="AB708" s="141">
        <v>0</v>
      </c>
      <c r="AC708" s="141">
        <v>171</v>
      </c>
      <c r="AZ708" s="141">
        <v>4</v>
      </c>
      <c r="BA708" s="141">
        <f>IF(AZ708=1,G708,0)</f>
        <v>0</v>
      </c>
      <c r="BB708" s="141">
        <f>IF(AZ708=2,G708,0)</f>
        <v>0</v>
      </c>
      <c r="BC708" s="141">
        <f>IF(AZ708=3,G708,0)</f>
        <v>0</v>
      </c>
      <c r="BD708" s="141">
        <f>IF(AZ708=4,G708,0)</f>
        <v>0</v>
      </c>
      <c r="BE708" s="141">
        <f>IF(AZ708=5,G708,0)</f>
        <v>0</v>
      </c>
      <c r="CA708" s="170">
        <v>12</v>
      </c>
      <c r="CB708" s="170">
        <v>0</v>
      </c>
      <c r="CZ708" s="141">
        <v>2.3000000000000001E-4</v>
      </c>
    </row>
    <row r="709" spans="1:104">
      <c r="A709" s="164">
        <v>248</v>
      </c>
      <c r="B709" s="165" t="s">
        <v>25</v>
      </c>
      <c r="C709" s="166" t="s">
        <v>26</v>
      </c>
      <c r="D709" s="167" t="s">
        <v>257</v>
      </c>
      <c r="E709" s="168">
        <v>1</v>
      </c>
      <c r="F709" s="168">
        <v>0</v>
      </c>
      <c r="G709" s="169">
        <f>E709*F709</f>
        <v>0</v>
      </c>
      <c r="O709" s="163">
        <v>2</v>
      </c>
      <c r="AA709" s="141">
        <v>12</v>
      </c>
      <c r="AB709" s="141">
        <v>0</v>
      </c>
      <c r="AC709" s="141">
        <v>249</v>
      </c>
      <c r="AZ709" s="141">
        <v>4</v>
      </c>
      <c r="BA709" s="141">
        <f>IF(AZ709=1,G709,0)</f>
        <v>0</v>
      </c>
      <c r="BB709" s="141">
        <f>IF(AZ709=2,G709,0)</f>
        <v>0</v>
      </c>
      <c r="BC709" s="141">
        <f>IF(AZ709=3,G709,0)</f>
        <v>0</v>
      </c>
      <c r="BD709" s="141">
        <f>IF(AZ709=4,G709,0)</f>
        <v>0</v>
      </c>
      <c r="BE709" s="141">
        <f>IF(AZ709=5,G709,0)</f>
        <v>0</v>
      </c>
      <c r="CA709" s="170">
        <v>12</v>
      </c>
      <c r="CB709" s="170">
        <v>0</v>
      </c>
      <c r="CZ709" s="141">
        <v>2.3000000000000001E-4</v>
      </c>
    </row>
    <row r="710" spans="1:104">
      <c r="A710" s="177"/>
      <c r="B710" s="178" t="s">
        <v>127</v>
      </c>
      <c r="C710" s="179" t="str">
        <f>CONCATENATE(B707," ",C707)</f>
        <v>M22 Montáž sdělovací a zabezp. techniky</v>
      </c>
      <c r="D710" s="180"/>
      <c r="E710" s="181"/>
      <c r="F710" s="182"/>
      <c r="G710" s="183">
        <f>SUM(G707:G709)</f>
        <v>0</v>
      </c>
      <c r="O710" s="163">
        <v>4</v>
      </c>
      <c r="BA710" s="184">
        <f>SUM(BA707:BA709)</f>
        <v>0</v>
      </c>
      <c r="BB710" s="184">
        <f>SUM(BB707:BB709)</f>
        <v>0</v>
      </c>
      <c r="BC710" s="184">
        <f>SUM(BC707:BC709)</f>
        <v>0</v>
      </c>
      <c r="BD710" s="184">
        <f>SUM(BD707:BD709)</f>
        <v>0</v>
      </c>
      <c r="BE710" s="184">
        <f>SUM(BE707:BE709)</f>
        <v>0</v>
      </c>
    </row>
    <row r="711" spans="1:104">
      <c r="A711" s="156" t="s">
        <v>123</v>
      </c>
      <c r="B711" s="157" t="s">
        <v>27</v>
      </c>
      <c r="C711" s="158" t="s">
        <v>28</v>
      </c>
      <c r="D711" s="159"/>
      <c r="E711" s="160"/>
      <c r="F711" s="160"/>
      <c r="G711" s="161"/>
      <c r="H711" s="162"/>
      <c r="I711" s="162"/>
      <c r="O711" s="163">
        <v>1</v>
      </c>
    </row>
    <row r="712" spans="1:104">
      <c r="A712" s="164">
        <v>249</v>
      </c>
      <c r="B712" s="165" t="s">
        <v>29</v>
      </c>
      <c r="C712" s="166" t="s">
        <v>30</v>
      </c>
      <c r="D712" s="167" t="s">
        <v>257</v>
      </c>
      <c r="E712" s="168">
        <v>1</v>
      </c>
      <c r="F712" s="168">
        <v>0</v>
      </c>
      <c r="G712" s="169">
        <f>E712*F712</f>
        <v>0</v>
      </c>
      <c r="O712" s="163">
        <v>2</v>
      </c>
      <c r="AA712" s="141">
        <v>12</v>
      </c>
      <c r="AB712" s="141">
        <v>0</v>
      </c>
      <c r="AC712" s="141">
        <v>172</v>
      </c>
      <c r="AZ712" s="141">
        <v>4</v>
      </c>
      <c r="BA712" s="141">
        <f>IF(AZ712=1,G712,0)</f>
        <v>0</v>
      </c>
      <c r="BB712" s="141">
        <f>IF(AZ712=2,G712,0)</f>
        <v>0</v>
      </c>
      <c r="BC712" s="141">
        <f>IF(AZ712=3,G712,0)</f>
        <v>0</v>
      </c>
      <c r="BD712" s="141">
        <f>IF(AZ712=4,G712,0)</f>
        <v>0</v>
      </c>
      <c r="BE712" s="141">
        <f>IF(AZ712=5,G712,0)</f>
        <v>0</v>
      </c>
      <c r="CA712" s="170">
        <v>12</v>
      </c>
      <c r="CB712" s="170">
        <v>0</v>
      </c>
      <c r="CZ712" s="141">
        <v>2.3000000000000001E-4</v>
      </c>
    </row>
    <row r="713" spans="1:104">
      <c r="A713" s="164">
        <v>250</v>
      </c>
      <c r="B713" s="165" t="s">
        <v>31</v>
      </c>
      <c r="C713" s="166" t="s">
        <v>32</v>
      </c>
      <c r="D713" s="167" t="s">
        <v>257</v>
      </c>
      <c r="E713" s="168">
        <v>1</v>
      </c>
      <c r="F713" s="168">
        <v>0</v>
      </c>
      <c r="G713" s="169">
        <f>E713*F713</f>
        <v>0</v>
      </c>
      <c r="O713" s="163">
        <v>2</v>
      </c>
      <c r="AA713" s="141">
        <v>12</v>
      </c>
      <c r="AB713" s="141">
        <v>0</v>
      </c>
      <c r="AC713" s="141">
        <v>280</v>
      </c>
      <c r="AZ713" s="141">
        <v>4</v>
      </c>
      <c r="BA713" s="141">
        <f>IF(AZ713=1,G713,0)</f>
        <v>0</v>
      </c>
      <c r="BB713" s="141">
        <f>IF(AZ713=2,G713,0)</f>
        <v>0</v>
      </c>
      <c r="BC713" s="141">
        <f>IF(AZ713=3,G713,0)</f>
        <v>0</v>
      </c>
      <c r="BD713" s="141">
        <f>IF(AZ713=4,G713,0)</f>
        <v>0</v>
      </c>
      <c r="BE713" s="141">
        <f>IF(AZ713=5,G713,0)</f>
        <v>0</v>
      </c>
      <c r="CA713" s="170">
        <v>12</v>
      </c>
      <c r="CB713" s="170">
        <v>0</v>
      </c>
      <c r="CZ713" s="141">
        <v>2.3000000000000001E-4</v>
      </c>
    </row>
    <row r="714" spans="1:104">
      <c r="A714" s="177"/>
      <c r="B714" s="178" t="s">
        <v>127</v>
      </c>
      <c r="C714" s="179" t="str">
        <f>CONCATENATE(B711," ",C711)</f>
        <v>M24 Montáže vzduchotechnických zařízení</v>
      </c>
      <c r="D714" s="180"/>
      <c r="E714" s="181"/>
      <c r="F714" s="182"/>
      <c r="G714" s="183">
        <f>SUM(G711:G713)</f>
        <v>0</v>
      </c>
      <c r="O714" s="163">
        <v>4</v>
      </c>
      <c r="BA714" s="184">
        <f>SUM(BA711:BA713)</f>
        <v>0</v>
      </c>
      <c r="BB714" s="184">
        <f>SUM(BB711:BB713)</f>
        <v>0</v>
      </c>
      <c r="BC714" s="184">
        <f>SUM(BC711:BC713)</f>
        <v>0</v>
      </c>
      <c r="BD714" s="184">
        <f>SUM(BD711:BD713)</f>
        <v>0</v>
      </c>
      <c r="BE714" s="184">
        <f>SUM(BE711:BE713)</f>
        <v>0</v>
      </c>
    </row>
    <row r="715" spans="1:104">
      <c r="A715" s="156" t="s">
        <v>123</v>
      </c>
      <c r="B715" s="157" t="s">
        <v>33</v>
      </c>
      <c r="C715" s="158" t="s">
        <v>34</v>
      </c>
      <c r="D715" s="159"/>
      <c r="E715" s="160"/>
      <c r="F715" s="160"/>
      <c r="G715" s="161"/>
      <c r="H715" s="162"/>
      <c r="I715" s="162"/>
      <c r="O715" s="163">
        <v>1</v>
      </c>
    </row>
    <row r="716" spans="1:104">
      <c r="A716" s="164">
        <v>251</v>
      </c>
      <c r="B716" s="165" t="s">
        <v>35</v>
      </c>
      <c r="C716" s="166" t="s">
        <v>36</v>
      </c>
      <c r="D716" s="167" t="s">
        <v>257</v>
      </c>
      <c r="E716" s="168">
        <v>1</v>
      </c>
      <c r="F716" s="168">
        <v>0</v>
      </c>
      <c r="G716" s="169">
        <f>E716*F716</f>
        <v>0</v>
      </c>
      <c r="O716" s="163">
        <v>2</v>
      </c>
      <c r="AA716" s="141">
        <v>12</v>
      </c>
      <c r="AB716" s="141">
        <v>0</v>
      </c>
      <c r="AC716" s="141">
        <v>281</v>
      </c>
      <c r="AZ716" s="141">
        <v>4</v>
      </c>
      <c r="BA716" s="141">
        <f>IF(AZ716=1,G716,0)</f>
        <v>0</v>
      </c>
      <c r="BB716" s="141">
        <f>IF(AZ716=2,G716,0)</f>
        <v>0</v>
      </c>
      <c r="BC716" s="141">
        <f>IF(AZ716=3,G716,0)</f>
        <v>0</v>
      </c>
      <c r="BD716" s="141">
        <f>IF(AZ716=4,G716,0)</f>
        <v>0</v>
      </c>
      <c r="BE716" s="141">
        <f>IF(AZ716=5,G716,0)</f>
        <v>0</v>
      </c>
      <c r="CA716" s="170">
        <v>12</v>
      </c>
      <c r="CB716" s="170">
        <v>0</v>
      </c>
      <c r="CZ716" s="141">
        <v>2.3000000000000001E-4</v>
      </c>
    </row>
    <row r="717" spans="1:104">
      <c r="A717" s="177"/>
      <c r="B717" s="178" t="s">
        <v>127</v>
      </c>
      <c r="C717" s="179" t="str">
        <f>CONCATENATE(B715," ",C715)</f>
        <v>M35 Montáže čerpadel, kompresorů</v>
      </c>
      <c r="D717" s="180"/>
      <c r="E717" s="181"/>
      <c r="F717" s="182"/>
      <c r="G717" s="183">
        <f>SUM(G715:G716)</f>
        <v>0</v>
      </c>
      <c r="O717" s="163">
        <v>4</v>
      </c>
      <c r="BA717" s="184">
        <f>SUM(BA715:BA716)</f>
        <v>0</v>
      </c>
      <c r="BB717" s="184">
        <f>SUM(BB715:BB716)</f>
        <v>0</v>
      </c>
      <c r="BC717" s="184">
        <f>SUM(BC715:BC716)</f>
        <v>0</v>
      </c>
      <c r="BD717" s="184">
        <f>SUM(BD715:BD716)</f>
        <v>0</v>
      </c>
      <c r="BE717" s="184">
        <f>SUM(BE715:BE716)</f>
        <v>0</v>
      </c>
    </row>
    <row r="718" spans="1:104">
      <c r="A718" s="156" t="s">
        <v>123</v>
      </c>
      <c r="B718" s="157" t="s">
        <v>37</v>
      </c>
      <c r="C718" s="158" t="s">
        <v>38</v>
      </c>
      <c r="D718" s="159"/>
      <c r="E718" s="160"/>
      <c r="F718" s="160"/>
      <c r="G718" s="161"/>
      <c r="H718" s="162"/>
      <c r="I718" s="162"/>
      <c r="O718" s="163">
        <v>1</v>
      </c>
    </row>
    <row r="719" spans="1:104">
      <c r="A719" s="164">
        <v>252</v>
      </c>
      <c r="B719" s="165" t="s">
        <v>39</v>
      </c>
      <c r="C719" s="166" t="s">
        <v>40</v>
      </c>
      <c r="D719" s="167" t="s">
        <v>257</v>
      </c>
      <c r="E719" s="168">
        <v>1</v>
      </c>
      <c r="F719" s="168">
        <v>0</v>
      </c>
      <c r="G719" s="169">
        <f>E719*F719</f>
        <v>0</v>
      </c>
      <c r="O719" s="163">
        <v>2</v>
      </c>
      <c r="AA719" s="141">
        <v>12</v>
      </c>
      <c r="AB719" s="141">
        <v>0</v>
      </c>
      <c r="AC719" s="141">
        <v>173</v>
      </c>
      <c r="AZ719" s="141">
        <v>4</v>
      </c>
      <c r="BA719" s="141">
        <f>IF(AZ719=1,G719,0)</f>
        <v>0</v>
      </c>
      <c r="BB719" s="141">
        <f>IF(AZ719=2,G719,0)</f>
        <v>0</v>
      </c>
      <c r="BC719" s="141">
        <f>IF(AZ719=3,G719,0)</f>
        <v>0</v>
      </c>
      <c r="BD719" s="141">
        <f>IF(AZ719=4,G719,0)</f>
        <v>0</v>
      </c>
      <c r="BE719" s="141">
        <f>IF(AZ719=5,G719,0)</f>
        <v>0</v>
      </c>
      <c r="CA719" s="170">
        <v>12</v>
      </c>
      <c r="CB719" s="170">
        <v>0</v>
      </c>
      <c r="CZ719" s="141">
        <v>2.3000000000000001E-4</v>
      </c>
    </row>
    <row r="720" spans="1:104">
      <c r="A720" s="177"/>
      <c r="B720" s="178" t="s">
        <v>127</v>
      </c>
      <c r="C720" s="179" t="str">
        <f>CONCATENATE(B718," ",C718)</f>
        <v>M36 Montáže měřících a regulačních zařízení</v>
      </c>
      <c r="D720" s="180"/>
      <c r="E720" s="181"/>
      <c r="F720" s="182"/>
      <c r="G720" s="183">
        <f>SUM(G718:G719)</f>
        <v>0</v>
      </c>
      <c r="O720" s="163">
        <v>4</v>
      </c>
      <c r="BA720" s="184">
        <f>SUM(BA718:BA719)</f>
        <v>0</v>
      </c>
      <c r="BB720" s="184">
        <f>SUM(BB718:BB719)</f>
        <v>0</v>
      </c>
      <c r="BC720" s="184">
        <f>SUM(BC718:BC719)</f>
        <v>0</v>
      </c>
      <c r="BD720" s="184">
        <f>SUM(BD718:BD719)</f>
        <v>0</v>
      </c>
      <c r="BE720" s="184">
        <f>SUM(BE718:BE719)</f>
        <v>0</v>
      </c>
    </row>
    <row r="721" spans="5:5">
      <c r="E721" s="141"/>
    </row>
    <row r="722" spans="5:5">
      <c r="E722" s="141"/>
    </row>
    <row r="723" spans="5:5">
      <c r="E723" s="141"/>
    </row>
    <row r="724" spans="5:5">
      <c r="E724" s="141"/>
    </row>
    <row r="725" spans="5:5">
      <c r="E725" s="141"/>
    </row>
    <row r="726" spans="5:5">
      <c r="E726" s="141"/>
    </row>
    <row r="727" spans="5:5">
      <c r="E727" s="141"/>
    </row>
    <row r="728" spans="5:5">
      <c r="E728" s="141"/>
    </row>
    <row r="729" spans="5:5">
      <c r="E729" s="141"/>
    </row>
    <row r="730" spans="5:5">
      <c r="E730" s="141"/>
    </row>
    <row r="731" spans="5:5">
      <c r="E731" s="141"/>
    </row>
    <row r="732" spans="5:5">
      <c r="E732" s="141"/>
    </row>
    <row r="733" spans="5:5">
      <c r="E733" s="141"/>
    </row>
    <row r="734" spans="5:5">
      <c r="E734" s="141"/>
    </row>
    <row r="735" spans="5:5">
      <c r="E735" s="141"/>
    </row>
    <row r="736" spans="5:5">
      <c r="E736" s="141"/>
    </row>
    <row r="737" spans="1:7">
      <c r="E737" s="141"/>
    </row>
    <row r="738" spans="1:7">
      <c r="E738" s="141"/>
    </row>
    <row r="739" spans="1:7">
      <c r="E739" s="141"/>
    </row>
    <row r="740" spans="1:7">
      <c r="E740" s="141"/>
    </row>
    <row r="741" spans="1:7">
      <c r="E741" s="141"/>
    </row>
    <row r="742" spans="1:7">
      <c r="E742" s="141"/>
    </row>
    <row r="743" spans="1:7">
      <c r="E743" s="141"/>
    </row>
    <row r="744" spans="1:7">
      <c r="A744" s="185"/>
      <c r="B744" s="185"/>
      <c r="C744" s="185"/>
      <c r="D744" s="185"/>
      <c r="E744" s="185"/>
      <c r="F744" s="185"/>
      <c r="G744" s="185"/>
    </row>
    <row r="745" spans="1:7">
      <c r="A745" s="185"/>
      <c r="B745" s="185"/>
      <c r="C745" s="185"/>
      <c r="D745" s="185"/>
      <c r="E745" s="185"/>
      <c r="F745" s="185"/>
      <c r="G745" s="185"/>
    </row>
    <row r="746" spans="1:7">
      <c r="A746" s="185"/>
      <c r="B746" s="185"/>
      <c r="C746" s="185"/>
      <c r="D746" s="185"/>
      <c r="E746" s="185"/>
      <c r="F746" s="185"/>
      <c r="G746" s="185"/>
    </row>
    <row r="747" spans="1:7">
      <c r="A747" s="185"/>
      <c r="B747" s="185"/>
      <c r="C747" s="185"/>
      <c r="D747" s="185"/>
      <c r="E747" s="185"/>
      <c r="F747" s="185"/>
      <c r="G747" s="185"/>
    </row>
    <row r="748" spans="1:7">
      <c r="E748" s="141"/>
    </row>
    <row r="749" spans="1:7">
      <c r="E749" s="141"/>
    </row>
    <row r="750" spans="1:7">
      <c r="E750" s="141"/>
    </row>
    <row r="751" spans="1:7">
      <c r="E751" s="141"/>
    </row>
    <row r="752" spans="1:7">
      <c r="E752" s="141"/>
    </row>
    <row r="753" spans="5:5">
      <c r="E753" s="141"/>
    </row>
    <row r="754" spans="5:5">
      <c r="E754" s="141"/>
    </row>
    <row r="755" spans="5:5">
      <c r="E755" s="141"/>
    </row>
    <row r="756" spans="5:5">
      <c r="E756" s="141"/>
    </row>
    <row r="757" spans="5:5">
      <c r="E757" s="141"/>
    </row>
    <row r="758" spans="5:5">
      <c r="E758" s="141"/>
    </row>
    <row r="759" spans="5:5">
      <c r="E759" s="141"/>
    </row>
    <row r="760" spans="5:5">
      <c r="E760" s="141"/>
    </row>
    <row r="761" spans="5:5">
      <c r="E761" s="141"/>
    </row>
    <row r="762" spans="5:5">
      <c r="E762" s="141"/>
    </row>
    <row r="763" spans="5:5">
      <c r="E763" s="141"/>
    </row>
    <row r="764" spans="5:5">
      <c r="E764" s="141"/>
    </row>
    <row r="765" spans="5:5">
      <c r="E765" s="141"/>
    </row>
    <row r="766" spans="5:5">
      <c r="E766" s="141"/>
    </row>
    <row r="767" spans="5:5">
      <c r="E767" s="141"/>
    </row>
    <row r="768" spans="5:5">
      <c r="E768" s="141"/>
    </row>
    <row r="769" spans="1:7">
      <c r="E769" s="141"/>
    </row>
    <row r="770" spans="1:7">
      <c r="E770" s="141"/>
    </row>
    <row r="771" spans="1:7">
      <c r="E771" s="141"/>
    </row>
    <row r="772" spans="1:7">
      <c r="E772" s="141"/>
    </row>
    <row r="773" spans="1:7">
      <c r="E773" s="141"/>
    </row>
    <row r="774" spans="1:7">
      <c r="E774" s="141"/>
    </row>
    <row r="775" spans="1:7">
      <c r="E775" s="141"/>
    </row>
    <row r="776" spans="1:7">
      <c r="E776" s="141"/>
    </row>
    <row r="777" spans="1:7">
      <c r="E777" s="141"/>
    </row>
    <row r="778" spans="1:7">
      <c r="E778" s="141"/>
    </row>
    <row r="779" spans="1:7">
      <c r="A779" s="186"/>
      <c r="B779" s="186"/>
    </row>
    <row r="780" spans="1:7">
      <c r="A780" s="185"/>
      <c r="B780" s="185"/>
      <c r="C780" s="188"/>
      <c r="D780" s="188"/>
      <c r="E780" s="189"/>
      <c r="F780" s="188"/>
      <c r="G780" s="190"/>
    </row>
    <row r="781" spans="1:7">
      <c r="A781" s="191"/>
      <c r="B781" s="191"/>
      <c r="C781" s="185"/>
      <c r="D781" s="185"/>
      <c r="E781" s="192"/>
      <c r="F781" s="185"/>
      <c r="G781" s="185"/>
    </row>
    <row r="782" spans="1:7">
      <c r="A782" s="185"/>
      <c r="B782" s="185"/>
      <c r="C782" s="185"/>
      <c r="D782" s="185"/>
      <c r="E782" s="192"/>
      <c r="F782" s="185"/>
      <c r="G782" s="185"/>
    </row>
    <row r="783" spans="1:7">
      <c r="A783" s="185"/>
      <c r="B783" s="185"/>
      <c r="C783" s="185"/>
      <c r="D783" s="185"/>
      <c r="E783" s="192"/>
      <c r="F783" s="185"/>
      <c r="G783" s="185"/>
    </row>
    <row r="784" spans="1:7">
      <c r="A784" s="185"/>
      <c r="B784" s="185"/>
      <c r="C784" s="185"/>
      <c r="D784" s="185"/>
      <c r="E784" s="192"/>
      <c r="F784" s="185"/>
      <c r="G784" s="185"/>
    </row>
    <row r="785" spans="1:7">
      <c r="A785" s="185"/>
      <c r="B785" s="185"/>
      <c r="C785" s="185"/>
      <c r="D785" s="185"/>
      <c r="E785" s="192"/>
      <c r="F785" s="185"/>
      <c r="G785" s="185"/>
    </row>
    <row r="786" spans="1:7">
      <c r="A786" s="185"/>
      <c r="B786" s="185"/>
      <c r="C786" s="185"/>
      <c r="D786" s="185"/>
      <c r="E786" s="192"/>
      <c r="F786" s="185"/>
      <c r="G786" s="185"/>
    </row>
    <row r="787" spans="1:7">
      <c r="A787" s="185"/>
      <c r="B787" s="185"/>
      <c r="C787" s="185"/>
      <c r="D787" s="185"/>
      <c r="E787" s="192"/>
      <c r="F787" s="185"/>
      <c r="G787" s="185"/>
    </row>
    <row r="788" spans="1:7">
      <c r="A788" s="185"/>
      <c r="B788" s="185"/>
      <c r="C788" s="185"/>
      <c r="D788" s="185"/>
      <c r="E788" s="192"/>
      <c r="F788" s="185"/>
      <c r="G788" s="185"/>
    </row>
    <row r="789" spans="1:7">
      <c r="A789" s="185"/>
      <c r="B789" s="185"/>
      <c r="C789" s="185"/>
      <c r="D789" s="185"/>
      <c r="E789" s="192"/>
      <c r="F789" s="185"/>
      <c r="G789" s="185"/>
    </row>
    <row r="790" spans="1:7">
      <c r="A790" s="185"/>
      <c r="B790" s="185"/>
      <c r="C790" s="185"/>
      <c r="D790" s="185"/>
      <c r="E790" s="192"/>
      <c r="F790" s="185"/>
      <c r="G790" s="185"/>
    </row>
    <row r="791" spans="1:7">
      <c r="A791" s="185"/>
      <c r="B791" s="185"/>
      <c r="C791" s="185"/>
      <c r="D791" s="185"/>
      <c r="E791" s="192"/>
      <c r="F791" s="185"/>
      <c r="G791" s="185"/>
    </row>
    <row r="792" spans="1:7">
      <c r="A792" s="185"/>
      <c r="B792" s="185"/>
      <c r="C792" s="185"/>
      <c r="D792" s="185"/>
      <c r="E792" s="192"/>
      <c r="F792" s="185"/>
      <c r="G792" s="185"/>
    </row>
    <row r="793" spans="1:7">
      <c r="A793" s="185"/>
      <c r="B793" s="185"/>
      <c r="C793" s="185"/>
      <c r="D793" s="185"/>
      <c r="E793" s="192"/>
      <c r="F793" s="185"/>
      <c r="G793" s="185"/>
    </row>
  </sheetData>
  <mergeCells count="400">
    <mergeCell ref="C12:D12"/>
    <mergeCell ref="C13:D13"/>
    <mergeCell ref="C15:D15"/>
    <mergeCell ref="C17:D17"/>
    <mergeCell ref="C19:D19"/>
    <mergeCell ref="C20:D20"/>
    <mergeCell ref="A1:G1"/>
    <mergeCell ref="A3:B3"/>
    <mergeCell ref="A4:B4"/>
    <mergeCell ref="E4:G4"/>
    <mergeCell ref="C9:D9"/>
    <mergeCell ref="C10:D10"/>
    <mergeCell ref="C27:D27"/>
    <mergeCell ref="C29:D29"/>
    <mergeCell ref="C31:D31"/>
    <mergeCell ref="C33:D33"/>
    <mergeCell ref="C21:D21"/>
    <mergeCell ref="C22:D22"/>
    <mergeCell ref="C23:D23"/>
    <mergeCell ref="C25:D25"/>
    <mergeCell ref="C38:D38"/>
    <mergeCell ref="C40:D40"/>
    <mergeCell ref="C42:D42"/>
    <mergeCell ref="C43:D43"/>
    <mergeCell ref="C34:D34"/>
    <mergeCell ref="C35:D35"/>
    <mergeCell ref="C36:D36"/>
    <mergeCell ref="C37:D37"/>
    <mergeCell ref="C48:D48"/>
    <mergeCell ref="C49:D49"/>
    <mergeCell ref="C51:D51"/>
    <mergeCell ref="C53:D53"/>
    <mergeCell ref="C44:D44"/>
    <mergeCell ref="C45:D45"/>
    <mergeCell ref="C46:D46"/>
    <mergeCell ref="C47:D47"/>
    <mergeCell ref="C60:D60"/>
    <mergeCell ref="C61:D61"/>
    <mergeCell ref="C62:D62"/>
    <mergeCell ref="C64:D64"/>
    <mergeCell ref="C65:D65"/>
    <mergeCell ref="C67:D67"/>
    <mergeCell ref="C93:D93"/>
    <mergeCell ref="C63:D63"/>
    <mergeCell ref="C54:D54"/>
    <mergeCell ref="C55:D55"/>
    <mergeCell ref="C56:D56"/>
    <mergeCell ref="C58:D58"/>
    <mergeCell ref="C84:D84"/>
    <mergeCell ref="C85:D85"/>
    <mergeCell ref="C86:D86"/>
    <mergeCell ref="C87:D87"/>
    <mergeCell ref="C71:D71"/>
    <mergeCell ref="C73:D73"/>
    <mergeCell ref="C74:D74"/>
    <mergeCell ref="C76:D76"/>
    <mergeCell ref="C77:D77"/>
    <mergeCell ref="C79:D79"/>
    <mergeCell ref="C89:D89"/>
    <mergeCell ref="C91:D91"/>
    <mergeCell ref="C80:D80"/>
    <mergeCell ref="C81:D81"/>
    <mergeCell ref="C82:D82"/>
    <mergeCell ref="C101:D101"/>
    <mergeCell ref="C105:D105"/>
    <mergeCell ref="C106:D106"/>
    <mergeCell ref="C108:D108"/>
    <mergeCell ref="C110:D110"/>
    <mergeCell ref="C112:D112"/>
    <mergeCell ref="C127:D127"/>
    <mergeCell ref="C95:D95"/>
    <mergeCell ref="C97:D97"/>
    <mergeCell ref="C99:D99"/>
    <mergeCell ref="C129:D129"/>
    <mergeCell ref="C131:D131"/>
    <mergeCell ref="C133:D133"/>
    <mergeCell ref="C117:D117"/>
    <mergeCell ref="C118:D118"/>
    <mergeCell ref="C120:D120"/>
    <mergeCell ref="C121:D121"/>
    <mergeCell ref="C122:D122"/>
    <mergeCell ref="C123:D123"/>
    <mergeCell ref="C124:D124"/>
    <mergeCell ref="C125:D125"/>
    <mergeCell ref="C140:D140"/>
    <mergeCell ref="C142:D142"/>
    <mergeCell ref="C143:D143"/>
    <mergeCell ref="C144:D144"/>
    <mergeCell ref="C134:D134"/>
    <mergeCell ref="C136:D136"/>
    <mergeCell ref="C137:D137"/>
    <mergeCell ref="C139:D139"/>
    <mergeCell ref="C162:D162"/>
    <mergeCell ref="C163:D163"/>
    <mergeCell ref="C145:D145"/>
    <mergeCell ref="C146:D146"/>
    <mergeCell ref="C148:D148"/>
    <mergeCell ref="C150:D150"/>
    <mergeCell ref="C152:D152"/>
    <mergeCell ref="C156:D156"/>
    <mergeCell ref="C157:D157"/>
    <mergeCell ref="C158:D158"/>
    <mergeCell ref="C159:D159"/>
    <mergeCell ref="C160:D160"/>
    <mergeCell ref="C169:D169"/>
    <mergeCell ref="C170:D170"/>
    <mergeCell ref="C171:D171"/>
    <mergeCell ref="C172:D172"/>
    <mergeCell ref="C164:D164"/>
    <mergeCell ref="C165:D165"/>
    <mergeCell ref="C166:D166"/>
    <mergeCell ref="C167:D167"/>
    <mergeCell ref="C178:D178"/>
    <mergeCell ref="C179:D179"/>
    <mergeCell ref="C180:D180"/>
    <mergeCell ref="C181:D181"/>
    <mergeCell ref="C173:D173"/>
    <mergeCell ref="C174:D174"/>
    <mergeCell ref="C175:D175"/>
    <mergeCell ref="C177:D177"/>
    <mergeCell ref="C188:D188"/>
    <mergeCell ref="C190:D190"/>
    <mergeCell ref="C191:D191"/>
    <mergeCell ref="C192:D192"/>
    <mergeCell ref="C183:D183"/>
    <mergeCell ref="C184:D184"/>
    <mergeCell ref="C186:D186"/>
    <mergeCell ref="C187:D187"/>
    <mergeCell ref="C198:D198"/>
    <mergeCell ref="C200:D200"/>
    <mergeCell ref="C201:D201"/>
    <mergeCell ref="C203:D203"/>
    <mergeCell ref="C193:D193"/>
    <mergeCell ref="C194:D194"/>
    <mergeCell ref="C196:D196"/>
    <mergeCell ref="C197:D197"/>
    <mergeCell ref="C210:D210"/>
    <mergeCell ref="C211:D211"/>
    <mergeCell ref="C212:D212"/>
    <mergeCell ref="C213:D213"/>
    <mergeCell ref="C204:D204"/>
    <mergeCell ref="C205:D205"/>
    <mergeCell ref="C207:D207"/>
    <mergeCell ref="C209:D209"/>
    <mergeCell ref="C218:D218"/>
    <mergeCell ref="C219:D219"/>
    <mergeCell ref="C221:D221"/>
    <mergeCell ref="C222:D222"/>
    <mergeCell ref="C214:D214"/>
    <mergeCell ref="C215:D215"/>
    <mergeCell ref="C216:D216"/>
    <mergeCell ref="C217:D217"/>
    <mergeCell ref="C228:D228"/>
    <mergeCell ref="C229:D229"/>
    <mergeCell ref="C231:D231"/>
    <mergeCell ref="C232:D232"/>
    <mergeCell ref="C224:D224"/>
    <mergeCell ref="C225:D225"/>
    <mergeCell ref="C226:D226"/>
    <mergeCell ref="C227:D227"/>
    <mergeCell ref="C238:D238"/>
    <mergeCell ref="C240:D240"/>
    <mergeCell ref="C241:D241"/>
    <mergeCell ref="C244:D244"/>
    <mergeCell ref="C234:D234"/>
    <mergeCell ref="C235:D235"/>
    <mergeCell ref="C236:D236"/>
    <mergeCell ref="C237:D237"/>
    <mergeCell ref="C276:D276"/>
    <mergeCell ref="C277:D277"/>
    <mergeCell ref="C248:D248"/>
    <mergeCell ref="C250:D250"/>
    <mergeCell ref="C252:D252"/>
    <mergeCell ref="C254:D254"/>
    <mergeCell ref="C256:D256"/>
    <mergeCell ref="C258:D258"/>
    <mergeCell ref="C260:D260"/>
    <mergeCell ref="C262:D262"/>
    <mergeCell ref="C278:D278"/>
    <mergeCell ref="C279:D279"/>
    <mergeCell ref="C281:D281"/>
    <mergeCell ref="C282:D282"/>
    <mergeCell ref="C264:D264"/>
    <mergeCell ref="C268:D268"/>
    <mergeCell ref="C270:D270"/>
    <mergeCell ref="C272:D272"/>
    <mergeCell ref="C274:D274"/>
    <mergeCell ref="C275:D275"/>
    <mergeCell ref="C288:D288"/>
    <mergeCell ref="C289:D289"/>
    <mergeCell ref="C290:D290"/>
    <mergeCell ref="C291:D291"/>
    <mergeCell ref="C283:D283"/>
    <mergeCell ref="C284:D284"/>
    <mergeCell ref="C285:D285"/>
    <mergeCell ref="C286:D286"/>
    <mergeCell ref="C315:D315"/>
    <mergeCell ref="C298:D298"/>
    <mergeCell ref="C299:D299"/>
    <mergeCell ref="C301:D301"/>
    <mergeCell ref="C292:D292"/>
    <mergeCell ref="C293:D293"/>
    <mergeCell ref="C295:D295"/>
    <mergeCell ref="C296:D296"/>
    <mergeCell ref="C308:D308"/>
    <mergeCell ref="C309:D309"/>
    <mergeCell ref="C311:D311"/>
    <mergeCell ref="C312:D312"/>
    <mergeCell ref="C313:D313"/>
    <mergeCell ref="C314:D314"/>
    <mergeCell ref="C333:D333"/>
    <mergeCell ref="C334:D334"/>
    <mergeCell ref="C336:D336"/>
    <mergeCell ref="C317:D317"/>
    <mergeCell ref="C318:D318"/>
    <mergeCell ref="C319:D319"/>
    <mergeCell ref="C323:D323"/>
    <mergeCell ref="C324:D324"/>
    <mergeCell ref="C326:D326"/>
    <mergeCell ref="C327:D327"/>
    <mergeCell ref="C329:D329"/>
    <mergeCell ref="C331:D331"/>
    <mergeCell ref="C362:D362"/>
    <mergeCell ref="C363:D363"/>
    <mergeCell ref="C344:D344"/>
    <mergeCell ref="C345:D345"/>
    <mergeCell ref="C347:D347"/>
    <mergeCell ref="C340:D340"/>
    <mergeCell ref="C354:D354"/>
    <mergeCell ref="C355:D355"/>
    <mergeCell ref="C356:D356"/>
    <mergeCell ref="C358:D358"/>
    <mergeCell ref="C359:D359"/>
    <mergeCell ref="C360:D360"/>
    <mergeCell ref="C370:D370"/>
    <mergeCell ref="C371:D371"/>
    <mergeCell ref="C372:D372"/>
    <mergeCell ref="C373:D373"/>
    <mergeCell ref="C364:D364"/>
    <mergeCell ref="C365:D365"/>
    <mergeCell ref="C366:D366"/>
    <mergeCell ref="C368:D368"/>
    <mergeCell ref="C400:D400"/>
    <mergeCell ref="C402:D402"/>
    <mergeCell ref="C381:D381"/>
    <mergeCell ref="C383:D383"/>
    <mergeCell ref="C374:D374"/>
    <mergeCell ref="C376:D376"/>
    <mergeCell ref="C377:D377"/>
    <mergeCell ref="C379:D379"/>
    <mergeCell ref="C390:D390"/>
    <mergeCell ref="C392:D392"/>
    <mergeCell ref="C393:D393"/>
    <mergeCell ref="C395:D395"/>
    <mergeCell ref="C397:D397"/>
    <mergeCell ref="C399:D399"/>
    <mergeCell ref="C435:D435"/>
    <mergeCell ref="C436:D436"/>
    <mergeCell ref="C411:D411"/>
    <mergeCell ref="C413:D413"/>
    <mergeCell ref="C414:D414"/>
    <mergeCell ref="C415:D415"/>
    <mergeCell ref="C416:D416"/>
    <mergeCell ref="C417:D417"/>
    <mergeCell ref="C419:D419"/>
    <mergeCell ref="C420:D420"/>
    <mergeCell ref="C428:D428"/>
    <mergeCell ref="C429:D429"/>
    <mergeCell ref="C431:D431"/>
    <mergeCell ref="C432:D432"/>
    <mergeCell ref="C433:D433"/>
    <mergeCell ref="C434:D434"/>
    <mergeCell ref="C421:D421"/>
    <mergeCell ref="C403:D403"/>
    <mergeCell ref="C405:D405"/>
    <mergeCell ref="C406:D406"/>
    <mergeCell ref="C422:D422"/>
    <mergeCell ref="C423:D423"/>
    <mergeCell ref="C443:D443"/>
    <mergeCell ref="C444:D444"/>
    <mergeCell ref="C445:D445"/>
    <mergeCell ref="C447:D447"/>
    <mergeCell ref="C461:D461"/>
    <mergeCell ref="C437:D437"/>
    <mergeCell ref="C439:D439"/>
    <mergeCell ref="C441:D441"/>
    <mergeCell ref="C442:D442"/>
    <mergeCell ref="C494:D494"/>
    <mergeCell ref="C495:D495"/>
    <mergeCell ref="C474:D474"/>
    <mergeCell ref="C468:D468"/>
    <mergeCell ref="C470:D470"/>
    <mergeCell ref="C471:D471"/>
    <mergeCell ref="C473:D473"/>
    <mergeCell ref="C448:D448"/>
    <mergeCell ref="C450:D450"/>
    <mergeCell ref="C452:D452"/>
    <mergeCell ref="C454:D454"/>
    <mergeCell ref="C486:D486"/>
    <mergeCell ref="C488:D488"/>
    <mergeCell ref="C490:D490"/>
    <mergeCell ref="C491:D491"/>
    <mergeCell ref="C493:D493"/>
    <mergeCell ref="C463:D463"/>
    <mergeCell ref="C465:D465"/>
    <mergeCell ref="C467:D467"/>
    <mergeCell ref="C455:D455"/>
    <mergeCell ref="C456:D456"/>
    <mergeCell ref="C458:D458"/>
    <mergeCell ref="C460:D460"/>
    <mergeCell ref="C626:D626"/>
    <mergeCell ref="C627:D627"/>
    <mergeCell ref="C628:D628"/>
    <mergeCell ref="C629:D629"/>
    <mergeCell ref="C549:D549"/>
    <mergeCell ref="C497:D497"/>
    <mergeCell ref="C499:D499"/>
    <mergeCell ref="C500:D500"/>
    <mergeCell ref="C501:D501"/>
    <mergeCell ref="C632:D632"/>
    <mergeCell ref="C633:D633"/>
    <mergeCell ref="C634:D634"/>
    <mergeCell ref="C635:D635"/>
    <mergeCell ref="C649:D649"/>
    <mergeCell ref="C650:D650"/>
    <mergeCell ref="C651:D651"/>
    <mergeCell ref="C593:D593"/>
    <mergeCell ref="C594:D594"/>
    <mergeCell ref="C595:D595"/>
    <mergeCell ref="C597:D597"/>
    <mergeCell ref="C598:D598"/>
    <mergeCell ref="C600:D600"/>
    <mergeCell ref="C630:D630"/>
    <mergeCell ref="C631:D631"/>
    <mergeCell ref="C618:D618"/>
    <mergeCell ref="C619:D619"/>
    <mergeCell ref="C601:D601"/>
    <mergeCell ref="C607:D607"/>
    <mergeCell ref="C608:D608"/>
    <mergeCell ref="C610:D610"/>
    <mergeCell ref="C613:D613"/>
    <mergeCell ref="C624:D624"/>
    <mergeCell ref="C625:D625"/>
    <mergeCell ref="C652:D652"/>
    <mergeCell ref="C637:D637"/>
    <mergeCell ref="C642:D642"/>
    <mergeCell ref="C643:D643"/>
    <mergeCell ref="C644:D644"/>
    <mergeCell ref="C645:D645"/>
    <mergeCell ref="C646:D646"/>
    <mergeCell ref="C657:D657"/>
    <mergeCell ref="C658:D658"/>
    <mergeCell ref="C647:D647"/>
    <mergeCell ref="C648:D648"/>
    <mergeCell ref="C659:D659"/>
    <mergeCell ref="C660:D660"/>
    <mergeCell ref="C653:D653"/>
    <mergeCell ref="C654:D654"/>
    <mergeCell ref="C655:D655"/>
    <mergeCell ref="C656:D656"/>
    <mergeCell ref="C665:D665"/>
    <mergeCell ref="C666:D666"/>
    <mergeCell ref="C667:D667"/>
    <mergeCell ref="C677:D677"/>
    <mergeCell ref="C678:D678"/>
    <mergeCell ref="C679:D679"/>
    <mergeCell ref="C680:D680"/>
    <mergeCell ref="C689:D689"/>
    <mergeCell ref="C668:D668"/>
    <mergeCell ref="C661:D661"/>
    <mergeCell ref="C662:D662"/>
    <mergeCell ref="C663:D663"/>
    <mergeCell ref="C664:D664"/>
    <mergeCell ref="C673:D673"/>
    <mergeCell ref="C674:D674"/>
    <mergeCell ref="C675:D675"/>
    <mergeCell ref="C676:D676"/>
    <mergeCell ref="C669:D669"/>
    <mergeCell ref="C670:D670"/>
    <mergeCell ref="C671:D671"/>
    <mergeCell ref="C672:D672"/>
    <mergeCell ref="C685:D685"/>
    <mergeCell ref="C686:D686"/>
    <mergeCell ref="C687:D687"/>
    <mergeCell ref="C688:D688"/>
    <mergeCell ref="C697:D697"/>
    <mergeCell ref="C698:D698"/>
    <mergeCell ref="C681:D681"/>
    <mergeCell ref="C682:D682"/>
    <mergeCell ref="C683:D683"/>
    <mergeCell ref="C684:D684"/>
    <mergeCell ref="C699:D699"/>
    <mergeCell ref="C700:D700"/>
    <mergeCell ref="C693:D693"/>
    <mergeCell ref="C694:D694"/>
    <mergeCell ref="C695:D695"/>
    <mergeCell ref="C696:D696"/>
    <mergeCell ref="C690:D690"/>
    <mergeCell ref="C691:D691"/>
    <mergeCell ref="C692:D692"/>
  </mergeCells>
  <phoneticPr fontId="0" type="noConversion"/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Petr Vaněk</cp:lastModifiedBy>
  <dcterms:created xsi:type="dcterms:W3CDTF">2017-06-22T20:23:21Z</dcterms:created>
  <dcterms:modified xsi:type="dcterms:W3CDTF">2017-07-03T07:52:59Z</dcterms:modified>
</cp:coreProperties>
</file>