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devel\Projekty EU\Webdevel_Czechinvest_Nemovitost\Realizace\Výběrové řízení\"/>
    </mc:Choice>
  </mc:AlternateContent>
  <bookViews>
    <workbookView xWindow="0" yWindow="0" windowWidth="23040" windowHeight="906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Rekapitulace!$G$38</definedName>
    <definedName name="Dodavka0">Položky!#REF!</definedName>
    <definedName name="HSV">Rekapitulace!$E$38</definedName>
    <definedName name="HSV0">Položky!#REF!</definedName>
    <definedName name="HZS">Rekapitulace!$I$38</definedName>
    <definedName name="HZS0">Položky!#REF!</definedName>
    <definedName name="JKSO">'Krycí list'!$G$2</definedName>
    <definedName name="MJ">'Krycí list'!$G$5</definedName>
    <definedName name="Mont">Rekapitulace!$H$38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Položky!$A$1:$G$181</definedName>
    <definedName name="_xlnm.Print_Area" localSheetId="1">Rekapitulace!$A$1:$I$52</definedName>
    <definedName name="PocetMJ">'Krycí list'!$G$6</definedName>
    <definedName name="Poznamka">'Krycí list'!$B$37</definedName>
    <definedName name="Projektant">'Krycí list'!$C$8</definedName>
    <definedName name="PSV">Rekapitulace!$F$38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80" i="3"/>
  <c r="BD180" i="3"/>
  <c r="BC180" i="3"/>
  <c r="BB180" i="3"/>
  <c r="G180" i="3"/>
  <c r="BA180" i="3" s="1"/>
  <c r="BE179" i="3"/>
  <c r="BD179" i="3"/>
  <c r="BC179" i="3"/>
  <c r="BB179" i="3"/>
  <c r="G179" i="3"/>
  <c r="BA179" i="3" s="1"/>
  <c r="BE178" i="3"/>
  <c r="BD178" i="3"/>
  <c r="BC178" i="3"/>
  <c r="BB178" i="3"/>
  <c r="G178" i="3"/>
  <c r="BA178" i="3" s="1"/>
  <c r="BE177" i="3"/>
  <c r="BD177" i="3"/>
  <c r="BC177" i="3"/>
  <c r="BB177" i="3"/>
  <c r="G177" i="3"/>
  <c r="BA177" i="3" s="1"/>
  <c r="BE176" i="3"/>
  <c r="BD176" i="3"/>
  <c r="BC176" i="3"/>
  <c r="BB176" i="3"/>
  <c r="G176" i="3"/>
  <c r="BA176" i="3" s="1"/>
  <c r="BE175" i="3"/>
  <c r="BD175" i="3"/>
  <c r="BC175" i="3"/>
  <c r="BB175" i="3"/>
  <c r="G175" i="3"/>
  <c r="BA175" i="3" s="1"/>
  <c r="BE174" i="3"/>
  <c r="BD174" i="3"/>
  <c r="BC174" i="3"/>
  <c r="BB174" i="3"/>
  <c r="G174" i="3"/>
  <c r="BA174" i="3" s="1"/>
  <c r="BE173" i="3"/>
  <c r="BD173" i="3"/>
  <c r="BC173" i="3"/>
  <c r="BB173" i="3"/>
  <c r="G173" i="3"/>
  <c r="B37" i="2"/>
  <c r="A37" i="2"/>
  <c r="C181" i="3"/>
  <c r="BE170" i="3"/>
  <c r="BC170" i="3"/>
  <c r="BB170" i="3"/>
  <c r="BB171" i="3" s="1"/>
  <c r="BA170" i="3"/>
  <c r="BA171" i="3" s="1"/>
  <c r="E36" i="2" s="1"/>
  <c r="G170" i="3"/>
  <c r="G171" i="3" s="1"/>
  <c r="F36" i="2"/>
  <c r="B36" i="2"/>
  <c r="A36" i="2"/>
  <c r="BE171" i="3"/>
  <c r="I36" i="2" s="1"/>
  <c r="BC171" i="3"/>
  <c r="G36" i="2" s="1"/>
  <c r="C171" i="3"/>
  <c r="BE162" i="3"/>
  <c r="BC162" i="3"/>
  <c r="BB162" i="3"/>
  <c r="BA162" i="3"/>
  <c r="G162" i="3"/>
  <c r="BD162" i="3" s="1"/>
  <c r="BE158" i="3"/>
  <c r="BE168" i="3" s="1"/>
  <c r="I35" i="2" s="1"/>
  <c r="BC158" i="3"/>
  <c r="BC168" i="3" s="1"/>
  <c r="G35" i="2" s="1"/>
  <c r="BB158" i="3"/>
  <c r="BA158" i="3"/>
  <c r="G158" i="3"/>
  <c r="B35" i="2"/>
  <c r="A35" i="2"/>
  <c r="C168" i="3"/>
  <c r="BE155" i="3"/>
  <c r="BD155" i="3"/>
  <c r="BB155" i="3"/>
  <c r="BA155" i="3"/>
  <c r="G155" i="3"/>
  <c r="BC155" i="3" s="1"/>
  <c r="BE154" i="3"/>
  <c r="BD154" i="3"/>
  <c r="BB154" i="3"/>
  <c r="BA154" i="3"/>
  <c r="G154" i="3"/>
  <c r="BC154" i="3" s="1"/>
  <c r="BE153" i="3"/>
  <c r="BC153" i="3"/>
  <c r="BB153" i="3"/>
  <c r="BA153" i="3"/>
  <c r="G153" i="3"/>
  <c r="BD153" i="3" s="1"/>
  <c r="BE152" i="3"/>
  <c r="BC152" i="3"/>
  <c r="BB152" i="3"/>
  <c r="BA152" i="3"/>
  <c r="G152" i="3"/>
  <c r="BD152" i="3" s="1"/>
  <c r="BE151" i="3"/>
  <c r="BC151" i="3"/>
  <c r="BB151" i="3"/>
  <c r="BA151" i="3"/>
  <c r="G151" i="3"/>
  <c r="BD151" i="3" s="1"/>
  <c r="BE150" i="3"/>
  <c r="BC150" i="3"/>
  <c r="BB150" i="3"/>
  <c r="BA150" i="3"/>
  <c r="G150" i="3"/>
  <c r="BD150" i="3" s="1"/>
  <c r="BE149" i="3"/>
  <c r="BC149" i="3"/>
  <c r="BB149" i="3"/>
  <c r="BA149" i="3"/>
  <c r="G149" i="3"/>
  <c r="BD149" i="3" s="1"/>
  <c r="BE148" i="3"/>
  <c r="BC148" i="3"/>
  <c r="BB148" i="3"/>
  <c r="BA148" i="3"/>
  <c r="G148" i="3"/>
  <c r="B34" i="2"/>
  <c r="A34" i="2"/>
  <c r="C156" i="3"/>
  <c r="BE145" i="3"/>
  <c r="BD145" i="3"/>
  <c r="BC145" i="3"/>
  <c r="BA145" i="3"/>
  <c r="G145" i="3"/>
  <c r="BB145" i="3" s="1"/>
  <c r="BE144" i="3"/>
  <c r="BE146" i="3" s="1"/>
  <c r="I33" i="2" s="1"/>
  <c r="BD144" i="3"/>
  <c r="BC144" i="3"/>
  <c r="BC146" i="3" s="1"/>
  <c r="G33" i="2" s="1"/>
  <c r="BA144" i="3"/>
  <c r="G144" i="3"/>
  <c r="BB144" i="3" s="1"/>
  <c r="BB146" i="3" s="1"/>
  <c r="F33" i="2" s="1"/>
  <c r="B33" i="2"/>
  <c r="A33" i="2"/>
  <c r="C146" i="3"/>
  <c r="BE141" i="3"/>
  <c r="BD141" i="3"/>
  <c r="BC141" i="3"/>
  <c r="BA141" i="3"/>
  <c r="G141" i="3"/>
  <c r="BB141" i="3" s="1"/>
  <c r="BE140" i="3"/>
  <c r="BD140" i="3"/>
  <c r="BC140" i="3"/>
  <c r="BA140" i="3"/>
  <c r="G140" i="3"/>
  <c r="BB140" i="3" s="1"/>
  <c r="BE139" i="3"/>
  <c r="BD139" i="3"/>
  <c r="BC139" i="3"/>
  <c r="BA139" i="3"/>
  <c r="G139" i="3"/>
  <c r="BB139" i="3" s="1"/>
  <c r="BE138" i="3"/>
  <c r="BD138" i="3"/>
  <c r="BC138" i="3"/>
  <c r="BB138" i="3"/>
  <c r="BA138" i="3"/>
  <c r="G138" i="3"/>
  <c r="BE137" i="3"/>
  <c r="BD137" i="3"/>
  <c r="BC137" i="3"/>
  <c r="BA137" i="3"/>
  <c r="G137" i="3"/>
  <c r="BB137" i="3" s="1"/>
  <c r="BE136" i="3"/>
  <c r="BD136" i="3"/>
  <c r="BC136" i="3"/>
  <c r="BA136" i="3"/>
  <c r="G136" i="3"/>
  <c r="BB136" i="3" s="1"/>
  <c r="B32" i="2"/>
  <c r="A32" i="2"/>
  <c r="C142" i="3"/>
  <c r="BE133" i="3"/>
  <c r="BD133" i="3"/>
  <c r="BC133" i="3"/>
  <c r="BC134" i="3" s="1"/>
  <c r="G31" i="2" s="1"/>
  <c r="BA133" i="3"/>
  <c r="G133" i="3"/>
  <c r="BB133" i="3" s="1"/>
  <c r="BE132" i="3"/>
  <c r="BD132" i="3"/>
  <c r="BC132" i="3"/>
  <c r="BA132" i="3"/>
  <c r="G132" i="3"/>
  <c r="BB132" i="3" s="1"/>
  <c r="BE131" i="3"/>
  <c r="BD131" i="3"/>
  <c r="BC131" i="3"/>
  <c r="BA131" i="3"/>
  <c r="G131" i="3"/>
  <c r="B31" i="2"/>
  <c r="A31" i="2"/>
  <c r="C134" i="3"/>
  <c r="BE128" i="3"/>
  <c r="BD128" i="3"/>
  <c r="BC128" i="3"/>
  <c r="BA128" i="3"/>
  <c r="G128" i="3"/>
  <c r="BB128" i="3" s="1"/>
  <c r="BE127" i="3"/>
  <c r="BD127" i="3"/>
  <c r="BC127" i="3"/>
  <c r="BA127" i="3"/>
  <c r="G127" i="3"/>
  <c r="BB127" i="3" s="1"/>
  <c r="BE126" i="3"/>
  <c r="BD126" i="3"/>
  <c r="BC126" i="3"/>
  <c r="BA126" i="3"/>
  <c r="G126" i="3"/>
  <c r="BB126" i="3" s="1"/>
  <c r="BE125" i="3"/>
  <c r="BD125" i="3"/>
  <c r="BC125" i="3"/>
  <c r="BA125" i="3"/>
  <c r="G125" i="3"/>
  <c r="BB125" i="3" s="1"/>
  <c r="BE124" i="3"/>
  <c r="BD124" i="3"/>
  <c r="BC124" i="3"/>
  <c r="BA124" i="3"/>
  <c r="G124" i="3"/>
  <c r="BB124" i="3" s="1"/>
  <c r="BE123" i="3"/>
  <c r="BD123" i="3"/>
  <c r="BC123" i="3"/>
  <c r="BA123" i="3"/>
  <c r="G123" i="3"/>
  <c r="BB123" i="3" s="1"/>
  <c r="BE122" i="3"/>
  <c r="BD122" i="3"/>
  <c r="BC122" i="3"/>
  <c r="BA122" i="3"/>
  <c r="G122" i="3"/>
  <c r="BB122" i="3" s="1"/>
  <c r="BE121" i="3"/>
  <c r="BD121" i="3"/>
  <c r="BC121" i="3"/>
  <c r="BA121" i="3"/>
  <c r="G121" i="3"/>
  <c r="B30" i="2"/>
  <c r="A30" i="2"/>
  <c r="C129" i="3"/>
  <c r="BE118" i="3"/>
  <c r="BD118" i="3"/>
  <c r="BC118" i="3"/>
  <c r="BA118" i="3"/>
  <c r="G118" i="3"/>
  <c r="BB118" i="3" s="1"/>
  <c r="BE117" i="3"/>
  <c r="BD117" i="3"/>
  <c r="BC117" i="3"/>
  <c r="BC119" i="3" s="1"/>
  <c r="G29" i="2" s="1"/>
  <c r="BA117" i="3"/>
  <c r="G117" i="3"/>
  <c r="B29" i="2"/>
  <c r="A29" i="2"/>
  <c r="C119" i="3"/>
  <c r="BE114" i="3"/>
  <c r="BE115" i="3" s="1"/>
  <c r="I28" i="2" s="1"/>
  <c r="BD114" i="3"/>
  <c r="BD115" i="3" s="1"/>
  <c r="H28" i="2" s="1"/>
  <c r="BC114" i="3"/>
  <c r="BC115" i="3" s="1"/>
  <c r="G28" i="2" s="1"/>
  <c r="BA114" i="3"/>
  <c r="G114" i="3"/>
  <c r="G115" i="3" s="1"/>
  <c r="B28" i="2"/>
  <c r="A28" i="2"/>
  <c r="BA115" i="3"/>
  <c r="E28" i="2" s="1"/>
  <c r="C115" i="3"/>
  <c r="BE111" i="3"/>
  <c r="BD111" i="3"/>
  <c r="BC111" i="3"/>
  <c r="BA111" i="3"/>
  <c r="G111" i="3"/>
  <c r="BB111" i="3" s="1"/>
  <c r="BE110" i="3"/>
  <c r="BD110" i="3"/>
  <c r="BC110" i="3"/>
  <c r="BA110" i="3"/>
  <c r="G110" i="3"/>
  <c r="BB110" i="3" s="1"/>
  <c r="BE109" i="3"/>
  <c r="BD109" i="3"/>
  <c r="BC109" i="3"/>
  <c r="BA109" i="3"/>
  <c r="G109" i="3"/>
  <c r="B27" i="2"/>
  <c r="A27" i="2"/>
  <c r="C112" i="3"/>
  <c r="BE106" i="3"/>
  <c r="BD106" i="3"/>
  <c r="BC106" i="3"/>
  <c r="BA106" i="3"/>
  <c r="G106" i="3"/>
  <c r="BB106" i="3" s="1"/>
  <c r="BE105" i="3"/>
  <c r="BD105" i="3"/>
  <c r="BD107" i="3" s="1"/>
  <c r="BC105" i="3"/>
  <c r="BA105" i="3"/>
  <c r="BA107" i="3" s="1"/>
  <c r="E26" i="2" s="1"/>
  <c r="G105" i="3"/>
  <c r="H26" i="2"/>
  <c r="B26" i="2"/>
  <c r="A26" i="2"/>
  <c r="C107" i="3"/>
  <c r="BE102" i="3"/>
  <c r="BD102" i="3"/>
  <c r="BC102" i="3"/>
  <c r="BB102" i="3"/>
  <c r="BA102" i="3"/>
  <c r="G102" i="3"/>
  <c r="BE101" i="3"/>
  <c r="BD101" i="3"/>
  <c r="BC101" i="3"/>
  <c r="BA101" i="3"/>
  <c r="G101" i="3"/>
  <c r="BB101" i="3" s="1"/>
  <c r="BE100" i="3"/>
  <c r="BD100" i="3"/>
  <c r="BC100" i="3"/>
  <c r="BA100" i="3"/>
  <c r="G100" i="3"/>
  <c r="BB100" i="3" s="1"/>
  <c r="BE99" i="3"/>
  <c r="BD99" i="3"/>
  <c r="BC99" i="3"/>
  <c r="BC103" i="3" s="1"/>
  <c r="G25" i="2" s="1"/>
  <c r="BA99" i="3"/>
  <c r="G99" i="3"/>
  <c r="B25" i="2"/>
  <c r="A25" i="2"/>
  <c r="C103" i="3"/>
  <c r="BE96" i="3"/>
  <c r="BD96" i="3"/>
  <c r="BC96" i="3"/>
  <c r="BA96" i="3"/>
  <c r="G96" i="3"/>
  <c r="BB96" i="3" s="1"/>
  <c r="BE95" i="3"/>
  <c r="BD95" i="3"/>
  <c r="BC95" i="3"/>
  <c r="BA95" i="3"/>
  <c r="G95" i="3"/>
  <c r="BB95" i="3" s="1"/>
  <c r="BE94" i="3"/>
  <c r="BD94" i="3"/>
  <c r="BC94" i="3"/>
  <c r="BA94" i="3"/>
  <c r="G94" i="3"/>
  <c r="BB94" i="3" s="1"/>
  <c r="BE93" i="3"/>
  <c r="BD93" i="3"/>
  <c r="BC93" i="3"/>
  <c r="BA93" i="3"/>
  <c r="G93" i="3"/>
  <c r="BB93" i="3" s="1"/>
  <c r="BE92" i="3"/>
  <c r="BD92" i="3"/>
  <c r="BC92" i="3"/>
  <c r="BA92" i="3"/>
  <c r="G92" i="3"/>
  <c r="BB92" i="3" s="1"/>
  <c r="BE91" i="3"/>
  <c r="BD91" i="3"/>
  <c r="BC91" i="3"/>
  <c r="BA91" i="3"/>
  <c r="G91" i="3"/>
  <c r="B24" i="2"/>
  <c r="A24" i="2"/>
  <c r="C97" i="3"/>
  <c r="BE88" i="3"/>
  <c r="BD88" i="3"/>
  <c r="BC88" i="3"/>
  <c r="BC89" i="3" s="1"/>
  <c r="G23" i="2" s="1"/>
  <c r="BA88" i="3"/>
  <c r="G88" i="3"/>
  <c r="BB88" i="3" s="1"/>
  <c r="BE87" i="3"/>
  <c r="BD87" i="3"/>
  <c r="BC87" i="3"/>
  <c r="BA87" i="3"/>
  <c r="G87" i="3"/>
  <c r="B23" i="2"/>
  <c r="A23" i="2"/>
  <c r="C89" i="3"/>
  <c r="BE84" i="3"/>
  <c r="BD84" i="3"/>
  <c r="BC84" i="3"/>
  <c r="BA84" i="3"/>
  <c r="G84" i="3"/>
  <c r="BB84" i="3" s="1"/>
  <c r="BE83" i="3"/>
  <c r="BD83" i="3"/>
  <c r="BC83" i="3"/>
  <c r="BA83" i="3"/>
  <c r="G83" i="3"/>
  <c r="BB83" i="3" s="1"/>
  <c r="BE82" i="3"/>
  <c r="BD82" i="3"/>
  <c r="BC82" i="3"/>
  <c r="BB82" i="3"/>
  <c r="BA82" i="3"/>
  <c r="G82" i="3"/>
  <c r="BE81" i="3"/>
  <c r="BD81" i="3"/>
  <c r="BC81" i="3"/>
  <c r="BA81" i="3"/>
  <c r="G81" i="3"/>
  <c r="B22" i="2"/>
  <c r="A22" i="2"/>
  <c r="C85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B75" i="3" s="1"/>
  <c r="BE74" i="3"/>
  <c r="BD74" i="3"/>
  <c r="BC74" i="3"/>
  <c r="BB74" i="3"/>
  <c r="BA74" i="3"/>
  <c r="G74" i="3"/>
  <c r="B21" i="2"/>
  <c r="A21" i="2"/>
  <c r="C79" i="3"/>
  <c r="BE71" i="3"/>
  <c r="BE72" i="3" s="1"/>
  <c r="I20" i="2" s="1"/>
  <c r="BD71" i="3"/>
  <c r="BD72" i="3" s="1"/>
  <c r="H20" i="2" s="1"/>
  <c r="BC71" i="3"/>
  <c r="BC72" i="3" s="1"/>
  <c r="G20" i="2" s="1"/>
  <c r="BB71" i="3"/>
  <c r="BB72" i="3" s="1"/>
  <c r="G71" i="3"/>
  <c r="F20" i="2"/>
  <c r="B20" i="2"/>
  <c r="A20" i="2"/>
  <c r="C72" i="3"/>
  <c r="BE68" i="3"/>
  <c r="BD68" i="3"/>
  <c r="BC68" i="3"/>
  <c r="BB68" i="3"/>
  <c r="G68" i="3"/>
  <c r="BA68" i="3" s="1"/>
  <c r="BE67" i="3"/>
  <c r="BD67" i="3"/>
  <c r="BC67" i="3"/>
  <c r="BB67" i="3"/>
  <c r="G67" i="3"/>
  <c r="BA67" i="3" s="1"/>
  <c r="BE66" i="3"/>
  <c r="BD66" i="3"/>
  <c r="BC66" i="3"/>
  <c r="BB66" i="3"/>
  <c r="G66" i="3"/>
  <c r="BA66" i="3" s="1"/>
  <c r="BE65" i="3"/>
  <c r="BD65" i="3"/>
  <c r="BC65" i="3"/>
  <c r="BB65" i="3"/>
  <c r="G65" i="3"/>
  <c r="BA65" i="3" s="1"/>
  <c r="BE64" i="3"/>
  <c r="BD64" i="3"/>
  <c r="BC64" i="3"/>
  <c r="BB64" i="3"/>
  <c r="G64" i="3"/>
  <c r="BA64" i="3" s="1"/>
  <c r="BE63" i="3"/>
  <c r="BD63" i="3"/>
  <c r="BC63" i="3"/>
  <c r="BB63" i="3"/>
  <c r="G63" i="3"/>
  <c r="B19" i="2"/>
  <c r="A19" i="2"/>
  <c r="C69" i="3"/>
  <c r="BE60" i="3"/>
  <c r="BD60" i="3"/>
  <c r="BC60" i="3"/>
  <c r="BB60" i="3"/>
  <c r="G60" i="3"/>
  <c r="BA60" i="3" s="1"/>
  <c r="BE59" i="3"/>
  <c r="BD59" i="3"/>
  <c r="BC59" i="3"/>
  <c r="BB59" i="3"/>
  <c r="G59" i="3"/>
  <c r="BA59" i="3" s="1"/>
  <c r="BE58" i="3"/>
  <c r="BD58" i="3"/>
  <c r="BC58" i="3"/>
  <c r="BB58" i="3"/>
  <c r="G58" i="3"/>
  <c r="BA58" i="3" s="1"/>
  <c r="BE57" i="3"/>
  <c r="BD57" i="3"/>
  <c r="BC57" i="3"/>
  <c r="BB57" i="3"/>
  <c r="G57" i="3"/>
  <c r="B18" i="2"/>
  <c r="A18" i="2"/>
  <c r="C61" i="3"/>
  <c r="BE54" i="3"/>
  <c r="BD54" i="3"/>
  <c r="BD55" i="3" s="1"/>
  <c r="H17" i="2" s="1"/>
  <c r="BC54" i="3"/>
  <c r="BC55" i="3" s="1"/>
  <c r="G17" i="2" s="1"/>
  <c r="BB54" i="3"/>
  <c r="BB55" i="3" s="1"/>
  <c r="F17" i="2" s="1"/>
  <c r="G54" i="3"/>
  <c r="B17" i="2"/>
  <c r="A17" i="2"/>
  <c r="BE55" i="3"/>
  <c r="I17" i="2" s="1"/>
  <c r="C55" i="3"/>
  <c r="BE51" i="3"/>
  <c r="BD51" i="3"/>
  <c r="BC51" i="3"/>
  <c r="BB51" i="3"/>
  <c r="G51" i="3"/>
  <c r="BA51" i="3" s="1"/>
  <c r="BE50" i="3"/>
  <c r="BD50" i="3"/>
  <c r="BC50" i="3"/>
  <c r="BB50" i="3"/>
  <c r="G50" i="3"/>
  <c r="BA50" i="3" s="1"/>
  <c r="BE49" i="3"/>
  <c r="BD49" i="3"/>
  <c r="BC49" i="3"/>
  <c r="BB49" i="3"/>
  <c r="G49" i="3"/>
  <c r="BA49" i="3" s="1"/>
  <c r="BE48" i="3"/>
  <c r="BD48" i="3"/>
  <c r="BC48" i="3"/>
  <c r="BB48" i="3"/>
  <c r="G48" i="3"/>
  <c r="B16" i="2"/>
  <c r="A16" i="2"/>
  <c r="C52" i="3"/>
  <c r="BE45" i="3"/>
  <c r="BD45" i="3"/>
  <c r="BC45" i="3"/>
  <c r="BB45" i="3"/>
  <c r="G45" i="3"/>
  <c r="BA45" i="3" s="1"/>
  <c r="BE44" i="3"/>
  <c r="BD44" i="3"/>
  <c r="BC44" i="3"/>
  <c r="BB44" i="3"/>
  <c r="BA44" i="3"/>
  <c r="G44" i="3"/>
  <c r="BE43" i="3"/>
  <c r="BD43" i="3"/>
  <c r="BC43" i="3"/>
  <c r="BB43" i="3"/>
  <c r="G43" i="3"/>
  <c r="BA43" i="3" s="1"/>
  <c r="BE42" i="3"/>
  <c r="BD42" i="3"/>
  <c r="BC42" i="3"/>
  <c r="BB42" i="3"/>
  <c r="G42" i="3"/>
  <c r="BA42" i="3" s="1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9" i="3"/>
  <c r="BD39" i="3"/>
  <c r="BC39" i="3"/>
  <c r="BB39" i="3"/>
  <c r="G39" i="3"/>
  <c r="BA39" i="3" s="1"/>
  <c r="BE38" i="3"/>
  <c r="BD38" i="3"/>
  <c r="BC38" i="3"/>
  <c r="BB38" i="3"/>
  <c r="G38" i="3"/>
  <c r="B15" i="2"/>
  <c r="A15" i="2"/>
  <c r="C46" i="3"/>
  <c r="BE35" i="3"/>
  <c r="BD35" i="3"/>
  <c r="BC35" i="3"/>
  <c r="BB35" i="3"/>
  <c r="G35" i="3"/>
  <c r="BA35" i="3" s="1"/>
  <c r="BE34" i="3"/>
  <c r="BD34" i="3"/>
  <c r="BC34" i="3"/>
  <c r="BB34" i="3"/>
  <c r="G34" i="3"/>
  <c r="BA34" i="3" s="1"/>
  <c r="BE33" i="3"/>
  <c r="BD33" i="3"/>
  <c r="BC33" i="3"/>
  <c r="BB33" i="3"/>
  <c r="G33" i="3"/>
  <c r="BA33" i="3" s="1"/>
  <c r="B14" i="2"/>
  <c r="A14" i="2"/>
  <c r="C36" i="3"/>
  <c r="BE30" i="3"/>
  <c r="BE31" i="3" s="1"/>
  <c r="I13" i="2" s="1"/>
  <c r="BD30" i="3"/>
  <c r="BC30" i="3"/>
  <c r="BC31" i="3" s="1"/>
  <c r="G13" i="2" s="1"/>
  <c r="BB30" i="3"/>
  <c r="BA30" i="3"/>
  <c r="BA31" i="3" s="1"/>
  <c r="E13" i="2" s="1"/>
  <c r="G30" i="3"/>
  <c r="B13" i="2"/>
  <c r="A13" i="2"/>
  <c r="BD31" i="3"/>
  <c r="H13" i="2" s="1"/>
  <c r="BB31" i="3"/>
  <c r="F13" i="2" s="1"/>
  <c r="G31" i="3"/>
  <c r="C31" i="3"/>
  <c r="BE27" i="3"/>
  <c r="BD27" i="3"/>
  <c r="BC27" i="3"/>
  <c r="BB27" i="3"/>
  <c r="G27" i="3"/>
  <c r="BA27" i="3" s="1"/>
  <c r="BE26" i="3"/>
  <c r="BD26" i="3"/>
  <c r="BC26" i="3"/>
  <c r="BB26" i="3"/>
  <c r="G26" i="3"/>
  <c r="BA26" i="3" s="1"/>
  <c r="B12" i="2"/>
  <c r="A12" i="2"/>
  <c r="C28" i="3"/>
  <c r="BE23" i="3"/>
  <c r="BE24" i="3" s="1"/>
  <c r="I11" i="2" s="1"/>
  <c r="BD23" i="3"/>
  <c r="BD24" i="3" s="1"/>
  <c r="H11" i="2" s="1"/>
  <c r="BC23" i="3"/>
  <c r="BC24" i="3" s="1"/>
  <c r="G11" i="2" s="1"/>
  <c r="BB23" i="3"/>
  <c r="G23" i="3"/>
  <c r="BA23" i="3" s="1"/>
  <c r="BA24" i="3" s="1"/>
  <c r="E11" i="2" s="1"/>
  <c r="B11" i="2"/>
  <c r="A11" i="2"/>
  <c r="BB24" i="3"/>
  <c r="F11" i="2" s="1"/>
  <c r="C24" i="3"/>
  <c r="BE20" i="3"/>
  <c r="BE21" i="3" s="1"/>
  <c r="I10" i="2" s="1"/>
  <c r="BD20" i="3"/>
  <c r="BD21" i="3" s="1"/>
  <c r="H10" i="2" s="1"/>
  <c r="BC20" i="3"/>
  <c r="BC21" i="3" s="1"/>
  <c r="G10" i="2" s="1"/>
  <c r="BB20" i="3"/>
  <c r="G20" i="3"/>
  <c r="BA20" i="3" s="1"/>
  <c r="BA21" i="3" s="1"/>
  <c r="E10" i="2" s="1"/>
  <c r="B10" i="2"/>
  <c r="A10" i="2"/>
  <c r="BB21" i="3"/>
  <c r="F10" i="2" s="1"/>
  <c r="C21" i="3"/>
  <c r="BE17" i="3"/>
  <c r="BE18" i="3" s="1"/>
  <c r="I9" i="2" s="1"/>
  <c r="BD17" i="3"/>
  <c r="BC17" i="3"/>
  <c r="BC18" i="3" s="1"/>
  <c r="G9" i="2" s="1"/>
  <c r="BB17" i="3"/>
  <c r="G17" i="3"/>
  <c r="BA17" i="3" s="1"/>
  <c r="BA18" i="3" s="1"/>
  <c r="E9" i="2" s="1"/>
  <c r="B9" i="2"/>
  <c r="A9" i="2"/>
  <c r="BD18" i="3"/>
  <c r="H9" i="2" s="1"/>
  <c r="BB18" i="3"/>
  <c r="F9" i="2" s="1"/>
  <c r="C18" i="3"/>
  <c r="BE14" i="3"/>
  <c r="BD14" i="3"/>
  <c r="BC14" i="3"/>
  <c r="BB14" i="3"/>
  <c r="G14" i="3"/>
  <c r="BA14" i="3" s="1"/>
  <c r="BE13" i="3"/>
  <c r="BD13" i="3"/>
  <c r="BC13" i="3"/>
  <c r="BB13" i="3"/>
  <c r="G13" i="3"/>
  <c r="BA13" i="3" s="1"/>
  <c r="B8" i="2"/>
  <c r="A8" i="2"/>
  <c r="C15" i="3"/>
  <c r="BE10" i="3"/>
  <c r="BD10" i="3"/>
  <c r="BC10" i="3"/>
  <c r="BB10" i="3"/>
  <c r="BB11" i="3" s="1"/>
  <c r="F7" i="2" s="1"/>
  <c r="BA10" i="3"/>
  <c r="G10" i="3"/>
  <c r="BE8" i="3"/>
  <c r="BD8" i="3"/>
  <c r="BD11" i="3" s="1"/>
  <c r="H7" i="2" s="1"/>
  <c r="BC8" i="3"/>
  <c r="BB8" i="3"/>
  <c r="G8" i="3"/>
  <c r="G11" i="3" s="1"/>
  <c r="B7" i="2"/>
  <c r="A7" i="2"/>
  <c r="C11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C156" i="3" l="1"/>
  <c r="G34" i="2" s="1"/>
  <c r="BE142" i="3"/>
  <c r="I32" i="2" s="1"/>
  <c r="BA119" i="3"/>
  <c r="E29" i="2" s="1"/>
  <c r="BE119" i="3"/>
  <c r="I29" i="2" s="1"/>
  <c r="BE112" i="3"/>
  <c r="I27" i="2" s="1"/>
  <c r="BA103" i="3"/>
  <c r="E25" i="2" s="1"/>
  <c r="BE103" i="3"/>
  <c r="I25" i="2" s="1"/>
  <c r="BC97" i="3"/>
  <c r="G24" i="2" s="1"/>
  <c r="BA89" i="3"/>
  <c r="E23" i="2" s="1"/>
  <c r="BE85" i="3"/>
  <c r="I22" i="2" s="1"/>
  <c r="BA79" i="3"/>
  <c r="E21" i="2" s="1"/>
  <c r="BC61" i="3"/>
  <c r="G18" i="2" s="1"/>
  <c r="BC52" i="3"/>
  <c r="G16" i="2" s="1"/>
  <c r="BE52" i="3"/>
  <c r="I16" i="2" s="1"/>
  <c r="BB46" i="3"/>
  <c r="F15" i="2" s="1"/>
  <c r="BD46" i="3"/>
  <c r="H15" i="2" s="1"/>
  <c r="G36" i="3"/>
  <c r="BD28" i="3"/>
  <c r="H12" i="2" s="1"/>
  <c r="G15" i="3"/>
  <c r="BA8" i="3"/>
  <c r="BA11" i="3" s="1"/>
  <c r="E7" i="2" s="1"/>
  <c r="G46" i="3"/>
  <c r="BE61" i="3"/>
  <c r="I18" i="2" s="1"/>
  <c r="BC79" i="3"/>
  <c r="G21" i="2" s="1"/>
  <c r="BE89" i="3"/>
  <c r="I23" i="2" s="1"/>
  <c r="BC112" i="3"/>
  <c r="G27" i="2" s="1"/>
  <c r="BD119" i="3"/>
  <c r="H29" i="2" s="1"/>
  <c r="BC142" i="3"/>
  <c r="G32" i="2" s="1"/>
  <c r="BE156" i="3"/>
  <c r="I34" i="2" s="1"/>
  <c r="BA156" i="3"/>
  <c r="E34" i="2" s="1"/>
  <c r="BC181" i="3"/>
  <c r="G37" i="2" s="1"/>
  <c r="BE181" i="3"/>
  <c r="I37" i="2" s="1"/>
  <c r="BC15" i="3"/>
  <c r="G8" i="2" s="1"/>
  <c r="BC36" i="3"/>
  <c r="G14" i="2" s="1"/>
  <c r="BA38" i="3"/>
  <c r="BE46" i="3"/>
  <c r="I15" i="2" s="1"/>
  <c r="BC69" i="3"/>
  <c r="G19" i="2" s="1"/>
  <c r="BE69" i="3"/>
  <c r="I19" i="2" s="1"/>
  <c r="BD89" i="3"/>
  <c r="H23" i="2" s="1"/>
  <c r="BA97" i="3"/>
  <c r="E24" i="2" s="1"/>
  <c r="BE97" i="3"/>
  <c r="I24" i="2" s="1"/>
  <c r="BC107" i="3"/>
  <c r="G26" i="2" s="1"/>
  <c r="BE107" i="3"/>
  <c r="I26" i="2" s="1"/>
  <c r="BA112" i="3"/>
  <c r="E27" i="2" s="1"/>
  <c r="BC129" i="3"/>
  <c r="G30" i="2" s="1"/>
  <c r="BA129" i="3"/>
  <c r="E30" i="2" s="1"/>
  <c r="BD134" i="3"/>
  <c r="H31" i="2" s="1"/>
  <c r="BE134" i="3"/>
  <c r="I31" i="2" s="1"/>
  <c r="G168" i="3"/>
  <c r="BE15" i="3"/>
  <c r="I8" i="2" s="1"/>
  <c r="BE79" i="3"/>
  <c r="I21" i="2" s="1"/>
  <c r="BC85" i="3"/>
  <c r="G22" i="2" s="1"/>
  <c r="BA85" i="3"/>
  <c r="E22" i="2" s="1"/>
  <c r="BE129" i="3"/>
  <c r="I30" i="2" s="1"/>
  <c r="BA134" i="3"/>
  <c r="E31" i="2" s="1"/>
  <c r="BA142" i="3"/>
  <c r="E32" i="2" s="1"/>
  <c r="BA146" i="3"/>
  <c r="E33" i="2" s="1"/>
  <c r="BA168" i="3"/>
  <c r="E35" i="2" s="1"/>
  <c r="BA46" i="3"/>
  <c r="E15" i="2" s="1"/>
  <c r="BD15" i="3"/>
  <c r="H8" i="2" s="1"/>
  <c r="BC28" i="3"/>
  <c r="G12" i="2" s="1"/>
  <c r="BE28" i="3"/>
  <c r="I12" i="2" s="1"/>
  <c r="BD36" i="3"/>
  <c r="H14" i="2" s="1"/>
  <c r="BB52" i="3"/>
  <c r="F16" i="2" s="1"/>
  <c r="BB61" i="3"/>
  <c r="F18" i="2" s="1"/>
  <c r="BC11" i="3"/>
  <c r="G7" i="2" s="1"/>
  <c r="BE11" i="3"/>
  <c r="I7" i="2" s="1"/>
  <c r="BB15" i="3"/>
  <c r="F8" i="2" s="1"/>
  <c r="BB28" i="3"/>
  <c r="F12" i="2" s="1"/>
  <c r="BB36" i="3"/>
  <c r="F14" i="2" s="1"/>
  <c r="BC46" i="3"/>
  <c r="G15" i="2" s="1"/>
  <c r="BB114" i="3"/>
  <c r="BB115" i="3" s="1"/>
  <c r="F28" i="2" s="1"/>
  <c r="BA28" i="3"/>
  <c r="E12" i="2" s="1"/>
  <c r="BD85" i="3"/>
  <c r="H22" i="2" s="1"/>
  <c r="BD112" i="3"/>
  <c r="H27" i="2" s="1"/>
  <c r="G89" i="3"/>
  <c r="BB87" i="3"/>
  <c r="BB89" i="3" s="1"/>
  <c r="F23" i="2" s="1"/>
  <c r="G129" i="3"/>
  <c r="BB121" i="3"/>
  <c r="BB129" i="3" s="1"/>
  <c r="F30" i="2" s="1"/>
  <c r="BD170" i="3"/>
  <c r="BD171" i="3" s="1"/>
  <c r="H36" i="2" s="1"/>
  <c r="BA15" i="3"/>
  <c r="E8" i="2" s="1"/>
  <c r="G18" i="3"/>
  <c r="G24" i="3"/>
  <c r="BD97" i="3"/>
  <c r="H24" i="2" s="1"/>
  <c r="BD103" i="3"/>
  <c r="H25" i="2" s="1"/>
  <c r="G112" i="3"/>
  <c r="BB109" i="3"/>
  <c r="BB112" i="3" s="1"/>
  <c r="F27" i="2" s="1"/>
  <c r="BB142" i="3"/>
  <c r="F32" i="2" s="1"/>
  <c r="BB156" i="3"/>
  <c r="F34" i="2" s="1"/>
  <c r="BD158" i="3"/>
  <c r="BD168" i="3" s="1"/>
  <c r="H35" i="2" s="1"/>
  <c r="BD181" i="3"/>
  <c r="H37" i="2" s="1"/>
  <c r="BD52" i="3"/>
  <c r="H16" i="2" s="1"/>
  <c r="G69" i="3"/>
  <c r="BA63" i="3"/>
  <c r="BA69" i="3" s="1"/>
  <c r="E19" i="2" s="1"/>
  <c r="BB79" i="3"/>
  <c r="F21" i="2" s="1"/>
  <c r="G97" i="3"/>
  <c r="BB91" i="3"/>
  <c r="BB97" i="3" s="1"/>
  <c r="F24" i="2" s="1"/>
  <c r="G103" i="3"/>
  <c r="BB99" i="3"/>
  <c r="BB103" i="3" s="1"/>
  <c r="F25" i="2" s="1"/>
  <c r="G119" i="3"/>
  <c r="BB117" i="3"/>
  <c r="BB119" i="3" s="1"/>
  <c r="F29" i="2" s="1"/>
  <c r="G21" i="3"/>
  <c r="G28" i="3"/>
  <c r="BA36" i="3"/>
  <c r="E14" i="2" s="1"/>
  <c r="BE36" i="3"/>
  <c r="I14" i="2" s="1"/>
  <c r="BA57" i="3"/>
  <c r="BA61" i="3" s="1"/>
  <c r="E18" i="2" s="1"/>
  <c r="G61" i="3"/>
  <c r="BB69" i="3"/>
  <c r="F19" i="2" s="1"/>
  <c r="BA71" i="3"/>
  <c r="BA72" i="3" s="1"/>
  <c r="E20" i="2" s="1"/>
  <c r="G72" i="3"/>
  <c r="G85" i="3"/>
  <c r="BB81" i="3"/>
  <c r="BB85" i="3" s="1"/>
  <c r="F22" i="2" s="1"/>
  <c r="G107" i="3"/>
  <c r="BB105" i="3"/>
  <c r="BB107" i="3" s="1"/>
  <c r="F26" i="2" s="1"/>
  <c r="BD129" i="3"/>
  <c r="H30" i="2" s="1"/>
  <c r="G134" i="3"/>
  <c r="BB131" i="3"/>
  <c r="BB134" i="3" s="1"/>
  <c r="F31" i="2" s="1"/>
  <c r="BB181" i="3"/>
  <c r="F37" i="2" s="1"/>
  <c r="G52" i="3"/>
  <c r="BA48" i="3"/>
  <c r="BA52" i="3" s="1"/>
  <c r="E16" i="2" s="1"/>
  <c r="BA54" i="3"/>
  <c r="BA55" i="3" s="1"/>
  <c r="E17" i="2" s="1"/>
  <c r="G55" i="3"/>
  <c r="BD61" i="3"/>
  <c r="H18" i="2" s="1"/>
  <c r="BD69" i="3"/>
  <c r="H19" i="2" s="1"/>
  <c r="G79" i="3"/>
  <c r="BD79" i="3"/>
  <c r="H21" i="2" s="1"/>
  <c r="G142" i="3"/>
  <c r="BD142" i="3"/>
  <c r="H32" i="2" s="1"/>
  <c r="G146" i="3"/>
  <c r="BD146" i="3"/>
  <c r="H33" i="2" s="1"/>
  <c r="G156" i="3"/>
  <c r="BD148" i="3"/>
  <c r="BD156" i="3" s="1"/>
  <c r="H34" i="2" s="1"/>
  <c r="BB168" i="3"/>
  <c r="F35" i="2" s="1"/>
  <c r="G181" i="3"/>
  <c r="BA173" i="3"/>
  <c r="BA181" i="3" s="1"/>
  <c r="E37" i="2" s="1"/>
  <c r="I38" i="2" l="1"/>
  <c r="C21" i="1" s="1"/>
  <c r="G38" i="2"/>
  <c r="C18" i="1" s="1"/>
  <c r="E38" i="2"/>
  <c r="C15" i="1" s="1"/>
  <c r="F38" i="2"/>
  <c r="C16" i="1" s="1"/>
  <c r="H38" i="2"/>
  <c r="C17" i="1" s="1"/>
  <c r="G48" i="2" l="1"/>
  <c r="I48" i="2" s="1"/>
  <c r="G20" i="1" s="1"/>
  <c r="G43" i="2"/>
  <c r="I43" i="2" s="1"/>
  <c r="G15" i="1" s="1"/>
  <c r="G44" i="2"/>
  <c r="I44" i="2" s="1"/>
  <c r="G16" i="1" s="1"/>
  <c r="C19" i="1"/>
  <c r="C22" i="1" s="1"/>
  <c r="G47" i="2"/>
  <c r="I47" i="2" s="1"/>
  <c r="G19" i="1" s="1"/>
  <c r="G45" i="2"/>
  <c r="I45" i="2" s="1"/>
  <c r="G17" i="1" s="1"/>
  <c r="G49" i="2"/>
  <c r="I49" i="2" s="1"/>
  <c r="G21" i="1" s="1"/>
  <c r="G46" i="2"/>
  <c r="I46" i="2" s="1"/>
  <c r="G18" i="1" s="1"/>
  <c r="G50" i="2"/>
  <c r="I50" i="2" s="1"/>
  <c r="H51" i="2" l="1"/>
  <c r="G23" i="1" s="1"/>
  <c r="G22" i="1" s="1"/>
  <c r="C23" i="1" l="1"/>
  <c r="F30" i="1" s="1"/>
  <c r="F31" i="1" s="1"/>
  <c r="F34" i="1" s="1"/>
</calcChain>
</file>

<file path=xl/sharedStrings.xml><?xml version="1.0" encoding="utf-8"?>
<sst xmlns="http://schemas.openxmlformats.org/spreadsheetml/2006/main" count="570" uniqueCount="376">
  <si>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</si>
  <si>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</si>
  <si>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</si>
  <si>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</si>
  <si>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</si>
  <si>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</si>
  <si>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</si>
  <si>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</si>
  <si>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</si>
  <si>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</si>
  <si>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</si>
  <si>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</si>
  <si>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</si>
  <si>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</si>
  <si>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</si>
  <si>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</si>
  <si>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</si>
  <si>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</si>
  <si>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</si>
  <si>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</si>
  <si>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</si>
  <si>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</si>
  <si>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</si>
  <si>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</si>
  <si>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</si>
  <si>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</si>
  <si>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</si>
  <si>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</si>
  <si>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</si>
  <si>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</si>
  <si>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</si>
  <si>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</si>
  <si>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</si>
  <si>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</si>
  <si>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</si>
  <si>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</si>
  <si>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</si>
  <si>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</si>
  <si>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</si>
  <si>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</si>
  <si>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</si>
  <si>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</si>
  <si>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</si>
  <si>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</si>
  <si>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</si>
  <si>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</si>
  <si>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</si>
  <si>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</si>
  <si>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</si>
  <si>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</si>
  <si>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</si>
  <si>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</si>
  <si>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</si>
  <si>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</si>
  <si>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</si>
  <si>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</si>
  <si>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</si>
  <si>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</si>
  <si>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</si>
  <si>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</si>
  <si>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</si>
  <si>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</si>
  <si>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</si>
  <si>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</si>
  <si>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</si>
  <si>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</si>
  <si>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</si>
  <si>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</si>
  <si>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</si>
  <si>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</si>
  <si>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</si>
  <si>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</si>
  <si>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</si>
  <si>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</si>
  <si>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</si>
  <si>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</si>
  <si>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JF1</t>
  </si>
  <si>
    <t>Projekty staveb</t>
  </si>
  <si>
    <t>JF01</t>
  </si>
  <si>
    <t>02</t>
  </si>
  <si>
    <t>Rekonstrukce domů</t>
  </si>
  <si>
    <t>Rekonstrukce domu Nerudova 40 - dotační</t>
  </si>
  <si>
    <t>12</t>
  </si>
  <si>
    <t>Odkopávky a prokopávky</t>
  </si>
  <si>
    <t>121101101R00</t>
  </si>
  <si>
    <t xml:space="preserve">Sejmutí ornice s přemístěním na vzdálenost do 50 m </t>
  </si>
  <si>
    <t>m3</t>
  </si>
  <si>
    <t>122301109R00</t>
  </si>
  <si>
    <t xml:space="preserve">Příplatek za lepivost - odkopávky v hor. 4 </t>
  </si>
  <si>
    <t>13</t>
  </si>
  <si>
    <t>Hloubené vykopávky</t>
  </si>
  <si>
    <t>131301101R00</t>
  </si>
  <si>
    <t xml:space="preserve">Hloubení nezapažených jam v hor.4 do 100 m3 </t>
  </si>
  <si>
    <t>131301109R00</t>
  </si>
  <si>
    <t xml:space="preserve">Příplatek za lepivost - hloubení nezap.jam v hor.4 </t>
  </si>
  <si>
    <t>17</t>
  </si>
  <si>
    <t>Konstrukce ze zemin</t>
  </si>
  <si>
    <t>174101101R00</t>
  </si>
  <si>
    <t xml:space="preserve">Zásyp zhutněný jam šachet rýh  kolem objektů </t>
  </si>
  <si>
    <t>18</t>
  </si>
  <si>
    <t>Povrchové úpravy terénu</t>
  </si>
  <si>
    <t>181301101R00</t>
  </si>
  <si>
    <t xml:space="preserve">Rozprostření ornice, rovina, tl. do 10 cm do 500m2 </t>
  </si>
  <si>
    <t>m2</t>
  </si>
  <si>
    <t>31</t>
  </si>
  <si>
    <t>Zdi podpěrné a volné</t>
  </si>
  <si>
    <t>314100001RA1</t>
  </si>
  <si>
    <t xml:space="preserve">Oprav- Komín z CP </t>
  </si>
  <si>
    <t>m</t>
  </si>
  <si>
    <t>34</t>
  </si>
  <si>
    <t>Stěny a příčky</t>
  </si>
  <si>
    <t>342255028RT1</t>
  </si>
  <si>
    <t>Příčky z desek Ytong tl. 15 cm desky P 2 - 500, 599 x 249 x 150 mm</t>
  </si>
  <si>
    <t>346244371RT2</t>
  </si>
  <si>
    <t>Zazdívka rýh, potrubí, kapes cihlami tl. 14 cm s použitím suché maltové směsi</t>
  </si>
  <si>
    <t>41</t>
  </si>
  <si>
    <t>Stropy a stropní konstrukce</t>
  </si>
  <si>
    <t>416011113R00</t>
  </si>
  <si>
    <t>Podhledy SDK,1x dř.podkonstr. 1x deska RBI 12,5 mm omítka</t>
  </si>
  <si>
    <t>61</t>
  </si>
  <si>
    <t>Upravy povrchů vnitřní</t>
  </si>
  <si>
    <t>612421331R00</t>
  </si>
  <si>
    <t xml:space="preserve">Oprava vápen.omítek stěn do 30 % pl. - štukových </t>
  </si>
  <si>
    <t>612472181RT2</t>
  </si>
  <si>
    <t>Omítka stěn, jádro míchané, štuk ze suché směsi štuk 033/ 29</t>
  </si>
  <si>
    <t>612473185R00</t>
  </si>
  <si>
    <t xml:space="preserve">Příplatek za zabudované omítníky v ploše stěn </t>
  </si>
  <si>
    <t>62</t>
  </si>
  <si>
    <t>Úpravy povrchů vnější</t>
  </si>
  <si>
    <t>620471233U00</t>
  </si>
  <si>
    <t xml:space="preserve">Vně om silikát tl 2mm </t>
  </si>
  <si>
    <t>622432111R00</t>
  </si>
  <si>
    <t xml:space="preserve">Omítka stěn dekorativní Terra-marmolit jemnozrnná </t>
  </si>
  <si>
    <t>622481118U00</t>
  </si>
  <si>
    <t xml:space="preserve">Potažení stěn sklovl+tmel </t>
  </si>
  <si>
    <t>622712218U00</t>
  </si>
  <si>
    <t xml:space="preserve">KZS desky XPS 8cm+hmoždinky trn kov </t>
  </si>
  <si>
    <t>622747215U00</t>
  </si>
  <si>
    <t xml:space="preserve">KZS podhled miner kolmé vlákno 5cm </t>
  </si>
  <si>
    <t>6227A</t>
  </si>
  <si>
    <t xml:space="preserve">KZS PUR 8cm +hmoždinky trn kov </t>
  </si>
  <si>
    <t>6227B</t>
  </si>
  <si>
    <t xml:space="preserve">KZS PUR 4cm +hmoždinky trn kov </t>
  </si>
  <si>
    <t>627473111U00</t>
  </si>
  <si>
    <t xml:space="preserve">Stěrka vyr ploch san malta 1vr 2mm </t>
  </si>
  <si>
    <t>94</t>
  </si>
  <si>
    <t>Lešení a stavební výtahy</t>
  </si>
  <si>
    <t>941111121U00</t>
  </si>
  <si>
    <t xml:space="preserve">Mtž leš řad trub leh+podl š1,2 v10m </t>
  </si>
  <si>
    <t>941111821U00</t>
  </si>
  <si>
    <t xml:space="preserve">Dmtž leš řad trub leh+podl š1,2 v10m </t>
  </si>
  <si>
    <t>941941191R00</t>
  </si>
  <si>
    <t xml:space="preserve">Příplatek za každý měsíc použití lešení </t>
  </si>
  <si>
    <t>949121112U00</t>
  </si>
  <si>
    <t xml:space="preserve">Lešení leh pom koz dílc v 1,9m 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</si>
  <si>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</si>
  <si>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</si>
  <si>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</si>
  <si>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</si>
  <si>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</si>
  <si>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</si>
  <si>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962031133R00</t>
  </si>
  <si>
    <t xml:space="preserve">Bourání příček cihelných tl. 15 cm </t>
  </si>
  <si>
    <t>968061125R00</t>
  </si>
  <si>
    <t xml:space="preserve">Vyvěšení dřevěných dveřních křídel pl. do 2 m2 </t>
  </si>
  <si>
    <t>kus</t>
  </si>
  <si>
    <t>968062355R00</t>
  </si>
  <si>
    <t xml:space="preserve">Vybourání dřevěných rámů oken dvojitých pl. 2 m2 </t>
  </si>
  <si>
    <t>968062455R00</t>
  </si>
  <si>
    <t xml:space="preserve">Vybourání dřevěných dveřních zárubní pl. do 2 m2 </t>
  </si>
  <si>
    <t>97</t>
  </si>
  <si>
    <t>Prorážení otvorů</t>
  </si>
  <si>
    <t>971033651R00</t>
  </si>
  <si>
    <t xml:space="preserve">Vybourání otv. zeď cihel. pl.4 m2, tl.60 cm, MVC </t>
  </si>
  <si>
    <t>972033491R00</t>
  </si>
  <si>
    <t xml:space="preserve">Vybourání otvorů cihel. klenba pl. 1 m2, nad 30 cm </t>
  </si>
  <si>
    <t>974031110U00</t>
  </si>
  <si>
    <t xml:space="preserve">Sekání rýh zdi cih hl 3cm š 3cm </t>
  </si>
  <si>
    <t>974031167R00</t>
  </si>
  <si>
    <t xml:space="preserve">Vysekání rýh ve zdi cihelné 15 x 30 cm </t>
  </si>
  <si>
    <t>974031221R00</t>
  </si>
  <si>
    <t xml:space="preserve">Vysekání rýh stropu 3 x 3 cm </t>
  </si>
  <si>
    <t>974031253R00</t>
  </si>
  <si>
    <t xml:space="preserve">Vysekání rýh stropu 10 x 10 cm </t>
  </si>
  <si>
    <t>99</t>
  </si>
  <si>
    <t>Staveništní přesun hmot</t>
  </si>
  <si>
    <t>998011002R00</t>
  </si>
  <si>
    <t xml:space="preserve">Přesun hmot pro budovy zděné výšky do 12 m </t>
  </si>
  <si>
    <t>t</t>
  </si>
  <si>
    <t>713</t>
  </si>
  <si>
    <t>Izolace tepelné</t>
  </si>
  <si>
    <t>713111111R00</t>
  </si>
  <si>
    <t xml:space="preserve">Izolace tepelné stropů vrchem kladené volně </t>
  </si>
  <si>
    <t>713134211RO2</t>
  </si>
  <si>
    <t>Montáž parozábrany s přelepením spojů parotěsná fólie DEKFOL N 110 speciál</t>
  </si>
  <si>
    <t>6315141.a</t>
  </si>
  <si>
    <t>Deska z minerální plsti ORSIL UNI tl. 200 mm</t>
  </si>
  <si>
    <t>6315141a</t>
  </si>
  <si>
    <t>Deska z minerální plsti ORSIL UNI tl. 140 mm</t>
  </si>
  <si>
    <t>998713102R00</t>
  </si>
  <si>
    <t xml:space="preserve">Přesun hmot pro izolace tepelné, výšky do 12 m </t>
  </si>
  <si>
    <t>725</t>
  </si>
  <si>
    <t>Zařizovací předměty</t>
  </si>
  <si>
    <t>725 002</t>
  </si>
  <si>
    <t xml:space="preserve">D+M rozvodů ZTI </t>
  </si>
  <si>
    <t>celek</t>
  </si>
  <si>
    <t>725 ZTP</t>
  </si>
  <si>
    <t xml:space="preserve">D+M zařizovacích předmětu </t>
  </si>
  <si>
    <t>725640801R00</t>
  </si>
  <si>
    <t xml:space="preserve">Demontáž těles otopných článkových </t>
  </si>
  <si>
    <t>soubor</t>
  </si>
  <si>
    <t>998725202R00</t>
  </si>
  <si>
    <t xml:space="preserve">Přesun hmot pro zařizovací předměty, výšky do 12 m </t>
  </si>
  <si>
    <t>732</t>
  </si>
  <si>
    <t>Strojovny</t>
  </si>
  <si>
    <t>732 01KOT</t>
  </si>
  <si>
    <t xml:space="preserve">D+M - Kotel a ohřívač vody dle specifikace inv. </t>
  </si>
  <si>
    <t>998732202R00</t>
  </si>
  <si>
    <t xml:space="preserve">Přesun hmot pro strojovny, výšky do 12 m </t>
  </si>
  <si>
    <t>733</t>
  </si>
  <si>
    <t>Rozvod potrubí</t>
  </si>
  <si>
    <t>733 01 TI</t>
  </si>
  <si>
    <t xml:space="preserve">D+M Teplená izolace potrubí </t>
  </si>
  <si>
    <t>733111203R00</t>
  </si>
  <si>
    <t xml:space="preserve">Potrubí závitové zesílené nízkotlaké DN 15 </t>
  </si>
  <si>
    <t>733111204R00</t>
  </si>
  <si>
    <t xml:space="preserve">Potrubí závitové zesílené nízkotlaké DN 20 </t>
  </si>
  <si>
    <t>733113113R00</t>
  </si>
  <si>
    <t xml:space="preserve">Příplatek za zhotovení přípojky DN 15 </t>
  </si>
  <si>
    <t>733141102R00</t>
  </si>
  <si>
    <t xml:space="preserve">Odvzdušňovací nádobky z trub.ocelových do DN 50 </t>
  </si>
  <si>
    <t>998733203R00</t>
  </si>
  <si>
    <t xml:space="preserve">Přesun hmot pro rozvody potrubí, výšky do 12 m </t>
  </si>
  <si>
    <t>735</t>
  </si>
  <si>
    <t>Otopná tělesa</t>
  </si>
  <si>
    <t>735 001</t>
  </si>
  <si>
    <t xml:space="preserve">Připevnění otopných těles </t>
  </si>
  <si>
    <t>735002</t>
  </si>
  <si>
    <t xml:space="preserve">D+M Armatur pro potrubí a otopná tělesa </t>
  </si>
  <si>
    <t>735156274R00</t>
  </si>
  <si>
    <t xml:space="preserve">Otopná tělesa panelová </t>
  </si>
  <si>
    <t>998735202R00</t>
  </si>
  <si>
    <t xml:space="preserve">Přesun hmot pro otopná tělesa, výšky do 12 m </t>
  </si>
  <si>
    <t>763</t>
  </si>
  <si>
    <t>Dřevostavby</t>
  </si>
  <si>
    <t>763171213U00</t>
  </si>
  <si>
    <t xml:space="preserve">Mtž reviz klapka -0,5m2 SDK podhled </t>
  </si>
  <si>
    <t>998763101R00</t>
  </si>
  <si>
    <t xml:space="preserve">Přesun hmot pro dřevostavby, výšky do 12 m </t>
  </si>
  <si>
    <t>764</t>
  </si>
  <si>
    <t>Konstrukce klempířské</t>
  </si>
  <si>
    <t>764410220TiZ</t>
  </si>
  <si>
    <t xml:space="preserve">Oplechování parapetů a střechy včetně rohů TiZn, </t>
  </si>
  <si>
    <t>764410221TiZ</t>
  </si>
  <si>
    <t xml:space="preserve">Střešní žlaby a svody </t>
  </si>
  <si>
    <t>998764201R00</t>
  </si>
  <si>
    <t xml:space="preserve">Přesun hmot pro klempířské konstr., výšky do 6 m </t>
  </si>
  <si>
    <t>765</t>
  </si>
  <si>
    <t>Krytiny tvrdé</t>
  </si>
  <si>
    <t>765330062RAA</t>
  </si>
  <si>
    <t>Zastřešení betonovou krytinou střech složitých</t>
  </si>
  <si>
    <t>766</t>
  </si>
  <si>
    <t>Konstrukce truhlářské</t>
  </si>
  <si>
    <t>766R1</t>
  </si>
  <si>
    <t xml:space="preserve">Kontrola a oprava krovové soustavy střechy </t>
  </si>
  <si>
    <t>hod</t>
  </si>
  <si>
    <t>998766102R00</t>
  </si>
  <si>
    <t xml:space="preserve">Přesun hmot pro truhlářské konstr., výšky do 12 m </t>
  </si>
  <si>
    <t>769</t>
  </si>
  <si>
    <t>Otvorové prvky z plastu</t>
  </si>
  <si>
    <t>611x5</t>
  </si>
  <si>
    <t xml:space="preserve">Dveře plastové DE3 0,9x2,15 </t>
  </si>
  <si>
    <t>611x6</t>
  </si>
  <si>
    <t xml:space="preserve">Dveře plastové DE2 0,9x2,15 </t>
  </si>
  <si>
    <t>611x7</t>
  </si>
  <si>
    <t xml:space="preserve">Dveře plastové DE1 1,4x2,15 </t>
  </si>
  <si>
    <t>769000000R00</t>
  </si>
  <si>
    <t xml:space="preserve">Montáž plastových oken a dveří </t>
  </si>
  <si>
    <t>769000000X01</t>
  </si>
  <si>
    <t xml:space="preserve">Utěsnění připojovací spáry pomocí difůzních pásek </t>
  </si>
  <si>
    <t>611x1</t>
  </si>
  <si>
    <t>Okno plastové O1 - 1,4x1,9 dle specifikace</t>
  </si>
  <si>
    <t>611x2</t>
  </si>
  <si>
    <t>Okno plastové O2 - 0,95x1,9 dle specifikace</t>
  </si>
  <si>
    <t>998769201R00</t>
  </si>
  <si>
    <t xml:space="preserve">Přesun hmot pro plastová okna , výšky do 6 m </t>
  </si>
  <si>
    <t>776</t>
  </si>
  <si>
    <t>Podlahy povlakové</t>
  </si>
  <si>
    <t>776200010RA0</t>
  </si>
  <si>
    <t xml:space="preserve">Demontáž povlakových podlah schodišťových stupňů </t>
  </si>
  <si>
    <t>776220010RAB</t>
  </si>
  <si>
    <t>Povlaková podlaha schodišť z plastů nová podlahovina</t>
  </si>
  <si>
    <t>776590050RAD</t>
  </si>
  <si>
    <t>Výměna povlakové podlahy z plochy, PVC nová podlahovina</t>
  </si>
  <si>
    <t>781</t>
  </si>
  <si>
    <t>Obklady keramické</t>
  </si>
  <si>
    <t>781230111R00</t>
  </si>
  <si>
    <t xml:space="preserve">Obkládání stěn vnitř.keram. do tmele do 100x100 mm </t>
  </si>
  <si>
    <t>781494511U00</t>
  </si>
  <si>
    <t xml:space="preserve">Plastový profil flex lep ukončovací </t>
  </si>
  <si>
    <t>781495111U00</t>
  </si>
  <si>
    <t xml:space="preserve">Penetrace podkladu obkladu </t>
  </si>
  <si>
    <t>781900010RA0</t>
  </si>
  <si>
    <t xml:space="preserve">Odsekání obkladů vnitřních </t>
  </si>
  <si>
    <t>59764200a</t>
  </si>
  <si>
    <t>Dlažba  100x100x9 mm</t>
  </si>
  <si>
    <t>998781201R00</t>
  </si>
  <si>
    <t xml:space="preserve">Přesun hmot pro obklady keramické, výšky do 6 m </t>
  </si>
  <si>
    <t>784</t>
  </si>
  <si>
    <t>Malby</t>
  </si>
  <si>
    <t>784121101R00</t>
  </si>
  <si>
    <t xml:space="preserve">Penetrace podkladu nátěrem, 1 x </t>
  </si>
  <si>
    <t>784125412R00</t>
  </si>
  <si>
    <t xml:space="preserve">Malba tekutá, bílá, bez penetr. 2x </t>
  </si>
  <si>
    <t>M21</t>
  </si>
  <si>
    <t>Elektromontáže</t>
  </si>
  <si>
    <t>210010003R00</t>
  </si>
  <si>
    <t xml:space="preserve">Trubka ohebná pod omítku, typ 23.. 23 mm </t>
  </si>
  <si>
    <t>210810046R00</t>
  </si>
  <si>
    <t xml:space="preserve">Kabel CYKY-m 750 V 3 x 2,5 mm2 pevně uložený </t>
  </si>
  <si>
    <t>M21 - jistič</t>
  </si>
  <si>
    <t xml:space="preserve">D+M - JIstiče dle specifikace </t>
  </si>
  <si>
    <t>M21 svítidla</t>
  </si>
  <si>
    <t xml:space="preserve">D+M - Osvětlení dle specifikace investora </t>
  </si>
  <si>
    <t>M21- podružn</t>
  </si>
  <si>
    <t xml:space="preserve">Podružný materiál pro montáže El. vedení </t>
  </si>
  <si>
    <t>M21-vyp+zás</t>
  </si>
  <si>
    <t xml:space="preserve">D+M - Zásuvky a vypínače dle specifikace </t>
  </si>
  <si>
    <t>34111036</t>
  </si>
  <si>
    <t>Kabel silový s Cu jádrem 750 V CYKY 3 x 2,5 mm2</t>
  </si>
  <si>
    <t>34571022a</t>
  </si>
  <si>
    <t>Trubka elektroinst. ohebná kovová Kopex 3323</t>
  </si>
  <si>
    <t>M24</t>
  </si>
  <si>
    <t>Montáže vzduchotechnických zařízení</t>
  </si>
  <si>
    <t>M24 Vzduch</t>
  </si>
  <si>
    <t xml:space="preserve">D+M - Jednotek VZT </t>
  </si>
  <si>
    <t>Rekuperační jednotka</t>
  </si>
  <si>
    <t>Rozdělovač čerstvého vzduchu</t>
  </si>
  <si>
    <t>Sběrač špinavého vzduchu</t>
  </si>
  <si>
    <t>M24 pot</t>
  </si>
  <si>
    <t xml:space="preserve">D+M VZT potrubí vč, příslušenství </t>
  </si>
  <si>
    <t>Včetně:</t>
  </si>
  <si>
    <t>Ventilátorů</t>
  </si>
  <si>
    <t xml:space="preserve">Vyústek </t>
  </si>
  <si>
    <t xml:space="preserve">Zpětných klapek </t>
  </si>
  <si>
    <t>ostaních doplňků</t>
  </si>
  <si>
    <t>M99</t>
  </si>
  <si>
    <t>Ostatní práce "M"</t>
  </si>
  <si>
    <t>M1</t>
  </si>
  <si>
    <t xml:space="preserve">Zkoušky a revize během výstavby </t>
  </si>
  <si>
    <t>D96</t>
  </si>
  <si>
    <t>Přesuny suti a vybouraných hmot</t>
  </si>
  <si>
    <t>979017111R00</t>
  </si>
  <si>
    <t xml:space="preserve">Svislé přemístění suti nošením na H do 3,5 m </t>
  </si>
  <si>
    <t>979017191R00</t>
  </si>
  <si>
    <t xml:space="preserve">Příplatek k přemístění suti za dalších H 3,5 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</si>
  <si>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</si>
  <si>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</si>
  <si>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</si>
  <si>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</si>
  <si>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</si>
  <si>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</si>
  <si>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</si>
  <si>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</si>
  <si>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979087112R00</t>
  </si>
  <si>
    <t xml:space="preserve">Nakládání suti na dopravní prostředky </t>
  </si>
  <si>
    <t>979999996R00</t>
  </si>
  <si>
    <t xml:space="preserve">Poplatek za skládku suti a vybouraných hmot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</si>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</sst>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0.0"/>
    <numFmt numFmtId="166" formatCode="#,##0\ &quot;Kč&quot;"/>
  </numFmts>
  <fonts count="23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0" fontId="4" fillId="2" borderId="9" xfId="0" applyFont="1" applyFill="1" applyBorder="1"/>
    <xf numFmtId="0" fontId="3" fillId="2" borderId="9" xfId="0" applyFont="1" applyFill="1" applyBorder="1"/>
    <xf numFmtId="0" fontId="3" fillId="2" borderId="8" xfId="0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5" xfId="1" applyFont="1" applyBorder="1"/>
    <xf numFmtId="0" fontId="3" fillId="0" borderId="45" xfId="1" applyFont="1" applyBorder="1"/>
    <xf numFmtId="0" fontId="3" fillId="0" borderId="45" xfId="1" applyFont="1" applyBorder="1" applyAlignment="1">
      <alignment horizontal="right"/>
    </xf>
    <xf numFmtId="0" fontId="3" fillId="0" borderId="46" xfId="1" applyFont="1" applyBorder="1"/>
    <xf numFmtId="0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4" fillId="0" borderId="50" xfId="1" applyFont="1" applyBorder="1"/>
    <xf numFmtId="0" fontId="3" fillId="0" borderId="50" xfId="1" applyFont="1" applyBorder="1"/>
    <xf numFmtId="0" fontId="3" fillId="0" borderId="50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1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5" fillId="0" borderId="46" xfId="1" applyFont="1" applyBorder="1" applyAlignment="1">
      <alignment horizontal="right"/>
    </xf>
    <xf numFmtId="0" fontId="3" fillId="0" borderId="45" xfId="1" applyFont="1" applyBorder="1" applyAlignment="1">
      <alignment horizontal="left"/>
    </xf>
    <xf numFmtId="0" fontId="3" fillId="0" borderId="47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" fillId="0" borderId="0" xfId="1" applyNumberFormat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19" fillId="0" borderId="0" xfId="1" applyFont="1" applyAlignment="1">
      <alignment wrapText="1"/>
    </xf>
    <xf numFmtId="0" fontId="3" fillId="2" borderId="10" xfId="1" applyFont="1" applyFill="1" applyBorder="1" applyAlignment="1">
      <alignment horizontal="center"/>
    </xf>
    <xf numFmtId="49" fontId="20" fillId="2" borderId="10" xfId="1" applyNumberFormat="1" applyFont="1" applyFill="1" applyBorder="1" applyAlignment="1">
      <alignment horizontal="left"/>
    </xf>
    <xf numFmtId="0" fontId="20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" fillId="0" borderId="0" xfId="1" applyNumberFormat="1"/>
    <xf numFmtId="0" fontId="1" fillId="0" borderId="0" xfId="1" applyBorder="1"/>
    <xf numFmtId="0" fontId="21" fillId="0" borderId="0" xfId="1" applyFont="1" applyAlignment="1"/>
    <xf numFmtId="0" fontId="1" fillId="0" borderId="0" xfId="1" applyAlignment="1">
      <alignment horizontal="right"/>
    </xf>
    <xf numFmtId="0" fontId="22" fillId="0" borderId="0" xfId="1" applyFont="1" applyBorder="1"/>
    <xf numFmtId="3" fontId="22" fillId="0" borderId="0" xfId="1" applyNumberFormat="1" applyFont="1" applyBorder="1" applyAlignment="1">
      <alignment horizontal="right"/>
    </xf>
    <xf numFmtId="4" fontId="22" fillId="0" borderId="0" xfId="1" applyNumberFormat="1" applyFont="1" applyBorder="1"/>
    <xf numFmtId="0" fontId="21" fillId="0" borderId="0" xfId="1" applyFont="1" applyBorder="1" applyAlignment="1"/>
    <xf numFmtId="0" fontId="1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7" fillId="3" borderId="34" xfId="1" applyNumberFormat="1" applyFont="1" applyFill="1" applyBorder="1" applyAlignment="1">
      <alignment horizontal="left" wrapText="1" indent="1"/>
    </xf>
    <xf numFmtId="0" fontId="18" fillId="0" borderId="0" xfId="0" applyNumberFormat="1" applyFont="1"/>
    <xf numFmtId="0" fontId="18" fillId="0" borderId="13" xfId="0" applyNumberFormat="1" applyFont="1" applyBorder="1"/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M7" sqref="M7"/>
    </sheetView>
  </sheetViews>
  <sheetFormatPr defaultRowHeight="13.2" x14ac:dyDescent="0.25"/>
  <cols>
    <col min="1" max="1" width="2" customWidth="1"/>
    <col min="2" max="2" width="15" customWidth="1"/>
    <col min="3" max="3" width="15.88671875" customWidth="1"/>
    <col min="4" max="4" width="14.5546875" customWidth="1"/>
    <col min="5" max="5" width="13.5546875" customWidth="1"/>
    <col min="6" max="6" width="16.5546875" customWidth="1"/>
    <col min="7" max="7" width="15.33203125" customWidth="1"/>
  </cols>
  <sheetData>
    <row r="1" spans="1:57" ht="24.75" customHeight="1" thickBot="1" x14ac:dyDescent="0.3">
      <c r="A1" s="1" t="s">
        <v>0</v>
      </c>
      <c r="B1" s="2"/>
      <c r="C1" s="2"/>
      <c r="D1" s="2"/>
      <c r="E1" s="2"/>
      <c r="F1" s="2"/>
      <c r="G1" s="2"/>
    </row>
    <row r="2" spans="1:57" ht="12.75" customHeight="1" x14ac:dyDescent="0.25">
      <c r="A2" s="3" t="s">
        <v>1</v>
      </c>
      <c r="B2" s="4"/>
      <c r="C2" s="5">
        <f>Rekapitulace!H1</f>
        <v>1</v>
      </c>
      <c r="D2" s="5" t="str">
        <f>Rekapitulace!G2</f>
        <v>Rekonstrukce domu Nerudova 40 - dotační</v>
      </c>
      <c r="E2" s="4"/>
      <c r="F2" s="6" t="s">
        <v>2</v>
      </c>
      <c r="G2" s="7"/>
    </row>
    <row r="3" spans="1:57" ht="3" hidden="1" customHeight="1" x14ac:dyDescent="0.25">
      <c r="A3" s="8"/>
      <c r="B3" s="9"/>
      <c r="C3" s="10"/>
      <c r="D3" s="10"/>
      <c r="E3" s="9"/>
      <c r="F3" s="11"/>
      <c r="G3" s="12"/>
    </row>
    <row r="4" spans="1:57" ht="12" customHeight="1" x14ac:dyDescent="0.25">
      <c r="A4" s="13" t="s">
        <v>3</v>
      </c>
      <c r="B4" s="9"/>
      <c r="C4" s="10" t="s">
        <v>4</v>
      </c>
      <c r="D4" s="10"/>
      <c r="E4" s="9"/>
      <c r="F4" s="11" t="s">
        <v>5</v>
      </c>
      <c r="G4" s="14"/>
    </row>
    <row r="5" spans="1:57" ht="12.9" customHeight="1" x14ac:dyDescent="0.25">
      <c r="A5" s="15" t="s">
        <v>79</v>
      </c>
      <c r="B5" s="16"/>
      <c r="C5" s="17" t="s">
        <v>80</v>
      </c>
      <c r="D5" s="18"/>
      <c r="E5" s="19"/>
      <c r="F5" s="11" t="s">
        <v>7</v>
      </c>
      <c r="G5" s="12"/>
    </row>
    <row r="6" spans="1:57" ht="12.9" customHeight="1" x14ac:dyDescent="0.25">
      <c r="A6" s="13" t="s">
        <v>8</v>
      </c>
      <c r="B6" s="9"/>
      <c r="C6" s="10" t="s">
        <v>9</v>
      </c>
      <c r="D6" s="10"/>
      <c r="E6" s="9"/>
      <c r="F6" s="20" t="s">
        <v>10</v>
      </c>
      <c r="G6" s="21">
        <v>0</v>
      </c>
      <c r="O6" s="22"/>
    </row>
    <row r="7" spans="1:57" ht="12.9" customHeight="1" x14ac:dyDescent="0.25">
      <c r="A7" s="23" t="s">
        <v>76</v>
      </c>
      <c r="B7" s="24"/>
      <c r="C7" s="25" t="s">
        <v>77</v>
      </c>
      <c r="D7" s="26"/>
      <c r="E7" s="26"/>
      <c r="F7" s="27" t="s">
        <v>11</v>
      </c>
      <c r="G7" s="21">
        <f>IF(PocetMJ=0,,ROUND((F30+F32)/PocetMJ,1))</f>
        <v>0</v>
      </c>
    </row>
    <row r="8" spans="1:57" x14ac:dyDescent="0.25">
      <c r="A8" s="28" t="s">
        <v>12</v>
      </c>
      <c r="B8" s="11"/>
      <c r="C8" s="198"/>
      <c r="D8" s="198"/>
      <c r="E8" s="199"/>
      <c r="F8" s="29" t="s">
        <v>13</v>
      </c>
      <c r="G8" s="30"/>
      <c r="H8" s="31"/>
      <c r="I8" s="32"/>
    </row>
    <row r="9" spans="1:57" x14ac:dyDescent="0.25">
      <c r="A9" s="28" t="s">
        <v>14</v>
      </c>
      <c r="B9" s="11"/>
      <c r="C9" s="198">
        <f>Projektant</f>
        <v>0</v>
      </c>
      <c r="D9" s="198"/>
      <c r="E9" s="199"/>
      <c r="F9" s="11"/>
      <c r="G9" s="33"/>
      <c r="H9" s="34"/>
    </row>
    <row r="10" spans="1:57" x14ac:dyDescent="0.25">
      <c r="A10" s="28" t="s">
        <v>15</v>
      </c>
      <c r="B10" s="11"/>
      <c r="C10" s="198"/>
      <c r="D10" s="198"/>
      <c r="E10" s="198"/>
      <c r="F10" s="35"/>
      <c r="G10" s="36"/>
      <c r="H10" s="37"/>
    </row>
    <row r="11" spans="1:57" ht="13.5" customHeight="1" x14ac:dyDescent="0.25">
      <c r="A11" s="28" t="s">
        <v>16</v>
      </c>
      <c r="B11" s="11"/>
      <c r="C11" s="198"/>
      <c r="D11" s="198"/>
      <c r="E11" s="198"/>
      <c r="F11" s="38" t="s">
        <v>17</v>
      </c>
      <c r="G11" s="39" t="s">
        <v>78</v>
      </c>
      <c r="H11" s="34"/>
      <c r="BA11" s="40"/>
      <c r="BB11" s="40"/>
      <c r="BC11" s="40"/>
      <c r="BD11" s="40"/>
      <c r="BE11" s="40"/>
    </row>
    <row r="12" spans="1:57" ht="12.75" customHeight="1" x14ac:dyDescent="0.25">
      <c r="A12" s="41" t="s">
        <v>18</v>
      </c>
      <c r="B12" s="9"/>
      <c r="C12" s="200"/>
      <c r="D12" s="200"/>
      <c r="E12" s="200"/>
      <c r="F12" s="42" t="s">
        <v>19</v>
      </c>
      <c r="G12" s="43"/>
      <c r="H12" s="34"/>
    </row>
    <row r="13" spans="1:57" ht="28.5" customHeight="1" thickBot="1" x14ac:dyDescent="0.3">
      <c r="A13" s="44" t="s">
        <v>20</v>
      </c>
      <c r="B13" s="45"/>
      <c r="C13" s="45"/>
      <c r="D13" s="45"/>
      <c r="E13" s="46"/>
      <c r="F13" s="46"/>
      <c r="G13" s="47"/>
      <c r="H13" s="34"/>
    </row>
    <row r="14" spans="1:57" ht="17.25" customHeight="1" thickBot="1" x14ac:dyDescent="0.3">
      <c r="A14" s="48" t="s">
        <v>21</v>
      </c>
      <c r="B14" s="49"/>
      <c r="C14" s="50"/>
      <c r="D14" s="51" t="s">
        <v>22</v>
      </c>
      <c r="E14" s="52"/>
      <c r="F14" s="52"/>
      <c r="G14" s="50"/>
    </row>
    <row r="15" spans="1:57" ht="15.9" customHeight="1" x14ac:dyDescent="0.25">
      <c r="A15" s="53"/>
      <c r="B15" s="54" t="s">
        <v>23</v>
      </c>
      <c r="C15" s="55">
        <f>HSV</f>
        <v>0</v>
      </c>
      <c r="D15" s="56" t="str">
        <f>Rekapitulace!A43</f>
        <v>Ztížené výrobní podmínky</v>
      </c>
      <c r="E15" s="57"/>
      <c r="F15" s="58"/>
      <c r="G15" s="55">
        <f>Rekapitulace!I43</f>
        <v>0</v>
      </c>
    </row>
    <row r="16" spans="1:57" ht="15.9" customHeight="1" x14ac:dyDescent="0.25">
      <c r="A16" s="53" t="s">
        <v>24</v>
      </c>
      <c r="B16" s="54" t="s">
        <v>25</v>
      </c>
      <c r="C16" s="55">
        <f>PSV</f>
        <v>0</v>
      </c>
      <c r="D16" s="8" t="str">
        <f>Rekapitulace!A44</f>
        <v>Oborová přirážka</v>
      </c>
      <c r="E16" s="59"/>
      <c r="F16" s="60"/>
      <c r="G16" s="55">
        <f>Rekapitulace!I44</f>
        <v>0</v>
      </c>
    </row>
    <row r="17" spans="1:7" ht="15.9" customHeight="1" x14ac:dyDescent="0.25">
      <c r="A17" s="53" t="s">
        <v>26</v>
      </c>
      <c r="B17" s="54" t="s">
        <v>27</v>
      </c>
      <c r="C17" s="55">
        <f>Mont</f>
        <v>0</v>
      </c>
      <c r="D17" s="8" t="str">
        <f>Rekapitulace!A45</f>
        <v>Přesun stavebních kapacit</v>
      </c>
      <c r="E17" s="59"/>
      <c r="F17" s="60"/>
      <c r="G17" s="55">
        <f>Rekapitulace!I45</f>
        <v>0</v>
      </c>
    </row>
    <row r="18" spans="1:7" ht="15.9" customHeight="1" x14ac:dyDescent="0.25">
      <c r="A18" s="61" t="s">
        <v>28</v>
      </c>
      <c r="B18" s="62" t="s">
        <v>29</v>
      </c>
      <c r="C18" s="55">
        <f>Dodavka</f>
        <v>0</v>
      </c>
      <c r="D18" s="8" t="str">
        <f>Rekapitulace!A46</f>
        <v>Mimostaveništní doprava</v>
      </c>
      <c r="E18" s="59"/>
      <c r="F18" s="60"/>
      <c r="G18" s="55">
        <f>Rekapitulace!I46</f>
        <v>0</v>
      </c>
    </row>
    <row r="19" spans="1:7" ht="15.9" customHeight="1" x14ac:dyDescent="0.25">
      <c r="A19" s="63" t="s">
        <v>30</v>
      </c>
      <c r="B19" s="54"/>
      <c r="C19" s="55">
        <f>SUM(C15:C18)</f>
        <v>0</v>
      </c>
      <c r="D19" s="8" t="str">
        <f>Rekapitulace!A47</f>
        <v>Zařízení staveniště</v>
      </c>
      <c r="E19" s="59"/>
      <c r="F19" s="60"/>
      <c r="G19" s="55">
        <f>Rekapitulace!I47</f>
        <v>0</v>
      </c>
    </row>
    <row r="20" spans="1:7" ht="15.9" customHeight="1" x14ac:dyDescent="0.25">
      <c r="A20" s="63"/>
      <c r="B20" s="54"/>
      <c r="C20" s="55"/>
      <c r="D20" s="8" t="str">
        <f>Rekapitulace!A48</f>
        <v>Provoz investora</v>
      </c>
      <c r="E20" s="59"/>
      <c r="F20" s="60"/>
      <c r="G20" s="55">
        <f>Rekapitulace!I48</f>
        <v>0</v>
      </c>
    </row>
    <row r="21" spans="1:7" ht="15.9" customHeight="1" x14ac:dyDescent="0.25">
      <c r="A21" s="63" t="s">
        <v>31</v>
      </c>
      <c r="B21" s="54"/>
      <c r="C21" s="55">
        <f>HZS</f>
        <v>0</v>
      </c>
      <c r="D21" s="8" t="str">
        <f>Rekapitulace!A49</f>
        <v>Kompletační činnost (IČD)</v>
      </c>
      <c r="E21" s="59"/>
      <c r="F21" s="60"/>
      <c r="G21" s="55">
        <f>Rekapitulace!I49</f>
        <v>0</v>
      </c>
    </row>
    <row r="22" spans="1:7" ht="15.9" customHeight="1" x14ac:dyDescent="0.25">
      <c r="A22" s="64" t="s">
        <v>32</v>
      </c>
      <c r="B22" s="65"/>
      <c r="C22" s="55">
        <f>C19+C21</f>
        <v>0</v>
      </c>
      <c r="D22" s="8" t="s">
        <v>33</v>
      </c>
      <c r="E22" s="59"/>
      <c r="F22" s="60"/>
      <c r="G22" s="55">
        <f>G23-SUM(G15:G21)</f>
        <v>0</v>
      </c>
    </row>
    <row r="23" spans="1:7" ht="15.9" customHeight="1" thickBot="1" x14ac:dyDescent="0.3">
      <c r="A23" s="201" t="s">
        <v>34</v>
      </c>
      <c r="B23" s="202"/>
      <c r="C23" s="66">
        <f>C22+G23</f>
        <v>0</v>
      </c>
      <c r="D23" s="67" t="s">
        <v>35</v>
      </c>
      <c r="E23" s="68"/>
      <c r="F23" s="69"/>
      <c r="G23" s="55">
        <f>VRN</f>
        <v>0</v>
      </c>
    </row>
    <row r="24" spans="1:7" x14ac:dyDescent="0.25">
      <c r="A24" s="70" t="s">
        <v>36</v>
      </c>
      <c r="B24" s="71"/>
      <c r="C24" s="72"/>
      <c r="D24" s="71" t="s">
        <v>37</v>
      </c>
      <c r="E24" s="71"/>
      <c r="F24" s="73" t="s">
        <v>38</v>
      </c>
      <c r="G24" s="74"/>
    </row>
    <row r="25" spans="1:7" x14ac:dyDescent="0.25">
      <c r="A25" s="64" t="s">
        <v>39</v>
      </c>
      <c r="B25" s="65"/>
      <c r="C25" s="75"/>
      <c r="D25" s="65" t="s">
        <v>39</v>
      </c>
      <c r="E25" s="76"/>
      <c r="F25" s="77" t="s">
        <v>39</v>
      </c>
      <c r="G25" s="78"/>
    </row>
    <row r="26" spans="1:7" ht="37.5" customHeight="1" x14ac:dyDescent="0.25">
      <c r="A26" s="64" t="s">
        <v>40</v>
      </c>
      <c r="B26" s="79"/>
      <c r="C26" s="75"/>
      <c r="D26" s="65" t="s">
        <v>40</v>
      </c>
      <c r="E26" s="76"/>
      <c r="F26" s="77" t="s">
        <v>40</v>
      </c>
      <c r="G26" s="78"/>
    </row>
    <row r="27" spans="1:7" x14ac:dyDescent="0.25">
      <c r="A27" s="64"/>
      <c r="B27" s="80"/>
      <c r="C27" s="75"/>
      <c r="D27" s="65"/>
      <c r="E27" s="76"/>
      <c r="F27" s="77"/>
      <c r="G27" s="78"/>
    </row>
    <row r="28" spans="1:7" x14ac:dyDescent="0.25">
      <c r="A28" s="64" t="s">
        <v>41</v>
      </c>
      <c r="B28" s="65"/>
      <c r="C28" s="75"/>
      <c r="D28" s="77" t="s">
        <v>42</v>
      </c>
      <c r="E28" s="75"/>
      <c r="F28" s="81" t="s">
        <v>42</v>
      </c>
      <c r="G28" s="78"/>
    </row>
    <row r="29" spans="1:7" ht="69" customHeight="1" x14ac:dyDescent="0.25">
      <c r="A29" s="64"/>
      <c r="B29" s="65"/>
      <c r="C29" s="82"/>
      <c r="D29" s="83"/>
      <c r="E29" s="82"/>
      <c r="F29" s="65"/>
      <c r="G29" s="78"/>
    </row>
    <row r="30" spans="1:7" x14ac:dyDescent="0.25">
      <c r="A30" s="84" t="s">
        <v>43</v>
      </c>
      <c r="B30" s="85"/>
      <c r="C30" s="86">
        <v>21</v>
      </c>
      <c r="D30" s="85" t="s">
        <v>44</v>
      </c>
      <c r="E30" s="87"/>
      <c r="F30" s="203">
        <f>ROUND(C23-F32,0)</f>
        <v>0</v>
      </c>
      <c r="G30" s="204"/>
    </row>
    <row r="31" spans="1:7" x14ac:dyDescent="0.25">
      <c r="A31" s="84" t="s">
        <v>45</v>
      </c>
      <c r="B31" s="85"/>
      <c r="C31" s="86">
        <f>SazbaDPH1</f>
        <v>21</v>
      </c>
      <c r="D31" s="85" t="s">
        <v>46</v>
      </c>
      <c r="E31" s="87"/>
      <c r="F31" s="203">
        <f>ROUND(PRODUCT(F30,C31/100),1)</f>
        <v>0</v>
      </c>
      <c r="G31" s="204"/>
    </row>
    <row r="32" spans="1:7" x14ac:dyDescent="0.25">
      <c r="A32" s="84" t="s">
        <v>43</v>
      </c>
      <c r="B32" s="85"/>
      <c r="C32" s="86">
        <v>0</v>
      </c>
      <c r="D32" s="85" t="s">
        <v>46</v>
      </c>
      <c r="E32" s="87"/>
      <c r="F32" s="203">
        <v>0</v>
      </c>
      <c r="G32" s="204"/>
    </row>
    <row r="33" spans="1:8" x14ac:dyDescent="0.25">
      <c r="A33" s="84" t="s">
        <v>45</v>
      </c>
      <c r="B33" s="88"/>
      <c r="C33" s="89">
        <f>SazbaDPH2</f>
        <v>0</v>
      </c>
      <c r="D33" s="85" t="s">
        <v>46</v>
      </c>
      <c r="E33" s="60"/>
      <c r="F33" s="203">
        <f>ROUND(PRODUCT(F32,C33/100),1)</f>
        <v>0</v>
      </c>
      <c r="G33" s="204"/>
    </row>
    <row r="34" spans="1:8" s="93" customFormat="1" ht="19.5" customHeight="1" thickBot="1" x14ac:dyDescent="0.35">
      <c r="A34" s="90" t="s">
        <v>47</v>
      </c>
      <c r="B34" s="91"/>
      <c r="C34" s="91"/>
      <c r="D34" s="91"/>
      <c r="E34" s="92"/>
      <c r="F34" s="205">
        <f>CEILING(SUM(F30:F33),IF(SUM(F30:F33)&gt;=0,1,-1))</f>
        <v>0</v>
      </c>
      <c r="G34" s="206"/>
    </row>
    <row r="36" spans="1:8" x14ac:dyDescent="0.25">
      <c r="A36" s="94" t="s">
        <v>48</v>
      </c>
      <c r="B36" s="94"/>
      <c r="C36" s="94"/>
      <c r="D36" s="94"/>
      <c r="E36" s="94"/>
      <c r="F36" s="94"/>
      <c r="G36" s="94"/>
      <c r="H36" t="s">
        <v>6</v>
      </c>
    </row>
    <row r="37" spans="1:8" ht="14.25" customHeight="1" x14ac:dyDescent="0.25">
      <c r="A37" s="94"/>
      <c r="B37" s="197"/>
      <c r="C37" s="197"/>
      <c r="D37" s="197"/>
      <c r="E37" s="197"/>
      <c r="F37" s="197"/>
      <c r="G37" s="197"/>
      <c r="H37" t="s">
        <v>6</v>
      </c>
    </row>
    <row r="38" spans="1:8" ht="12.75" customHeight="1" x14ac:dyDescent="0.25">
      <c r="A38" s="95"/>
      <c r="B38" s="197"/>
      <c r="C38" s="197"/>
      <c r="D38" s="197"/>
      <c r="E38" s="197"/>
      <c r="F38" s="197"/>
      <c r="G38" s="197"/>
      <c r="H38" t="s">
        <v>6</v>
      </c>
    </row>
    <row r="39" spans="1:8" x14ac:dyDescent="0.25">
      <c r="A39" s="95"/>
      <c r="B39" s="197"/>
      <c r="C39" s="197"/>
      <c r="D39" s="197"/>
      <c r="E39" s="197"/>
      <c r="F39" s="197"/>
      <c r="G39" s="197"/>
      <c r="H39" t="s">
        <v>6</v>
      </c>
    </row>
    <row r="40" spans="1:8" x14ac:dyDescent="0.25">
      <c r="A40" s="95"/>
      <c r="B40" s="197"/>
      <c r="C40" s="197"/>
      <c r="D40" s="197"/>
      <c r="E40" s="197"/>
      <c r="F40" s="197"/>
      <c r="G40" s="197"/>
      <c r="H40" t="s">
        <v>6</v>
      </c>
    </row>
    <row r="41" spans="1:8" x14ac:dyDescent="0.25">
      <c r="A41" s="95"/>
      <c r="B41" s="197"/>
      <c r="C41" s="197"/>
      <c r="D41" s="197"/>
      <c r="E41" s="197"/>
      <c r="F41" s="197"/>
      <c r="G41" s="197"/>
      <c r="H41" t="s">
        <v>6</v>
      </c>
    </row>
    <row r="42" spans="1:8" x14ac:dyDescent="0.25">
      <c r="A42" s="95"/>
      <c r="B42" s="197"/>
      <c r="C42" s="197"/>
      <c r="D42" s="197"/>
      <c r="E42" s="197"/>
      <c r="F42" s="197"/>
      <c r="G42" s="197"/>
      <c r="H42" t="s">
        <v>6</v>
      </c>
    </row>
    <row r="43" spans="1:8" x14ac:dyDescent="0.25">
      <c r="A43" s="95"/>
      <c r="B43" s="197"/>
      <c r="C43" s="197"/>
      <c r="D43" s="197"/>
      <c r="E43" s="197"/>
      <c r="F43" s="197"/>
      <c r="G43" s="197"/>
      <c r="H43" t="s">
        <v>6</v>
      </c>
    </row>
    <row r="44" spans="1:8" x14ac:dyDescent="0.25">
      <c r="A44" s="95"/>
      <c r="B44" s="197"/>
      <c r="C44" s="197"/>
      <c r="D44" s="197"/>
      <c r="E44" s="197"/>
      <c r="F44" s="197"/>
      <c r="G44" s="197"/>
      <c r="H44" t="s">
        <v>6</v>
      </c>
    </row>
    <row r="45" spans="1:8" ht="0.75" customHeight="1" x14ac:dyDescent="0.25">
      <c r="A45" s="95"/>
      <c r="B45" s="197"/>
      <c r="C45" s="197"/>
      <c r="D45" s="197"/>
      <c r="E45" s="197"/>
      <c r="F45" s="197"/>
      <c r="G45" s="197"/>
      <c r="H45" t="s">
        <v>6</v>
      </c>
    </row>
    <row r="46" spans="1:8" x14ac:dyDescent="0.25">
      <c r="B46" s="207"/>
      <c r="C46" s="207"/>
      <c r="D46" s="207"/>
      <c r="E46" s="207"/>
      <c r="F46" s="207"/>
      <c r="G46" s="207"/>
    </row>
    <row r="47" spans="1:8" x14ac:dyDescent="0.25">
      <c r="B47" s="207"/>
      <c r="C47" s="207"/>
      <c r="D47" s="207"/>
      <c r="E47" s="207"/>
      <c r="F47" s="207"/>
      <c r="G47" s="207"/>
    </row>
    <row r="48" spans="1:8" x14ac:dyDescent="0.25">
      <c r="B48" s="207"/>
      <c r="C48" s="207"/>
      <c r="D48" s="207"/>
      <c r="E48" s="207"/>
      <c r="F48" s="207"/>
      <c r="G48" s="207"/>
    </row>
    <row r="49" spans="2:7" x14ac:dyDescent="0.25">
      <c r="B49" s="207"/>
      <c r="C49" s="207"/>
      <c r="D49" s="207"/>
      <c r="E49" s="207"/>
      <c r="F49" s="207"/>
      <c r="G49" s="207"/>
    </row>
    <row r="50" spans="2:7" x14ac:dyDescent="0.25">
      <c r="B50" s="207"/>
      <c r="C50" s="207"/>
      <c r="D50" s="207"/>
      <c r="E50" s="207"/>
      <c r="F50" s="207"/>
      <c r="G50" s="207"/>
    </row>
    <row r="51" spans="2:7" x14ac:dyDescent="0.25">
      <c r="B51" s="207"/>
      <c r="C51" s="207"/>
      <c r="D51" s="207"/>
      <c r="E51" s="207"/>
      <c r="F51" s="207"/>
      <c r="G51" s="207"/>
    </row>
    <row r="52" spans="2:7" x14ac:dyDescent="0.25">
      <c r="B52" s="207"/>
      <c r="C52" s="207"/>
      <c r="D52" s="207"/>
      <c r="E52" s="207"/>
      <c r="F52" s="207"/>
      <c r="G52" s="207"/>
    </row>
    <row r="53" spans="2:7" x14ac:dyDescent="0.25">
      <c r="B53" s="207"/>
      <c r="C53" s="207"/>
      <c r="D53" s="207"/>
      <c r="E53" s="207"/>
      <c r="F53" s="207"/>
      <c r="G53" s="207"/>
    </row>
    <row r="54" spans="2:7" x14ac:dyDescent="0.25">
      <c r="B54" s="207"/>
      <c r="C54" s="207"/>
      <c r="D54" s="207"/>
      <c r="E54" s="207"/>
      <c r="F54" s="207"/>
      <c r="G54" s="207"/>
    </row>
    <row r="55" spans="2:7" x14ac:dyDescent="0.25">
      <c r="B55" s="207"/>
      <c r="C55" s="207"/>
      <c r="D55" s="207"/>
      <c r="E55" s="207"/>
      <c r="F55" s="207"/>
      <c r="G55" s="2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102"/>
  <sheetViews>
    <sheetView workbookViewId="0">
      <selection activeCell="H51" sqref="H51:I51"/>
    </sheetView>
  </sheetViews>
  <sheetFormatPr defaultRowHeight="13.2" x14ac:dyDescent="0.25"/>
  <cols>
    <col min="1" max="1" width="5.88671875" customWidth="1"/>
    <col min="2" max="2" width="6.109375" customWidth="1"/>
    <col min="3" max="3" width="11.44140625" customWidth="1"/>
    <col min="4" max="4" width="15.88671875" customWidth="1"/>
    <col min="5" max="5" width="11.33203125" customWidth="1"/>
    <col min="6" max="6" width="10.88671875" customWidth="1"/>
    <col min="7" max="7" width="11" customWidth="1"/>
    <col min="8" max="8" width="11.109375" customWidth="1"/>
    <col min="9" max="9" width="10.6640625" customWidth="1"/>
  </cols>
  <sheetData>
    <row r="1" spans="1:9" ht="13.8" thickTop="1" x14ac:dyDescent="0.25">
      <c r="A1" s="208" t="s">
        <v>49</v>
      </c>
      <c r="B1" s="209"/>
      <c r="C1" s="96" t="str">
        <f>CONCATENATE(cislostavby," ",nazevstavby)</f>
        <v>JF1 Projekty staveb</v>
      </c>
      <c r="D1" s="97"/>
      <c r="E1" s="98"/>
      <c r="F1" s="97"/>
      <c r="G1" s="99" t="s">
        <v>50</v>
      </c>
      <c r="H1" s="100">
        <v>1</v>
      </c>
      <c r="I1" s="101"/>
    </row>
    <row r="2" spans="1:9" ht="13.8" thickBot="1" x14ac:dyDescent="0.3">
      <c r="A2" s="210" t="s">
        <v>51</v>
      </c>
      <c r="B2" s="211"/>
      <c r="C2" s="102" t="str">
        <f>CONCATENATE(cisloobjektu," ",nazevobjektu)</f>
        <v>02 Rekonstrukce domů</v>
      </c>
      <c r="D2" s="103"/>
      <c r="E2" s="104"/>
      <c r="F2" s="103"/>
      <c r="G2" s="212" t="s">
        <v>81</v>
      </c>
      <c r="H2" s="213"/>
      <c r="I2" s="214"/>
    </row>
    <row r="3" spans="1:9" ht="13.8" thickTop="1" x14ac:dyDescent="0.25">
      <c r="A3" s="76"/>
      <c r="B3" s="76"/>
      <c r="C3" s="76"/>
      <c r="D3" s="76"/>
      <c r="E3" s="76"/>
      <c r="F3" s="65"/>
      <c r="G3" s="76"/>
      <c r="H3" s="76"/>
      <c r="I3" s="76"/>
    </row>
    <row r="4" spans="1:9" ht="19.5" customHeight="1" x14ac:dyDescent="0.3">
      <c r="A4" s="105" t="s">
        <v>52</v>
      </c>
      <c r="B4" s="106"/>
      <c r="C4" s="106"/>
      <c r="D4" s="106"/>
      <c r="E4" s="107"/>
      <c r="F4" s="106"/>
      <c r="G4" s="106"/>
      <c r="H4" s="106"/>
      <c r="I4" s="106"/>
    </row>
    <row r="5" spans="1:9" ht="13.8" thickBot="1" x14ac:dyDescent="0.3">
      <c r="A5" s="76"/>
      <c r="B5" s="76"/>
      <c r="C5" s="76"/>
      <c r="D5" s="76"/>
      <c r="E5" s="76"/>
      <c r="F5" s="76"/>
      <c r="G5" s="76"/>
      <c r="H5" s="76"/>
      <c r="I5" s="76"/>
    </row>
    <row r="6" spans="1:9" s="34" customFormat="1" ht="13.8" thickBot="1" x14ac:dyDescent="0.3">
      <c r="A6" s="108"/>
      <c r="B6" s="109" t="s">
        <v>53</v>
      </c>
      <c r="C6" s="109"/>
      <c r="D6" s="110"/>
      <c r="E6" s="111" t="s">
        <v>54</v>
      </c>
      <c r="F6" s="112" t="s">
        <v>55</v>
      </c>
      <c r="G6" s="112" t="s">
        <v>56</v>
      </c>
      <c r="H6" s="112" t="s">
        <v>57</v>
      </c>
      <c r="I6" s="113" t="s">
        <v>31</v>
      </c>
    </row>
    <row r="7" spans="1:9" s="34" customFormat="1" x14ac:dyDescent="0.25">
      <c r="A7" s="193" t="str">
        <f>Položky!B7</f>
        <v>12</v>
      </c>
      <c r="B7" s="114" t="str">
        <f>Položky!C7</f>
        <v>Odkopávky a prokopávky</v>
      </c>
      <c r="C7" s="65"/>
      <c r="D7" s="115"/>
      <c r="E7" s="194">
        <f>Položky!BA11</f>
        <v>0</v>
      </c>
      <c r="F7" s="195">
        <f>Položky!BB11</f>
        <v>0</v>
      </c>
      <c r="G7" s="195">
        <f>Položky!BC11</f>
        <v>0</v>
      </c>
      <c r="H7" s="195">
        <f>Položky!BD11</f>
        <v>0</v>
      </c>
      <c r="I7" s="196">
        <f>Položky!BE11</f>
        <v>0</v>
      </c>
    </row>
    <row r="8" spans="1:9" s="34" customFormat="1" x14ac:dyDescent="0.25">
      <c r="A8" s="193" t="str">
        <f>Položky!B12</f>
        <v>13</v>
      </c>
      <c r="B8" s="114" t="str">
        <f>Položky!C12</f>
        <v>Hloubené vykopávky</v>
      </c>
      <c r="C8" s="65"/>
      <c r="D8" s="115"/>
      <c r="E8" s="194">
        <f>Položky!BA15</f>
        <v>0</v>
      </c>
      <c r="F8" s="195">
        <f>Položky!BB15</f>
        <v>0</v>
      </c>
      <c r="G8" s="195">
        <f>Položky!BC15</f>
        <v>0</v>
      </c>
      <c r="H8" s="195">
        <f>Položky!BD15</f>
        <v>0</v>
      </c>
      <c r="I8" s="196">
        <f>Položky!BE15</f>
        <v>0</v>
      </c>
    </row>
    <row r="9" spans="1:9" s="34" customFormat="1" x14ac:dyDescent="0.25">
      <c r="A9" s="193" t="str">
        <f>Položky!B16</f>
        <v>17</v>
      </c>
      <c r="B9" s="114" t="str">
        <f>Položky!C16</f>
        <v>Konstrukce ze zemin</v>
      </c>
      <c r="C9" s="65"/>
      <c r="D9" s="115"/>
      <c r="E9" s="194">
        <f>Položky!BA18</f>
        <v>0</v>
      </c>
      <c r="F9" s="195">
        <f>Položky!BB18</f>
        <v>0</v>
      </c>
      <c r="G9" s="195">
        <f>Položky!BC18</f>
        <v>0</v>
      </c>
      <c r="H9" s="195">
        <f>Položky!BD18</f>
        <v>0</v>
      </c>
      <c r="I9" s="196">
        <f>Položky!BE18</f>
        <v>0</v>
      </c>
    </row>
    <row r="10" spans="1:9" s="34" customFormat="1" x14ac:dyDescent="0.25">
      <c r="A10" s="193" t="str">
        <f>Položky!B19</f>
        <v>18</v>
      </c>
      <c r="B10" s="114" t="str">
        <f>Položky!C19</f>
        <v>Povrchové úpravy terénu</v>
      </c>
      <c r="C10" s="65"/>
      <c r="D10" s="115"/>
      <c r="E10" s="194">
        <f>Položky!BA21</f>
        <v>0</v>
      </c>
      <c r="F10" s="195">
        <f>Položky!BB21</f>
        <v>0</v>
      </c>
      <c r="G10" s="195">
        <f>Položky!BC21</f>
        <v>0</v>
      </c>
      <c r="H10" s="195">
        <f>Položky!BD21</f>
        <v>0</v>
      </c>
      <c r="I10" s="196">
        <f>Položky!BE21</f>
        <v>0</v>
      </c>
    </row>
    <row r="11" spans="1:9" s="34" customFormat="1" x14ac:dyDescent="0.25">
      <c r="A11" s="193" t="str">
        <f>Položky!B22</f>
        <v>31</v>
      </c>
      <c r="B11" s="114" t="str">
        <f>Položky!C22</f>
        <v>Zdi podpěrné a volné</v>
      </c>
      <c r="C11" s="65"/>
      <c r="D11" s="115"/>
      <c r="E11" s="194">
        <f>Položky!BA24</f>
        <v>0</v>
      </c>
      <c r="F11" s="195">
        <f>Položky!BB24</f>
        <v>0</v>
      </c>
      <c r="G11" s="195">
        <f>Položky!BC24</f>
        <v>0</v>
      </c>
      <c r="H11" s="195">
        <f>Položky!BD24</f>
        <v>0</v>
      </c>
      <c r="I11" s="196">
        <f>Položky!BE24</f>
        <v>0</v>
      </c>
    </row>
    <row r="12" spans="1:9" s="34" customFormat="1" x14ac:dyDescent="0.25">
      <c r="A12" s="193" t="str">
        <f>Položky!B25</f>
        <v>34</v>
      </c>
      <c r="B12" s="114" t="str">
        <f>Položky!C25</f>
        <v>Stěny a příčky</v>
      </c>
      <c r="C12" s="65"/>
      <c r="D12" s="115"/>
      <c r="E12" s="194">
        <f>Položky!BA28</f>
        <v>0</v>
      </c>
      <c r="F12" s="195">
        <f>Položky!BB28</f>
        <v>0</v>
      </c>
      <c r="G12" s="195">
        <f>Položky!BC28</f>
        <v>0</v>
      </c>
      <c r="H12" s="195">
        <f>Položky!BD28</f>
        <v>0</v>
      </c>
      <c r="I12" s="196">
        <f>Položky!BE28</f>
        <v>0</v>
      </c>
    </row>
    <row r="13" spans="1:9" s="34" customFormat="1" x14ac:dyDescent="0.25">
      <c r="A13" s="193" t="str">
        <f>Položky!B29</f>
        <v>41</v>
      </c>
      <c r="B13" s="114" t="str">
        <f>Položky!C29</f>
        <v>Stropy a stropní konstrukce</v>
      </c>
      <c r="C13" s="65"/>
      <c r="D13" s="115"/>
      <c r="E13" s="194">
        <f>Položky!BA31</f>
        <v>0</v>
      </c>
      <c r="F13" s="195">
        <f>Položky!BB31</f>
        <v>0</v>
      </c>
      <c r="G13" s="195">
        <f>Položky!BC31</f>
        <v>0</v>
      </c>
      <c r="H13" s="195">
        <f>Položky!BD31</f>
        <v>0</v>
      </c>
      <c r="I13" s="196">
        <f>Položky!BE31</f>
        <v>0</v>
      </c>
    </row>
    <row r="14" spans="1:9" s="34" customFormat="1" x14ac:dyDescent="0.25">
      <c r="A14" s="193" t="str">
        <f>Položky!B32</f>
        <v>61</v>
      </c>
      <c r="B14" s="114" t="str">
        <f>Položky!C32</f>
        <v>Upravy povrchů vnitřní</v>
      </c>
      <c r="C14" s="65"/>
      <c r="D14" s="115"/>
      <c r="E14" s="194">
        <f>Položky!BA36</f>
        <v>0</v>
      </c>
      <c r="F14" s="195">
        <f>Položky!BB36</f>
        <v>0</v>
      </c>
      <c r="G14" s="195">
        <f>Položky!BC36</f>
        <v>0</v>
      </c>
      <c r="H14" s="195">
        <f>Položky!BD36</f>
        <v>0</v>
      </c>
      <c r="I14" s="196">
        <f>Položky!BE36</f>
        <v>0</v>
      </c>
    </row>
    <row r="15" spans="1:9" s="34" customFormat="1" x14ac:dyDescent="0.25">
      <c r="A15" s="193" t="str">
        <f>Položky!B37</f>
        <v>62</v>
      </c>
      <c r="B15" s="114" t="str">
        <f>Položky!C37</f>
        <v>Úpravy povrchů vnější</v>
      </c>
      <c r="C15" s="65"/>
      <c r="D15" s="115"/>
      <c r="E15" s="194">
        <f>Položky!BA46</f>
        <v>0</v>
      </c>
      <c r="F15" s="195">
        <f>Položky!BB46</f>
        <v>0</v>
      </c>
      <c r="G15" s="195">
        <f>Položky!BC46</f>
        <v>0</v>
      </c>
      <c r="H15" s="195">
        <f>Položky!BD46</f>
        <v>0</v>
      </c>
      <c r="I15" s="196">
        <f>Položky!BE46</f>
        <v>0</v>
      </c>
    </row>
    <row r="16" spans="1:9" s="34" customFormat="1" x14ac:dyDescent="0.25">
      <c r="A16" s="193" t="str">
        <f>Položky!B47</f>
        <v>94</v>
      </c>
      <c r="B16" s="114" t="str">
        <f>Položky!C47</f>
        <v>Lešení a stavební výtahy</v>
      </c>
      <c r="C16" s="65"/>
      <c r="D16" s="115"/>
      <c r="E16" s="194">
        <f>Položky!BA52</f>
        <v>0</v>
      </c>
      <c r="F16" s="195">
        <f>Položky!BB52</f>
        <v>0</v>
      </c>
      <c r="G16" s="195">
        <f>Položky!BC52</f>
        <v>0</v>
      </c>
      <c r="H16" s="195">
        <f>Položky!BD52</f>
        <v>0</v>
      </c>
      <c r="I16" s="196">
        <f>Položky!BE52</f>
        <v>0</v>
      </c>
    </row>
    <row r="17" spans="1:9" s="34" customFormat="1" x14ac:dyDescent="0.25">
      <c r="A17" s="193" t="str">
        <f>Položky!B53</f>
        <v>95</v>
      </c>
      <c r="B17" s="114" t="str">
        <f>Položky!C53</f>
        <v>Dokončovací konstrukce na pozemních stavbách</v>
      </c>
      <c r="C17" s="65"/>
      <c r="D17" s="115"/>
      <c r="E17" s="194">
        <f>Položky!BA55</f>
        <v>0</v>
      </c>
      <c r="F17" s="195">
        <f>Položky!BB55</f>
        <v>0</v>
      </c>
      <c r="G17" s="195">
        <f>Položky!BC55</f>
        <v>0</v>
      </c>
      <c r="H17" s="195">
        <f>Položky!BD55</f>
        <v>0</v>
      </c>
      <c r="I17" s="196">
        <f>Položky!BE55</f>
        <v>0</v>
      </c>
    </row>
    <row r="18" spans="1:9" s="34" customFormat="1" x14ac:dyDescent="0.25">
      <c r="A18" s="193" t="str">
        <f>Položky!B56</f>
        <v>96</v>
      </c>
      <c r="B18" s="114" t="str">
        <f>Položky!C56</f>
        <v>Bourání konstrukcí</v>
      </c>
      <c r="C18" s="65"/>
      <c r="D18" s="115"/>
      <c r="E18" s="194">
        <f>Položky!BA61</f>
        <v>0</v>
      </c>
      <c r="F18" s="195">
        <f>Položky!BB61</f>
        <v>0</v>
      </c>
      <c r="G18" s="195">
        <f>Položky!BC61</f>
        <v>0</v>
      </c>
      <c r="H18" s="195">
        <f>Položky!BD61</f>
        <v>0</v>
      </c>
      <c r="I18" s="196">
        <f>Položky!BE61</f>
        <v>0</v>
      </c>
    </row>
    <row r="19" spans="1:9" s="34" customFormat="1" x14ac:dyDescent="0.25">
      <c r="A19" s="193" t="str">
        <f>Položky!B62</f>
        <v>97</v>
      </c>
      <c r="B19" s="114" t="str">
        <f>Položky!C62</f>
        <v>Prorážení otvorů</v>
      </c>
      <c r="C19" s="65"/>
      <c r="D19" s="115"/>
      <c r="E19" s="194">
        <f>Položky!BA69</f>
        <v>0</v>
      </c>
      <c r="F19" s="195">
        <f>Položky!BB69</f>
        <v>0</v>
      </c>
      <c r="G19" s="195">
        <f>Položky!BC69</f>
        <v>0</v>
      </c>
      <c r="H19" s="195">
        <f>Položky!BD69</f>
        <v>0</v>
      </c>
      <c r="I19" s="196">
        <f>Položky!BE69</f>
        <v>0</v>
      </c>
    </row>
    <row r="20" spans="1:9" s="34" customFormat="1" x14ac:dyDescent="0.25">
      <c r="A20" s="193" t="str">
        <f>Položky!B70</f>
        <v>99</v>
      </c>
      <c r="B20" s="114" t="str">
        <f>Položky!C70</f>
        <v>Staveništní přesun hmot</v>
      </c>
      <c r="C20" s="65"/>
      <c r="D20" s="115"/>
      <c r="E20" s="194">
        <f>Položky!BA72</f>
        <v>0</v>
      </c>
      <c r="F20" s="195">
        <f>Položky!BB72</f>
        <v>0</v>
      </c>
      <c r="G20" s="195">
        <f>Položky!BC72</f>
        <v>0</v>
      </c>
      <c r="H20" s="195">
        <f>Položky!BD72</f>
        <v>0</v>
      </c>
      <c r="I20" s="196">
        <f>Položky!BE72</f>
        <v>0</v>
      </c>
    </row>
    <row r="21" spans="1:9" s="34" customFormat="1" x14ac:dyDescent="0.25">
      <c r="A21" s="193" t="str">
        <f>Položky!B73</f>
        <v>713</v>
      </c>
      <c r="B21" s="114" t="str">
        <f>Položky!C73</f>
        <v>Izolace tepelné</v>
      </c>
      <c r="C21" s="65"/>
      <c r="D21" s="115"/>
      <c r="E21" s="194">
        <f>Položky!BA79</f>
        <v>0</v>
      </c>
      <c r="F21" s="195">
        <f>Položky!BB79</f>
        <v>0</v>
      </c>
      <c r="G21" s="195">
        <f>Položky!BC79</f>
        <v>0</v>
      </c>
      <c r="H21" s="195">
        <f>Položky!BD79</f>
        <v>0</v>
      </c>
      <c r="I21" s="196">
        <f>Položky!BE79</f>
        <v>0</v>
      </c>
    </row>
    <row r="22" spans="1:9" s="34" customFormat="1" x14ac:dyDescent="0.25">
      <c r="A22" s="193" t="str">
        <f>Položky!B80</f>
        <v>725</v>
      </c>
      <c r="B22" s="114" t="str">
        <f>Položky!C80</f>
        <v>Zařizovací předměty</v>
      </c>
      <c r="C22" s="65"/>
      <c r="D22" s="115"/>
      <c r="E22" s="194">
        <f>Položky!BA85</f>
        <v>0</v>
      </c>
      <c r="F22" s="195">
        <f>Položky!BB85</f>
        <v>0</v>
      </c>
      <c r="G22" s="195">
        <f>Položky!BC85</f>
        <v>0</v>
      </c>
      <c r="H22" s="195">
        <f>Položky!BD85</f>
        <v>0</v>
      </c>
      <c r="I22" s="196">
        <f>Položky!BE85</f>
        <v>0</v>
      </c>
    </row>
    <row r="23" spans="1:9" s="34" customFormat="1" x14ac:dyDescent="0.25">
      <c r="A23" s="193" t="str">
        <f>Položky!B86</f>
        <v>732</v>
      </c>
      <c r="B23" s="114" t="str">
        <f>Položky!C86</f>
        <v>Strojovny</v>
      </c>
      <c r="C23" s="65"/>
      <c r="D23" s="115"/>
      <c r="E23" s="194">
        <f>Položky!BA89</f>
        <v>0</v>
      </c>
      <c r="F23" s="195">
        <f>Položky!BB89</f>
        <v>0</v>
      </c>
      <c r="G23" s="195">
        <f>Položky!BC89</f>
        <v>0</v>
      </c>
      <c r="H23" s="195">
        <f>Položky!BD89</f>
        <v>0</v>
      </c>
      <c r="I23" s="196">
        <f>Položky!BE89</f>
        <v>0</v>
      </c>
    </row>
    <row r="24" spans="1:9" s="34" customFormat="1" x14ac:dyDescent="0.25">
      <c r="A24" s="193" t="str">
        <f>Položky!B90</f>
        <v>733</v>
      </c>
      <c r="B24" s="114" t="str">
        <f>Položky!C90</f>
        <v>Rozvod potrubí</v>
      </c>
      <c r="C24" s="65"/>
      <c r="D24" s="115"/>
      <c r="E24" s="194">
        <f>Položky!BA97</f>
        <v>0</v>
      </c>
      <c r="F24" s="195">
        <f>Položky!BB97</f>
        <v>0</v>
      </c>
      <c r="G24" s="195">
        <f>Položky!BC97</f>
        <v>0</v>
      </c>
      <c r="H24" s="195">
        <f>Položky!BD97</f>
        <v>0</v>
      </c>
      <c r="I24" s="196">
        <f>Položky!BE97</f>
        <v>0</v>
      </c>
    </row>
    <row r="25" spans="1:9" s="34" customFormat="1" x14ac:dyDescent="0.25">
      <c r="A25" s="193" t="str">
        <f>Položky!B98</f>
        <v>735</v>
      </c>
      <c r="B25" s="114" t="str">
        <f>Položky!C98</f>
        <v>Otopná tělesa</v>
      </c>
      <c r="C25" s="65"/>
      <c r="D25" s="115"/>
      <c r="E25" s="194">
        <f>Položky!BA103</f>
        <v>0</v>
      </c>
      <c r="F25" s="195">
        <f>Položky!BB103</f>
        <v>0</v>
      </c>
      <c r="G25" s="195">
        <f>Položky!BC103</f>
        <v>0</v>
      </c>
      <c r="H25" s="195">
        <f>Položky!BD103</f>
        <v>0</v>
      </c>
      <c r="I25" s="196">
        <f>Položky!BE103</f>
        <v>0</v>
      </c>
    </row>
    <row r="26" spans="1:9" s="34" customFormat="1" x14ac:dyDescent="0.25">
      <c r="A26" s="193" t="str">
        <f>Položky!B104</f>
        <v>763</v>
      </c>
      <c r="B26" s="114" t="str">
        <f>Položky!C104</f>
        <v>Dřevostavby</v>
      </c>
      <c r="C26" s="65"/>
      <c r="D26" s="115"/>
      <c r="E26" s="194">
        <f>Položky!BA107</f>
        <v>0</v>
      </c>
      <c r="F26" s="195">
        <f>Položky!BB107</f>
        <v>0</v>
      </c>
      <c r="G26" s="195">
        <f>Položky!BC107</f>
        <v>0</v>
      </c>
      <c r="H26" s="195">
        <f>Položky!BD107</f>
        <v>0</v>
      </c>
      <c r="I26" s="196">
        <f>Položky!BE107</f>
        <v>0</v>
      </c>
    </row>
    <row r="27" spans="1:9" s="34" customFormat="1" x14ac:dyDescent="0.25">
      <c r="A27" s="193" t="str">
        <f>Položky!B108</f>
        <v>764</v>
      </c>
      <c r="B27" s="114" t="str">
        <f>Položky!C108</f>
        <v>Konstrukce klempířské</v>
      </c>
      <c r="C27" s="65"/>
      <c r="D27" s="115"/>
      <c r="E27" s="194">
        <f>Položky!BA112</f>
        <v>0</v>
      </c>
      <c r="F27" s="195">
        <f>Položky!BB112</f>
        <v>0</v>
      </c>
      <c r="G27" s="195">
        <f>Položky!BC112</f>
        <v>0</v>
      </c>
      <c r="H27" s="195">
        <f>Položky!BD112</f>
        <v>0</v>
      </c>
      <c r="I27" s="196">
        <f>Položky!BE112</f>
        <v>0</v>
      </c>
    </row>
    <row r="28" spans="1:9" s="34" customFormat="1" x14ac:dyDescent="0.25">
      <c r="A28" s="193" t="str">
        <f>Položky!B113</f>
        <v>765</v>
      </c>
      <c r="B28" s="114" t="str">
        <f>Položky!C113</f>
        <v>Krytiny tvrdé</v>
      </c>
      <c r="C28" s="65"/>
      <c r="D28" s="115"/>
      <c r="E28" s="194">
        <f>Položky!BA115</f>
        <v>0</v>
      </c>
      <c r="F28" s="195">
        <f>Položky!BB115</f>
        <v>0</v>
      </c>
      <c r="G28" s="195">
        <f>Položky!BC115</f>
        <v>0</v>
      </c>
      <c r="H28" s="195">
        <f>Položky!BD115</f>
        <v>0</v>
      </c>
      <c r="I28" s="196">
        <f>Položky!BE115</f>
        <v>0</v>
      </c>
    </row>
    <row r="29" spans="1:9" s="34" customFormat="1" x14ac:dyDescent="0.25">
      <c r="A29" s="193" t="str">
        <f>Položky!B116</f>
        <v>766</v>
      </c>
      <c r="B29" s="114" t="str">
        <f>Položky!C116</f>
        <v>Konstrukce truhlářské</v>
      </c>
      <c r="C29" s="65"/>
      <c r="D29" s="115"/>
      <c r="E29" s="194">
        <f>Položky!BA119</f>
        <v>0</v>
      </c>
      <c r="F29" s="195">
        <f>Položky!BB119</f>
        <v>0</v>
      </c>
      <c r="G29" s="195">
        <f>Položky!BC119</f>
        <v>0</v>
      </c>
      <c r="H29" s="195">
        <f>Položky!BD119</f>
        <v>0</v>
      </c>
      <c r="I29" s="196">
        <f>Položky!BE119</f>
        <v>0</v>
      </c>
    </row>
    <row r="30" spans="1:9" s="34" customFormat="1" x14ac:dyDescent="0.25">
      <c r="A30" s="193" t="str">
        <f>Položky!B120</f>
        <v>769</v>
      </c>
      <c r="B30" s="114" t="str">
        <f>Položky!C120</f>
        <v>Otvorové prvky z plastu</v>
      </c>
      <c r="C30" s="65"/>
      <c r="D30" s="115"/>
      <c r="E30" s="194">
        <f>Položky!BA129</f>
        <v>0</v>
      </c>
      <c r="F30" s="195">
        <f>Položky!BB129</f>
        <v>0</v>
      </c>
      <c r="G30" s="195">
        <f>Položky!BC129</f>
        <v>0</v>
      </c>
      <c r="H30" s="195">
        <f>Položky!BD129</f>
        <v>0</v>
      </c>
      <c r="I30" s="196">
        <f>Položky!BE129</f>
        <v>0</v>
      </c>
    </row>
    <row r="31" spans="1:9" s="34" customFormat="1" x14ac:dyDescent="0.25">
      <c r="A31" s="193" t="str">
        <f>Položky!B130</f>
        <v>776</v>
      </c>
      <c r="B31" s="114" t="str">
        <f>Položky!C130</f>
        <v>Podlahy povlakové</v>
      </c>
      <c r="C31" s="65"/>
      <c r="D31" s="115"/>
      <c r="E31" s="194">
        <f>Položky!BA134</f>
        <v>0</v>
      </c>
      <c r="F31" s="195">
        <f>Položky!BB134</f>
        <v>0</v>
      </c>
      <c r="G31" s="195">
        <f>Položky!BC134</f>
        <v>0</v>
      </c>
      <c r="H31" s="195">
        <f>Položky!BD134</f>
        <v>0</v>
      </c>
      <c r="I31" s="196">
        <f>Položky!BE134</f>
        <v>0</v>
      </c>
    </row>
    <row r="32" spans="1:9" s="34" customFormat="1" x14ac:dyDescent="0.25">
      <c r="A32" s="193" t="str">
        <f>Položky!B135</f>
        <v>781</v>
      </c>
      <c r="B32" s="114" t="str">
        <f>Položky!C135</f>
        <v>Obklady keramické</v>
      </c>
      <c r="C32" s="65"/>
      <c r="D32" s="115"/>
      <c r="E32" s="194">
        <f>Položky!BA142</f>
        <v>0</v>
      </c>
      <c r="F32" s="195">
        <f>Položky!BB142</f>
        <v>0</v>
      </c>
      <c r="G32" s="195">
        <f>Položky!BC142</f>
        <v>0</v>
      </c>
      <c r="H32" s="195">
        <f>Položky!BD142</f>
        <v>0</v>
      </c>
      <c r="I32" s="196">
        <f>Položky!BE142</f>
        <v>0</v>
      </c>
    </row>
    <row r="33" spans="1:57" s="34" customFormat="1" x14ac:dyDescent="0.25">
      <c r="A33" s="193" t="str">
        <f>Položky!B143</f>
        <v>784</v>
      </c>
      <c r="B33" s="114" t="str">
        <f>Položky!C143</f>
        <v>Malby</v>
      </c>
      <c r="C33" s="65"/>
      <c r="D33" s="115"/>
      <c r="E33" s="194">
        <f>Položky!BA146</f>
        <v>0</v>
      </c>
      <c r="F33" s="195">
        <f>Položky!BB146</f>
        <v>0</v>
      </c>
      <c r="G33" s="195">
        <f>Položky!BC146</f>
        <v>0</v>
      </c>
      <c r="H33" s="195">
        <f>Položky!BD146</f>
        <v>0</v>
      </c>
      <c r="I33" s="196">
        <f>Položky!BE146</f>
        <v>0</v>
      </c>
    </row>
    <row r="34" spans="1:57" s="34" customFormat="1" x14ac:dyDescent="0.25">
      <c r="A34" s="193" t="str">
        <f>Položky!B147</f>
        <v>M21</v>
      </c>
      <c r="B34" s="114" t="str">
        <f>Položky!C147</f>
        <v>Elektromontáže</v>
      </c>
      <c r="C34" s="65"/>
      <c r="D34" s="115"/>
      <c r="E34" s="194">
        <f>Položky!BA156</f>
        <v>0</v>
      </c>
      <c r="F34" s="195">
        <f>Položky!BB156</f>
        <v>0</v>
      </c>
      <c r="G34" s="195">
        <f>Položky!BC156</f>
        <v>0</v>
      </c>
      <c r="H34" s="195">
        <f>Položky!BD156</f>
        <v>0</v>
      </c>
      <c r="I34" s="196">
        <f>Položky!BE156</f>
        <v>0</v>
      </c>
    </row>
    <row r="35" spans="1:57" s="34" customFormat="1" x14ac:dyDescent="0.25">
      <c r="A35" s="193" t="str">
        <f>Položky!B157</f>
        <v>M24</v>
      </c>
      <c r="B35" s="114" t="str">
        <f>Položky!C157</f>
        <v>Montáže vzduchotechnických zařízení</v>
      </c>
      <c r="C35" s="65"/>
      <c r="D35" s="115"/>
      <c r="E35" s="194">
        <f>Položky!BA168</f>
        <v>0</v>
      </c>
      <c r="F35" s="195">
        <f>Položky!BB168</f>
        <v>0</v>
      </c>
      <c r="G35" s="195">
        <f>Položky!BC168</f>
        <v>0</v>
      </c>
      <c r="H35" s="195">
        <f>Položky!BD168</f>
        <v>0</v>
      </c>
      <c r="I35" s="196">
        <f>Položky!BE168</f>
        <v>0</v>
      </c>
    </row>
    <row r="36" spans="1:57" s="34" customFormat="1" x14ac:dyDescent="0.25">
      <c r="A36" s="193" t="str">
        <f>Položky!B169</f>
        <v>M99</v>
      </c>
      <c r="B36" s="114" t="str">
        <f>Položky!C169</f>
        <v>Ostatní práce "M"</v>
      </c>
      <c r="C36" s="65"/>
      <c r="D36" s="115"/>
      <c r="E36" s="194">
        <f>Položky!BA171</f>
        <v>0</v>
      </c>
      <c r="F36" s="195">
        <f>Položky!BB171</f>
        <v>0</v>
      </c>
      <c r="G36" s="195">
        <f>Položky!BC171</f>
        <v>0</v>
      </c>
      <c r="H36" s="195">
        <f>Položky!BD171</f>
        <v>0</v>
      </c>
      <c r="I36" s="196">
        <f>Položky!BE171</f>
        <v>0</v>
      </c>
    </row>
    <row r="37" spans="1:57" s="34" customFormat="1" ht="13.8" thickBot="1" x14ac:dyDescent="0.3">
      <c r="A37" s="193" t="str">
        <f>Položky!B172</f>
        <v>D96</v>
      </c>
      <c r="B37" s="114" t="str">
        <f>Položky!C172</f>
        <v>Přesuny suti a vybouraných hmot</v>
      </c>
      <c r="C37" s="65"/>
      <c r="D37" s="115"/>
      <c r="E37" s="194">
        <f>Položky!BA181</f>
        <v>0</v>
      </c>
      <c r="F37" s="195">
        <f>Položky!BB181</f>
        <v>0</v>
      </c>
      <c r="G37" s="195">
        <f>Položky!BC181</f>
        <v>0</v>
      </c>
      <c r="H37" s="195">
        <f>Položky!BD181</f>
        <v>0</v>
      </c>
      <c r="I37" s="196">
        <f>Položky!BE181</f>
        <v>0</v>
      </c>
    </row>
    <row r="38" spans="1:57" s="122" customFormat="1" ht="13.8" thickBot="1" x14ac:dyDescent="0.3">
      <c r="A38" s="116"/>
      <c r="B38" s="117" t="s">
        <v>58</v>
      </c>
      <c r="C38" s="117"/>
      <c r="D38" s="118"/>
      <c r="E38" s="119">
        <f>SUM(E7:E37)</f>
        <v>0</v>
      </c>
      <c r="F38" s="120">
        <f>SUM(F7:F37)</f>
        <v>0</v>
      </c>
      <c r="G38" s="120">
        <f>SUM(G7:G37)</f>
        <v>0</v>
      </c>
      <c r="H38" s="120">
        <f>SUM(H7:H37)</f>
        <v>0</v>
      </c>
      <c r="I38" s="121">
        <f>SUM(I7:I37)</f>
        <v>0</v>
      </c>
    </row>
    <row r="39" spans="1:57" x14ac:dyDescent="0.25">
      <c r="A39" s="65"/>
      <c r="B39" s="65"/>
      <c r="C39" s="65"/>
      <c r="D39" s="65"/>
      <c r="E39" s="65"/>
      <c r="F39" s="65"/>
      <c r="G39" s="65"/>
      <c r="H39" s="65"/>
      <c r="I39" s="65"/>
    </row>
    <row r="40" spans="1:57" ht="19.5" customHeight="1" x14ac:dyDescent="0.3">
      <c r="A40" s="106" t="s">
        <v>59</v>
      </c>
      <c r="B40" s="106"/>
      <c r="C40" s="106"/>
      <c r="D40" s="106"/>
      <c r="E40" s="106"/>
      <c r="F40" s="106"/>
      <c r="G40" s="123"/>
      <c r="H40" s="106"/>
      <c r="I40" s="106"/>
      <c r="BA40" s="40"/>
      <c r="BB40" s="40"/>
      <c r="BC40" s="40"/>
      <c r="BD40" s="40"/>
      <c r="BE40" s="40"/>
    </row>
    <row r="41" spans="1:57" ht="13.8" thickBot="1" x14ac:dyDescent="0.3">
      <c r="A41" s="76"/>
      <c r="B41" s="76"/>
      <c r="C41" s="76"/>
      <c r="D41" s="76"/>
      <c r="E41" s="76"/>
      <c r="F41" s="76"/>
      <c r="G41" s="76"/>
      <c r="H41" s="76"/>
      <c r="I41" s="76"/>
    </row>
    <row r="42" spans="1:57" x14ac:dyDescent="0.25">
      <c r="A42" s="70" t="s">
        <v>60</v>
      </c>
      <c r="B42" s="71"/>
      <c r="C42" s="71"/>
      <c r="D42" s="124"/>
      <c r="E42" s="125" t="s">
        <v>61</v>
      </c>
      <c r="F42" s="126" t="s">
        <v>62</v>
      </c>
      <c r="G42" s="127" t="s">
        <v>63</v>
      </c>
      <c r="H42" s="128"/>
      <c r="I42" s="129" t="s">
        <v>61</v>
      </c>
    </row>
    <row r="43" spans="1:57" x14ac:dyDescent="0.25">
      <c r="A43" s="63" t="s">
        <v>368</v>
      </c>
      <c r="B43" s="54"/>
      <c r="C43" s="54"/>
      <c r="D43" s="130"/>
      <c r="E43" s="131">
        <v>0</v>
      </c>
      <c r="F43" s="132">
        <v>0</v>
      </c>
      <c r="G43" s="133">
        <f t="shared" ref="G43:G50" si="0">CHOOSE(BA43+1,HSV+PSV,HSV+PSV+Mont,HSV+PSV+Dodavka+Mont,HSV,PSV,Mont,Dodavka,Mont+Dodavka,0)</f>
        <v>0</v>
      </c>
      <c r="H43" s="134"/>
      <c r="I43" s="135">
        <f t="shared" ref="I43:I50" si="1">E43+F43*G43/100</f>
        <v>0</v>
      </c>
      <c r="BA43">
        <v>0</v>
      </c>
    </row>
    <row r="44" spans="1:57" x14ac:dyDescent="0.25">
      <c r="A44" s="63" t="s">
        <v>369</v>
      </c>
      <c r="B44" s="54"/>
      <c r="C44" s="54"/>
      <c r="D44" s="130"/>
      <c r="E44" s="131">
        <v>0</v>
      </c>
      <c r="F44" s="132">
        <v>0</v>
      </c>
      <c r="G44" s="133">
        <f t="shared" si="0"/>
        <v>0</v>
      </c>
      <c r="H44" s="134"/>
      <c r="I44" s="135">
        <f t="shared" si="1"/>
        <v>0</v>
      </c>
      <c r="BA44">
        <v>0</v>
      </c>
    </row>
    <row r="45" spans="1:57" x14ac:dyDescent="0.25">
      <c r="A45" s="63" t="s">
        <v>370</v>
      </c>
      <c r="B45" s="54"/>
      <c r="C45" s="54"/>
      <c r="D45" s="130"/>
      <c r="E45" s="131">
        <v>0</v>
      </c>
      <c r="F45" s="132">
        <v>0.03</v>
      </c>
      <c r="G45" s="133">
        <f t="shared" si="0"/>
        <v>0</v>
      </c>
      <c r="H45" s="134"/>
      <c r="I45" s="135">
        <f t="shared" si="1"/>
        <v>0</v>
      </c>
      <c r="BA45">
        <v>0</v>
      </c>
    </row>
    <row r="46" spans="1:57" x14ac:dyDescent="0.25">
      <c r="A46" s="63" t="s">
        <v>371</v>
      </c>
      <c r="B46" s="54"/>
      <c r="C46" s="54"/>
      <c r="D46" s="130"/>
      <c r="E46" s="131">
        <v>0</v>
      </c>
      <c r="F46" s="132">
        <v>0</v>
      </c>
      <c r="G46" s="133">
        <f t="shared" si="0"/>
        <v>0</v>
      </c>
      <c r="H46" s="134"/>
      <c r="I46" s="135">
        <f t="shared" si="1"/>
        <v>0</v>
      </c>
      <c r="BA46">
        <v>0</v>
      </c>
    </row>
    <row r="47" spans="1:57" x14ac:dyDescent="0.25">
      <c r="A47" s="63" t="s">
        <v>372</v>
      </c>
      <c r="B47" s="54"/>
      <c r="C47" s="54"/>
      <c r="D47" s="130"/>
      <c r="E47" s="131">
        <v>0</v>
      </c>
      <c r="F47" s="132">
        <v>1.2</v>
      </c>
      <c r="G47" s="133">
        <f t="shared" si="0"/>
        <v>0</v>
      </c>
      <c r="H47" s="134"/>
      <c r="I47" s="135">
        <f t="shared" si="1"/>
        <v>0</v>
      </c>
      <c r="BA47">
        <v>1</v>
      </c>
    </row>
    <row r="48" spans="1:57" x14ac:dyDescent="0.25">
      <c r="A48" s="63" t="s">
        <v>373</v>
      </c>
      <c r="B48" s="54"/>
      <c r="C48" s="54"/>
      <c r="D48" s="130"/>
      <c r="E48" s="131">
        <v>0</v>
      </c>
      <c r="F48" s="132">
        <v>0.1</v>
      </c>
      <c r="G48" s="133">
        <f t="shared" si="0"/>
        <v>0</v>
      </c>
      <c r="H48" s="134"/>
      <c r="I48" s="135">
        <f t="shared" si="1"/>
        <v>0</v>
      </c>
      <c r="BA48">
        <v>1</v>
      </c>
    </row>
    <row r="49" spans="1:53" x14ac:dyDescent="0.25">
      <c r="A49" s="63" t="s">
        <v>374</v>
      </c>
      <c r="B49" s="54"/>
      <c r="C49" s="54"/>
      <c r="D49" s="130"/>
      <c r="E49" s="131">
        <v>0</v>
      </c>
      <c r="F49" s="132">
        <v>0.1</v>
      </c>
      <c r="G49" s="133">
        <f t="shared" si="0"/>
        <v>0</v>
      </c>
      <c r="H49" s="134"/>
      <c r="I49" s="135">
        <f t="shared" si="1"/>
        <v>0</v>
      </c>
      <c r="BA49">
        <v>2</v>
      </c>
    </row>
    <row r="50" spans="1:53" x14ac:dyDescent="0.25">
      <c r="A50" s="63" t="s">
        <v>375</v>
      </c>
      <c r="B50" s="54"/>
      <c r="C50" s="54"/>
      <c r="D50" s="130"/>
      <c r="E50" s="131">
        <v>0</v>
      </c>
      <c r="F50" s="132">
        <v>0</v>
      </c>
      <c r="G50" s="133">
        <f t="shared" si="0"/>
        <v>0</v>
      </c>
      <c r="H50" s="134"/>
      <c r="I50" s="135">
        <f t="shared" si="1"/>
        <v>0</v>
      </c>
      <c r="BA50">
        <v>2</v>
      </c>
    </row>
    <row r="51" spans="1:53" ht="13.8" thickBot="1" x14ac:dyDescent="0.3">
      <c r="A51" s="136"/>
      <c r="B51" s="137" t="s">
        <v>64</v>
      </c>
      <c r="C51" s="138"/>
      <c r="D51" s="139"/>
      <c r="E51" s="140"/>
      <c r="F51" s="141"/>
      <c r="G51" s="141"/>
      <c r="H51" s="215">
        <f>SUM(I43:I50)</f>
        <v>0</v>
      </c>
      <c r="I51" s="216"/>
    </row>
    <row r="53" spans="1:53" x14ac:dyDescent="0.25">
      <c r="B53" s="122"/>
      <c r="F53" s="142"/>
      <c r="G53" s="143"/>
      <c r="H53" s="143"/>
      <c r="I53" s="144"/>
    </row>
    <row r="54" spans="1:53" x14ac:dyDescent="0.25">
      <c r="F54" s="142"/>
      <c r="G54" s="143"/>
      <c r="H54" s="143"/>
      <c r="I54" s="144"/>
    </row>
    <row r="55" spans="1:53" x14ac:dyDescent="0.25">
      <c r="F55" s="142"/>
      <c r="G55" s="143"/>
      <c r="H55" s="143"/>
      <c r="I55" s="144"/>
    </row>
    <row r="56" spans="1:53" x14ac:dyDescent="0.25">
      <c r="F56" s="142"/>
      <c r="G56" s="143"/>
      <c r="H56" s="143"/>
      <c r="I56" s="144"/>
    </row>
    <row r="57" spans="1:53" x14ac:dyDescent="0.25">
      <c r="F57" s="142"/>
      <c r="G57" s="143"/>
      <c r="H57" s="143"/>
      <c r="I57" s="144"/>
    </row>
    <row r="58" spans="1:53" x14ac:dyDescent="0.25">
      <c r="F58" s="142"/>
      <c r="G58" s="143"/>
      <c r="H58" s="143"/>
      <c r="I58" s="144"/>
    </row>
    <row r="59" spans="1:53" x14ac:dyDescent="0.25">
      <c r="F59" s="142"/>
      <c r="G59" s="143"/>
      <c r="H59" s="143"/>
      <c r="I59" s="144"/>
    </row>
    <row r="60" spans="1:53" x14ac:dyDescent="0.25">
      <c r="F60" s="142"/>
      <c r="G60" s="143"/>
      <c r="H60" s="143"/>
      <c r="I60" s="144"/>
    </row>
    <row r="61" spans="1:53" x14ac:dyDescent="0.25">
      <c r="F61" s="142"/>
      <c r="G61" s="143"/>
      <c r="H61" s="143"/>
      <c r="I61" s="144"/>
    </row>
    <row r="62" spans="1:53" x14ac:dyDescent="0.25">
      <c r="F62" s="142"/>
      <c r="G62" s="143"/>
      <c r="H62" s="143"/>
      <c r="I62" s="144"/>
    </row>
    <row r="63" spans="1:53" x14ac:dyDescent="0.25">
      <c r="F63" s="142"/>
      <c r="G63" s="143"/>
      <c r="H63" s="143"/>
      <c r="I63" s="144"/>
    </row>
    <row r="64" spans="1:53" x14ac:dyDescent="0.25">
      <c r="F64" s="142"/>
      <c r="G64" s="143"/>
      <c r="H64" s="143"/>
      <c r="I64" s="144"/>
    </row>
    <row r="65" spans="6:9" x14ac:dyDescent="0.25">
      <c r="F65" s="142"/>
      <c r="G65" s="143"/>
      <c r="H65" s="143"/>
      <c r="I65" s="144"/>
    </row>
    <row r="66" spans="6:9" x14ac:dyDescent="0.25">
      <c r="F66" s="142"/>
      <c r="G66" s="143"/>
      <c r="H66" s="143"/>
      <c r="I66" s="144"/>
    </row>
    <row r="67" spans="6:9" x14ac:dyDescent="0.25">
      <c r="F67" s="142"/>
      <c r="G67" s="143"/>
      <c r="H67" s="143"/>
      <c r="I67" s="144"/>
    </row>
    <row r="68" spans="6:9" x14ac:dyDescent="0.25">
      <c r="F68" s="142"/>
      <c r="G68" s="143"/>
      <c r="H68" s="143"/>
      <c r="I68" s="144"/>
    </row>
    <row r="69" spans="6:9" x14ac:dyDescent="0.25">
      <c r="F69" s="142"/>
      <c r="G69" s="143"/>
      <c r="H69" s="143"/>
      <c r="I69" s="144"/>
    </row>
    <row r="70" spans="6:9" x14ac:dyDescent="0.25">
      <c r="F70" s="142"/>
      <c r="G70" s="143"/>
      <c r="H70" s="143"/>
      <c r="I70" s="144"/>
    </row>
    <row r="71" spans="6:9" x14ac:dyDescent="0.25">
      <c r="F71" s="142"/>
      <c r="G71" s="143"/>
      <c r="H71" s="143"/>
      <c r="I71" s="144"/>
    </row>
    <row r="72" spans="6:9" x14ac:dyDescent="0.25">
      <c r="F72" s="142"/>
      <c r="G72" s="143"/>
      <c r="H72" s="143"/>
      <c r="I72" s="144"/>
    </row>
    <row r="73" spans="6:9" x14ac:dyDescent="0.25">
      <c r="F73" s="142"/>
      <c r="G73" s="143"/>
      <c r="H73" s="143"/>
      <c r="I73" s="144"/>
    </row>
    <row r="74" spans="6:9" x14ac:dyDescent="0.25">
      <c r="F74" s="142"/>
      <c r="G74" s="143"/>
      <c r="H74" s="143"/>
      <c r="I74" s="144"/>
    </row>
    <row r="75" spans="6:9" x14ac:dyDescent="0.25">
      <c r="F75" s="142"/>
      <c r="G75" s="143"/>
      <c r="H75" s="143"/>
      <c r="I75" s="144"/>
    </row>
    <row r="76" spans="6:9" x14ac:dyDescent="0.25">
      <c r="F76" s="142"/>
      <c r="G76" s="143"/>
      <c r="H76" s="143"/>
      <c r="I76" s="144"/>
    </row>
    <row r="77" spans="6:9" x14ac:dyDescent="0.25">
      <c r="F77" s="142"/>
      <c r="G77" s="143"/>
      <c r="H77" s="143"/>
      <c r="I77" s="144"/>
    </row>
    <row r="78" spans="6:9" x14ac:dyDescent="0.25">
      <c r="F78" s="142"/>
      <c r="G78" s="143"/>
      <c r="H78" s="143"/>
      <c r="I78" s="144"/>
    </row>
    <row r="79" spans="6:9" x14ac:dyDescent="0.25">
      <c r="F79" s="142"/>
      <c r="G79" s="143"/>
      <c r="H79" s="143"/>
      <c r="I79" s="144"/>
    </row>
    <row r="80" spans="6:9" x14ac:dyDescent="0.25">
      <c r="F80" s="142"/>
      <c r="G80" s="143"/>
      <c r="H80" s="143"/>
      <c r="I80" s="144"/>
    </row>
    <row r="81" spans="6:9" x14ac:dyDescent="0.25">
      <c r="F81" s="142"/>
      <c r="G81" s="143"/>
      <c r="H81" s="143"/>
      <c r="I81" s="144"/>
    </row>
    <row r="82" spans="6:9" x14ac:dyDescent="0.25">
      <c r="F82" s="142"/>
      <c r="G82" s="143"/>
      <c r="H82" s="143"/>
      <c r="I82" s="144"/>
    </row>
    <row r="83" spans="6:9" x14ac:dyDescent="0.25">
      <c r="F83" s="142"/>
      <c r="G83" s="143"/>
      <c r="H83" s="143"/>
      <c r="I83" s="144"/>
    </row>
    <row r="84" spans="6:9" x14ac:dyDescent="0.25">
      <c r="F84" s="142"/>
      <c r="G84" s="143"/>
      <c r="H84" s="143"/>
      <c r="I84" s="144"/>
    </row>
    <row r="85" spans="6:9" x14ac:dyDescent="0.25">
      <c r="F85" s="142"/>
      <c r="G85" s="143"/>
      <c r="H85" s="143"/>
      <c r="I85" s="144"/>
    </row>
    <row r="86" spans="6:9" x14ac:dyDescent="0.25">
      <c r="F86" s="142"/>
      <c r="G86" s="143"/>
      <c r="H86" s="143"/>
      <c r="I86" s="144"/>
    </row>
    <row r="87" spans="6:9" x14ac:dyDescent="0.25">
      <c r="F87" s="142"/>
      <c r="G87" s="143"/>
      <c r="H87" s="143"/>
      <c r="I87" s="144"/>
    </row>
    <row r="88" spans="6:9" x14ac:dyDescent="0.25">
      <c r="F88" s="142"/>
      <c r="G88" s="143"/>
      <c r="H88" s="143"/>
      <c r="I88" s="144"/>
    </row>
    <row r="89" spans="6:9" x14ac:dyDescent="0.25">
      <c r="F89" s="142"/>
      <c r="G89" s="143"/>
      <c r="H89" s="143"/>
      <c r="I89" s="144"/>
    </row>
    <row r="90" spans="6:9" x14ac:dyDescent="0.25">
      <c r="F90" s="142"/>
      <c r="G90" s="143"/>
      <c r="H90" s="143"/>
      <c r="I90" s="144"/>
    </row>
    <row r="91" spans="6:9" x14ac:dyDescent="0.25">
      <c r="F91" s="142"/>
      <c r="G91" s="143"/>
      <c r="H91" s="143"/>
      <c r="I91" s="144"/>
    </row>
    <row r="92" spans="6:9" x14ac:dyDescent="0.25">
      <c r="F92" s="142"/>
      <c r="G92" s="143"/>
      <c r="H92" s="143"/>
      <c r="I92" s="144"/>
    </row>
    <row r="93" spans="6:9" x14ac:dyDescent="0.25">
      <c r="F93" s="142"/>
      <c r="G93" s="143"/>
      <c r="H93" s="143"/>
      <c r="I93" s="144"/>
    </row>
    <row r="94" spans="6:9" x14ac:dyDescent="0.25">
      <c r="F94" s="142"/>
      <c r="G94" s="143"/>
      <c r="H94" s="143"/>
      <c r="I94" s="144"/>
    </row>
    <row r="95" spans="6:9" x14ac:dyDescent="0.25">
      <c r="F95" s="142"/>
      <c r="G95" s="143"/>
      <c r="H95" s="143"/>
      <c r="I95" s="144"/>
    </row>
    <row r="96" spans="6:9" x14ac:dyDescent="0.25">
      <c r="F96" s="142"/>
      <c r="G96" s="143"/>
      <c r="H96" s="143"/>
      <c r="I96" s="144"/>
    </row>
    <row r="97" spans="6:9" x14ac:dyDescent="0.25">
      <c r="F97" s="142"/>
      <c r="G97" s="143"/>
      <c r="H97" s="143"/>
      <c r="I97" s="144"/>
    </row>
    <row r="98" spans="6:9" x14ac:dyDescent="0.25">
      <c r="F98" s="142"/>
      <c r="G98" s="143"/>
      <c r="H98" s="143"/>
      <c r="I98" s="144"/>
    </row>
    <row r="99" spans="6:9" x14ac:dyDescent="0.25">
      <c r="F99" s="142"/>
      <c r="G99" s="143"/>
      <c r="H99" s="143"/>
      <c r="I99" s="144"/>
    </row>
    <row r="100" spans="6:9" x14ac:dyDescent="0.25">
      <c r="F100" s="142"/>
      <c r="G100" s="143"/>
      <c r="H100" s="143"/>
      <c r="I100" s="144"/>
    </row>
    <row r="101" spans="6:9" x14ac:dyDescent="0.25">
      <c r="F101" s="142"/>
      <c r="G101" s="143"/>
      <c r="H101" s="143"/>
      <c r="I101" s="144"/>
    </row>
    <row r="102" spans="6:9" x14ac:dyDescent="0.25">
      <c r="F102" s="142"/>
      <c r="G102" s="143"/>
      <c r="H102" s="143"/>
      <c r="I102" s="144"/>
    </row>
  </sheetData>
  <mergeCells count="4">
    <mergeCell ref="A1:B1"/>
    <mergeCell ref="A2:B2"/>
    <mergeCell ref="G2:I2"/>
    <mergeCell ref="H51:I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54"/>
  <sheetViews>
    <sheetView showGridLines="0" showZeros="0" topLeftCell="A165" zoomScaleNormal="100" workbookViewId="0">
      <selection activeCell="F180" sqref="F180"/>
    </sheetView>
  </sheetViews>
  <sheetFormatPr defaultColWidth="9.109375" defaultRowHeight="13.2" x14ac:dyDescent="0.25"/>
  <cols>
    <col min="1" max="1" width="4.44140625" style="145" customWidth="1"/>
    <col min="2" max="2" width="11.5546875" style="145" customWidth="1"/>
    <col min="3" max="3" width="40.44140625" style="145" customWidth="1"/>
    <col min="4" max="4" width="5.5546875" style="145" customWidth="1"/>
    <col min="5" max="5" width="8.5546875" style="187" customWidth="1"/>
    <col min="6" max="6" width="9.88671875" style="145" customWidth="1"/>
    <col min="7" max="7" width="13.88671875" style="145" customWidth="1"/>
    <col min="8" max="11" width="9.109375" style="145"/>
    <col min="12" max="12" width="75.44140625" style="145" customWidth="1"/>
    <col min="13" max="13" width="45.33203125" style="145" customWidth="1"/>
    <col min="14" max="16384" width="9.109375" style="145"/>
  </cols>
  <sheetData>
    <row r="1" spans="1:104" ht="15.6" x14ac:dyDescent="0.3">
      <c r="A1" s="220" t="s">
        <v>65</v>
      </c>
      <c r="B1" s="220"/>
      <c r="C1" s="220"/>
      <c r="D1" s="220"/>
      <c r="E1" s="220"/>
      <c r="F1" s="220"/>
      <c r="G1" s="220"/>
    </row>
    <row r="2" spans="1:104" ht="14.25" customHeight="1" thickBot="1" x14ac:dyDescent="0.3">
      <c r="A2" s="146"/>
      <c r="B2" s="147"/>
      <c r="C2" s="148"/>
      <c r="D2" s="148"/>
      <c r="E2" s="149"/>
      <c r="F2" s="148"/>
      <c r="G2" s="148"/>
    </row>
    <row r="3" spans="1:104" ht="13.8" thickTop="1" x14ac:dyDescent="0.25">
      <c r="A3" s="208" t="s">
        <v>49</v>
      </c>
      <c r="B3" s="209"/>
      <c r="C3" s="96" t="str">
        <f>CONCATENATE(cislostavby," ",nazevstavby)</f>
        <v>JF1 Projekty staveb</v>
      </c>
      <c r="D3" s="97"/>
      <c r="E3" s="150" t="s">
        <v>66</v>
      </c>
      <c r="F3" s="151">
        <f>Rekapitulace!H1</f>
        <v>1</v>
      </c>
      <c r="G3" s="152"/>
    </row>
    <row r="4" spans="1:104" ht="13.8" thickBot="1" x14ac:dyDescent="0.3">
      <c r="A4" s="221" t="s">
        <v>51</v>
      </c>
      <c r="B4" s="211"/>
      <c r="C4" s="102" t="str">
        <f>CONCATENATE(cisloobjektu," ",nazevobjektu)</f>
        <v>02 Rekonstrukce domů</v>
      </c>
      <c r="D4" s="103"/>
      <c r="E4" s="222" t="str">
        <f>Rekapitulace!G2</f>
        <v>Rekonstrukce domu Nerudova 40 - dotační</v>
      </c>
      <c r="F4" s="223"/>
      <c r="G4" s="224"/>
    </row>
    <row r="5" spans="1:104" ht="13.8" thickTop="1" x14ac:dyDescent="0.25">
      <c r="A5" s="153"/>
      <c r="B5" s="146"/>
      <c r="C5" s="146"/>
      <c r="D5" s="146"/>
      <c r="E5" s="154"/>
      <c r="F5" s="146"/>
      <c r="G5" s="155"/>
    </row>
    <row r="6" spans="1:104" x14ac:dyDescent="0.25">
      <c r="A6" s="156" t="s">
        <v>67</v>
      </c>
      <c r="B6" s="157" t="s">
        <v>68</v>
      </c>
      <c r="C6" s="157" t="s">
        <v>69</v>
      </c>
      <c r="D6" s="157" t="s">
        <v>70</v>
      </c>
      <c r="E6" s="158" t="s">
        <v>71</v>
      </c>
      <c r="F6" s="157" t="s">
        <v>72</v>
      </c>
      <c r="G6" s="159" t="s">
        <v>73</v>
      </c>
    </row>
    <row r="7" spans="1:104" x14ac:dyDescent="0.25">
      <c r="A7" s="160" t="s">
        <v>74</v>
      </c>
      <c r="B7" s="161" t="s">
        <v>82</v>
      </c>
      <c r="C7" s="162" t="s">
        <v>83</v>
      </c>
      <c r="D7" s="163"/>
      <c r="E7" s="164"/>
      <c r="F7" s="164"/>
      <c r="G7" s="165"/>
      <c r="H7" s="166"/>
      <c r="I7" s="166"/>
      <c r="O7" s="167">
        <v>1</v>
      </c>
    </row>
    <row r="8" spans="1:104" x14ac:dyDescent="0.25">
      <c r="A8" s="168">
        <v>1</v>
      </c>
      <c r="B8" s="169" t="s">
        <v>84</v>
      </c>
      <c r="C8" s="170" t="s">
        <v>85</v>
      </c>
      <c r="D8" s="171" t="s">
        <v>86</v>
      </c>
      <c r="E8" s="172">
        <v>28.08</v>
      </c>
      <c r="F8" s="172"/>
      <c r="G8" s="173">
        <f>E8*F8</f>
        <v>0</v>
      </c>
      <c r="O8" s="167">
        <v>2</v>
      </c>
      <c r="AA8" s="145">
        <v>1</v>
      </c>
      <c r="AB8" s="145">
        <v>1</v>
      </c>
      <c r="AC8" s="145">
        <v>1</v>
      </c>
      <c r="AZ8" s="145">
        <v>1</v>
      </c>
      <c r="BA8" s="145">
        <f>IF(AZ8=1,G8,0)</f>
        <v>0</v>
      </c>
      <c r="BB8" s="145">
        <f>IF(AZ8=2,G8,0)</f>
        <v>0</v>
      </c>
      <c r="BC8" s="145">
        <f>IF(AZ8=3,G8,0)</f>
        <v>0</v>
      </c>
      <c r="BD8" s="145">
        <f>IF(AZ8=4,G8,0)</f>
        <v>0</v>
      </c>
      <c r="BE8" s="145">
        <f>IF(AZ8=5,G8,0)</f>
        <v>0</v>
      </c>
      <c r="CA8" s="167">
        <v>1</v>
      </c>
      <c r="CB8" s="167">
        <v>1</v>
      </c>
      <c r="CZ8" s="145">
        <v>0</v>
      </c>
    </row>
    <row r="9" spans="1:104" x14ac:dyDescent="0.25">
      <c r="A9" s="174"/>
      <c r="B9" s="175"/>
      <c r="C9" s="217" t="s">
        <v>6</v>
      </c>
      <c r="D9" s="218"/>
      <c r="E9" s="218"/>
      <c r="F9" s="218"/>
      <c r="G9" s="219"/>
      <c r="L9" s="176" t="s">
        <v>6</v>
      </c>
      <c r="O9" s="167">
        <v>3</v>
      </c>
    </row>
    <row r="10" spans="1:104" x14ac:dyDescent="0.25">
      <c r="A10" s="168">
        <v>2</v>
      </c>
      <c r="B10" s="169" t="s">
        <v>87</v>
      </c>
      <c r="C10" s="170" t="s">
        <v>88</v>
      </c>
      <c r="D10" s="171" t="s">
        <v>86</v>
      </c>
      <c r="E10" s="172">
        <v>11.231999999999999</v>
      </c>
      <c r="F10" s="172"/>
      <c r="G10" s="173">
        <f>E10*F10</f>
        <v>0</v>
      </c>
      <c r="O10" s="167">
        <v>2</v>
      </c>
      <c r="AA10" s="145">
        <v>1</v>
      </c>
      <c r="AB10" s="145">
        <v>1</v>
      </c>
      <c r="AC10" s="145">
        <v>1</v>
      </c>
      <c r="AZ10" s="145">
        <v>1</v>
      </c>
      <c r="BA10" s="145">
        <f>IF(AZ10=1,G10,0)</f>
        <v>0</v>
      </c>
      <c r="BB10" s="145">
        <f>IF(AZ10=2,G10,0)</f>
        <v>0</v>
      </c>
      <c r="BC10" s="145">
        <f>IF(AZ10=3,G10,0)</f>
        <v>0</v>
      </c>
      <c r="BD10" s="145">
        <f>IF(AZ10=4,G10,0)</f>
        <v>0</v>
      </c>
      <c r="BE10" s="145">
        <f>IF(AZ10=5,G10,0)</f>
        <v>0</v>
      </c>
      <c r="CA10" s="167">
        <v>1</v>
      </c>
      <c r="CB10" s="167">
        <v>1</v>
      </c>
      <c r="CZ10" s="145">
        <v>0</v>
      </c>
    </row>
    <row r="11" spans="1:104" x14ac:dyDescent="0.25">
      <c r="A11" s="177"/>
      <c r="B11" s="178" t="s">
        <v>75</v>
      </c>
      <c r="C11" s="179" t="str">
        <f>CONCATENATE(B7," ",C7)</f>
        <v>12 Odkopávky a prokopávky</v>
      </c>
      <c r="D11" s="180"/>
      <c r="E11" s="181"/>
      <c r="F11" s="182"/>
      <c r="G11" s="183">
        <f>SUM(G7:G10)</f>
        <v>0</v>
      </c>
      <c r="O11" s="167">
        <v>4</v>
      </c>
      <c r="BA11" s="184">
        <f>SUM(BA7:BA10)</f>
        <v>0</v>
      </c>
      <c r="BB11" s="184">
        <f>SUM(BB7:BB10)</f>
        <v>0</v>
      </c>
      <c r="BC11" s="184">
        <f>SUM(BC7:BC10)</f>
        <v>0</v>
      </c>
      <c r="BD11" s="184">
        <f>SUM(BD7:BD10)</f>
        <v>0</v>
      </c>
      <c r="BE11" s="184">
        <f>SUM(BE7:BE10)</f>
        <v>0</v>
      </c>
    </row>
    <row r="12" spans="1:104" x14ac:dyDescent="0.25">
      <c r="A12" s="160" t="s">
        <v>74</v>
      </c>
      <c r="B12" s="161" t="s">
        <v>89</v>
      </c>
      <c r="C12" s="162" t="s">
        <v>90</v>
      </c>
      <c r="D12" s="163"/>
      <c r="E12" s="164"/>
      <c r="F12" s="164"/>
      <c r="G12" s="165"/>
      <c r="H12" s="166"/>
      <c r="I12" s="166"/>
      <c r="O12" s="167">
        <v>1</v>
      </c>
    </row>
    <row r="13" spans="1:104" x14ac:dyDescent="0.25">
      <c r="A13" s="168">
        <v>3</v>
      </c>
      <c r="B13" s="169" t="s">
        <v>91</v>
      </c>
      <c r="C13" s="170" t="s">
        <v>92</v>
      </c>
      <c r="D13" s="171" t="s">
        <v>86</v>
      </c>
      <c r="E13" s="172">
        <v>42.12</v>
      </c>
      <c r="F13" s="172"/>
      <c r="G13" s="173">
        <f>E13*F13</f>
        <v>0</v>
      </c>
      <c r="O13" s="167">
        <v>2</v>
      </c>
      <c r="AA13" s="145">
        <v>1</v>
      </c>
      <c r="AB13" s="145">
        <v>1</v>
      </c>
      <c r="AC13" s="145">
        <v>1</v>
      </c>
      <c r="AZ13" s="145">
        <v>1</v>
      </c>
      <c r="BA13" s="145">
        <f>IF(AZ13=1,G13,0)</f>
        <v>0</v>
      </c>
      <c r="BB13" s="145">
        <f>IF(AZ13=2,G13,0)</f>
        <v>0</v>
      </c>
      <c r="BC13" s="145">
        <f>IF(AZ13=3,G13,0)</f>
        <v>0</v>
      </c>
      <c r="BD13" s="145">
        <f>IF(AZ13=4,G13,0)</f>
        <v>0</v>
      </c>
      <c r="BE13" s="145">
        <f>IF(AZ13=5,G13,0)</f>
        <v>0</v>
      </c>
      <c r="CA13" s="167">
        <v>1</v>
      </c>
      <c r="CB13" s="167">
        <v>1</v>
      </c>
      <c r="CZ13" s="145">
        <v>0</v>
      </c>
    </row>
    <row r="14" spans="1:104" x14ac:dyDescent="0.25">
      <c r="A14" s="168">
        <v>4</v>
      </c>
      <c r="B14" s="169" t="s">
        <v>93</v>
      </c>
      <c r="C14" s="170" t="s">
        <v>94</v>
      </c>
      <c r="D14" s="171" t="s">
        <v>86</v>
      </c>
      <c r="E14" s="172">
        <v>33.695999999999998</v>
      </c>
      <c r="F14" s="172"/>
      <c r="G14" s="173">
        <f>E14*F14</f>
        <v>0</v>
      </c>
      <c r="O14" s="167">
        <v>2</v>
      </c>
      <c r="AA14" s="145">
        <v>1</v>
      </c>
      <c r="AB14" s="145">
        <v>1</v>
      </c>
      <c r="AC14" s="145">
        <v>1</v>
      </c>
      <c r="AZ14" s="145">
        <v>1</v>
      </c>
      <c r="BA14" s="145">
        <f>IF(AZ14=1,G14,0)</f>
        <v>0</v>
      </c>
      <c r="BB14" s="145">
        <f>IF(AZ14=2,G14,0)</f>
        <v>0</v>
      </c>
      <c r="BC14" s="145">
        <f>IF(AZ14=3,G14,0)</f>
        <v>0</v>
      </c>
      <c r="BD14" s="145">
        <f>IF(AZ14=4,G14,0)</f>
        <v>0</v>
      </c>
      <c r="BE14" s="145">
        <f>IF(AZ14=5,G14,0)</f>
        <v>0</v>
      </c>
      <c r="CA14" s="167">
        <v>1</v>
      </c>
      <c r="CB14" s="167">
        <v>1</v>
      </c>
      <c r="CZ14" s="145">
        <v>0</v>
      </c>
    </row>
    <row r="15" spans="1:104" x14ac:dyDescent="0.25">
      <c r="A15" s="177"/>
      <c r="B15" s="178" t="s">
        <v>75</v>
      </c>
      <c r="C15" s="179" t="str">
        <f>CONCATENATE(B12," ",C12)</f>
        <v>13 Hloubené vykopávky</v>
      </c>
      <c r="D15" s="180"/>
      <c r="E15" s="181"/>
      <c r="F15" s="182"/>
      <c r="G15" s="183">
        <f>SUM(G12:G14)</f>
        <v>0</v>
      </c>
      <c r="O15" s="167">
        <v>4</v>
      </c>
      <c r="BA15" s="184">
        <f>SUM(BA12:BA14)</f>
        <v>0</v>
      </c>
      <c r="BB15" s="184">
        <f>SUM(BB12:BB14)</f>
        <v>0</v>
      </c>
      <c r="BC15" s="184">
        <f>SUM(BC12:BC14)</f>
        <v>0</v>
      </c>
      <c r="BD15" s="184">
        <f>SUM(BD12:BD14)</f>
        <v>0</v>
      </c>
      <c r="BE15" s="184">
        <f>SUM(BE12:BE14)</f>
        <v>0</v>
      </c>
    </row>
    <row r="16" spans="1:104" x14ac:dyDescent="0.25">
      <c r="A16" s="160" t="s">
        <v>74</v>
      </c>
      <c r="B16" s="161" t="s">
        <v>95</v>
      </c>
      <c r="C16" s="162" t="s">
        <v>96</v>
      </c>
      <c r="D16" s="163"/>
      <c r="E16" s="164"/>
      <c r="F16" s="164"/>
      <c r="G16" s="165"/>
      <c r="H16" s="166"/>
      <c r="I16" s="166"/>
      <c r="O16" s="167">
        <v>1</v>
      </c>
    </row>
    <row r="17" spans="1:104" x14ac:dyDescent="0.25">
      <c r="A17" s="168">
        <v>5</v>
      </c>
      <c r="B17" s="169" t="s">
        <v>97</v>
      </c>
      <c r="C17" s="170" t="s">
        <v>98</v>
      </c>
      <c r="D17" s="171" t="s">
        <v>86</v>
      </c>
      <c r="E17" s="172">
        <v>42.12</v>
      </c>
      <c r="F17" s="172"/>
      <c r="G17" s="173">
        <f>E17*F17</f>
        <v>0</v>
      </c>
      <c r="O17" s="167">
        <v>2</v>
      </c>
      <c r="AA17" s="145">
        <v>1</v>
      </c>
      <c r="AB17" s="145">
        <v>1</v>
      </c>
      <c r="AC17" s="145">
        <v>1</v>
      </c>
      <c r="AZ17" s="145">
        <v>1</v>
      </c>
      <c r="BA17" s="145">
        <f>IF(AZ17=1,G17,0)</f>
        <v>0</v>
      </c>
      <c r="BB17" s="145">
        <f>IF(AZ17=2,G17,0)</f>
        <v>0</v>
      </c>
      <c r="BC17" s="145">
        <f>IF(AZ17=3,G17,0)</f>
        <v>0</v>
      </c>
      <c r="BD17" s="145">
        <f>IF(AZ17=4,G17,0)</f>
        <v>0</v>
      </c>
      <c r="BE17" s="145">
        <f>IF(AZ17=5,G17,0)</f>
        <v>0</v>
      </c>
      <c r="CA17" s="167">
        <v>1</v>
      </c>
      <c r="CB17" s="167">
        <v>1</v>
      </c>
      <c r="CZ17" s="145">
        <v>0</v>
      </c>
    </row>
    <row r="18" spans="1:104" x14ac:dyDescent="0.25">
      <c r="A18" s="177"/>
      <c r="B18" s="178" t="s">
        <v>75</v>
      </c>
      <c r="C18" s="179" t="str">
        <f>CONCATENATE(B16," ",C16)</f>
        <v>17 Konstrukce ze zemin</v>
      </c>
      <c r="D18" s="180"/>
      <c r="E18" s="181"/>
      <c r="F18" s="182"/>
      <c r="G18" s="183">
        <f>SUM(G16:G17)</f>
        <v>0</v>
      </c>
      <c r="O18" s="167">
        <v>4</v>
      </c>
      <c r="BA18" s="184">
        <f>SUM(BA16:BA17)</f>
        <v>0</v>
      </c>
      <c r="BB18" s="184">
        <f>SUM(BB16:BB17)</f>
        <v>0</v>
      </c>
      <c r="BC18" s="184">
        <f>SUM(BC16:BC17)</f>
        <v>0</v>
      </c>
      <c r="BD18" s="184">
        <f>SUM(BD16:BD17)</f>
        <v>0</v>
      </c>
      <c r="BE18" s="184">
        <f>SUM(BE16:BE17)</f>
        <v>0</v>
      </c>
    </row>
    <row r="19" spans="1:104" x14ac:dyDescent="0.25">
      <c r="A19" s="160" t="s">
        <v>74</v>
      </c>
      <c r="B19" s="161" t="s">
        <v>99</v>
      </c>
      <c r="C19" s="162" t="s">
        <v>100</v>
      </c>
      <c r="D19" s="163"/>
      <c r="E19" s="164"/>
      <c r="F19" s="164"/>
      <c r="G19" s="165"/>
      <c r="H19" s="166"/>
      <c r="I19" s="166"/>
      <c r="O19" s="167">
        <v>1</v>
      </c>
    </row>
    <row r="20" spans="1:104" x14ac:dyDescent="0.25">
      <c r="A20" s="168">
        <v>6</v>
      </c>
      <c r="B20" s="169" t="s">
        <v>101</v>
      </c>
      <c r="C20" s="170" t="s">
        <v>102</v>
      </c>
      <c r="D20" s="171" t="s">
        <v>103</v>
      </c>
      <c r="E20" s="172">
        <v>140.4</v>
      </c>
      <c r="F20" s="172"/>
      <c r="G20" s="173">
        <f>E20*F20</f>
        <v>0</v>
      </c>
      <c r="O20" s="167">
        <v>2</v>
      </c>
      <c r="AA20" s="145">
        <v>1</v>
      </c>
      <c r="AB20" s="145">
        <v>1</v>
      </c>
      <c r="AC20" s="145">
        <v>1</v>
      </c>
      <c r="AZ20" s="145">
        <v>1</v>
      </c>
      <c r="BA20" s="145">
        <f>IF(AZ20=1,G20,0)</f>
        <v>0</v>
      </c>
      <c r="BB20" s="145">
        <f>IF(AZ20=2,G20,0)</f>
        <v>0</v>
      </c>
      <c r="BC20" s="145">
        <f>IF(AZ20=3,G20,0)</f>
        <v>0</v>
      </c>
      <c r="BD20" s="145">
        <f>IF(AZ20=4,G20,0)</f>
        <v>0</v>
      </c>
      <c r="BE20" s="145">
        <f>IF(AZ20=5,G20,0)</f>
        <v>0</v>
      </c>
      <c r="CA20" s="167">
        <v>1</v>
      </c>
      <c r="CB20" s="167">
        <v>1</v>
      </c>
      <c r="CZ20" s="145">
        <v>0</v>
      </c>
    </row>
    <row r="21" spans="1:104" x14ac:dyDescent="0.25">
      <c r="A21" s="177"/>
      <c r="B21" s="178" t="s">
        <v>75</v>
      </c>
      <c r="C21" s="179" t="str">
        <f>CONCATENATE(B19," ",C19)</f>
        <v>18 Povrchové úpravy terénu</v>
      </c>
      <c r="D21" s="180"/>
      <c r="E21" s="181"/>
      <c r="F21" s="182"/>
      <c r="G21" s="183">
        <f>SUM(G19:G20)</f>
        <v>0</v>
      </c>
      <c r="O21" s="167">
        <v>4</v>
      </c>
      <c r="BA21" s="184">
        <f>SUM(BA19:BA20)</f>
        <v>0</v>
      </c>
      <c r="BB21" s="184">
        <f>SUM(BB19:BB20)</f>
        <v>0</v>
      </c>
      <c r="BC21" s="184">
        <f>SUM(BC19:BC20)</f>
        <v>0</v>
      </c>
      <c r="BD21" s="184">
        <f>SUM(BD19:BD20)</f>
        <v>0</v>
      </c>
      <c r="BE21" s="184">
        <f>SUM(BE19:BE20)</f>
        <v>0</v>
      </c>
    </row>
    <row r="22" spans="1:104" x14ac:dyDescent="0.25">
      <c r="A22" s="160" t="s">
        <v>74</v>
      </c>
      <c r="B22" s="161" t="s">
        <v>104</v>
      </c>
      <c r="C22" s="162" t="s">
        <v>105</v>
      </c>
      <c r="D22" s="163"/>
      <c r="E22" s="164"/>
      <c r="F22" s="164"/>
      <c r="G22" s="165"/>
      <c r="H22" s="166"/>
      <c r="I22" s="166"/>
      <c r="O22" s="167">
        <v>1</v>
      </c>
    </row>
    <row r="23" spans="1:104" x14ac:dyDescent="0.25">
      <c r="A23" s="168">
        <v>7</v>
      </c>
      <c r="B23" s="169" t="s">
        <v>106</v>
      </c>
      <c r="C23" s="170" t="s">
        <v>107</v>
      </c>
      <c r="D23" s="171" t="s">
        <v>108</v>
      </c>
      <c r="E23" s="172">
        <v>13.182</v>
      </c>
      <c r="F23" s="172"/>
      <c r="G23" s="173">
        <f>E23*F23</f>
        <v>0</v>
      </c>
      <c r="O23" s="167">
        <v>2</v>
      </c>
      <c r="AA23" s="145">
        <v>2</v>
      </c>
      <c r="AB23" s="145">
        <v>1</v>
      </c>
      <c r="AC23" s="145">
        <v>1</v>
      </c>
      <c r="AZ23" s="145">
        <v>1</v>
      </c>
      <c r="BA23" s="145">
        <f>IF(AZ23=1,G23,0)</f>
        <v>0</v>
      </c>
      <c r="BB23" s="145">
        <f>IF(AZ23=2,G23,0)</f>
        <v>0</v>
      </c>
      <c r="BC23" s="145">
        <f>IF(AZ23=3,G23,0)</f>
        <v>0</v>
      </c>
      <c r="BD23" s="145">
        <f>IF(AZ23=4,G23,0)</f>
        <v>0</v>
      </c>
      <c r="BE23" s="145">
        <f>IF(AZ23=5,G23,0)</f>
        <v>0</v>
      </c>
      <c r="CA23" s="167">
        <v>2</v>
      </c>
      <c r="CB23" s="167">
        <v>1</v>
      </c>
      <c r="CZ23" s="145">
        <v>0.42743999999993298</v>
      </c>
    </row>
    <row r="24" spans="1:104" x14ac:dyDescent="0.25">
      <c r="A24" s="177"/>
      <c r="B24" s="178" t="s">
        <v>75</v>
      </c>
      <c r="C24" s="179" t="str">
        <f>CONCATENATE(B22," ",C22)</f>
        <v>31 Zdi podpěrné a volné</v>
      </c>
      <c r="D24" s="180"/>
      <c r="E24" s="181"/>
      <c r="F24" s="182"/>
      <c r="G24" s="183">
        <f>SUM(G22:G23)</f>
        <v>0</v>
      </c>
      <c r="O24" s="167">
        <v>4</v>
      </c>
      <c r="BA24" s="184">
        <f>SUM(BA22:BA23)</f>
        <v>0</v>
      </c>
      <c r="BB24" s="184">
        <f>SUM(BB22:BB23)</f>
        <v>0</v>
      </c>
      <c r="BC24" s="184">
        <f>SUM(BC22:BC23)</f>
        <v>0</v>
      </c>
      <c r="BD24" s="184">
        <f>SUM(BD22:BD23)</f>
        <v>0</v>
      </c>
      <c r="BE24" s="184">
        <f>SUM(BE22:BE23)</f>
        <v>0</v>
      </c>
    </row>
    <row r="25" spans="1:104" x14ac:dyDescent="0.25">
      <c r="A25" s="160" t="s">
        <v>74</v>
      </c>
      <c r="B25" s="161" t="s">
        <v>109</v>
      </c>
      <c r="C25" s="162" t="s">
        <v>110</v>
      </c>
      <c r="D25" s="163"/>
      <c r="E25" s="164"/>
      <c r="F25" s="164"/>
      <c r="G25" s="165"/>
      <c r="H25" s="166"/>
      <c r="I25" s="166"/>
      <c r="O25" s="167">
        <v>1</v>
      </c>
    </row>
    <row r="26" spans="1:104" ht="20.399999999999999" x14ac:dyDescent="0.25">
      <c r="A26" s="168">
        <v>8</v>
      </c>
      <c r="B26" s="169" t="s">
        <v>111</v>
      </c>
      <c r="C26" s="170" t="s">
        <v>112</v>
      </c>
      <c r="D26" s="171" t="s">
        <v>103</v>
      </c>
      <c r="E26" s="172">
        <v>8.8450000000000006</v>
      </c>
      <c r="F26" s="172"/>
      <c r="G26" s="173">
        <f>E26*F26</f>
        <v>0</v>
      </c>
      <c r="O26" s="167">
        <v>2</v>
      </c>
      <c r="AA26" s="145">
        <v>1</v>
      </c>
      <c r="AB26" s="145">
        <v>1</v>
      </c>
      <c r="AC26" s="145">
        <v>1</v>
      </c>
      <c r="AZ26" s="145">
        <v>1</v>
      </c>
      <c r="BA26" s="145">
        <f>IF(AZ26=1,G26,0)</f>
        <v>0</v>
      </c>
      <c r="BB26" s="145">
        <f>IF(AZ26=2,G26,0)</f>
        <v>0</v>
      </c>
      <c r="BC26" s="145">
        <f>IF(AZ26=3,G26,0)</f>
        <v>0</v>
      </c>
      <c r="BD26" s="145">
        <f>IF(AZ26=4,G26,0)</f>
        <v>0</v>
      </c>
      <c r="BE26" s="145">
        <f>IF(AZ26=5,G26,0)</f>
        <v>0</v>
      </c>
      <c r="CA26" s="167">
        <v>1</v>
      </c>
      <c r="CB26" s="167">
        <v>1</v>
      </c>
      <c r="CZ26" s="145">
        <v>0.105400000000031</v>
      </c>
    </row>
    <row r="27" spans="1:104" ht="20.399999999999999" x14ac:dyDescent="0.25">
      <c r="A27" s="168">
        <v>9</v>
      </c>
      <c r="B27" s="169" t="s">
        <v>113</v>
      </c>
      <c r="C27" s="170" t="s">
        <v>114</v>
      </c>
      <c r="D27" s="171" t="s">
        <v>103</v>
      </c>
      <c r="E27" s="172">
        <v>78.729500000000002</v>
      </c>
      <c r="F27" s="172"/>
      <c r="G27" s="173">
        <f>E27*F27</f>
        <v>0</v>
      </c>
      <c r="O27" s="167">
        <v>2</v>
      </c>
      <c r="AA27" s="145">
        <v>1</v>
      </c>
      <c r="AB27" s="145">
        <v>1</v>
      </c>
      <c r="AC27" s="145">
        <v>1</v>
      </c>
      <c r="AZ27" s="145">
        <v>1</v>
      </c>
      <c r="BA27" s="145">
        <f>IF(AZ27=1,G27,0)</f>
        <v>0</v>
      </c>
      <c r="BB27" s="145">
        <f>IF(AZ27=2,G27,0)</f>
        <v>0</v>
      </c>
      <c r="BC27" s="145">
        <f>IF(AZ27=3,G27,0)</f>
        <v>0</v>
      </c>
      <c r="BD27" s="145">
        <f>IF(AZ27=4,G27,0)</f>
        <v>0</v>
      </c>
      <c r="BE27" s="145">
        <f>IF(AZ27=5,G27,0)</f>
        <v>0</v>
      </c>
      <c r="CA27" s="167">
        <v>1</v>
      </c>
      <c r="CB27" s="167">
        <v>1</v>
      </c>
      <c r="CZ27" s="145">
        <v>0.25824999999986198</v>
      </c>
    </row>
    <row r="28" spans="1:104" x14ac:dyDescent="0.25">
      <c r="A28" s="177"/>
      <c r="B28" s="178" t="s">
        <v>75</v>
      </c>
      <c r="C28" s="179" t="str">
        <f>CONCATENATE(B25," ",C25)</f>
        <v>34 Stěny a příčky</v>
      </c>
      <c r="D28" s="180"/>
      <c r="E28" s="181"/>
      <c r="F28" s="182"/>
      <c r="G28" s="183">
        <f>SUM(G25:G27)</f>
        <v>0</v>
      </c>
      <c r="O28" s="167">
        <v>4</v>
      </c>
      <c r="BA28" s="184">
        <f>SUM(BA25:BA27)</f>
        <v>0</v>
      </c>
      <c r="BB28" s="184">
        <f>SUM(BB25:BB27)</f>
        <v>0</v>
      </c>
      <c r="BC28" s="184">
        <f>SUM(BC25:BC27)</f>
        <v>0</v>
      </c>
      <c r="BD28" s="184">
        <f>SUM(BD25:BD27)</f>
        <v>0</v>
      </c>
      <c r="BE28" s="184">
        <f>SUM(BE25:BE27)</f>
        <v>0</v>
      </c>
    </row>
    <row r="29" spans="1:104" x14ac:dyDescent="0.25">
      <c r="A29" s="160" t="s">
        <v>74</v>
      </c>
      <c r="B29" s="161" t="s">
        <v>115</v>
      </c>
      <c r="C29" s="162" t="s">
        <v>116</v>
      </c>
      <c r="D29" s="163"/>
      <c r="E29" s="164"/>
      <c r="F29" s="164"/>
      <c r="G29" s="165"/>
      <c r="H29" s="166"/>
      <c r="I29" s="166"/>
      <c r="O29" s="167">
        <v>1</v>
      </c>
    </row>
    <row r="30" spans="1:104" ht="20.399999999999999" x14ac:dyDescent="0.25">
      <c r="A30" s="168">
        <v>10</v>
      </c>
      <c r="B30" s="169" t="s">
        <v>117</v>
      </c>
      <c r="C30" s="170" t="s">
        <v>118</v>
      </c>
      <c r="D30" s="171" t="s">
        <v>103</v>
      </c>
      <c r="E30" s="172">
        <v>375.2</v>
      </c>
      <c r="F30" s="172"/>
      <c r="G30" s="173">
        <f>E30*F30</f>
        <v>0</v>
      </c>
      <c r="O30" s="167">
        <v>2</v>
      </c>
      <c r="AA30" s="145">
        <v>1</v>
      </c>
      <c r="AB30" s="145">
        <v>1</v>
      </c>
      <c r="AC30" s="145">
        <v>1</v>
      </c>
      <c r="AZ30" s="145">
        <v>1</v>
      </c>
      <c r="BA30" s="145">
        <f>IF(AZ30=1,G30,0)</f>
        <v>0</v>
      </c>
      <c r="BB30" s="145">
        <f>IF(AZ30=2,G30,0)</f>
        <v>0</v>
      </c>
      <c r="BC30" s="145">
        <f>IF(AZ30=3,G30,0)</f>
        <v>0</v>
      </c>
      <c r="BD30" s="145">
        <f>IF(AZ30=4,G30,0)</f>
        <v>0</v>
      </c>
      <c r="BE30" s="145">
        <f>IF(AZ30=5,G30,0)</f>
        <v>0</v>
      </c>
      <c r="CA30" s="167">
        <v>1</v>
      </c>
      <c r="CB30" s="167">
        <v>1</v>
      </c>
      <c r="CZ30" s="145">
        <v>1.2010000000003599E-2</v>
      </c>
    </row>
    <row r="31" spans="1:104" x14ac:dyDescent="0.25">
      <c r="A31" s="177"/>
      <c r="B31" s="178" t="s">
        <v>75</v>
      </c>
      <c r="C31" s="179" t="str">
        <f>CONCATENATE(B29," ",C29)</f>
        <v>41 Stropy a stropní konstrukce</v>
      </c>
      <c r="D31" s="180"/>
      <c r="E31" s="181"/>
      <c r="F31" s="182"/>
      <c r="G31" s="183">
        <f>SUM(G29:G30)</f>
        <v>0</v>
      </c>
      <c r="O31" s="167">
        <v>4</v>
      </c>
      <c r="BA31" s="184">
        <f>SUM(BA29:BA30)</f>
        <v>0</v>
      </c>
      <c r="BB31" s="184">
        <f>SUM(BB29:BB30)</f>
        <v>0</v>
      </c>
      <c r="BC31" s="184">
        <f>SUM(BC29:BC30)</f>
        <v>0</v>
      </c>
      <c r="BD31" s="184">
        <f>SUM(BD29:BD30)</f>
        <v>0</v>
      </c>
      <c r="BE31" s="184">
        <f>SUM(BE29:BE30)</f>
        <v>0</v>
      </c>
    </row>
    <row r="32" spans="1:104" x14ac:dyDescent="0.25">
      <c r="A32" s="160" t="s">
        <v>74</v>
      </c>
      <c r="B32" s="161" t="s">
        <v>119</v>
      </c>
      <c r="C32" s="162" t="s">
        <v>120</v>
      </c>
      <c r="D32" s="163"/>
      <c r="E32" s="164"/>
      <c r="F32" s="164"/>
      <c r="G32" s="165"/>
      <c r="H32" s="166"/>
      <c r="I32" s="166"/>
      <c r="O32" s="167">
        <v>1</v>
      </c>
    </row>
    <row r="33" spans="1:104" x14ac:dyDescent="0.25">
      <c r="A33" s="168">
        <v>11</v>
      </c>
      <c r="B33" s="169" t="s">
        <v>121</v>
      </c>
      <c r="C33" s="170" t="s">
        <v>122</v>
      </c>
      <c r="D33" s="171" t="s">
        <v>103</v>
      </c>
      <c r="E33" s="172">
        <v>447.04</v>
      </c>
      <c r="F33" s="172"/>
      <c r="G33" s="173">
        <f>E33*F33</f>
        <v>0</v>
      </c>
      <c r="O33" s="167">
        <v>2</v>
      </c>
      <c r="AA33" s="145">
        <v>1</v>
      </c>
      <c r="AB33" s="145">
        <v>1</v>
      </c>
      <c r="AC33" s="145">
        <v>1</v>
      </c>
      <c r="AZ33" s="145">
        <v>1</v>
      </c>
      <c r="BA33" s="145">
        <f>IF(AZ33=1,G33,0)</f>
        <v>0</v>
      </c>
      <c r="BB33" s="145">
        <f>IF(AZ33=2,G33,0)</f>
        <v>0</v>
      </c>
      <c r="BC33" s="145">
        <f>IF(AZ33=3,G33,0)</f>
        <v>0</v>
      </c>
      <c r="BD33" s="145">
        <f>IF(AZ33=4,G33,0)</f>
        <v>0</v>
      </c>
      <c r="BE33" s="145">
        <f>IF(AZ33=5,G33,0)</f>
        <v>0</v>
      </c>
      <c r="CA33" s="167">
        <v>1</v>
      </c>
      <c r="CB33" s="167">
        <v>1</v>
      </c>
      <c r="CZ33" s="145">
        <v>1.6940000000005302E-2</v>
      </c>
    </row>
    <row r="34" spans="1:104" ht="20.399999999999999" x14ac:dyDescent="0.25">
      <c r="A34" s="168">
        <v>12</v>
      </c>
      <c r="B34" s="169" t="s">
        <v>123</v>
      </c>
      <c r="C34" s="170" t="s">
        <v>124</v>
      </c>
      <c r="D34" s="171" t="s">
        <v>103</v>
      </c>
      <c r="E34" s="172">
        <v>115.0245</v>
      </c>
      <c r="F34" s="172"/>
      <c r="G34" s="173">
        <f>E34*F34</f>
        <v>0</v>
      </c>
      <c r="O34" s="167">
        <v>2</v>
      </c>
      <c r="AA34" s="145">
        <v>1</v>
      </c>
      <c r="AB34" s="145">
        <v>1</v>
      </c>
      <c r="AC34" s="145">
        <v>1</v>
      </c>
      <c r="AZ34" s="145">
        <v>1</v>
      </c>
      <c r="BA34" s="145">
        <f>IF(AZ34=1,G34,0)</f>
        <v>0</v>
      </c>
      <c r="BB34" s="145">
        <f>IF(AZ34=2,G34,0)</f>
        <v>0</v>
      </c>
      <c r="BC34" s="145">
        <f>IF(AZ34=3,G34,0)</f>
        <v>0</v>
      </c>
      <c r="BD34" s="145">
        <f>IF(AZ34=4,G34,0)</f>
        <v>0</v>
      </c>
      <c r="BE34" s="145">
        <f>IF(AZ34=5,G34,0)</f>
        <v>0</v>
      </c>
      <c r="CA34" s="167">
        <v>1</v>
      </c>
      <c r="CB34" s="167">
        <v>1</v>
      </c>
      <c r="CZ34" s="145">
        <v>4.3949999999995298E-2</v>
      </c>
    </row>
    <row r="35" spans="1:104" x14ac:dyDescent="0.25">
      <c r="A35" s="168">
        <v>13</v>
      </c>
      <c r="B35" s="169" t="s">
        <v>125</v>
      </c>
      <c r="C35" s="170" t="s">
        <v>126</v>
      </c>
      <c r="D35" s="171" t="s">
        <v>103</v>
      </c>
      <c r="E35" s="172">
        <v>115.0245</v>
      </c>
      <c r="F35" s="172"/>
      <c r="G35" s="173">
        <f>E35*F35</f>
        <v>0</v>
      </c>
      <c r="O35" s="167">
        <v>2</v>
      </c>
      <c r="AA35" s="145">
        <v>1</v>
      </c>
      <c r="AB35" s="145">
        <v>1</v>
      </c>
      <c r="AC35" s="145">
        <v>1</v>
      </c>
      <c r="AZ35" s="145">
        <v>1</v>
      </c>
      <c r="BA35" s="145">
        <f>IF(AZ35=1,G35,0)</f>
        <v>0</v>
      </c>
      <c r="BB35" s="145">
        <f>IF(AZ35=2,G35,0)</f>
        <v>0</v>
      </c>
      <c r="BC35" s="145">
        <f>IF(AZ35=3,G35,0)</f>
        <v>0</v>
      </c>
      <c r="BD35" s="145">
        <f>IF(AZ35=4,G35,0)</f>
        <v>0</v>
      </c>
      <c r="BE35" s="145">
        <f>IF(AZ35=5,G35,0)</f>
        <v>0</v>
      </c>
      <c r="CA35" s="167">
        <v>1</v>
      </c>
      <c r="CB35" s="167">
        <v>1</v>
      </c>
      <c r="CZ35" s="145">
        <v>7.9999999999968998E-5</v>
      </c>
    </row>
    <row r="36" spans="1:104" x14ac:dyDescent="0.25">
      <c r="A36" s="177"/>
      <c r="B36" s="178" t="s">
        <v>75</v>
      </c>
      <c r="C36" s="179" t="str">
        <f>CONCATENATE(B32," ",C32)</f>
        <v>61 Upravy povrchů vnitřní</v>
      </c>
      <c r="D36" s="180"/>
      <c r="E36" s="181"/>
      <c r="F36" s="182"/>
      <c r="G36" s="183">
        <f>SUM(G32:G35)</f>
        <v>0</v>
      </c>
      <c r="O36" s="167">
        <v>4</v>
      </c>
      <c r="BA36" s="184">
        <f>SUM(BA32:BA35)</f>
        <v>0</v>
      </c>
      <c r="BB36" s="184">
        <f>SUM(BB32:BB35)</f>
        <v>0</v>
      </c>
      <c r="BC36" s="184">
        <f>SUM(BC32:BC35)</f>
        <v>0</v>
      </c>
      <c r="BD36" s="184">
        <f>SUM(BD32:BD35)</f>
        <v>0</v>
      </c>
      <c r="BE36" s="184">
        <f>SUM(BE32:BE35)</f>
        <v>0</v>
      </c>
    </row>
    <row r="37" spans="1:104" x14ac:dyDescent="0.25">
      <c r="A37" s="160" t="s">
        <v>74</v>
      </c>
      <c r="B37" s="161" t="s">
        <v>127</v>
      </c>
      <c r="C37" s="162" t="s">
        <v>128</v>
      </c>
      <c r="D37" s="163"/>
      <c r="E37" s="164"/>
      <c r="F37" s="164"/>
      <c r="G37" s="165"/>
      <c r="H37" s="166"/>
      <c r="I37" s="166"/>
      <c r="O37" s="167">
        <v>1</v>
      </c>
    </row>
    <row r="38" spans="1:104" x14ac:dyDescent="0.25">
      <c r="A38" s="168">
        <v>14</v>
      </c>
      <c r="B38" s="169" t="s">
        <v>129</v>
      </c>
      <c r="C38" s="170" t="s">
        <v>130</v>
      </c>
      <c r="D38" s="171" t="s">
        <v>103</v>
      </c>
      <c r="E38" s="172">
        <v>511.00020000000001</v>
      </c>
      <c r="F38" s="172"/>
      <c r="G38" s="173">
        <f t="shared" ref="G38:G45" si="0">E38*F38</f>
        <v>0</v>
      </c>
      <c r="O38" s="167">
        <v>2</v>
      </c>
      <c r="AA38" s="145">
        <v>1</v>
      </c>
      <c r="AB38" s="145">
        <v>1</v>
      </c>
      <c r="AC38" s="145">
        <v>1</v>
      </c>
      <c r="AZ38" s="145">
        <v>1</v>
      </c>
      <c r="BA38" s="145">
        <f t="shared" ref="BA38:BA45" si="1">IF(AZ38=1,G38,0)</f>
        <v>0</v>
      </c>
      <c r="BB38" s="145">
        <f t="shared" ref="BB38:BB45" si="2">IF(AZ38=2,G38,0)</f>
        <v>0</v>
      </c>
      <c r="BC38" s="145">
        <f t="shared" ref="BC38:BC45" si="3">IF(AZ38=3,G38,0)</f>
        <v>0</v>
      </c>
      <c r="BD38" s="145">
        <f t="shared" ref="BD38:BD45" si="4">IF(AZ38=4,G38,0)</f>
        <v>0</v>
      </c>
      <c r="BE38" s="145">
        <f t="shared" ref="BE38:BE45" si="5">IF(AZ38=5,G38,0)</f>
        <v>0</v>
      </c>
      <c r="CA38" s="167">
        <v>1</v>
      </c>
      <c r="CB38" s="167">
        <v>1</v>
      </c>
      <c r="CZ38" s="145">
        <v>3.3999999999991802E-3</v>
      </c>
    </row>
    <row r="39" spans="1:104" x14ac:dyDescent="0.25">
      <c r="A39" s="168">
        <v>15</v>
      </c>
      <c r="B39" s="169" t="s">
        <v>131</v>
      </c>
      <c r="C39" s="170" t="s">
        <v>132</v>
      </c>
      <c r="D39" s="171" t="s">
        <v>103</v>
      </c>
      <c r="E39" s="172">
        <v>58.012500000000003</v>
      </c>
      <c r="F39" s="172"/>
      <c r="G39" s="173">
        <f t="shared" si="0"/>
        <v>0</v>
      </c>
      <c r="O39" s="167">
        <v>2</v>
      </c>
      <c r="AA39" s="145">
        <v>1</v>
      </c>
      <c r="AB39" s="145">
        <v>1</v>
      </c>
      <c r="AC39" s="145">
        <v>1</v>
      </c>
      <c r="AZ39" s="145">
        <v>1</v>
      </c>
      <c r="BA39" s="145">
        <f t="shared" si="1"/>
        <v>0</v>
      </c>
      <c r="BB39" s="145">
        <f t="shared" si="2"/>
        <v>0</v>
      </c>
      <c r="BC39" s="145">
        <f t="shared" si="3"/>
        <v>0</v>
      </c>
      <c r="BD39" s="145">
        <f t="shared" si="4"/>
        <v>0</v>
      </c>
      <c r="BE39" s="145">
        <f t="shared" si="5"/>
        <v>0</v>
      </c>
      <c r="CA39" s="167">
        <v>1</v>
      </c>
      <c r="CB39" s="167">
        <v>1</v>
      </c>
      <c r="CZ39" s="145">
        <v>3.6799999999992399E-3</v>
      </c>
    </row>
    <row r="40" spans="1:104" x14ac:dyDescent="0.25">
      <c r="A40" s="168">
        <v>16</v>
      </c>
      <c r="B40" s="169" t="s">
        <v>133</v>
      </c>
      <c r="C40" s="170" t="s">
        <v>134</v>
      </c>
      <c r="D40" s="171" t="s">
        <v>103</v>
      </c>
      <c r="E40" s="172">
        <v>763.0077</v>
      </c>
      <c r="F40" s="172"/>
      <c r="G40" s="173">
        <f t="shared" si="0"/>
        <v>0</v>
      </c>
      <c r="O40" s="167">
        <v>2</v>
      </c>
      <c r="AA40" s="145">
        <v>1</v>
      </c>
      <c r="AB40" s="145">
        <v>1</v>
      </c>
      <c r="AC40" s="145">
        <v>1</v>
      </c>
      <c r="AZ40" s="145">
        <v>1</v>
      </c>
      <c r="BA40" s="145">
        <f t="shared" si="1"/>
        <v>0</v>
      </c>
      <c r="BB40" s="145">
        <f t="shared" si="2"/>
        <v>0</v>
      </c>
      <c r="BC40" s="145">
        <f t="shared" si="3"/>
        <v>0</v>
      </c>
      <c r="BD40" s="145">
        <f t="shared" si="4"/>
        <v>0</v>
      </c>
      <c r="BE40" s="145">
        <f t="shared" si="5"/>
        <v>0</v>
      </c>
      <c r="CA40" s="167">
        <v>1</v>
      </c>
      <c r="CB40" s="167">
        <v>1</v>
      </c>
      <c r="CZ40" s="145">
        <v>4.6899999999965303E-3</v>
      </c>
    </row>
    <row r="41" spans="1:104" x14ac:dyDescent="0.25">
      <c r="A41" s="168">
        <v>17</v>
      </c>
      <c r="B41" s="169" t="s">
        <v>135</v>
      </c>
      <c r="C41" s="170" t="s">
        <v>136</v>
      </c>
      <c r="D41" s="171" t="s">
        <v>103</v>
      </c>
      <c r="E41" s="172">
        <v>58.012500000000003</v>
      </c>
      <c r="F41" s="172"/>
      <c r="G41" s="173">
        <f t="shared" si="0"/>
        <v>0</v>
      </c>
      <c r="O41" s="167">
        <v>2</v>
      </c>
      <c r="AA41" s="145">
        <v>1</v>
      </c>
      <c r="AB41" s="145">
        <v>1</v>
      </c>
      <c r="AC41" s="145">
        <v>1</v>
      </c>
      <c r="AZ41" s="145">
        <v>1</v>
      </c>
      <c r="BA41" s="145">
        <f t="shared" si="1"/>
        <v>0</v>
      </c>
      <c r="BB41" s="145">
        <f t="shared" si="2"/>
        <v>0</v>
      </c>
      <c r="BC41" s="145">
        <f t="shared" si="3"/>
        <v>0</v>
      </c>
      <c r="BD41" s="145">
        <f t="shared" si="4"/>
        <v>0</v>
      </c>
      <c r="BE41" s="145">
        <f t="shared" si="5"/>
        <v>0</v>
      </c>
      <c r="CA41" s="167">
        <v>1</v>
      </c>
      <c r="CB41" s="167">
        <v>1</v>
      </c>
      <c r="CZ41" s="145">
        <v>1.0850000000004901E-2</v>
      </c>
    </row>
    <row r="42" spans="1:104" x14ac:dyDescent="0.25">
      <c r="A42" s="168">
        <v>18</v>
      </c>
      <c r="B42" s="169" t="s">
        <v>137</v>
      </c>
      <c r="C42" s="170" t="s">
        <v>138</v>
      </c>
      <c r="D42" s="171" t="s">
        <v>103</v>
      </c>
      <c r="E42" s="172">
        <v>157.69999999999999</v>
      </c>
      <c r="F42" s="172"/>
      <c r="G42" s="173">
        <f t="shared" si="0"/>
        <v>0</v>
      </c>
      <c r="O42" s="167">
        <v>2</v>
      </c>
      <c r="AA42" s="145">
        <v>1</v>
      </c>
      <c r="AB42" s="145">
        <v>0</v>
      </c>
      <c r="AC42" s="145">
        <v>0</v>
      </c>
      <c r="AZ42" s="145">
        <v>1</v>
      </c>
      <c r="BA42" s="145">
        <f t="shared" si="1"/>
        <v>0</v>
      </c>
      <c r="BB42" s="145">
        <f t="shared" si="2"/>
        <v>0</v>
      </c>
      <c r="BC42" s="145">
        <f t="shared" si="3"/>
        <v>0</v>
      </c>
      <c r="BD42" s="145">
        <f t="shared" si="4"/>
        <v>0</v>
      </c>
      <c r="BE42" s="145">
        <f t="shared" si="5"/>
        <v>0</v>
      </c>
      <c r="CA42" s="167">
        <v>1</v>
      </c>
      <c r="CB42" s="167">
        <v>0</v>
      </c>
      <c r="CZ42" s="145">
        <v>1.6649999999998499E-2</v>
      </c>
    </row>
    <row r="43" spans="1:104" x14ac:dyDescent="0.25">
      <c r="A43" s="168">
        <v>19</v>
      </c>
      <c r="B43" s="169" t="s">
        <v>139</v>
      </c>
      <c r="C43" s="170" t="s">
        <v>140</v>
      </c>
      <c r="D43" s="171" t="s">
        <v>103</v>
      </c>
      <c r="E43" s="172">
        <v>511.00020000000001</v>
      </c>
      <c r="F43" s="172"/>
      <c r="G43" s="173">
        <f t="shared" si="0"/>
        <v>0</v>
      </c>
      <c r="O43" s="167">
        <v>2</v>
      </c>
      <c r="AA43" s="145">
        <v>1</v>
      </c>
      <c r="AB43" s="145">
        <v>1</v>
      </c>
      <c r="AC43" s="145">
        <v>1</v>
      </c>
      <c r="AZ43" s="145">
        <v>1</v>
      </c>
      <c r="BA43" s="145">
        <f t="shared" si="1"/>
        <v>0</v>
      </c>
      <c r="BB43" s="145">
        <f t="shared" si="2"/>
        <v>0</v>
      </c>
      <c r="BC43" s="145">
        <f t="shared" si="3"/>
        <v>0</v>
      </c>
      <c r="BD43" s="145">
        <f t="shared" si="4"/>
        <v>0</v>
      </c>
      <c r="BE43" s="145">
        <f t="shared" si="5"/>
        <v>0</v>
      </c>
      <c r="CA43" s="167">
        <v>1</v>
      </c>
      <c r="CB43" s="167">
        <v>1</v>
      </c>
      <c r="CZ43" s="145">
        <v>9.9500000000034595E-3</v>
      </c>
    </row>
    <row r="44" spans="1:104" x14ac:dyDescent="0.25">
      <c r="A44" s="168">
        <v>20</v>
      </c>
      <c r="B44" s="169" t="s">
        <v>141</v>
      </c>
      <c r="C44" s="170" t="s">
        <v>142</v>
      </c>
      <c r="D44" s="171" t="s">
        <v>103</v>
      </c>
      <c r="E44" s="172">
        <v>36.295000000000002</v>
      </c>
      <c r="F44" s="172"/>
      <c r="G44" s="173">
        <f t="shared" si="0"/>
        <v>0</v>
      </c>
      <c r="O44" s="167">
        <v>2</v>
      </c>
      <c r="AA44" s="145">
        <v>1</v>
      </c>
      <c r="AB44" s="145">
        <v>1</v>
      </c>
      <c r="AC44" s="145">
        <v>1</v>
      </c>
      <c r="AZ44" s="145">
        <v>1</v>
      </c>
      <c r="BA44" s="145">
        <f t="shared" si="1"/>
        <v>0</v>
      </c>
      <c r="BB44" s="145">
        <f t="shared" si="2"/>
        <v>0</v>
      </c>
      <c r="BC44" s="145">
        <f t="shared" si="3"/>
        <v>0</v>
      </c>
      <c r="BD44" s="145">
        <f t="shared" si="4"/>
        <v>0</v>
      </c>
      <c r="BE44" s="145">
        <f t="shared" si="5"/>
        <v>0</v>
      </c>
      <c r="CA44" s="167">
        <v>1</v>
      </c>
      <c r="CB44" s="167">
        <v>1</v>
      </c>
      <c r="CZ44" s="145">
        <v>7.5599999999980102E-3</v>
      </c>
    </row>
    <row r="45" spans="1:104" x14ac:dyDescent="0.25">
      <c r="A45" s="168">
        <v>21</v>
      </c>
      <c r="B45" s="169" t="s">
        <v>143</v>
      </c>
      <c r="C45" s="170" t="s">
        <v>144</v>
      </c>
      <c r="D45" s="171" t="s">
        <v>103</v>
      </c>
      <c r="E45" s="172">
        <v>724.81769999999995</v>
      </c>
      <c r="F45" s="172"/>
      <c r="G45" s="173">
        <f t="shared" si="0"/>
        <v>0</v>
      </c>
      <c r="O45" s="167">
        <v>2</v>
      </c>
      <c r="AA45" s="145">
        <v>1</v>
      </c>
      <c r="AB45" s="145">
        <v>1</v>
      </c>
      <c r="AC45" s="145">
        <v>1</v>
      </c>
      <c r="AZ45" s="145">
        <v>1</v>
      </c>
      <c r="BA45" s="145">
        <f t="shared" si="1"/>
        <v>0</v>
      </c>
      <c r="BB45" s="145">
        <f t="shared" si="2"/>
        <v>0</v>
      </c>
      <c r="BC45" s="145">
        <f t="shared" si="3"/>
        <v>0</v>
      </c>
      <c r="BD45" s="145">
        <f t="shared" si="4"/>
        <v>0</v>
      </c>
      <c r="BE45" s="145">
        <f t="shared" si="5"/>
        <v>0</v>
      </c>
      <c r="CA45" s="167">
        <v>1</v>
      </c>
      <c r="CB45" s="167">
        <v>1</v>
      </c>
      <c r="CZ45" s="145">
        <v>3.5600000000002301E-3</v>
      </c>
    </row>
    <row r="46" spans="1:104" x14ac:dyDescent="0.25">
      <c r="A46" s="177"/>
      <c r="B46" s="178" t="s">
        <v>75</v>
      </c>
      <c r="C46" s="179" t="str">
        <f>CONCATENATE(B37," ",C37)</f>
        <v>62 Úpravy povrchů vnější</v>
      </c>
      <c r="D46" s="180"/>
      <c r="E46" s="181"/>
      <c r="F46" s="182"/>
      <c r="G46" s="183">
        <f>SUM(G37:G45)</f>
        <v>0</v>
      </c>
      <c r="O46" s="167">
        <v>4</v>
      </c>
      <c r="BA46" s="184">
        <f>SUM(BA37:BA45)</f>
        <v>0</v>
      </c>
      <c r="BB46" s="184">
        <f>SUM(BB37:BB45)</f>
        <v>0</v>
      </c>
      <c r="BC46" s="184">
        <f>SUM(BC37:BC45)</f>
        <v>0</v>
      </c>
      <c r="BD46" s="184">
        <f>SUM(BD37:BD45)</f>
        <v>0</v>
      </c>
      <c r="BE46" s="184">
        <f>SUM(BE37:BE45)</f>
        <v>0</v>
      </c>
    </row>
    <row r="47" spans="1:104" x14ac:dyDescent="0.25">
      <c r="A47" s="160" t="s">
        <v>74</v>
      </c>
      <c r="B47" s="161" t="s">
        <v>145</v>
      </c>
      <c r="C47" s="162" t="s">
        <v>146</v>
      </c>
      <c r="D47" s="163"/>
      <c r="E47" s="164"/>
      <c r="F47" s="164"/>
      <c r="G47" s="165"/>
      <c r="H47" s="166"/>
      <c r="I47" s="166"/>
      <c r="O47" s="167">
        <v>1</v>
      </c>
    </row>
    <row r="48" spans="1:104" x14ac:dyDescent="0.25">
      <c r="A48" s="168">
        <v>22</v>
      </c>
      <c r="B48" s="169" t="s">
        <v>147</v>
      </c>
      <c r="C48" s="170" t="s">
        <v>148</v>
      </c>
      <c r="D48" s="171" t="s">
        <v>103</v>
      </c>
      <c r="E48" s="172">
        <v>561.6</v>
      </c>
      <c r="F48" s="172"/>
      <c r="G48" s="173">
        <f>E48*F48</f>
        <v>0</v>
      </c>
      <c r="O48" s="167">
        <v>2</v>
      </c>
      <c r="AA48" s="145">
        <v>1</v>
      </c>
      <c r="AB48" s="145">
        <v>0</v>
      </c>
      <c r="AC48" s="145">
        <v>0</v>
      </c>
      <c r="AZ48" s="145">
        <v>1</v>
      </c>
      <c r="BA48" s="145">
        <f>IF(AZ48=1,G48,0)</f>
        <v>0</v>
      </c>
      <c r="BB48" s="145">
        <f>IF(AZ48=2,G48,0)</f>
        <v>0</v>
      </c>
      <c r="BC48" s="145">
        <f>IF(AZ48=3,G48,0)</f>
        <v>0</v>
      </c>
      <c r="BD48" s="145">
        <f>IF(AZ48=4,G48,0)</f>
        <v>0</v>
      </c>
      <c r="BE48" s="145">
        <f>IF(AZ48=5,G48,0)</f>
        <v>0</v>
      </c>
      <c r="CA48" s="167">
        <v>1</v>
      </c>
      <c r="CB48" s="167">
        <v>0</v>
      </c>
      <c r="CZ48" s="145">
        <v>0</v>
      </c>
    </row>
    <row r="49" spans="1:104" x14ac:dyDescent="0.25">
      <c r="A49" s="168">
        <v>23</v>
      </c>
      <c r="B49" s="169" t="s">
        <v>149</v>
      </c>
      <c r="C49" s="170" t="s">
        <v>150</v>
      </c>
      <c r="D49" s="171" t="s">
        <v>103</v>
      </c>
      <c r="E49" s="172">
        <v>561.6</v>
      </c>
      <c r="F49" s="172"/>
      <c r="G49" s="173">
        <f>E49*F49</f>
        <v>0</v>
      </c>
      <c r="O49" s="167">
        <v>2</v>
      </c>
      <c r="AA49" s="145">
        <v>1</v>
      </c>
      <c r="AB49" s="145">
        <v>1</v>
      </c>
      <c r="AC49" s="145">
        <v>1</v>
      </c>
      <c r="AZ49" s="145">
        <v>1</v>
      </c>
      <c r="BA49" s="145">
        <f>IF(AZ49=1,G49,0)</f>
        <v>0</v>
      </c>
      <c r="BB49" s="145">
        <f>IF(AZ49=2,G49,0)</f>
        <v>0</v>
      </c>
      <c r="BC49" s="145">
        <f>IF(AZ49=3,G49,0)</f>
        <v>0</v>
      </c>
      <c r="BD49" s="145">
        <f>IF(AZ49=4,G49,0)</f>
        <v>0</v>
      </c>
      <c r="BE49" s="145">
        <f>IF(AZ49=5,G49,0)</f>
        <v>0</v>
      </c>
      <c r="CA49" s="167">
        <v>1</v>
      </c>
      <c r="CB49" s="167">
        <v>1</v>
      </c>
      <c r="CZ49" s="145">
        <v>0</v>
      </c>
    </row>
    <row r="50" spans="1:104" x14ac:dyDescent="0.25">
      <c r="A50" s="168">
        <v>24</v>
      </c>
      <c r="B50" s="169" t="s">
        <v>151</v>
      </c>
      <c r="C50" s="170" t="s">
        <v>152</v>
      </c>
      <c r="D50" s="171" t="s">
        <v>103</v>
      </c>
      <c r="E50" s="172">
        <v>842.4</v>
      </c>
      <c r="F50" s="172"/>
      <c r="G50" s="173">
        <f>E50*F50</f>
        <v>0</v>
      </c>
      <c r="O50" s="167">
        <v>2</v>
      </c>
      <c r="AA50" s="145">
        <v>1</v>
      </c>
      <c r="AB50" s="145">
        <v>1</v>
      </c>
      <c r="AC50" s="145">
        <v>1</v>
      </c>
      <c r="AZ50" s="145">
        <v>1</v>
      </c>
      <c r="BA50" s="145">
        <f>IF(AZ50=1,G50,0)</f>
        <v>0</v>
      </c>
      <c r="BB50" s="145">
        <f>IF(AZ50=2,G50,0)</f>
        <v>0</v>
      </c>
      <c r="BC50" s="145">
        <f>IF(AZ50=3,G50,0)</f>
        <v>0</v>
      </c>
      <c r="BD50" s="145">
        <f>IF(AZ50=4,G50,0)</f>
        <v>0</v>
      </c>
      <c r="BE50" s="145">
        <f>IF(AZ50=5,G50,0)</f>
        <v>0</v>
      </c>
      <c r="CA50" s="167">
        <v>1</v>
      </c>
      <c r="CB50" s="167">
        <v>1</v>
      </c>
      <c r="CZ50" s="145">
        <v>8.4999999999979504E-4</v>
      </c>
    </row>
    <row r="51" spans="1:104" x14ac:dyDescent="0.25">
      <c r="A51" s="168">
        <v>25</v>
      </c>
      <c r="B51" s="169" t="s">
        <v>153</v>
      </c>
      <c r="C51" s="170" t="s">
        <v>154</v>
      </c>
      <c r="D51" s="171" t="s">
        <v>103</v>
      </c>
      <c r="E51" s="172">
        <v>374</v>
      </c>
      <c r="F51" s="172"/>
      <c r="G51" s="173">
        <f>E51*F51</f>
        <v>0</v>
      </c>
      <c r="O51" s="167">
        <v>2</v>
      </c>
      <c r="AA51" s="145">
        <v>1</v>
      </c>
      <c r="AB51" s="145">
        <v>1</v>
      </c>
      <c r="AC51" s="145">
        <v>1</v>
      </c>
      <c r="AZ51" s="145">
        <v>1</v>
      </c>
      <c r="BA51" s="145">
        <f>IF(AZ51=1,G51,0)</f>
        <v>0</v>
      </c>
      <c r="BB51" s="145">
        <f>IF(AZ51=2,G51,0)</f>
        <v>0</v>
      </c>
      <c r="BC51" s="145">
        <f>IF(AZ51=3,G51,0)</f>
        <v>0</v>
      </c>
      <c r="BD51" s="145">
        <f>IF(AZ51=4,G51,0)</f>
        <v>0</v>
      </c>
      <c r="BE51" s="145">
        <f>IF(AZ51=5,G51,0)</f>
        <v>0</v>
      </c>
      <c r="CA51" s="167">
        <v>1</v>
      </c>
      <c r="CB51" s="167">
        <v>1</v>
      </c>
      <c r="CZ51" s="145">
        <v>0</v>
      </c>
    </row>
    <row r="52" spans="1:104" x14ac:dyDescent="0.25">
      <c r="A52" s="177"/>
      <c r="B52" s="178" t="s">
        <v>75</v>
      </c>
      <c r="C52" s="179" t="str">
        <f>CONCATENATE(B47," ",C47)</f>
        <v>94 Lešení a stavební výtahy</v>
      </c>
      <c r="D52" s="180"/>
      <c r="E52" s="181"/>
      <c r="F52" s="182"/>
      <c r="G52" s="183">
        <f>SUM(G47:G51)</f>
        <v>0</v>
      </c>
      <c r="O52" s="167">
        <v>4</v>
      </c>
      <c r="BA52" s="184">
        <f>SUM(BA47:BA51)</f>
        <v>0</v>
      </c>
      <c r="BB52" s="184">
        <f>SUM(BB47:BB51)</f>
        <v>0</v>
      </c>
      <c r="BC52" s="184">
        <f>SUM(BC47:BC51)</f>
        <v>0</v>
      </c>
      <c r="BD52" s="184">
        <f>SUM(BD47:BD51)</f>
        <v>0</v>
      </c>
      <c r="BE52" s="184">
        <f>SUM(BE47:BE51)</f>
        <v>0</v>
      </c>
    </row>
    <row r="53" spans="1:104" x14ac:dyDescent="0.25">
      <c r="A53" s="160" t="s">
        <v>74</v>
      </c>
      <c r="B53" s="161" t="s">
        <v>155</v>
      </c>
      <c r="C53" s="162" t="s">
        <v>156</v>
      </c>
      <c r="D53" s="163"/>
      <c r="E53" s="164"/>
      <c r="F53" s="164"/>
      <c r="G53" s="165"/>
      <c r="H53" s="166"/>
      <c r="I53" s="166"/>
      <c r="O53" s="167">
        <v>1</v>
      </c>
    </row>
    <row r="54" spans="1:104" x14ac:dyDescent="0.25">
      <c r="A54" s="168">
        <v>26</v>
      </c>
      <c r="B54" s="169" t="s">
        <v>157</v>
      </c>
      <c r="C54" s="170" t="s">
        <v>158</v>
      </c>
      <c r="D54" s="171" t="s">
        <v>103</v>
      </c>
      <c r="E54" s="172">
        <v>748</v>
      </c>
      <c r="F54" s="172"/>
      <c r="G54" s="173">
        <f>E54*F54</f>
        <v>0</v>
      </c>
      <c r="O54" s="167">
        <v>2</v>
      </c>
      <c r="AA54" s="145">
        <v>1</v>
      </c>
      <c r="AB54" s="145">
        <v>1</v>
      </c>
      <c r="AC54" s="145">
        <v>1</v>
      </c>
      <c r="AZ54" s="145">
        <v>1</v>
      </c>
      <c r="BA54" s="145">
        <f>IF(AZ54=1,G54,0)</f>
        <v>0</v>
      </c>
      <c r="BB54" s="145">
        <f>IF(AZ54=2,G54,0)</f>
        <v>0</v>
      </c>
      <c r="BC54" s="145">
        <f>IF(AZ54=3,G54,0)</f>
        <v>0</v>
      </c>
      <c r="BD54" s="145">
        <f>IF(AZ54=4,G54,0)</f>
        <v>0</v>
      </c>
      <c r="BE54" s="145">
        <f>IF(AZ54=5,G54,0)</f>
        <v>0</v>
      </c>
      <c r="CA54" s="167">
        <v>1</v>
      </c>
      <c r="CB54" s="167">
        <v>1</v>
      </c>
      <c r="CZ54" s="145">
        <v>3.9999999999984499E-5</v>
      </c>
    </row>
    <row r="55" spans="1:104" x14ac:dyDescent="0.25">
      <c r="A55" s="177"/>
      <c r="B55" s="178" t="s">
        <v>75</v>
      </c>
      <c r="C55" s="179" t="str">
        <f>CONCATENATE(B53," ",C53)</f>
        <v>95 Dokončovací konstrukce na pozemních stavbách</v>
      </c>
      <c r="D55" s="180"/>
      <c r="E55" s="181"/>
      <c r="F55" s="182"/>
      <c r="G55" s="183">
        <f>SUM(G53:G54)</f>
        <v>0</v>
      </c>
      <c r="O55" s="167">
        <v>4</v>
      </c>
      <c r="BA55" s="184">
        <f>SUM(BA53:BA54)</f>
        <v>0</v>
      </c>
      <c r="BB55" s="184">
        <f>SUM(BB53:BB54)</f>
        <v>0</v>
      </c>
      <c r="BC55" s="184">
        <f>SUM(BC53:BC54)</f>
        <v>0</v>
      </c>
      <c r="BD55" s="184">
        <f>SUM(BD53:BD54)</f>
        <v>0</v>
      </c>
      <c r="BE55" s="184">
        <f>SUM(BE53:BE54)</f>
        <v>0</v>
      </c>
    </row>
    <row r="56" spans="1:104" x14ac:dyDescent="0.25">
      <c r="A56" s="160" t="s">
        <v>74</v>
      </c>
      <c r="B56" s="161" t="s">
        <v>159</v>
      </c>
      <c r="C56" s="162" t="s">
        <v>160</v>
      </c>
      <c r="D56" s="163"/>
      <c r="E56" s="164"/>
      <c r="F56" s="164"/>
      <c r="G56" s="165"/>
      <c r="H56" s="166"/>
      <c r="I56" s="166"/>
      <c r="O56" s="167">
        <v>1</v>
      </c>
    </row>
    <row r="57" spans="1:104" x14ac:dyDescent="0.25">
      <c r="A57" s="168">
        <v>27</v>
      </c>
      <c r="B57" s="169" t="s">
        <v>161</v>
      </c>
      <c r="C57" s="170" t="s">
        <v>162</v>
      </c>
      <c r="D57" s="171" t="s">
        <v>103</v>
      </c>
      <c r="E57" s="172">
        <v>58.56</v>
      </c>
      <c r="F57" s="172"/>
      <c r="G57" s="173">
        <f>E57*F57</f>
        <v>0</v>
      </c>
      <c r="O57" s="167">
        <v>2</v>
      </c>
      <c r="AA57" s="145">
        <v>1</v>
      </c>
      <c r="AB57" s="145">
        <v>1</v>
      </c>
      <c r="AC57" s="145">
        <v>1</v>
      </c>
      <c r="AZ57" s="145">
        <v>1</v>
      </c>
      <c r="BA57" s="145">
        <f>IF(AZ57=1,G57,0)</f>
        <v>0</v>
      </c>
      <c r="BB57" s="145">
        <f>IF(AZ57=2,G57,0)</f>
        <v>0</v>
      </c>
      <c r="BC57" s="145">
        <f>IF(AZ57=3,G57,0)</f>
        <v>0</v>
      </c>
      <c r="BD57" s="145">
        <f>IF(AZ57=4,G57,0)</f>
        <v>0</v>
      </c>
      <c r="BE57" s="145">
        <f>IF(AZ57=5,G57,0)</f>
        <v>0</v>
      </c>
      <c r="CA57" s="167">
        <v>1</v>
      </c>
      <c r="CB57" s="167">
        <v>1</v>
      </c>
      <c r="CZ57" s="145">
        <v>6.7000000000039305E-4</v>
      </c>
    </row>
    <row r="58" spans="1:104" x14ac:dyDescent="0.25">
      <c r="A58" s="168">
        <v>28</v>
      </c>
      <c r="B58" s="169" t="s">
        <v>163</v>
      </c>
      <c r="C58" s="170" t="s">
        <v>164</v>
      </c>
      <c r="D58" s="171" t="s">
        <v>165</v>
      </c>
      <c r="E58" s="172">
        <v>3</v>
      </c>
      <c r="F58" s="172"/>
      <c r="G58" s="173">
        <f>E58*F58</f>
        <v>0</v>
      </c>
      <c r="O58" s="167">
        <v>2</v>
      </c>
      <c r="AA58" s="145">
        <v>1</v>
      </c>
      <c r="AB58" s="145">
        <v>1</v>
      </c>
      <c r="AC58" s="145">
        <v>1</v>
      </c>
      <c r="AZ58" s="145">
        <v>1</v>
      </c>
      <c r="BA58" s="145">
        <f>IF(AZ58=1,G58,0)</f>
        <v>0</v>
      </c>
      <c r="BB58" s="145">
        <f>IF(AZ58=2,G58,0)</f>
        <v>0</v>
      </c>
      <c r="BC58" s="145">
        <f>IF(AZ58=3,G58,0)</f>
        <v>0</v>
      </c>
      <c r="BD58" s="145">
        <f>IF(AZ58=4,G58,0)</f>
        <v>0</v>
      </c>
      <c r="BE58" s="145">
        <f>IF(AZ58=5,G58,0)</f>
        <v>0</v>
      </c>
      <c r="CA58" s="167">
        <v>1</v>
      </c>
      <c r="CB58" s="167">
        <v>1</v>
      </c>
      <c r="CZ58" s="145">
        <v>0</v>
      </c>
    </row>
    <row r="59" spans="1:104" x14ac:dyDescent="0.25">
      <c r="A59" s="168">
        <v>29</v>
      </c>
      <c r="B59" s="169" t="s">
        <v>166</v>
      </c>
      <c r="C59" s="170" t="s">
        <v>167</v>
      </c>
      <c r="D59" s="171" t="s">
        <v>103</v>
      </c>
      <c r="E59" s="172">
        <v>50.064999999999998</v>
      </c>
      <c r="F59" s="172"/>
      <c r="G59" s="173">
        <f>E59*F59</f>
        <v>0</v>
      </c>
      <c r="O59" s="167">
        <v>2</v>
      </c>
      <c r="AA59" s="145">
        <v>1</v>
      </c>
      <c r="AB59" s="145">
        <v>1</v>
      </c>
      <c r="AC59" s="145">
        <v>1</v>
      </c>
      <c r="AZ59" s="145">
        <v>1</v>
      </c>
      <c r="BA59" s="145">
        <f>IF(AZ59=1,G59,0)</f>
        <v>0</v>
      </c>
      <c r="BB59" s="145">
        <f>IF(AZ59=2,G59,0)</f>
        <v>0</v>
      </c>
      <c r="BC59" s="145">
        <f>IF(AZ59=3,G59,0)</f>
        <v>0</v>
      </c>
      <c r="BD59" s="145">
        <f>IF(AZ59=4,G59,0)</f>
        <v>0</v>
      </c>
      <c r="BE59" s="145">
        <f>IF(AZ59=5,G59,0)</f>
        <v>0</v>
      </c>
      <c r="CA59" s="167">
        <v>1</v>
      </c>
      <c r="CB59" s="167">
        <v>1</v>
      </c>
      <c r="CZ59" s="145">
        <v>9.9999999999944599E-4</v>
      </c>
    </row>
    <row r="60" spans="1:104" x14ac:dyDescent="0.25">
      <c r="A60" s="168">
        <v>30</v>
      </c>
      <c r="B60" s="169" t="s">
        <v>168</v>
      </c>
      <c r="C60" s="170" t="s">
        <v>169</v>
      </c>
      <c r="D60" s="171" t="s">
        <v>103</v>
      </c>
      <c r="E60" s="172">
        <v>5.375</v>
      </c>
      <c r="F60" s="172"/>
      <c r="G60" s="173">
        <f>E60*F60</f>
        <v>0</v>
      </c>
      <c r="O60" s="167">
        <v>2</v>
      </c>
      <c r="AA60" s="145">
        <v>1</v>
      </c>
      <c r="AB60" s="145">
        <v>1</v>
      </c>
      <c r="AC60" s="145">
        <v>1</v>
      </c>
      <c r="AZ60" s="145">
        <v>1</v>
      </c>
      <c r="BA60" s="145">
        <f>IF(AZ60=1,G60,0)</f>
        <v>0</v>
      </c>
      <c r="BB60" s="145">
        <f>IF(AZ60=2,G60,0)</f>
        <v>0</v>
      </c>
      <c r="BC60" s="145">
        <f>IF(AZ60=3,G60,0)</f>
        <v>0</v>
      </c>
      <c r="BD60" s="145">
        <f>IF(AZ60=4,G60,0)</f>
        <v>0</v>
      </c>
      <c r="BE60" s="145">
        <f>IF(AZ60=5,G60,0)</f>
        <v>0</v>
      </c>
      <c r="CA60" s="167">
        <v>1</v>
      </c>
      <c r="CB60" s="167">
        <v>1</v>
      </c>
      <c r="CZ60" s="145">
        <v>1.1700000000001199E-3</v>
      </c>
    </row>
    <row r="61" spans="1:104" x14ac:dyDescent="0.25">
      <c r="A61" s="177"/>
      <c r="B61" s="178" t="s">
        <v>75</v>
      </c>
      <c r="C61" s="179" t="str">
        <f>CONCATENATE(B56," ",C56)</f>
        <v>96 Bourání konstrukcí</v>
      </c>
      <c r="D61" s="180"/>
      <c r="E61" s="181"/>
      <c r="F61" s="182"/>
      <c r="G61" s="183">
        <f>SUM(G56:G60)</f>
        <v>0</v>
      </c>
      <c r="O61" s="167">
        <v>4</v>
      </c>
      <c r="BA61" s="184">
        <f>SUM(BA56:BA60)</f>
        <v>0</v>
      </c>
      <c r="BB61" s="184">
        <f>SUM(BB56:BB60)</f>
        <v>0</v>
      </c>
      <c r="BC61" s="184">
        <f>SUM(BC56:BC60)</f>
        <v>0</v>
      </c>
      <c r="BD61" s="184">
        <f>SUM(BD56:BD60)</f>
        <v>0</v>
      </c>
      <c r="BE61" s="184">
        <f>SUM(BE56:BE60)</f>
        <v>0</v>
      </c>
    </row>
    <row r="62" spans="1:104" x14ac:dyDescent="0.25">
      <c r="A62" s="160" t="s">
        <v>74</v>
      </c>
      <c r="B62" s="161" t="s">
        <v>170</v>
      </c>
      <c r="C62" s="162" t="s">
        <v>171</v>
      </c>
      <c r="D62" s="163"/>
      <c r="E62" s="164"/>
      <c r="F62" s="164"/>
      <c r="G62" s="165"/>
      <c r="H62" s="166"/>
      <c r="I62" s="166"/>
      <c r="O62" s="167">
        <v>1</v>
      </c>
    </row>
    <row r="63" spans="1:104" x14ac:dyDescent="0.25">
      <c r="A63" s="168">
        <v>31</v>
      </c>
      <c r="B63" s="169" t="s">
        <v>172</v>
      </c>
      <c r="C63" s="170" t="s">
        <v>173</v>
      </c>
      <c r="D63" s="171" t="s">
        <v>86</v>
      </c>
      <c r="E63" s="172">
        <v>3.0659999999999998</v>
      </c>
      <c r="F63" s="172"/>
      <c r="G63" s="173">
        <f t="shared" ref="G63:G68" si="6">E63*F63</f>
        <v>0</v>
      </c>
      <c r="O63" s="167">
        <v>2</v>
      </c>
      <c r="AA63" s="145">
        <v>1</v>
      </c>
      <c r="AB63" s="145">
        <v>1</v>
      </c>
      <c r="AC63" s="145">
        <v>1</v>
      </c>
      <c r="AZ63" s="145">
        <v>1</v>
      </c>
      <c r="BA63" s="145">
        <f t="shared" ref="BA63:BA68" si="7">IF(AZ63=1,G63,0)</f>
        <v>0</v>
      </c>
      <c r="BB63" s="145">
        <f t="shared" ref="BB63:BB68" si="8">IF(AZ63=2,G63,0)</f>
        <v>0</v>
      </c>
      <c r="BC63" s="145">
        <f t="shared" ref="BC63:BC68" si="9">IF(AZ63=3,G63,0)</f>
        <v>0</v>
      </c>
      <c r="BD63" s="145">
        <f t="shared" ref="BD63:BD68" si="10">IF(AZ63=4,G63,0)</f>
        <v>0</v>
      </c>
      <c r="BE63" s="145">
        <f t="shared" ref="BE63:BE68" si="11">IF(AZ63=5,G63,0)</f>
        <v>0</v>
      </c>
      <c r="CA63" s="167">
        <v>1</v>
      </c>
      <c r="CB63" s="167">
        <v>1</v>
      </c>
      <c r="CZ63" s="145">
        <v>1.8200000000003799E-3</v>
      </c>
    </row>
    <row r="64" spans="1:104" x14ac:dyDescent="0.25">
      <c r="A64" s="168">
        <v>32</v>
      </c>
      <c r="B64" s="169" t="s">
        <v>174</v>
      </c>
      <c r="C64" s="170" t="s">
        <v>175</v>
      </c>
      <c r="D64" s="171" t="s">
        <v>86</v>
      </c>
      <c r="E64" s="172">
        <v>6.6000000000000003E-2</v>
      </c>
      <c r="F64" s="172"/>
      <c r="G64" s="173">
        <f t="shared" si="6"/>
        <v>0</v>
      </c>
      <c r="O64" s="167">
        <v>2</v>
      </c>
      <c r="AA64" s="145">
        <v>1</v>
      </c>
      <c r="AB64" s="145">
        <v>1</v>
      </c>
      <c r="AC64" s="145">
        <v>1</v>
      </c>
      <c r="AZ64" s="145">
        <v>1</v>
      </c>
      <c r="BA64" s="145">
        <f t="shared" si="7"/>
        <v>0</v>
      </c>
      <c r="BB64" s="145">
        <f t="shared" si="8"/>
        <v>0</v>
      </c>
      <c r="BC64" s="145">
        <f t="shared" si="9"/>
        <v>0</v>
      </c>
      <c r="BD64" s="145">
        <f t="shared" si="10"/>
        <v>0</v>
      </c>
      <c r="BE64" s="145">
        <f t="shared" si="11"/>
        <v>0</v>
      </c>
      <c r="CA64" s="167">
        <v>1</v>
      </c>
      <c r="CB64" s="167">
        <v>1</v>
      </c>
      <c r="CZ64" s="145">
        <v>0</v>
      </c>
    </row>
    <row r="65" spans="1:104" x14ac:dyDescent="0.25">
      <c r="A65" s="168">
        <v>33</v>
      </c>
      <c r="B65" s="169" t="s">
        <v>176</v>
      </c>
      <c r="C65" s="170" t="s">
        <v>177</v>
      </c>
      <c r="D65" s="171" t="s">
        <v>108</v>
      </c>
      <c r="E65" s="172">
        <v>499.4</v>
      </c>
      <c r="F65" s="172"/>
      <c r="G65" s="173">
        <f t="shared" si="6"/>
        <v>0</v>
      </c>
      <c r="O65" s="167">
        <v>2</v>
      </c>
      <c r="AA65" s="145">
        <v>1</v>
      </c>
      <c r="AB65" s="145">
        <v>1</v>
      </c>
      <c r="AC65" s="145">
        <v>1</v>
      </c>
      <c r="AZ65" s="145">
        <v>1</v>
      </c>
      <c r="BA65" s="145">
        <f t="shared" si="7"/>
        <v>0</v>
      </c>
      <c r="BB65" s="145">
        <f t="shared" si="8"/>
        <v>0</v>
      </c>
      <c r="BC65" s="145">
        <f t="shared" si="9"/>
        <v>0</v>
      </c>
      <c r="BD65" s="145">
        <f t="shared" si="10"/>
        <v>0</v>
      </c>
      <c r="BE65" s="145">
        <f t="shared" si="11"/>
        <v>0</v>
      </c>
      <c r="CA65" s="167">
        <v>1</v>
      </c>
      <c r="CB65" s="167">
        <v>1</v>
      </c>
      <c r="CZ65" s="145">
        <v>4.99999999999723E-4</v>
      </c>
    </row>
    <row r="66" spans="1:104" x14ac:dyDescent="0.25">
      <c r="A66" s="168">
        <v>34</v>
      </c>
      <c r="B66" s="169" t="s">
        <v>178</v>
      </c>
      <c r="C66" s="170" t="s">
        <v>179</v>
      </c>
      <c r="D66" s="171" t="s">
        <v>108</v>
      </c>
      <c r="E66" s="172">
        <v>19.95</v>
      </c>
      <c r="F66" s="172"/>
      <c r="G66" s="173">
        <f t="shared" si="6"/>
        <v>0</v>
      </c>
      <c r="O66" s="167">
        <v>2</v>
      </c>
      <c r="AA66" s="145">
        <v>1</v>
      </c>
      <c r="AB66" s="145">
        <v>1</v>
      </c>
      <c r="AC66" s="145">
        <v>1</v>
      </c>
      <c r="AZ66" s="145">
        <v>1</v>
      </c>
      <c r="BA66" s="145">
        <f t="shared" si="7"/>
        <v>0</v>
      </c>
      <c r="BB66" s="145">
        <f t="shared" si="8"/>
        <v>0</v>
      </c>
      <c r="BC66" s="145">
        <f t="shared" si="9"/>
        <v>0</v>
      </c>
      <c r="BD66" s="145">
        <f t="shared" si="10"/>
        <v>0</v>
      </c>
      <c r="BE66" s="145">
        <f t="shared" si="11"/>
        <v>0</v>
      </c>
      <c r="CA66" s="167">
        <v>1</v>
      </c>
      <c r="CB66" s="167">
        <v>1</v>
      </c>
      <c r="CZ66" s="145">
        <v>4.9000000000010103E-4</v>
      </c>
    </row>
    <row r="67" spans="1:104" x14ac:dyDescent="0.25">
      <c r="A67" s="168">
        <v>35</v>
      </c>
      <c r="B67" s="169" t="s">
        <v>180</v>
      </c>
      <c r="C67" s="170" t="s">
        <v>181</v>
      </c>
      <c r="D67" s="171" t="s">
        <v>108</v>
      </c>
      <c r="E67" s="172">
        <v>211.2</v>
      </c>
      <c r="F67" s="172"/>
      <c r="G67" s="173">
        <f t="shared" si="6"/>
        <v>0</v>
      </c>
      <c r="O67" s="167">
        <v>2</v>
      </c>
      <c r="AA67" s="145">
        <v>1</v>
      </c>
      <c r="AB67" s="145">
        <v>1</v>
      </c>
      <c r="AC67" s="145">
        <v>1</v>
      </c>
      <c r="AZ67" s="145">
        <v>1</v>
      </c>
      <c r="BA67" s="145">
        <f t="shared" si="7"/>
        <v>0</v>
      </c>
      <c r="BB67" s="145">
        <f t="shared" si="8"/>
        <v>0</v>
      </c>
      <c r="BC67" s="145">
        <f t="shared" si="9"/>
        <v>0</v>
      </c>
      <c r="BD67" s="145">
        <f t="shared" si="10"/>
        <v>0</v>
      </c>
      <c r="BE67" s="145">
        <f t="shared" si="11"/>
        <v>0</v>
      </c>
      <c r="CA67" s="167">
        <v>1</v>
      </c>
      <c r="CB67" s="167">
        <v>1</v>
      </c>
      <c r="CZ67" s="145">
        <v>4.9000000000010103E-4</v>
      </c>
    </row>
    <row r="68" spans="1:104" x14ac:dyDescent="0.25">
      <c r="A68" s="168">
        <v>36</v>
      </c>
      <c r="B68" s="169" t="s">
        <v>182</v>
      </c>
      <c r="C68" s="170" t="s">
        <v>183</v>
      </c>
      <c r="D68" s="171" t="s">
        <v>108</v>
      </c>
      <c r="E68" s="172">
        <v>133.4</v>
      </c>
      <c r="F68" s="172"/>
      <c r="G68" s="173">
        <f t="shared" si="6"/>
        <v>0</v>
      </c>
      <c r="O68" s="167">
        <v>2</v>
      </c>
      <c r="AA68" s="145">
        <v>1</v>
      </c>
      <c r="AB68" s="145">
        <v>0</v>
      </c>
      <c r="AC68" s="145">
        <v>0</v>
      </c>
      <c r="AZ68" s="145">
        <v>1</v>
      </c>
      <c r="BA68" s="145">
        <f t="shared" si="7"/>
        <v>0</v>
      </c>
      <c r="BB68" s="145">
        <f t="shared" si="8"/>
        <v>0</v>
      </c>
      <c r="BC68" s="145">
        <f t="shared" si="9"/>
        <v>0</v>
      </c>
      <c r="BD68" s="145">
        <f t="shared" si="10"/>
        <v>0</v>
      </c>
      <c r="BE68" s="145">
        <f t="shared" si="11"/>
        <v>0</v>
      </c>
      <c r="CA68" s="167">
        <v>1</v>
      </c>
      <c r="CB68" s="167">
        <v>0</v>
      </c>
      <c r="CZ68" s="145">
        <v>4.9000000000010103E-4</v>
      </c>
    </row>
    <row r="69" spans="1:104" x14ac:dyDescent="0.25">
      <c r="A69" s="177"/>
      <c r="B69" s="178" t="s">
        <v>75</v>
      </c>
      <c r="C69" s="179" t="str">
        <f>CONCATENATE(B62," ",C62)</f>
        <v>97 Prorážení otvorů</v>
      </c>
      <c r="D69" s="180"/>
      <c r="E69" s="181"/>
      <c r="F69" s="182"/>
      <c r="G69" s="183">
        <f>SUM(G62:G68)</f>
        <v>0</v>
      </c>
      <c r="O69" s="167">
        <v>4</v>
      </c>
      <c r="BA69" s="184">
        <f>SUM(BA62:BA68)</f>
        <v>0</v>
      </c>
      <c r="BB69" s="184">
        <f>SUM(BB62:BB68)</f>
        <v>0</v>
      </c>
      <c r="BC69" s="184">
        <f>SUM(BC62:BC68)</f>
        <v>0</v>
      </c>
      <c r="BD69" s="184">
        <f>SUM(BD62:BD68)</f>
        <v>0</v>
      </c>
      <c r="BE69" s="184">
        <f>SUM(BE62:BE68)</f>
        <v>0</v>
      </c>
    </row>
    <row r="70" spans="1:104" x14ac:dyDescent="0.25">
      <c r="A70" s="160" t="s">
        <v>74</v>
      </c>
      <c r="B70" s="161" t="s">
        <v>184</v>
      </c>
      <c r="C70" s="162" t="s">
        <v>185</v>
      </c>
      <c r="D70" s="163"/>
      <c r="E70" s="164"/>
      <c r="F70" s="164"/>
      <c r="G70" s="165"/>
      <c r="H70" s="166"/>
      <c r="I70" s="166"/>
      <c r="O70" s="167">
        <v>1</v>
      </c>
    </row>
    <row r="71" spans="1:104" x14ac:dyDescent="0.25">
      <c r="A71" s="168">
        <v>37</v>
      </c>
      <c r="B71" s="169" t="s">
        <v>186</v>
      </c>
      <c r="C71" s="170" t="s">
        <v>187</v>
      </c>
      <c r="D71" s="171" t="s">
        <v>188</v>
      </c>
      <c r="E71" s="172">
        <v>56.406879899991097</v>
      </c>
      <c r="F71" s="172"/>
      <c r="G71" s="173">
        <f>E71*F71</f>
        <v>0</v>
      </c>
      <c r="O71" s="167">
        <v>2</v>
      </c>
      <c r="AA71" s="145">
        <v>7</v>
      </c>
      <c r="AB71" s="145">
        <v>1</v>
      </c>
      <c r="AC71" s="145">
        <v>2</v>
      </c>
      <c r="AZ71" s="145">
        <v>1</v>
      </c>
      <c r="BA71" s="145">
        <f>IF(AZ71=1,G71,0)</f>
        <v>0</v>
      </c>
      <c r="BB71" s="145">
        <f>IF(AZ71=2,G71,0)</f>
        <v>0</v>
      </c>
      <c r="BC71" s="145">
        <f>IF(AZ71=3,G71,0)</f>
        <v>0</v>
      </c>
      <c r="BD71" s="145">
        <f>IF(AZ71=4,G71,0)</f>
        <v>0</v>
      </c>
      <c r="BE71" s="145">
        <f>IF(AZ71=5,G71,0)</f>
        <v>0</v>
      </c>
      <c r="CA71" s="167">
        <v>7</v>
      </c>
      <c r="CB71" s="167">
        <v>1</v>
      </c>
      <c r="CZ71" s="145">
        <v>0</v>
      </c>
    </row>
    <row r="72" spans="1:104" x14ac:dyDescent="0.25">
      <c r="A72" s="177"/>
      <c r="B72" s="178" t="s">
        <v>75</v>
      </c>
      <c r="C72" s="179" t="str">
        <f>CONCATENATE(B70," ",C70)</f>
        <v>99 Staveništní přesun hmot</v>
      </c>
      <c r="D72" s="180"/>
      <c r="E72" s="181"/>
      <c r="F72" s="182"/>
      <c r="G72" s="183">
        <f>SUM(G70:G71)</f>
        <v>0</v>
      </c>
      <c r="O72" s="167">
        <v>4</v>
      </c>
      <c r="BA72" s="184">
        <f>SUM(BA70:BA71)</f>
        <v>0</v>
      </c>
      <c r="BB72" s="184">
        <f>SUM(BB70:BB71)</f>
        <v>0</v>
      </c>
      <c r="BC72" s="184">
        <f>SUM(BC70:BC71)</f>
        <v>0</v>
      </c>
      <c r="BD72" s="184">
        <f>SUM(BD70:BD71)</f>
        <v>0</v>
      </c>
      <c r="BE72" s="184">
        <f>SUM(BE70:BE71)</f>
        <v>0</v>
      </c>
    </row>
    <row r="73" spans="1:104" x14ac:dyDescent="0.25">
      <c r="A73" s="160" t="s">
        <v>74</v>
      </c>
      <c r="B73" s="161" t="s">
        <v>189</v>
      </c>
      <c r="C73" s="162" t="s">
        <v>190</v>
      </c>
      <c r="D73" s="163"/>
      <c r="E73" s="164"/>
      <c r="F73" s="164"/>
      <c r="G73" s="165"/>
      <c r="H73" s="166"/>
      <c r="I73" s="166"/>
      <c r="O73" s="167">
        <v>1</v>
      </c>
    </row>
    <row r="74" spans="1:104" x14ac:dyDescent="0.25">
      <c r="A74" s="168">
        <v>38</v>
      </c>
      <c r="B74" s="169" t="s">
        <v>191</v>
      </c>
      <c r="C74" s="170" t="s">
        <v>192</v>
      </c>
      <c r="D74" s="171" t="s">
        <v>103</v>
      </c>
      <c r="E74" s="172">
        <v>410.4</v>
      </c>
      <c r="F74" s="172"/>
      <c r="G74" s="173">
        <f>E74*F74</f>
        <v>0</v>
      </c>
      <c r="O74" s="167">
        <v>2</v>
      </c>
      <c r="AA74" s="145">
        <v>1</v>
      </c>
      <c r="AB74" s="145">
        <v>7</v>
      </c>
      <c r="AC74" s="145">
        <v>7</v>
      </c>
      <c r="AZ74" s="145">
        <v>2</v>
      </c>
      <c r="BA74" s="145">
        <f>IF(AZ74=1,G74,0)</f>
        <v>0</v>
      </c>
      <c r="BB74" s="145">
        <f>IF(AZ74=2,G74,0)</f>
        <v>0</v>
      </c>
      <c r="BC74" s="145">
        <f>IF(AZ74=3,G74,0)</f>
        <v>0</v>
      </c>
      <c r="BD74" s="145">
        <f>IF(AZ74=4,G74,0)</f>
        <v>0</v>
      </c>
      <c r="BE74" s="145">
        <f>IF(AZ74=5,G74,0)</f>
        <v>0</v>
      </c>
      <c r="CA74" s="167">
        <v>1</v>
      </c>
      <c r="CB74" s="167">
        <v>7</v>
      </c>
      <c r="CZ74" s="145">
        <v>0</v>
      </c>
    </row>
    <row r="75" spans="1:104" ht="20.399999999999999" x14ac:dyDescent="0.25">
      <c r="A75" s="168">
        <v>39</v>
      </c>
      <c r="B75" s="169" t="s">
        <v>193</v>
      </c>
      <c r="C75" s="170" t="s">
        <v>194</v>
      </c>
      <c r="D75" s="171" t="s">
        <v>103</v>
      </c>
      <c r="E75" s="172">
        <v>410.4</v>
      </c>
      <c r="F75" s="172"/>
      <c r="G75" s="173">
        <f>E75*F75</f>
        <v>0</v>
      </c>
      <c r="O75" s="167">
        <v>2</v>
      </c>
      <c r="AA75" s="145">
        <v>1</v>
      </c>
      <c r="AB75" s="145">
        <v>7</v>
      </c>
      <c r="AC75" s="145">
        <v>7</v>
      </c>
      <c r="AZ75" s="145">
        <v>2</v>
      </c>
      <c r="BA75" s="145">
        <f>IF(AZ75=1,G75,0)</f>
        <v>0</v>
      </c>
      <c r="BB75" s="145">
        <f>IF(AZ75=2,G75,0)</f>
        <v>0</v>
      </c>
      <c r="BC75" s="145">
        <f>IF(AZ75=3,G75,0)</f>
        <v>0</v>
      </c>
      <c r="BD75" s="145">
        <f>IF(AZ75=4,G75,0)</f>
        <v>0</v>
      </c>
      <c r="BE75" s="145">
        <f>IF(AZ75=5,G75,0)</f>
        <v>0</v>
      </c>
      <c r="CA75" s="167">
        <v>1</v>
      </c>
      <c r="CB75" s="167">
        <v>7</v>
      </c>
      <c r="CZ75" s="145">
        <v>1.20000000000009E-4</v>
      </c>
    </row>
    <row r="76" spans="1:104" x14ac:dyDescent="0.25">
      <c r="A76" s="168">
        <v>40</v>
      </c>
      <c r="B76" s="169" t="s">
        <v>195</v>
      </c>
      <c r="C76" s="170" t="s">
        <v>196</v>
      </c>
      <c r="D76" s="171" t="s">
        <v>103</v>
      </c>
      <c r="E76" s="172">
        <v>225.72</v>
      </c>
      <c r="F76" s="172"/>
      <c r="G76" s="173">
        <f>E76*F76</f>
        <v>0</v>
      </c>
      <c r="O76" s="167">
        <v>2</v>
      </c>
      <c r="AA76" s="145">
        <v>3</v>
      </c>
      <c r="AB76" s="145">
        <v>7</v>
      </c>
      <c r="AC76" s="145" t="s">
        <v>195</v>
      </c>
      <c r="AZ76" s="145">
        <v>2</v>
      </c>
      <c r="BA76" s="145">
        <f>IF(AZ76=1,G76,0)</f>
        <v>0</v>
      </c>
      <c r="BB76" s="145">
        <f>IF(AZ76=2,G76,0)</f>
        <v>0</v>
      </c>
      <c r="BC76" s="145">
        <f>IF(AZ76=3,G76,0)</f>
        <v>0</v>
      </c>
      <c r="BD76" s="145">
        <f>IF(AZ76=4,G76,0)</f>
        <v>0</v>
      </c>
      <c r="BE76" s="145">
        <f>IF(AZ76=5,G76,0)</f>
        <v>0</v>
      </c>
      <c r="CA76" s="167">
        <v>3</v>
      </c>
      <c r="CB76" s="167">
        <v>7</v>
      </c>
      <c r="CZ76" s="145">
        <v>7.9999999999955697E-3</v>
      </c>
    </row>
    <row r="77" spans="1:104" x14ac:dyDescent="0.25">
      <c r="A77" s="168">
        <v>41</v>
      </c>
      <c r="B77" s="169" t="s">
        <v>197</v>
      </c>
      <c r="C77" s="170" t="s">
        <v>198</v>
      </c>
      <c r="D77" s="171" t="s">
        <v>103</v>
      </c>
      <c r="E77" s="172">
        <v>225.72</v>
      </c>
      <c r="F77" s="172"/>
      <c r="G77" s="173">
        <f>E77*F77</f>
        <v>0</v>
      </c>
      <c r="O77" s="167">
        <v>2</v>
      </c>
      <c r="AA77" s="145">
        <v>3</v>
      </c>
      <c r="AB77" s="145">
        <v>7</v>
      </c>
      <c r="AC77" s="145" t="s">
        <v>197</v>
      </c>
      <c r="AZ77" s="145">
        <v>2</v>
      </c>
      <c r="BA77" s="145">
        <f>IF(AZ77=1,G77,0)</f>
        <v>0</v>
      </c>
      <c r="BB77" s="145">
        <f>IF(AZ77=2,G77,0)</f>
        <v>0</v>
      </c>
      <c r="BC77" s="145">
        <f>IF(AZ77=3,G77,0)</f>
        <v>0</v>
      </c>
      <c r="BD77" s="145">
        <f>IF(AZ77=4,G77,0)</f>
        <v>0</v>
      </c>
      <c r="BE77" s="145">
        <f>IF(AZ77=5,G77,0)</f>
        <v>0</v>
      </c>
      <c r="CA77" s="167">
        <v>3</v>
      </c>
      <c r="CB77" s="167">
        <v>7</v>
      </c>
      <c r="CZ77" s="145">
        <v>5.6000000000011596E-3</v>
      </c>
    </row>
    <row r="78" spans="1:104" x14ac:dyDescent="0.25">
      <c r="A78" s="168">
        <v>42</v>
      </c>
      <c r="B78" s="169" t="s">
        <v>199</v>
      </c>
      <c r="C78" s="170" t="s">
        <v>200</v>
      </c>
      <c r="D78" s="171" t="s">
        <v>188</v>
      </c>
      <c r="E78" s="172">
        <v>3.1190399999992602</v>
      </c>
      <c r="F78" s="172"/>
      <c r="G78" s="173">
        <f>E78*F78</f>
        <v>0</v>
      </c>
      <c r="O78" s="167">
        <v>2</v>
      </c>
      <c r="AA78" s="145">
        <v>7</v>
      </c>
      <c r="AB78" s="145">
        <v>1001</v>
      </c>
      <c r="AC78" s="145">
        <v>5</v>
      </c>
      <c r="AZ78" s="145">
        <v>2</v>
      </c>
      <c r="BA78" s="145">
        <f>IF(AZ78=1,G78,0)</f>
        <v>0</v>
      </c>
      <c r="BB78" s="145">
        <f>IF(AZ78=2,G78,0)</f>
        <v>0</v>
      </c>
      <c r="BC78" s="145">
        <f>IF(AZ78=3,G78,0)</f>
        <v>0</v>
      </c>
      <c r="BD78" s="145">
        <f>IF(AZ78=4,G78,0)</f>
        <v>0</v>
      </c>
      <c r="BE78" s="145">
        <f>IF(AZ78=5,G78,0)</f>
        <v>0</v>
      </c>
      <c r="CA78" s="167">
        <v>7</v>
      </c>
      <c r="CB78" s="167">
        <v>1001</v>
      </c>
      <c r="CZ78" s="145">
        <v>0</v>
      </c>
    </row>
    <row r="79" spans="1:104" x14ac:dyDescent="0.25">
      <c r="A79" s="177"/>
      <c r="B79" s="178" t="s">
        <v>75</v>
      </c>
      <c r="C79" s="179" t="str">
        <f>CONCATENATE(B73," ",C73)</f>
        <v>713 Izolace tepelné</v>
      </c>
      <c r="D79" s="180"/>
      <c r="E79" s="181"/>
      <c r="F79" s="182"/>
      <c r="G79" s="183">
        <f>SUM(G73:G78)</f>
        <v>0</v>
      </c>
      <c r="O79" s="167">
        <v>4</v>
      </c>
      <c r="BA79" s="184">
        <f>SUM(BA73:BA78)</f>
        <v>0</v>
      </c>
      <c r="BB79" s="184">
        <f>SUM(BB73:BB78)</f>
        <v>0</v>
      </c>
      <c r="BC79" s="184">
        <f>SUM(BC73:BC78)</f>
        <v>0</v>
      </c>
      <c r="BD79" s="184">
        <f>SUM(BD73:BD78)</f>
        <v>0</v>
      </c>
      <c r="BE79" s="184">
        <f>SUM(BE73:BE78)</f>
        <v>0</v>
      </c>
    </row>
    <row r="80" spans="1:104" x14ac:dyDescent="0.25">
      <c r="A80" s="160" t="s">
        <v>74</v>
      </c>
      <c r="B80" s="161" t="s">
        <v>201</v>
      </c>
      <c r="C80" s="162" t="s">
        <v>202</v>
      </c>
      <c r="D80" s="163"/>
      <c r="E80" s="164"/>
      <c r="F80" s="164"/>
      <c r="G80" s="165"/>
      <c r="H80" s="166"/>
      <c r="I80" s="166"/>
      <c r="O80" s="167">
        <v>1</v>
      </c>
    </row>
    <row r="81" spans="1:104" x14ac:dyDescent="0.25">
      <c r="A81" s="168">
        <v>43</v>
      </c>
      <c r="B81" s="169" t="s">
        <v>203</v>
      </c>
      <c r="C81" s="170" t="s">
        <v>204</v>
      </c>
      <c r="D81" s="171" t="s">
        <v>205</v>
      </c>
      <c r="E81" s="172">
        <v>1</v>
      </c>
      <c r="F81" s="172"/>
      <c r="G81" s="173">
        <f>E81*F81</f>
        <v>0</v>
      </c>
      <c r="O81" s="167">
        <v>2</v>
      </c>
      <c r="AA81" s="145">
        <v>1</v>
      </c>
      <c r="AB81" s="145">
        <v>7</v>
      </c>
      <c r="AC81" s="145">
        <v>7</v>
      </c>
      <c r="AZ81" s="145">
        <v>2</v>
      </c>
      <c r="BA81" s="145">
        <f>IF(AZ81=1,G81,0)</f>
        <v>0</v>
      </c>
      <c r="BB81" s="145">
        <f>IF(AZ81=2,G81,0)</f>
        <v>0</v>
      </c>
      <c r="BC81" s="145">
        <f>IF(AZ81=3,G81,0)</f>
        <v>0</v>
      </c>
      <c r="BD81" s="145">
        <f>IF(AZ81=4,G81,0)</f>
        <v>0</v>
      </c>
      <c r="BE81" s="145">
        <f>IF(AZ81=5,G81,0)</f>
        <v>0</v>
      </c>
      <c r="CA81" s="167">
        <v>1</v>
      </c>
      <c r="CB81" s="167">
        <v>7</v>
      </c>
      <c r="CZ81" s="145">
        <v>0</v>
      </c>
    </row>
    <row r="82" spans="1:104" x14ac:dyDescent="0.25">
      <c r="A82" s="168">
        <v>44</v>
      </c>
      <c r="B82" s="169" t="s">
        <v>206</v>
      </c>
      <c r="C82" s="170" t="s">
        <v>207</v>
      </c>
      <c r="D82" s="171" t="s">
        <v>205</v>
      </c>
      <c r="E82" s="172">
        <v>1</v>
      </c>
      <c r="F82" s="172"/>
      <c r="G82" s="173">
        <f>E82*F82</f>
        <v>0</v>
      </c>
      <c r="O82" s="167">
        <v>2</v>
      </c>
      <c r="AA82" s="145">
        <v>1</v>
      </c>
      <c r="AB82" s="145">
        <v>7</v>
      </c>
      <c r="AC82" s="145">
        <v>7</v>
      </c>
      <c r="AZ82" s="145">
        <v>2</v>
      </c>
      <c r="BA82" s="145">
        <f>IF(AZ82=1,G82,0)</f>
        <v>0</v>
      </c>
      <c r="BB82" s="145">
        <f>IF(AZ82=2,G82,0)</f>
        <v>0</v>
      </c>
      <c r="BC82" s="145">
        <f>IF(AZ82=3,G82,0)</f>
        <v>0</v>
      </c>
      <c r="BD82" s="145">
        <f>IF(AZ82=4,G82,0)</f>
        <v>0</v>
      </c>
      <c r="BE82" s="145">
        <f>IF(AZ82=5,G82,0)</f>
        <v>0</v>
      </c>
      <c r="CA82" s="167">
        <v>1</v>
      </c>
      <c r="CB82" s="167">
        <v>7</v>
      </c>
      <c r="CZ82" s="145">
        <v>0</v>
      </c>
    </row>
    <row r="83" spans="1:104" x14ac:dyDescent="0.25">
      <c r="A83" s="168">
        <v>45</v>
      </c>
      <c r="B83" s="169" t="s">
        <v>208</v>
      </c>
      <c r="C83" s="170" t="s">
        <v>209</v>
      </c>
      <c r="D83" s="171" t="s">
        <v>210</v>
      </c>
      <c r="E83" s="172">
        <v>42</v>
      </c>
      <c r="F83" s="172"/>
      <c r="G83" s="173">
        <f>E83*F83</f>
        <v>0</v>
      </c>
      <c r="O83" s="167">
        <v>2</v>
      </c>
      <c r="AA83" s="145">
        <v>1</v>
      </c>
      <c r="AB83" s="145">
        <v>7</v>
      </c>
      <c r="AC83" s="145">
        <v>7</v>
      </c>
      <c r="AZ83" s="145">
        <v>2</v>
      </c>
      <c r="BA83" s="145">
        <f>IF(AZ83=1,G83,0)</f>
        <v>0</v>
      </c>
      <c r="BB83" s="145">
        <f>IF(AZ83=2,G83,0)</f>
        <v>0</v>
      </c>
      <c r="BC83" s="145">
        <f>IF(AZ83=3,G83,0)</f>
        <v>0</v>
      </c>
      <c r="BD83" s="145">
        <f>IF(AZ83=4,G83,0)</f>
        <v>0</v>
      </c>
      <c r="BE83" s="145">
        <f>IF(AZ83=5,G83,0)</f>
        <v>0</v>
      </c>
      <c r="CA83" s="167">
        <v>1</v>
      </c>
      <c r="CB83" s="167">
        <v>7</v>
      </c>
      <c r="CZ83" s="145">
        <v>0</v>
      </c>
    </row>
    <row r="84" spans="1:104" x14ac:dyDescent="0.25">
      <c r="A84" s="168">
        <v>46</v>
      </c>
      <c r="B84" s="169" t="s">
        <v>211</v>
      </c>
      <c r="C84" s="170" t="s">
        <v>212</v>
      </c>
      <c r="D84" s="171" t="s">
        <v>62</v>
      </c>
      <c r="E84" s="172">
        <v>4037.2959999999998</v>
      </c>
      <c r="F84" s="172"/>
      <c r="G84" s="173">
        <f>E84*F84</f>
        <v>0</v>
      </c>
      <c r="O84" s="167">
        <v>2</v>
      </c>
      <c r="AA84" s="145">
        <v>7</v>
      </c>
      <c r="AB84" s="145">
        <v>1002</v>
      </c>
      <c r="AC84" s="145">
        <v>5</v>
      </c>
      <c r="AZ84" s="145">
        <v>2</v>
      </c>
      <c r="BA84" s="145">
        <f>IF(AZ84=1,G84,0)</f>
        <v>0</v>
      </c>
      <c r="BB84" s="145">
        <f>IF(AZ84=2,G84,0)</f>
        <v>0</v>
      </c>
      <c r="BC84" s="145">
        <f>IF(AZ84=3,G84,0)</f>
        <v>0</v>
      </c>
      <c r="BD84" s="145">
        <f>IF(AZ84=4,G84,0)</f>
        <v>0</v>
      </c>
      <c r="BE84" s="145">
        <f>IF(AZ84=5,G84,0)</f>
        <v>0</v>
      </c>
      <c r="CA84" s="167">
        <v>7</v>
      </c>
      <c r="CB84" s="167">
        <v>1002</v>
      </c>
      <c r="CZ84" s="145">
        <v>0</v>
      </c>
    </row>
    <row r="85" spans="1:104" x14ac:dyDescent="0.25">
      <c r="A85" s="177"/>
      <c r="B85" s="178" t="s">
        <v>75</v>
      </c>
      <c r="C85" s="179" t="str">
        <f>CONCATENATE(B80," ",C80)</f>
        <v>725 Zařizovací předměty</v>
      </c>
      <c r="D85" s="180"/>
      <c r="E85" s="181"/>
      <c r="F85" s="182"/>
      <c r="G85" s="183">
        <f>SUM(G80:G84)</f>
        <v>0</v>
      </c>
      <c r="O85" s="167">
        <v>4</v>
      </c>
      <c r="BA85" s="184">
        <f>SUM(BA80:BA84)</f>
        <v>0</v>
      </c>
      <c r="BB85" s="184">
        <f>SUM(BB80:BB84)</f>
        <v>0</v>
      </c>
      <c r="BC85" s="184">
        <f>SUM(BC80:BC84)</f>
        <v>0</v>
      </c>
      <c r="BD85" s="184">
        <f>SUM(BD80:BD84)</f>
        <v>0</v>
      </c>
      <c r="BE85" s="184">
        <f>SUM(BE80:BE84)</f>
        <v>0</v>
      </c>
    </row>
    <row r="86" spans="1:104" x14ac:dyDescent="0.25">
      <c r="A86" s="160" t="s">
        <v>74</v>
      </c>
      <c r="B86" s="161" t="s">
        <v>213</v>
      </c>
      <c r="C86" s="162" t="s">
        <v>214</v>
      </c>
      <c r="D86" s="163"/>
      <c r="E86" s="164"/>
      <c r="F86" s="164"/>
      <c r="G86" s="165"/>
      <c r="H86" s="166"/>
      <c r="I86" s="166"/>
      <c r="O86" s="167">
        <v>1</v>
      </c>
    </row>
    <row r="87" spans="1:104" x14ac:dyDescent="0.25">
      <c r="A87" s="168">
        <v>47</v>
      </c>
      <c r="B87" s="169" t="s">
        <v>215</v>
      </c>
      <c r="C87" s="170" t="s">
        <v>216</v>
      </c>
      <c r="D87" s="171" t="s">
        <v>205</v>
      </c>
      <c r="E87" s="172">
        <v>1</v>
      </c>
      <c r="F87" s="172"/>
      <c r="G87" s="173">
        <f>E87*F87</f>
        <v>0</v>
      </c>
      <c r="O87" s="167">
        <v>2</v>
      </c>
      <c r="AA87" s="145">
        <v>1</v>
      </c>
      <c r="AB87" s="145">
        <v>7</v>
      </c>
      <c r="AC87" s="145">
        <v>7</v>
      </c>
      <c r="AZ87" s="145">
        <v>2</v>
      </c>
      <c r="BA87" s="145">
        <f>IF(AZ87=1,G87,0)</f>
        <v>0</v>
      </c>
      <c r="BB87" s="145">
        <f>IF(AZ87=2,G87,0)</f>
        <v>0</v>
      </c>
      <c r="BC87" s="145">
        <f>IF(AZ87=3,G87,0)</f>
        <v>0</v>
      </c>
      <c r="BD87" s="145">
        <f>IF(AZ87=4,G87,0)</f>
        <v>0</v>
      </c>
      <c r="BE87" s="145">
        <f>IF(AZ87=5,G87,0)</f>
        <v>0</v>
      </c>
      <c r="CA87" s="167">
        <v>1</v>
      </c>
      <c r="CB87" s="167">
        <v>7</v>
      </c>
      <c r="CZ87" s="145">
        <v>0.200000000000045</v>
      </c>
    </row>
    <row r="88" spans="1:104" x14ac:dyDescent="0.25">
      <c r="A88" s="168">
        <v>48</v>
      </c>
      <c r="B88" s="169" t="s">
        <v>217</v>
      </c>
      <c r="C88" s="170" t="s">
        <v>218</v>
      </c>
      <c r="D88" s="171" t="s">
        <v>62</v>
      </c>
      <c r="E88" s="172">
        <v>850</v>
      </c>
      <c r="F88" s="172"/>
      <c r="G88" s="173">
        <f>E88*F88</f>
        <v>0</v>
      </c>
      <c r="O88" s="167">
        <v>2</v>
      </c>
      <c r="AA88" s="145">
        <v>7</v>
      </c>
      <c r="AB88" s="145">
        <v>1002</v>
      </c>
      <c r="AC88" s="145">
        <v>5</v>
      </c>
      <c r="AZ88" s="145">
        <v>2</v>
      </c>
      <c r="BA88" s="145">
        <f>IF(AZ88=1,G88,0)</f>
        <v>0</v>
      </c>
      <c r="BB88" s="145">
        <f>IF(AZ88=2,G88,0)</f>
        <v>0</v>
      </c>
      <c r="BC88" s="145">
        <f>IF(AZ88=3,G88,0)</f>
        <v>0</v>
      </c>
      <c r="BD88" s="145">
        <f>IF(AZ88=4,G88,0)</f>
        <v>0</v>
      </c>
      <c r="BE88" s="145">
        <f>IF(AZ88=5,G88,0)</f>
        <v>0</v>
      </c>
      <c r="CA88" s="167">
        <v>7</v>
      </c>
      <c r="CB88" s="167">
        <v>1002</v>
      </c>
      <c r="CZ88" s="145">
        <v>0</v>
      </c>
    </row>
    <row r="89" spans="1:104" x14ac:dyDescent="0.25">
      <c r="A89" s="177"/>
      <c r="B89" s="178" t="s">
        <v>75</v>
      </c>
      <c r="C89" s="179" t="str">
        <f>CONCATENATE(B86," ",C86)</f>
        <v>732 Strojovny</v>
      </c>
      <c r="D89" s="180"/>
      <c r="E89" s="181"/>
      <c r="F89" s="182"/>
      <c r="G89" s="183">
        <f>SUM(G86:G88)</f>
        <v>0</v>
      </c>
      <c r="O89" s="167">
        <v>4</v>
      </c>
      <c r="BA89" s="184">
        <f>SUM(BA86:BA88)</f>
        <v>0</v>
      </c>
      <c r="BB89" s="184">
        <f>SUM(BB86:BB88)</f>
        <v>0</v>
      </c>
      <c r="BC89" s="184">
        <f>SUM(BC86:BC88)</f>
        <v>0</v>
      </c>
      <c r="BD89" s="184">
        <f>SUM(BD86:BD88)</f>
        <v>0</v>
      </c>
      <c r="BE89" s="184">
        <f>SUM(BE86:BE88)</f>
        <v>0</v>
      </c>
    </row>
    <row r="90" spans="1:104" x14ac:dyDescent="0.25">
      <c r="A90" s="160" t="s">
        <v>74</v>
      </c>
      <c r="B90" s="161" t="s">
        <v>219</v>
      </c>
      <c r="C90" s="162" t="s">
        <v>220</v>
      </c>
      <c r="D90" s="163"/>
      <c r="E90" s="164"/>
      <c r="F90" s="164"/>
      <c r="G90" s="165"/>
      <c r="H90" s="166"/>
      <c r="I90" s="166"/>
      <c r="O90" s="167">
        <v>1</v>
      </c>
    </row>
    <row r="91" spans="1:104" x14ac:dyDescent="0.25">
      <c r="A91" s="168">
        <v>49</v>
      </c>
      <c r="B91" s="169" t="s">
        <v>221</v>
      </c>
      <c r="C91" s="170" t="s">
        <v>222</v>
      </c>
      <c r="D91" s="171" t="s">
        <v>108</v>
      </c>
      <c r="E91" s="172">
        <v>165.55</v>
      </c>
      <c r="F91" s="172"/>
      <c r="G91" s="173">
        <f t="shared" ref="G91:G96" si="12">E91*F91</f>
        <v>0</v>
      </c>
      <c r="O91" s="167">
        <v>2</v>
      </c>
      <c r="AA91" s="145">
        <v>1</v>
      </c>
      <c r="AB91" s="145">
        <v>7</v>
      </c>
      <c r="AC91" s="145">
        <v>7</v>
      </c>
      <c r="AZ91" s="145">
        <v>2</v>
      </c>
      <c r="BA91" s="145">
        <f t="shared" ref="BA91:BA96" si="13">IF(AZ91=1,G91,0)</f>
        <v>0</v>
      </c>
      <c r="BB91" s="145">
        <f t="shared" ref="BB91:BB96" si="14">IF(AZ91=2,G91,0)</f>
        <v>0</v>
      </c>
      <c r="BC91" s="145">
        <f t="shared" ref="BC91:BC96" si="15">IF(AZ91=3,G91,0)</f>
        <v>0</v>
      </c>
      <c r="BD91" s="145">
        <f t="shared" ref="BD91:BD96" si="16">IF(AZ91=4,G91,0)</f>
        <v>0</v>
      </c>
      <c r="BE91" s="145">
        <f t="shared" ref="BE91:BE96" si="17">IF(AZ91=5,G91,0)</f>
        <v>0</v>
      </c>
      <c r="CA91" s="167">
        <v>1</v>
      </c>
      <c r="CB91" s="167">
        <v>7</v>
      </c>
      <c r="CZ91" s="145">
        <v>5.0000000000025597E-3</v>
      </c>
    </row>
    <row r="92" spans="1:104" x14ac:dyDescent="0.25">
      <c r="A92" s="168">
        <v>50</v>
      </c>
      <c r="B92" s="169" t="s">
        <v>223</v>
      </c>
      <c r="C92" s="170" t="s">
        <v>224</v>
      </c>
      <c r="D92" s="171" t="s">
        <v>108</v>
      </c>
      <c r="E92" s="172">
        <v>102.5</v>
      </c>
      <c r="F92" s="172"/>
      <c r="G92" s="173">
        <f t="shared" si="12"/>
        <v>0</v>
      </c>
      <c r="O92" s="167">
        <v>2</v>
      </c>
      <c r="AA92" s="145">
        <v>1</v>
      </c>
      <c r="AB92" s="145">
        <v>7</v>
      </c>
      <c r="AC92" s="145">
        <v>7</v>
      </c>
      <c r="AZ92" s="145">
        <v>2</v>
      </c>
      <c r="BA92" s="145">
        <f t="shared" si="13"/>
        <v>0</v>
      </c>
      <c r="BB92" s="145">
        <f t="shared" si="14"/>
        <v>0</v>
      </c>
      <c r="BC92" s="145">
        <f t="shared" si="15"/>
        <v>0</v>
      </c>
      <c r="BD92" s="145">
        <f t="shared" si="16"/>
        <v>0</v>
      </c>
      <c r="BE92" s="145">
        <f t="shared" si="17"/>
        <v>0</v>
      </c>
      <c r="CA92" s="167">
        <v>1</v>
      </c>
      <c r="CB92" s="167">
        <v>7</v>
      </c>
      <c r="CZ92" s="145">
        <v>7.0899999999980397E-3</v>
      </c>
    </row>
    <row r="93" spans="1:104" x14ac:dyDescent="0.25">
      <c r="A93" s="168">
        <v>51</v>
      </c>
      <c r="B93" s="169" t="s">
        <v>225</v>
      </c>
      <c r="C93" s="170" t="s">
        <v>226</v>
      </c>
      <c r="D93" s="171" t="s">
        <v>108</v>
      </c>
      <c r="E93" s="172">
        <v>48</v>
      </c>
      <c r="F93" s="172"/>
      <c r="G93" s="173">
        <f t="shared" si="12"/>
        <v>0</v>
      </c>
      <c r="O93" s="167">
        <v>2</v>
      </c>
      <c r="AA93" s="145">
        <v>1</v>
      </c>
      <c r="AB93" s="145">
        <v>7</v>
      </c>
      <c r="AC93" s="145">
        <v>7</v>
      </c>
      <c r="AZ93" s="145">
        <v>2</v>
      </c>
      <c r="BA93" s="145">
        <f t="shared" si="13"/>
        <v>0</v>
      </c>
      <c r="BB93" s="145">
        <f t="shared" si="14"/>
        <v>0</v>
      </c>
      <c r="BC93" s="145">
        <f t="shared" si="15"/>
        <v>0</v>
      </c>
      <c r="BD93" s="145">
        <f t="shared" si="16"/>
        <v>0</v>
      </c>
      <c r="BE93" s="145">
        <f t="shared" si="17"/>
        <v>0</v>
      </c>
      <c r="CA93" s="167">
        <v>1</v>
      </c>
      <c r="CB93" s="167">
        <v>7</v>
      </c>
      <c r="CZ93" s="145">
        <v>6.8800000000024397E-3</v>
      </c>
    </row>
    <row r="94" spans="1:104" x14ac:dyDescent="0.25">
      <c r="A94" s="168">
        <v>52</v>
      </c>
      <c r="B94" s="169" t="s">
        <v>227</v>
      </c>
      <c r="C94" s="170" t="s">
        <v>228</v>
      </c>
      <c r="D94" s="171" t="s">
        <v>165</v>
      </c>
      <c r="E94" s="172">
        <v>16</v>
      </c>
      <c r="F94" s="172"/>
      <c r="G94" s="173">
        <f t="shared" si="12"/>
        <v>0</v>
      </c>
      <c r="O94" s="167">
        <v>2</v>
      </c>
      <c r="AA94" s="145">
        <v>1</v>
      </c>
      <c r="AB94" s="145">
        <v>7</v>
      </c>
      <c r="AC94" s="145">
        <v>7</v>
      </c>
      <c r="AZ94" s="145">
        <v>2</v>
      </c>
      <c r="BA94" s="145">
        <f t="shared" si="13"/>
        <v>0</v>
      </c>
      <c r="BB94" s="145">
        <f t="shared" si="14"/>
        <v>0</v>
      </c>
      <c r="BC94" s="145">
        <f t="shared" si="15"/>
        <v>0</v>
      </c>
      <c r="BD94" s="145">
        <f t="shared" si="16"/>
        <v>0</v>
      </c>
      <c r="BE94" s="145">
        <f t="shared" si="17"/>
        <v>0</v>
      </c>
      <c r="CA94" s="167">
        <v>1</v>
      </c>
      <c r="CB94" s="167">
        <v>7</v>
      </c>
      <c r="CZ94" s="145">
        <v>0</v>
      </c>
    </row>
    <row r="95" spans="1:104" x14ac:dyDescent="0.25">
      <c r="A95" s="168">
        <v>53</v>
      </c>
      <c r="B95" s="169" t="s">
        <v>229</v>
      </c>
      <c r="C95" s="170" t="s">
        <v>230</v>
      </c>
      <c r="D95" s="171" t="s">
        <v>165</v>
      </c>
      <c r="E95" s="172">
        <v>10</v>
      </c>
      <c r="F95" s="172"/>
      <c r="G95" s="173">
        <f t="shared" si="12"/>
        <v>0</v>
      </c>
      <c r="O95" s="167">
        <v>2</v>
      </c>
      <c r="AA95" s="145">
        <v>1</v>
      </c>
      <c r="AB95" s="145">
        <v>7</v>
      </c>
      <c r="AC95" s="145">
        <v>7</v>
      </c>
      <c r="AZ95" s="145">
        <v>2</v>
      </c>
      <c r="BA95" s="145">
        <f t="shared" si="13"/>
        <v>0</v>
      </c>
      <c r="BB95" s="145">
        <f t="shared" si="14"/>
        <v>0</v>
      </c>
      <c r="BC95" s="145">
        <f t="shared" si="15"/>
        <v>0</v>
      </c>
      <c r="BD95" s="145">
        <f t="shared" si="16"/>
        <v>0</v>
      </c>
      <c r="BE95" s="145">
        <f t="shared" si="17"/>
        <v>0</v>
      </c>
      <c r="CA95" s="167">
        <v>1</v>
      </c>
      <c r="CB95" s="167">
        <v>7</v>
      </c>
      <c r="CZ95" s="145">
        <v>1.13999999999947E-3</v>
      </c>
    </row>
    <row r="96" spans="1:104" x14ac:dyDescent="0.25">
      <c r="A96" s="168">
        <v>54</v>
      </c>
      <c r="B96" s="169" t="s">
        <v>231</v>
      </c>
      <c r="C96" s="170" t="s">
        <v>232</v>
      </c>
      <c r="D96" s="171" t="s">
        <v>62</v>
      </c>
      <c r="E96" s="172">
        <v>389.74900000000002</v>
      </c>
      <c r="F96" s="172"/>
      <c r="G96" s="173">
        <f t="shared" si="12"/>
        <v>0</v>
      </c>
      <c r="O96" s="167">
        <v>2</v>
      </c>
      <c r="AA96" s="145">
        <v>7</v>
      </c>
      <c r="AB96" s="145">
        <v>1002</v>
      </c>
      <c r="AC96" s="145">
        <v>5</v>
      </c>
      <c r="AZ96" s="145">
        <v>2</v>
      </c>
      <c r="BA96" s="145">
        <f t="shared" si="13"/>
        <v>0</v>
      </c>
      <c r="BB96" s="145">
        <f t="shared" si="14"/>
        <v>0</v>
      </c>
      <c r="BC96" s="145">
        <f t="shared" si="15"/>
        <v>0</v>
      </c>
      <c r="BD96" s="145">
        <f t="shared" si="16"/>
        <v>0</v>
      </c>
      <c r="BE96" s="145">
        <f t="shared" si="17"/>
        <v>0</v>
      </c>
      <c r="CA96" s="167">
        <v>7</v>
      </c>
      <c r="CB96" s="167">
        <v>1002</v>
      </c>
      <c r="CZ96" s="145">
        <v>0</v>
      </c>
    </row>
    <row r="97" spans="1:104" x14ac:dyDescent="0.25">
      <c r="A97" s="177"/>
      <c r="B97" s="178" t="s">
        <v>75</v>
      </c>
      <c r="C97" s="179" t="str">
        <f>CONCATENATE(B90," ",C90)</f>
        <v>733 Rozvod potrubí</v>
      </c>
      <c r="D97" s="180"/>
      <c r="E97" s="181"/>
      <c r="F97" s="182"/>
      <c r="G97" s="183">
        <f>SUM(G90:G96)</f>
        <v>0</v>
      </c>
      <c r="O97" s="167">
        <v>4</v>
      </c>
      <c r="BA97" s="184">
        <f>SUM(BA90:BA96)</f>
        <v>0</v>
      </c>
      <c r="BB97" s="184">
        <f>SUM(BB90:BB96)</f>
        <v>0</v>
      </c>
      <c r="BC97" s="184">
        <f>SUM(BC90:BC96)</f>
        <v>0</v>
      </c>
      <c r="BD97" s="184">
        <f>SUM(BD90:BD96)</f>
        <v>0</v>
      </c>
      <c r="BE97" s="184">
        <f>SUM(BE90:BE96)</f>
        <v>0</v>
      </c>
    </row>
    <row r="98" spans="1:104" x14ac:dyDescent="0.25">
      <c r="A98" s="160" t="s">
        <v>74</v>
      </c>
      <c r="B98" s="161" t="s">
        <v>233</v>
      </c>
      <c r="C98" s="162" t="s">
        <v>234</v>
      </c>
      <c r="D98" s="163"/>
      <c r="E98" s="164"/>
      <c r="F98" s="164"/>
      <c r="G98" s="165"/>
      <c r="H98" s="166"/>
      <c r="I98" s="166"/>
      <c r="O98" s="167">
        <v>1</v>
      </c>
    </row>
    <row r="99" spans="1:104" x14ac:dyDescent="0.25">
      <c r="A99" s="168">
        <v>55</v>
      </c>
      <c r="B99" s="169" t="s">
        <v>235</v>
      </c>
      <c r="C99" s="170" t="s">
        <v>236</v>
      </c>
      <c r="D99" s="171" t="s">
        <v>165</v>
      </c>
      <c r="E99" s="172">
        <v>42</v>
      </c>
      <c r="F99" s="172"/>
      <c r="G99" s="173">
        <f>E99*F99</f>
        <v>0</v>
      </c>
      <c r="O99" s="167">
        <v>2</v>
      </c>
      <c r="AA99" s="145">
        <v>1</v>
      </c>
      <c r="AB99" s="145">
        <v>7</v>
      </c>
      <c r="AC99" s="145">
        <v>7</v>
      </c>
      <c r="AZ99" s="145">
        <v>2</v>
      </c>
      <c r="BA99" s="145">
        <f>IF(AZ99=1,G99,0)</f>
        <v>0</v>
      </c>
      <c r="BB99" s="145">
        <f>IF(AZ99=2,G99,0)</f>
        <v>0</v>
      </c>
      <c r="BC99" s="145">
        <f>IF(AZ99=3,G99,0)</f>
        <v>0</v>
      </c>
      <c r="BD99" s="145">
        <f>IF(AZ99=4,G99,0)</f>
        <v>0</v>
      </c>
      <c r="BE99" s="145">
        <f>IF(AZ99=5,G99,0)</f>
        <v>0</v>
      </c>
      <c r="CA99" s="167">
        <v>1</v>
      </c>
      <c r="CB99" s="167">
        <v>7</v>
      </c>
      <c r="CZ99" s="145">
        <v>0.25</v>
      </c>
    </row>
    <row r="100" spans="1:104" x14ac:dyDescent="0.25">
      <c r="A100" s="168">
        <v>56</v>
      </c>
      <c r="B100" s="169" t="s">
        <v>237</v>
      </c>
      <c r="C100" s="170" t="s">
        <v>238</v>
      </c>
      <c r="D100" s="171" t="s">
        <v>165</v>
      </c>
      <c r="E100" s="172">
        <v>67</v>
      </c>
      <c r="F100" s="172"/>
      <c r="G100" s="173">
        <f>E100*F100</f>
        <v>0</v>
      </c>
      <c r="O100" s="167">
        <v>2</v>
      </c>
      <c r="AA100" s="145">
        <v>1</v>
      </c>
      <c r="AB100" s="145">
        <v>7</v>
      </c>
      <c r="AC100" s="145">
        <v>7</v>
      </c>
      <c r="AZ100" s="145">
        <v>2</v>
      </c>
      <c r="BA100" s="145">
        <f>IF(AZ100=1,G100,0)</f>
        <v>0</v>
      </c>
      <c r="BB100" s="145">
        <f>IF(AZ100=2,G100,0)</f>
        <v>0</v>
      </c>
      <c r="BC100" s="145">
        <f>IF(AZ100=3,G100,0)</f>
        <v>0</v>
      </c>
      <c r="BD100" s="145">
        <f>IF(AZ100=4,G100,0)</f>
        <v>0</v>
      </c>
      <c r="BE100" s="145">
        <f>IF(AZ100=5,G100,0)</f>
        <v>0</v>
      </c>
      <c r="CA100" s="167">
        <v>1</v>
      </c>
      <c r="CB100" s="167">
        <v>7</v>
      </c>
      <c r="CZ100" s="145">
        <v>4.99999999999723E-4</v>
      </c>
    </row>
    <row r="101" spans="1:104" x14ac:dyDescent="0.25">
      <c r="A101" s="168">
        <v>57</v>
      </c>
      <c r="B101" s="169" t="s">
        <v>239</v>
      </c>
      <c r="C101" s="170" t="s">
        <v>240</v>
      </c>
      <c r="D101" s="171" t="s">
        <v>165</v>
      </c>
      <c r="E101" s="172">
        <v>42</v>
      </c>
      <c r="F101" s="172"/>
      <c r="G101" s="173">
        <f>E101*F101</f>
        <v>0</v>
      </c>
      <c r="O101" s="167">
        <v>2</v>
      </c>
      <c r="AA101" s="145">
        <v>1</v>
      </c>
      <c r="AB101" s="145">
        <v>7</v>
      </c>
      <c r="AC101" s="145">
        <v>7</v>
      </c>
      <c r="AZ101" s="145">
        <v>2</v>
      </c>
      <c r="BA101" s="145">
        <f>IF(AZ101=1,G101,0)</f>
        <v>0</v>
      </c>
      <c r="BB101" s="145">
        <f>IF(AZ101=2,G101,0)</f>
        <v>0</v>
      </c>
      <c r="BC101" s="145">
        <f>IF(AZ101=3,G101,0)</f>
        <v>0</v>
      </c>
      <c r="BD101" s="145">
        <f>IF(AZ101=4,G101,0)</f>
        <v>0</v>
      </c>
      <c r="BE101" s="145">
        <f>IF(AZ101=5,G101,0)</f>
        <v>0</v>
      </c>
      <c r="CA101" s="167">
        <v>1</v>
      </c>
      <c r="CB101" s="167">
        <v>7</v>
      </c>
      <c r="CZ101" s="145">
        <v>6.7170000000032801E-2</v>
      </c>
    </row>
    <row r="102" spans="1:104" x14ac:dyDescent="0.25">
      <c r="A102" s="168">
        <v>58</v>
      </c>
      <c r="B102" s="169" t="s">
        <v>241</v>
      </c>
      <c r="C102" s="170" t="s">
        <v>242</v>
      </c>
      <c r="D102" s="171" t="s">
        <v>62</v>
      </c>
      <c r="E102" s="172">
        <v>1788.7</v>
      </c>
      <c r="F102" s="172"/>
      <c r="G102" s="173">
        <f>E102*F102</f>
        <v>0</v>
      </c>
      <c r="O102" s="167">
        <v>2</v>
      </c>
      <c r="AA102" s="145">
        <v>7</v>
      </c>
      <c r="AB102" s="145">
        <v>1002</v>
      </c>
      <c r="AC102" s="145">
        <v>5</v>
      </c>
      <c r="AZ102" s="145">
        <v>2</v>
      </c>
      <c r="BA102" s="145">
        <f>IF(AZ102=1,G102,0)</f>
        <v>0</v>
      </c>
      <c r="BB102" s="145">
        <f>IF(AZ102=2,G102,0)</f>
        <v>0</v>
      </c>
      <c r="BC102" s="145">
        <f>IF(AZ102=3,G102,0)</f>
        <v>0</v>
      </c>
      <c r="BD102" s="145">
        <f>IF(AZ102=4,G102,0)</f>
        <v>0</v>
      </c>
      <c r="BE102" s="145">
        <f>IF(AZ102=5,G102,0)</f>
        <v>0</v>
      </c>
      <c r="CA102" s="167">
        <v>7</v>
      </c>
      <c r="CB102" s="167">
        <v>1002</v>
      </c>
      <c r="CZ102" s="145">
        <v>0</v>
      </c>
    </row>
    <row r="103" spans="1:104" x14ac:dyDescent="0.25">
      <c r="A103" s="177"/>
      <c r="B103" s="178" t="s">
        <v>75</v>
      </c>
      <c r="C103" s="179" t="str">
        <f>CONCATENATE(B98," ",C98)</f>
        <v>735 Otopná tělesa</v>
      </c>
      <c r="D103" s="180"/>
      <c r="E103" s="181"/>
      <c r="F103" s="182"/>
      <c r="G103" s="183">
        <f>SUM(G98:G102)</f>
        <v>0</v>
      </c>
      <c r="O103" s="167">
        <v>4</v>
      </c>
      <c r="BA103" s="184">
        <f>SUM(BA98:BA102)</f>
        <v>0</v>
      </c>
      <c r="BB103" s="184">
        <f>SUM(BB98:BB102)</f>
        <v>0</v>
      </c>
      <c r="BC103" s="184">
        <f>SUM(BC98:BC102)</f>
        <v>0</v>
      </c>
      <c r="BD103" s="184">
        <f>SUM(BD98:BD102)</f>
        <v>0</v>
      </c>
      <c r="BE103" s="184">
        <f>SUM(BE98:BE102)</f>
        <v>0</v>
      </c>
    </row>
    <row r="104" spans="1:104" x14ac:dyDescent="0.25">
      <c r="A104" s="160" t="s">
        <v>74</v>
      </c>
      <c r="B104" s="161" t="s">
        <v>243</v>
      </c>
      <c r="C104" s="162" t="s">
        <v>244</v>
      </c>
      <c r="D104" s="163"/>
      <c r="E104" s="164"/>
      <c r="F104" s="164"/>
      <c r="G104" s="165"/>
      <c r="H104" s="166"/>
      <c r="I104" s="166"/>
      <c r="O104" s="167">
        <v>1</v>
      </c>
    </row>
    <row r="105" spans="1:104" x14ac:dyDescent="0.25">
      <c r="A105" s="168">
        <v>59</v>
      </c>
      <c r="B105" s="169" t="s">
        <v>245</v>
      </c>
      <c r="C105" s="170" t="s">
        <v>246</v>
      </c>
      <c r="D105" s="171" t="s">
        <v>165</v>
      </c>
      <c r="E105" s="172">
        <v>14</v>
      </c>
      <c r="F105" s="172"/>
      <c r="G105" s="173">
        <f>E105*F105</f>
        <v>0</v>
      </c>
      <c r="O105" s="167">
        <v>2</v>
      </c>
      <c r="AA105" s="145">
        <v>1</v>
      </c>
      <c r="AB105" s="145">
        <v>7</v>
      </c>
      <c r="AC105" s="145">
        <v>7</v>
      </c>
      <c r="AZ105" s="145">
        <v>2</v>
      </c>
      <c r="BA105" s="145">
        <f>IF(AZ105=1,G105,0)</f>
        <v>0</v>
      </c>
      <c r="BB105" s="145">
        <f>IF(AZ105=2,G105,0)</f>
        <v>0</v>
      </c>
      <c r="BC105" s="145">
        <f>IF(AZ105=3,G105,0)</f>
        <v>0</v>
      </c>
      <c r="BD105" s="145">
        <f>IF(AZ105=4,G105,0)</f>
        <v>0</v>
      </c>
      <c r="BE105" s="145">
        <f>IF(AZ105=5,G105,0)</f>
        <v>0</v>
      </c>
      <c r="CA105" s="167">
        <v>1</v>
      </c>
      <c r="CB105" s="167">
        <v>7</v>
      </c>
      <c r="CZ105" s="145">
        <v>3.9999999999984499E-5</v>
      </c>
    </row>
    <row r="106" spans="1:104" x14ac:dyDescent="0.25">
      <c r="A106" s="168">
        <v>60</v>
      </c>
      <c r="B106" s="169" t="s">
        <v>247</v>
      </c>
      <c r="C106" s="170" t="s">
        <v>248</v>
      </c>
      <c r="D106" s="171" t="s">
        <v>188</v>
      </c>
      <c r="E106" s="172">
        <v>5.59999999999783E-4</v>
      </c>
      <c r="F106" s="172"/>
      <c r="G106" s="173">
        <f>E106*F106</f>
        <v>0</v>
      </c>
      <c r="O106" s="167">
        <v>2</v>
      </c>
      <c r="AA106" s="145">
        <v>7</v>
      </c>
      <c r="AB106" s="145">
        <v>1001</v>
      </c>
      <c r="AC106" s="145">
        <v>5</v>
      </c>
      <c r="AZ106" s="145">
        <v>2</v>
      </c>
      <c r="BA106" s="145">
        <f>IF(AZ106=1,G106,0)</f>
        <v>0</v>
      </c>
      <c r="BB106" s="145">
        <f>IF(AZ106=2,G106,0)</f>
        <v>0</v>
      </c>
      <c r="BC106" s="145">
        <f>IF(AZ106=3,G106,0)</f>
        <v>0</v>
      </c>
      <c r="BD106" s="145">
        <f>IF(AZ106=4,G106,0)</f>
        <v>0</v>
      </c>
      <c r="BE106" s="145">
        <f>IF(AZ106=5,G106,0)</f>
        <v>0</v>
      </c>
      <c r="CA106" s="167">
        <v>7</v>
      </c>
      <c r="CB106" s="167">
        <v>1001</v>
      </c>
      <c r="CZ106" s="145">
        <v>0</v>
      </c>
    </row>
    <row r="107" spans="1:104" x14ac:dyDescent="0.25">
      <c r="A107" s="177"/>
      <c r="B107" s="178" t="s">
        <v>75</v>
      </c>
      <c r="C107" s="179" t="str">
        <f>CONCATENATE(B104," ",C104)</f>
        <v>763 Dřevostavby</v>
      </c>
      <c r="D107" s="180"/>
      <c r="E107" s="181"/>
      <c r="F107" s="182"/>
      <c r="G107" s="183">
        <f>SUM(G104:G106)</f>
        <v>0</v>
      </c>
      <c r="O107" s="167">
        <v>4</v>
      </c>
      <c r="BA107" s="184">
        <f>SUM(BA104:BA106)</f>
        <v>0</v>
      </c>
      <c r="BB107" s="184">
        <f>SUM(BB104:BB106)</f>
        <v>0</v>
      </c>
      <c r="BC107" s="184">
        <f>SUM(BC104:BC106)</f>
        <v>0</v>
      </c>
      <c r="BD107" s="184">
        <f>SUM(BD104:BD106)</f>
        <v>0</v>
      </c>
      <c r="BE107" s="184">
        <f>SUM(BE104:BE106)</f>
        <v>0</v>
      </c>
    </row>
    <row r="108" spans="1:104" x14ac:dyDescent="0.25">
      <c r="A108" s="160" t="s">
        <v>74</v>
      </c>
      <c r="B108" s="161" t="s">
        <v>249</v>
      </c>
      <c r="C108" s="162" t="s">
        <v>250</v>
      </c>
      <c r="D108" s="163"/>
      <c r="E108" s="164"/>
      <c r="F108" s="164"/>
      <c r="G108" s="165"/>
      <c r="H108" s="166"/>
      <c r="I108" s="166"/>
      <c r="O108" s="167">
        <v>1</v>
      </c>
    </row>
    <row r="109" spans="1:104" x14ac:dyDescent="0.25">
      <c r="A109" s="168">
        <v>61</v>
      </c>
      <c r="B109" s="169" t="s">
        <v>251</v>
      </c>
      <c r="C109" s="170" t="s">
        <v>252</v>
      </c>
      <c r="D109" s="171" t="s">
        <v>108</v>
      </c>
      <c r="E109" s="172">
        <v>50.35</v>
      </c>
      <c r="F109" s="172"/>
      <c r="G109" s="173">
        <f>E109*F109</f>
        <v>0</v>
      </c>
      <c r="O109" s="167">
        <v>2</v>
      </c>
      <c r="AA109" s="145">
        <v>1</v>
      </c>
      <c r="AB109" s="145">
        <v>0</v>
      </c>
      <c r="AC109" s="145">
        <v>0</v>
      </c>
      <c r="AZ109" s="145">
        <v>2</v>
      </c>
      <c r="BA109" s="145">
        <f>IF(AZ109=1,G109,0)</f>
        <v>0</v>
      </c>
      <c r="BB109" s="145">
        <f>IF(AZ109=2,G109,0)</f>
        <v>0</v>
      </c>
      <c r="BC109" s="145">
        <f>IF(AZ109=3,G109,0)</f>
        <v>0</v>
      </c>
      <c r="BD109" s="145">
        <f>IF(AZ109=4,G109,0)</f>
        <v>0</v>
      </c>
      <c r="BE109" s="145">
        <f>IF(AZ109=5,G109,0)</f>
        <v>0</v>
      </c>
      <c r="CA109" s="167">
        <v>1</v>
      </c>
      <c r="CB109" s="167">
        <v>0</v>
      </c>
      <c r="CZ109" s="145">
        <v>2.5300000000001402E-3</v>
      </c>
    </row>
    <row r="110" spans="1:104" x14ac:dyDescent="0.25">
      <c r="A110" s="168">
        <v>62</v>
      </c>
      <c r="B110" s="169" t="s">
        <v>253</v>
      </c>
      <c r="C110" s="170" t="s">
        <v>254</v>
      </c>
      <c r="D110" s="171" t="s">
        <v>108</v>
      </c>
      <c r="E110" s="172">
        <v>91.78</v>
      </c>
      <c r="F110" s="172"/>
      <c r="G110" s="173">
        <f>E110*F110</f>
        <v>0</v>
      </c>
      <c r="O110" s="167">
        <v>2</v>
      </c>
      <c r="AA110" s="145">
        <v>1</v>
      </c>
      <c r="AB110" s="145">
        <v>0</v>
      </c>
      <c r="AC110" s="145">
        <v>0</v>
      </c>
      <c r="AZ110" s="145">
        <v>2</v>
      </c>
      <c r="BA110" s="145">
        <f>IF(AZ110=1,G110,0)</f>
        <v>0</v>
      </c>
      <c r="BB110" s="145">
        <f>IF(AZ110=2,G110,0)</f>
        <v>0</v>
      </c>
      <c r="BC110" s="145">
        <f>IF(AZ110=3,G110,0)</f>
        <v>0</v>
      </c>
      <c r="BD110" s="145">
        <f>IF(AZ110=4,G110,0)</f>
        <v>0</v>
      </c>
      <c r="BE110" s="145">
        <f>IF(AZ110=5,G110,0)</f>
        <v>0</v>
      </c>
      <c r="CA110" s="167">
        <v>1</v>
      </c>
      <c r="CB110" s="167">
        <v>0</v>
      </c>
      <c r="CZ110" s="145">
        <v>2.5300000000001402E-3</v>
      </c>
    </row>
    <row r="111" spans="1:104" x14ac:dyDescent="0.25">
      <c r="A111" s="168">
        <v>63</v>
      </c>
      <c r="B111" s="169" t="s">
        <v>255</v>
      </c>
      <c r="C111" s="170" t="s">
        <v>256</v>
      </c>
      <c r="D111" s="171" t="s">
        <v>62</v>
      </c>
      <c r="E111" s="172">
        <v>928.30499999999995</v>
      </c>
      <c r="F111" s="172"/>
      <c r="G111" s="173">
        <f>E111*F111</f>
        <v>0</v>
      </c>
      <c r="O111" s="167">
        <v>2</v>
      </c>
      <c r="AA111" s="145">
        <v>7</v>
      </c>
      <c r="AB111" s="145">
        <v>1002</v>
      </c>
      <c r="AC111" s="145">
        <v>5</v>
      </c>
      <c r="AZ111" s="145">
        <v>2</v>
      </c>
      <c r="BA111" s="145">
        <f>IF(AZ111=1,G111,0)</f>
        <v>0</v>
      </c>
      <c r="BB111" s="145">
        <f>IF(AZ111=2,G111,0)</f>
        <v>0</v>
      </c>
      <c r="BC111" s="145">
        <f>IF(AZ111=3,G111,0)</f>
        <v>0</v>
      </c>
      <c r="BD111" s="145">
        <f>IF(AZ111=4,G111,0)</f>
        <v>0</v>
      </c>
      <c r="BE111" s="145">
        <f>IF(AZ111=5,G111,0)</f>
        <v>0</v>
      </c>
      <c r="CA111" s="167">
        <v>7</v>
      </c>
      <c r="CB111" s="167">
        <v>1002</v>
      </c>
      <c r="CZ111" s="145">
        <v>0</v>
      </c>
    </row>
    <row r="112" spans="1:104" x14ac:dyDescent="0.25">
      <c r="A112" s="177"/>
      <c r="B112" s="178" t="s">
        <v>75</v>
      </c>
      <c r="C112" s="179" t="str">
        <f>CONCATENATE(B108," ",C108)</f>
        <v>764 Konstrukce klempířské</v>
      </c>
      <c r="D112" s="180"/>
      <c r="E112" s="181"/>
      <c r="F112" s="182"/>
      <c r="G112" s="183">
        <f>SUM(G108:G111)</f>
        <v>0</v>
      </c>
      <c r="O112" s="167">
        <v>4</v>
      </c>
      <c r="BA112" s="184">
        <f>SUM(BA108:BA111)</f>
        <v>0</v>
      </c>
      <c r="BB112" s="184">
        <f>SUM(BB108:BB111)</f>
        <v>0</v>
      </c>
      <c r="BC112" s="184">
        <f>SUM(BC108:BC111)</f>
        <v>0</v>
      </c>
      <c r="BD112" s="184">
        <f>SUM(BD108:BD111)</f>
        <v>0</v>
      </c>
      <c r="BE112" s="184">
        <f>SUM(BE108:BE111)</f>
        <v>0</v>
      </c>
    </row>
    <row r="113" spans="1:104" x14ac:dyDescent="0.25">
      <c r="A113" s="160" t="s">
        <v>74</v>
      </c>
      <c r="B113" s="161" t="s">
        <v>257</v>
      </c>
      <c r="C113" s="162" t="s">
        <v>258</v>
      </c>
      <c r="D113" s="163"/>
      <c r="E113" s="164"/>
      <c r="F113" s="164"/>
      <c r="G113" s="165"/>
      <c r="H113" s="166"/>
      <c r="I113" s="166"/>
      <c r="O113" s="167">
        <v>1</v>
      </c>
    </row>
    <row r="114" spans="1:104" x14ac:dyDescent="0.25">
      <c r="A114" s="168">
        <v>64</v>
      </c>
      <c r="B114" s="169" t="s">
        <v>259</v>
      </c>
      <c r="C114" s="170" t="s">
        <v>260</v>
      </c>
      <c r="D114" s="171" t="s">
        <v>103</v>
      </c>
      <c r="E114" s="172">
        <v>349.97500000000002</v>
      </c>
      <c r="F114" s="172"/>
      <c r="G114" s="173">
        <f>E114*F114</f>
        <v>0</v>
      </c>
      <c r="O114" s="167">
        <v>2</v>
      </c>
      <c r="AA114" s="145">
        <v>2</v>
      </c>
      <c r="AB114" s="145">
        <v>7</v>
      </c>
      <c r="AC114" s="145">
        <v>7</v>
      </c>
      <c r="AZ114" s="145">
        <v>2</v>
      </c>
      <c r="BA114" s="145">
        <f>IF(AZ114=1,G114,0)</f>
        <v>0</v>
      </c>
      <c r="BB114" s="145">
        <f>IF(AZ114=2,G114,0)</f>
        <v>0</v>
      </c>
      <c r="BC114" s="145">
        <f>IF(AZ114=3,G114,0)</f>
        <v>0</v>
      </c>
      <c r="BD114" s="145">
        <f>IF(AZ114=4,G114,0)</f>
        <v>0</v>
      </c>
      <c r="BE114" s="145">
        <f>IF(AZ114=5,G114,0)</f>
        <v>0</v>
      </c>
      <c r="CA114" s="167">
        <v>2</v>
      </c>
      <c r="CB114" s="167">
        <v>7</v>
      </c>
      <c r="CZ114" s="145">
        <v>4.8789999999996801E-2</v>
      </c>
    </row>
    <row r="115" spans="1:104" x14ac:dyDescent="0.25">
      <c r="A115" s="177"/>
      <c r="B115" s="178" t="s">
        <v>75</v>
      </c>
      <c r="C115" s="179" t="str">
        <f>CONCATENATE(B113," ",C113)</f>
        <v>765 Krytiny tvrdé</v>
      </c>
      <c r="D115" s="180"/>
      <c r="E115" s="181"/>
      <c r="F115" s="182"/>
      <c r="G115" s="183">
        <f>SUM(G113:G114)</f>
        <v>0</v>
      </c>
      <c r="O115" s="167">
        <v>4</v>
      </c>
      <c r="BA115" s="184">
        <f>SUM(BA113:BA114)</f>
        <v>0</v>
      </c>
      <c r="BB115" s="184">
        <f>SUM(BB113:BB114)</f>
        <v>0</v>
      </c>
      <c r="BC115" s="184">
        <f>SUM(BC113:BC114)</f>
        <v>0</v>
      </c>
      <c r="BD115" s="184">
        <f>SUM(BD113:BD114)</f>
        <v>0</v>
      </c>
      <c r="BE115" s="184">
        <f>SUM(BE113:BE114)</f>
        <v>0</v>
      </c>
    </row>
    <row r="116" spans="1:104" x14ac:dyDescent="0.25">
      <c r="A116" s="160" t="s">
        <v>74</v>
      </c>
      <c r="B116" s="161" t="s">
        <v>261</v>
      </c>
      <c r="C116" s="162" t="s">
        <v>262</v>
      </c>
      <c r="D116" s="163"/>
      <c r="E116" s="164"/>
      <c r="F116" s="164"/>
      <c r="G116" s="165"/>
      <c r="H116" s="166"/>
      <c r="I116" s="166"/>
      <c r="O116" s="167">
        <v>1</v>
      </c>
    </row>
    <row r="117" spans="1:104" x14ac:dyDescent="0.25">
      <c r="A117" s="168">
        <v>65</v>
      </c>
      <c r="B117" s="169" t="s">
        <v>263</v>
      </c>
      <c r="C117" s="170" t="s">
        <v>264</v>
      </c>
      <c r="D117" s="171" t="s">
        <v>265</v>
      </c>
      <c r="E117" s="172">
        <v>24</v>
      </c>
      <c r="F117" s="172"/>
      <c r="G117" s="173">
        <f>E117*F117</f>
        <v>0</v>
      </c>
      <c r="O117" s="167">
        <v>2</v>
      </c>
      <c r="AA117" s="145">
        <v>1</v>
      </c>
      <c r="AB117" s="145">
        <v>0</v>
      </c>
      <c r="AC117" s="145">
        <v>0</v>
      </c>
      <c r="AZ117" s="145">
        <v>2</v>
      </c>
      <c r="BA117" s="145">
        <f>IF(AZ117=1,G117,0)</f>
        <v>0</v>
      </c>
      <c r="BB117" s="145">
        <f>IF(AZ117=2,G117,0)</f>
        <v>0</v>
      </c>
      <c r="BC117" s="145">
        <f>IF(AZ117=3,G117,0)</f>
        <v>0</v>
      </c>
      <c r="BD117" s="145">
        <f>IF(AZ117=4,G117,0)</f>
        <v>0</v>
      </c>
      <c r="BE117" s="145">
        <f>IF(AZ117=5,G117,0)</f>
        <v>0</v>
      </c>
      <c r="CA117" s="167">
        <v>1</v>
      </c>
      <c r="CB117" s="167">
        <v>0</v>
      </c>
      <c r="CZ117" s="145">
        <v>2.0000000000010201E-2</v>
      </c>
    </row>
    <row r="118" spans="1:104" x14ac:dyDescent="0.25">
      <c r="A118" s="168">
        <v>66</v>
      </c>
      <c r="B118" s="169" t="s">
        <v>266</v>
      </c>
      <c r="C118" s="170" t="s">
        <v>267</v>
      </c>
      <c r="D118" s="171" t="s">
        <v>188</v>
      </c>
      <c r="E118" s="172">
        <v>0.48000000000024601</v>
      </c>
      <c r="F118" s="172"/>
      <c r="G118" s="173">
        <f>E118*F118</f>
        <v>0</v>
      </c>
      <c r="O118" s="167">
        <v>2</v>
      </c>
      <c r="AA118" s="145">
        <v>7</v>
      </c>
      <c r="AB118" s="145">
        <v>1001</v>
      </c>
      <c r="AC118" s="145">
        <v>5</v>
      </c>
      <c r="AZ118" s="145">
        <v>2</v>
      </c>
      <c r="BA118" s="145">
        <f>IF(AZ118=1,G118,0)</f>
        <v>0</v>
      </c>
      <c r="BB118" s="145">
        <f>IF(AZ118=2,G118,0)</f>
        <v>0</v>
      </c>
      <c r="BC118" s="145">
        <f>IF(AZ118=3,G118,0)</f>
        <v>0</v>
      </c>
      <c r="BD118" s="145">
        <f>IF(AZ118=4,G118,0)</f>
        <v>0</v>
      </c>
      <c r="BE118" s="145">
        <f>IF(AZ118=5,G118,0)</f>
        <v>0</v>
      </c>
      <c r="CA118" s="167">
        <v>7</v>
      </c>
      <c r="CB118" s="167">
        <v>1001</v>
      </c>
      <c r="CZ118" s="145">
        <v>0</v>
      </c>
    </row>
    <row r="119" spans="1:104" x14ac:dyDescent="0.25">
      <c r="A119" s="177"/>
      <c r="B119" s="178" t="s">
        <v>75</v>
      </c>
      <c r="C119" s="179" t="str">
        <f>CONCATENATE(B116," ",C116)</f>
        <v>766 Konstrukce truhlářské</v>
      </c>
      <c r="D119" s="180"/>
      <c r="E119" s="181"/>
      <c r="F119" s="182"/>
      <c r="G119" s="183">
        <f>SUM(G116:G118)</f>
        <v>0</v>
      </c>
      <c r="O119" s="167">
        <v>4</v>
      </c>
      <c r="BA119" s="184">
        <f>SUM(BA116:BA118)</f>
        <v>0</v>
      </c>
      <c r="BB119" s="184">
        <f>SUM(BB116:BB118)</f>
        <v>0</v>
      </c>
      <c r="BC119" s="184">
        <f>SUM(BC116:BC118)</f>
        <v>0</v>
      </c>
      <c r="BD119" s="184">
        <f>SUM(BD116:BD118)</f>
        <v>0</v>
      </c>
      <c r="BE119" s="184">
        <f>SUM(BE116:BE118)</f>
        <v>0</v>
      </c>
    </row>
    <row r="120" spans="1:104" x14ac:dyDescent="0.25">
      <c r="A120" s="160" t="s">
        <v>74</v>
      </c>
      <c r="B120" s="161" t="s">
        <v>268</v>
      </c>
      <c r="C120" s="162" t="s">
        <v>269</v>
      </c>
      <c r="D120" s="163"/>
      <c r="E120" s="164"/>
      <c r="F120" s="164"/>
      <c r="G120" s="165"/>
      <c r="H120" s="166"/>
      <c r="I120" s="166"/>
      <c r="O120" s="167">
        <v>1</v>
      </c>
    </row>
    <row r="121" spans="1:104" x14ac:dyDescent="0.25">
      <c r="A121" s="168">
        <v>67</v>
      </c>
      <c r="B121" s="169" t="s">
        <v>270</v>
      </c>
      <c r="C121" s="170" t="s">
        <v>271</v>
      </c>
      <c r="D121" s="171" t="s">
        <v>165</v>
      </c>
      <c r="E121" s="172">
        <v>1</v>
      </c>
      <c r="F121" s="172"/>
      <c r="G121" s="173">
        <f t="shared" ref="G121:G128" si="18">E121*F121</f>
        <v>0</v>
      </c>
      <c r="O121" s="167">
        <v>2</v>
      </c>
      <c r="AA121" s="145">
        <v>1</v>
      </c>
      <c r="AB121" s="145">
        <v>7</v>
      </c>
      <c r="AC121" s="145">
        <v>7</v>
      </c>
      <c r="AZ121" s="145">
        <v>2</v>
      </c>
      <c r="BA121" s="145">
        <f t="shared" ref="BA121:BA128" si="19">IF(AZ121=1,G121,0)</f>
        <v>0</v>
      </c>
      <c r="BB121" s="145">
        <f t="shared" ref="BB121:BB128" si="20">IF(AZ121=2,G121,0)</f>
        <v>0</v>
      </c>
      <c r="BC121" s="145">
        <f t="shared" ref="BC121:BC128" si="21">IF(AZ121=3,G121,0)</f>
        <v>0</v>
      </c>
      <c r="BD121" s="145">
        <f t="shared" ref="BD121:BD128" si="22">IF(AZ121=4,G121,0)</f>
        <v>0</v>
      </c>
      <c r="BE121" s="145">
        <f t="shared" ref="BE121:BE128" si="23">IF(AZ121=5,G121,0)</f>
        <v>0</v>
      </c>
      <c r="CA121" s="167">
        <v>1</v>
      </c>
      <c r="CB121" s="167">
        <v>7</v>
      </c>
      <c r="CZ121" s="145">
        <v>0</v>
      </c>
    </row>
    <row r="122" spans="1:104" x14ac:dyDescent="0.25">
      <c r="A122" s="168">
        <v>68</v>
      </c>
      <c r="B122" s="169" t="s">
        <v>272</v>
      </c>
      <c r="C122" s="170" t="s">
        <v>273</v>
      </c>
      <c r="D122" s="171" t="s">
        <v>165</v>
      </c>
      <c r="E122" s="172">
        <v>1</v>
      </c>
      <c r="F122" s="172"/>
      <c r="G122" s="173">
        <f t="shared" si="18"/>
        <v>0</v>
      </c>
      <c r="O122" s="167">
        <v>2</v>
      </c>
      <c r="AA122" s="145">
        <v>1</v>
      </c>
      <c r="AB122" s="145">
        <v>7</v>
      </c>
      <c r="AC122" s="145">
        <v>7</v>
      </c>
      <c r="AZ122" s="145">
        <v>2</v>
      </c>
      <c r="BA122" s="145">
        <f t="shared" si="19"/>
        <v>0</v>
      </c>
      <c r="BB122" s="145">
        <f t="shared" si="20"/>
        <v>0</v>
      </c>
      <c r="BC122" s="145">
        <f t="shared" si="21"/>
        <v>0</v>
      </c>
      <c r="BD122" s="145">
        <f t="shared" si="22"/>
        <v>0</v>
      </c>
      <c r="BE122" s="145">
        <f t="shared" si="23"/>
        <v>0</v>
      </c>
      <c r="CA122" s="167">
        <v>1</v>
      </c>
      <c r="CB122" s="167">
        <v>7</v>
      </c>
      <c r="CZ122" s="145">
        <v>0</v>
      </c>
    </row>
    <row r="123" spans="1:104" x14ac:dyDescent="0.25">
      <c r="A123" s="168">
        <v>69</v>
      </c>
      <c r="B123" s="169" t="s">
        <v>274</v>
      </c>
      <c r="C123" s="170" t="s">
        <v>275</v>
      </c>
      <c r="D123" s="171" t="s">
        <v>165</v>
      </c>
      <c r="E123" s="172">
        <v>1</v>
      </c>
      <c r="F123" s="172"/>
      <c r="G123" s="173">
        <f t="shared" si="18"/>
        <v>0</v>
      </c>
      <c r="O123" s="167">
        <v>2</v>
      </c>
      <c r="AA123" s="145">
        <v>1</v>
      </c>
      <c r="AB123" s="145">
        <v>7</v>
      </c>
      <c r="AC123" s="145">
        <v>7</v>
      </c>
      <c r="AZ123" s="145">
        <v>2</v>
      </c>
      <c r="BA123" s="145">
        <f t="shared" si="19"/>
        <v>0</v>
      </c>
      <c r="BB123" s="145">
        <f t="shared" si="20"/>
        <v>0</v>
      </c>
      <c r="BC123" s="145">
        <f t="shared" si="21"/>
        <v>0</v>
      </c>
      <c r="BD123" s="145">
        <f t="shared" si="22"/>
        <v>0</v>
      </c>
      <c r="BE123" s="145">
        <f t="shared" si="23"/>
        <v>0</v>
      </c>
      <c r="CA123" s="167">
        <v>1</v>
      </c>
      <c r="CB123" s="167">
        <v>7</v>
      </c>
      <c r="CZ123" s="145">
        <v>0</v>
      </c>
    </row>
    <row r="124" spans="1:104" x14ac:dyDescent="0.25">
      <c r="A124" s="168">
        <v>70</v>
      </c>
      <c r="B124" s="169" t="s">
        <v>276</v>
      </c>
      <c r="C124" s="170" t="s">
        <v>277</v>
      </c>
      <c r="D124" s="171" t="s">
        <v>165</v>
      </c>
      <c r="E124" s="172">
        <v>26</v>
      </c>
      <c r="F124" s="172"/>
      <c r="G124" s="173">
        <f t="shared" si="18"/>
        <v>0</v>
      </c>
      <c r="O124" s="167">
        <v>2</v>
      </c>
      <c r="AA124" s="145">
        <v>1</v>
      </c>
      <c r="AB124" s="145">
        <v>7</v>
      </c>
      <c r="AC124" s="145">
        <v>7</v>
      </c>
      <c r="AZ124" s="145">
        <v>2</v>
      </c>
      <c r="BA124" s="145">
        <f t="shared" si="19"/>
        <v>0</v>
      </c>
      <c r="BB124" s="145">
        <f t="shared" si="20"/>
        <v>0</v>
      </c>
      <c r="BC124" s="145">
        <f t="shared" si="21"/>
        <v>0</v>
      </c>
      <c r="BD124" s="145">
        <f t="shared" si="22"/>
        <v>0</v>
      </c>
      <c r="BE124" s="145">
        <f t="shared" si="23"/>
        <v>0</v>
      </c>
      <c r="CA124" s="167">
        <v>1</v>
      </c>
      <c r="CB124" s="167">
        <v>7</v>
      </c>
      <c r="CZ124" s="145">
        <v>2.5999999999992701E-4</v>
      </c>
    </row>
    <row r="125" spans="1:104" x14ac:dyDescent="0.25">
      <c r="A125" s="168">
        <v>71</v>
      </c>
      <c r="B125" s="169" t="s">
        <v>278</v>
      </c>
      <c r="C125" s="170" t="s">
        <v>279</v>
      </c>
      <c r="D125" s="171" t="s">
        <v>108</v>
      </c>
      <c r="E125" s="172">
        <v>158</v>
      </c>
      <c r="F125" s="172"/>
      <c r="G125" s="173">
        <f t="shared" si="18"/>
        <v>0</v>
      </c>
      <c r="O125" s="167">
        <v>2</v>
      </c>
      <c r="AA125" s="145">
        <v>1</v>
      </c>
      <c r="AB125" s="145">
        <v>0</v>
      </c>
      <c r="AC125" s="145">
        <v>0</v>
      </c>
      <c r="AZ125" s="145">
        <v>2</v>
      </c>
      <c r="BA125" s="145">
        <f t="shared" si="19"/>
        <v>0</v>
      </c>
      <c r="BB125" s="145">
        <f t="shared" si="20"/>
        <v>0</v>
      </c>
      <c r="BC125" s="145">
        <f t="shared" si="21"/>
        <v>0</v>
      </c>
      <c r="BD125" s="145">
        <f t="shared" si="22"/>
        <v>0</v>
      </c>
      <c r="BE125" s="145">
        <f t="shared" si="23"/>
        <v>0</v>
      </c>
      <c r="CA125" s="167">
        <v>1</v>
      </c>
      <c r="CB125" s="167">
        <v>0</v>
      </c>
      <c r="CZ125" s="145">
        <v>2.5999999999992701E-4</v>
      </c>
    </row>
    <row r="126" spans="1:104" x14ac:dyDescent="0.25">
      <c r="A126" s="168">
        <v>72</v>
      </c>
      <c r="B126" s="169" t="s">
        <v>280</v>
      </c>
      <c r="C126" s="170" t="s">
        <v>281</v>
      </c>
      <c r="D126" s="171" t="s">
        <v>103</v>
      </c>
      <c r="E126" s="172">
        <v>26.6</v>
      </c>
      <c r="F126" s="172"/>
      <c r="G126" s="173">
        <f t="shared" si="18"/>
        <v>0</v>
      </c>
      <c r="O126" s="167">
        <v>2</v>
      </c>
      <c r="AA126" s="145">
        <v>3</v>
      </c>
      <c r="AB126" s="145">
        <v>7</v>
      </c>
      <c r="AC126" s="145" t="s">
        <v>280</v>
      </c>
      <c r="AZ126" s="145">
        <v>2</v>
      </c>
      <c r="BA126" s="145">
        <f t="shared" si="19"/>
        <v>0</v>
      </c>
      <c r="BB126" s="145">
        <f t="shared" si="20"/>
        <v>0</v>
      </c>
      <c r="BC126" s="145">
        <f t="shared" si="21"/>
        <v>0</v>
      </c>
      <c r="BD126" s="145">
        <f t="shared" si="22"/>
        <v>0</v>
      </c>
      <c r="BE126" s="145">
        <f t="shared" si="23"/>
        <v>0</v>
      </c>
      <c r="CA126" s="167">
        <v>3</v>
      </c>
      <c r="CB126" s="167">
        <v>7</v>
      </c>
      <c r="CZ126" s="145">
        <v>2.84000000000049E-2</v>
      </c>
    </row>
    <row r="127" spans="1:104" x14ac:dyDescent="0.25">
      <c r="A127" s="168">
        <v>73</v>
      </c>
      <c r="B127" s="169" t="s">
        <v>282</v>
      </c>
      <c r="C127" s="170" t="s">
        <v>283</v>
      </c>
      <c r="D127" s="171" t="s">
        <v>103</v>
      </c>
      <c r="E127" s="172">
        <v>23.465</v>
      </c>
      <c r="F127" s="172"/>
      <c r="G127" s="173">
        <f t="shared" si="18"/>
        <v>0</v>
      </c>
      <c r="O127" s="167">
        <v>2</v>
      </c>
      <c r="AA127" s="145">
        <v>3</v>
      </c>
      <c r="AB127" s="145">
        <v>7</v>
      </c>
      <c r="AC127" s="145" t="s">
        <v>282</v>
      </c>
      <c r="AZ127" s="145">
        <v>2</v>
      </c>
      <c r="BA127" s="145">
        <f t="shared" si="19"/>
        <v>0</v>
      </c>
      <c r="BB127" s="145">
        <f t="shared" si="20"/>
        <v>0</v>
      </c>
      <c r="BC127" s="145">
        <f t="shared" si="21"/>
        <v>0</v>
      </c>
      <c r="BD127" s="145">
        <f t="shared" si="22"/>
        <v>0</v>
      </c>
      <c r="BE127" s="145">
        <f t="shared" si="23"/>
        <v>0</v>
      </c>
      <c r="CA127" s="167">
        <v>3</v>
      </c>
      <c r="CB127" s="167">
        <v>7</v>
      </c>
      <c r="CZ127" s="145">
        <v>4.1999999999973198E-2</v>
      </c>
    </row>
    <row r="128" spans="1:104" x14ac:dyDescent="0.25">
      <c r="A128" s="168">
        <v>74</v>
      </c>
      <c r="B128" s="169" t="s">
        <v>284</v>
      </c>
      <c r="C128" s="170" t="s">
        <v>285</v>
      </c>
      <c r="D128" s="171" t="s">
        <v>62</v>
      </c>
      <c r="E128" s="172">
        <v>2666.5154000000002</v>
      </c>
      <c r="F128" s="172"/>
      <c r="G128" s="173">
        <f t="shared" si="18"/>
        <v>0</v>
      </c>
      <c r="O128" s="167">
        <v>2</v>
      </c>
      <c r="AA128" s="145">
        <v>7</v>
      </c>
      <c r="AB128" s="145">
        <v>1002</v>
      </c>
      <c r="AC128" s="145">
        <v>5</v>
      </c>
      <c r="AZ128" s="145">
        <v>2</v>
      </c>
      <c r="BA128" s="145">
        <f t="shared" si="19"/>
        <v>0</v>
      </c>
      <c r="BB128" s="145">
        <f t="shared" si="20"/>
        <v>0</v>
      </c>
      <c r="BC128" s="145">
        <f t="shared" si="21"/>
        <v>0</v>
      </c>
      <c r="BD128" s="145">
        <f t="shared" si="22"/>
        <v>0</v>
      </c>
      <c r="BE128" s="145">
        <f t="shared" si="23"/>
        <v>0</v>
      </c>
      <c r="CA128" s="167">
        <v>7</v>
      </c>
      <c r="CB128" s="167">
        <v>1002</v>
      </c>
      <c r="CZ128" s="145">
        <v>0</v>
      </c>
    </row>
    <row r="129" spans="1:104" x14ac:dyDescent="0.25">
      <c r="A129" s="177"/>
      <c r="B129" s="178" t="s">
        <v>75</v>
      </c>
      <c r="C129" s="179" t="str">
        <f>CONCATENATE(B120," ",C120)</f>
        <v>769 Otvorové prvky z plastu</v>
      </c>
      <c r="D129" s="180"/>
      <c r="E129" s="181"/>
      <c r="F129" s="182"/>
      <c r="G129" s="183">
        <f>SUM(G120:G128)</f>
        <v>0</v>
      </c>
      <c r="O129" s="167">
        <v>4</v>
      </c>
      <c r="BA129" s="184">
        <f>SUM(BA120:BA128)</f>
        <v>0</v>
      </c>
      <c r="BB129" s="184">
        <f>SUM(BB120:BB128)</f>
        <v>0</v>
      </c>
      <c r="BC129" s="184">
        <f>SUM(BC120:BC128)</f>
        <v>0</v>
      </c>
      <c r="BD129" s="184">
        <f>SUM(BD120:BD128)</f>
        <v>0</v>
      </c>
      <c r="BE129" s="184">
        <f>SUM(BE120:BE128)</f>
        <v>0</v>
      </c>
    </row>
    <row r="130" spans="1:104" x14ac:dyDescent="0.25">
      <c r="A130" s="160" t="s">
        <v>74</v>
      </c>
      <c r="B130" s="161" t="s">
        <v>286</v>
      </c>
      <c r="C130" s="162" t="s">
        <v>287</v>
      </c>
      <c r="D130" s="163"/>
      <c r="E130" s="164"/>
      <c r="F130" s="164"/>
      <c r="G130" s="165"/>
      <c r="H130" s="166"/>
      <c r="I130" s="166"/>
      <c r="O130" s="167">
        <v>1</v>
      </c>
    </row>
    <row r="131" spans="1:104" x14ac:dyDescent="0.25">
      <c r="A131" s="168">
        <v>75</v>
      </c>
      <c r="B131" s="169" t="s">
        <v>288</v>
      </c>
      <c r="C131" s="170" t="s">
        <v>289</v>
      </c>
      <c r="D131" s="171" t="s">
        <v>108</v>
      </c>
      <c r="E131" s="172">
        <v>28.05</v>
      </c>
      <c r="F131" s="172"/>
      <c r="G131" s="173">
        <f>E131*F131</f>
        <v>0</v>
      </c>
      <c r="O131" s="167">
        <v>2</v>
      </c>
      <c r="AA131" s="145">
        <v>2</v>
      </c>
      <c r="AB131" s="145">
        <v>7</v>
      </c>
      <c r="AC131" s="145">
        <v>7</v>
      </c>
      <c r="AZ131" s="145">
        <v>2</v>
      </c>
      <c r="BA131" s="145">
        <f>IF(AZ131=1,G131,0)</f>
        <v>0</v>
      </c>
      <c r="BB131" s="145">
        <f>IF(AZ131=2,G131,0)</f>
        <v>0</v>
      </c>
      <c r="BC131" s="145">
        <f>IF(AZ131=3,G131,0)</f>
        <v>0</v>
      </c>
      <c r="BD131" s="145">
        <f>IF(AZ131=4,G131,0)</f>
        <v>0</v>
      </c>
      <c r="BE131" s="145">
        <f>IF(AZ131=5,G131,0)</f>
        <v>0</v>
      </c>
      <c r="CA131" s="167">
        <v>2</v>
      </c>
      <c r="CB131" s="167">
        <v>7</v>
      </c>
      <c r="CZ131" s="145">
        <v>0</v>
      </c>
    </row>
    <row r="132" spans="1:104" x14ac:dyDescent="0.25">
      <c r="A132" s="168">
        <v>76</v>
      </c>
      <c r="B132" s="169" t="s">
        <v>290</v>
      </c>
      <c r="C132" s="170" t="s">
        <v>291</v>
      </c>
      <c r="D132" s="171" t="s">
        <v>108</v>
      </c>
      <c r="E132" s="172">
        <v>30.855</v>
      </c>
      <c r="F132" s="172"/>
      <c r="G132" s="173">
        <f>E132*F132</f>
        <v>0</v>
      </c>
      <c r="O132" s="167">
        <v>2</v>
      </c>
      <c r="AA132" s="145">
        <v>2</v>
      </c>
      <c r="AB132" s="145">
        <v>7</v>
      </c>
      <c r="AC132" s="145">
        <v>7</v>
      </c>
      <c r="AZ132" s="145">
        <v>2</v>
      </c>
      <c r="BA132" s="145">
        <f>IF(AZ132=1,G132,0)</f>
        <v>0</v>
      </c>
      <c r="BB132" s="145">
        <f>IF(AZ132=2,G132,0)</f>
        <v>0</v>
      </c>
      <c r="BC132" s="145">
        <f>IF(AZ132=3,G132,0)</f>
        <v>0</v>
      </c>
      <c r="BD132" s="145">
        <f>IF(AZ132=4,G132,0)</f>
        <v>0</v>
      </c>
      <c r="BE132" s="145">
        <f>IF(AZ132=5,G132,0)</f>
        <v>0</v>
      </c>
      <c r="CA132" s="167">
        <v>2</v>
      </c>
      <c r="CB132" s="167">
        <v>7</v>
      </c>
      <c r="CZ132" s="145">
        <v>2.5000000000012798E-3</v>
      </c>
    </row>
    <row r="133" spans="1:104" x14ac:dyDescent="0.25">
      <c r="A133" s="168">
        <v>77</v>
      </c>
      <c r="B133" s="169" t="s">
        <v>292</v>
      </c>
      <c r="C133" s="170" t="s">
        <v>293</v>
      </c>
      <c r="D133" s="171" t="s">
        <v>103</v>
      </c>
      <c r="E133" s="172">
        <v>266.45</v>
      </c>
      <c r="F133" s="172"/>
      <c r="G133" s="173">
        <f>E133*F133</f>
        <v>0</v>
      </c>
      <c r="O133" s="167">
        <v>2</v>
      </c>
      <c r="AA133" s="145">
        <v>2</v>
      </c>
      <c r="AB133" s="145">
        <v>7</v>
      </c>
      <c r="AC133" s="145">
        <v>7</v>
      </c>
      <c r="AZ133" s="145">
        <v>2</v>
      </c>
      <c r="BA133" s="145">
        <f>IF(AZ133=1,G133,0)</f>
        <v>0</v>
      </c>
      <c r="BB133" s="145">
        <f>IF(AZ133=2,G133,0)</f>
        <v>0</v>
      </c>
      <c r="BC133" s="145">
        <f>IF(AZ133=3,G133,0)</f>
        <v>0</v>
      </c>
      <c r="BD133" s="145">
        <f>IF(AZ133=4,G133,0)</f>
        <v>0</v>
      </c>
      <c r="BE133" s="145">
        <f>IF(AZ133=5,G133,0)</f>
        <v>0</v>
      </c>
      <c r="CA133" s="167">
        <v>2</v>
      </c>
      <c r="CB133" s="167">
        <v>7</v>
      </c>
      <c r="CZ133" s="145">
        <v>4.0100000000009598E-3</v>
      </c>
    </row>
    <row r="134" spans="1:104" x14ac:dyDescent="0.25">
      <c r="A134" s="177"/>
      <c r="B134" s="178" t="s">
        <v>75</v>
      </c>
      <c r="C134" s="179" t="str">
        <f>CONCATENATE(B130," ",C130)</f>
        <v>776 Podlahy povlakové</v>
      </c>
      <c r="D134" s="180"/>
      <c r="E134" s="181"/>
      <c r="F134" s="182"/>
      <c r="G134" s="183">
        <f>SUM(G130:G133)</f>
        <v>0</v>
      </c>
      <c r="O134" s="167">
        <v>4</v>
      </c>
      <c r="BA134" s="184">
        <f>SUM(BA130:BA133)</f>
        <v>0</v>
      </c>
      <c r="BB134" s="184">
        <f>SUM(BB130:BB133)</f>
        <v>0</v>
      </c>
      <c r="BC134" s="184">
        <f>SUM(BC130:BC133)</f>
        <v>0</v>
      </c>
      <c r="BD134" s="184">
        <f>SUM(BD130:BD133)</f>
        <v>0</v>
      </c>
      <c r="BE134" s="184">
        <f>SUM(BE130:BE133)</f>
        <v>0</v>
      </c>
    </row>
    <row r="135" spans="1:104" x14ac:dyDescent="0.25">
      <c r="A135" s="160" t="s">
        <v>74</v>
      </c>
      <c r="B135" s="161" t="s">
        <v>294</v>
      </c>
      <c r="C135" s="162" t="s">
        <v>295</v>
      </c>
      <c r="D135" s="163"/>
      <c r="E135" s="164"/>
      <c r="F135" s="164"/>
      <c r="G135" s="165"/>
      <c r="H135" s="166"/>
      <c r="I135" s="166"/>
      <c r="O135" s="167">
        <v>1</v>
      </c>
    </row>
    <row r="136" spans="1:104" x14ac:dyDescent="0.25">
      <c r="A136" s="168">
        <v>78</v>
      </c>
      <c r="B136" s="169" t="s">
        <v>296</v>
      </c>
      <c r="C136" s="170" t="s">
        <v>297</v>
      </c>
      <c r="D136" s="171" t="s">
        <v>103</v>
      </c>
      <c r="E136" s="172">
        <v>80.5</v>
      </c>
      <c r="F136" s="172"/>
      <c r="G136" s="173">
        <f t="shared" ref="G136:G141" si="24">E136*F136</f>
        <v>0</v>
      </c>
      <c r="O136" s="167">
        <v>2</v>
      </c>
      <c r="AA136" s="145">
        <v>1</v>
      </c>
      <c r="AB136" s="145">
        <v>7</v>
      </c>
      <c r="AC136" s="145">
        <v>7</v>
      </c>
      <c r="AZ136" s="145">
        <v>2</v>
      </c>
      <c r="BA136" s="145">
        <f t="shared" ref="BA136:BA141" si="25">IF(AZ136=1,G136,0)</f>
        <v>0</v>
      </c>
      <c r="BB136" s="145">
        <f t="shared" ref="BB136:BB141" si="26">IF(AZ136=2,G136,0)</f>
        <v>0</v>
      </c>
      <c r="BC136" s="145">
        <f t="shared" ref="BC136:BC141" si="27">IF(AZ136=3,G136,0)</f>
        <v>0</v>
      </c>
      <c r="BD136" s="145">
        <f t="shared" ref="BD136:BD141" si="28">IF(AZ136=4,G136,0)</f>
        <v>0</v>
      </c>
      <c r="BE136" s="145">
        <f t="shared" ref="BE136:BE141" si="29">IF(AZ136=5,G136,0)</f>
        <v>0</v>
      </c>
      <c r="CA136" s="167">
        <v>1</v>
      </c>
      <c r="CB136" s="167">
        <v>7</v>
      </c>
      <c r="CZ136" s="145">
        <v>0</v>
      </c>
    </row>
    <row r="137" spans="1:104" x14ac:dyDescent="0.25">
      <c r="A137" s="168">
        <v>79</v>
      </c>
      <c r="B137" s="169" t="s">
        <v>298</v>
      </c>
      <c r="C137" s="170" t="s">
        <v>299</v>
      </c>
      <c r="D137" s="171" t="s">
        <v>108</v>
      </c>
      <c r="E137" s="172">
        <v>97.5</v>
      </c>
      <c r="F137" s="172"/>
      <c r="G137" s="173">
        <f t="shared" si="24"/>
        <v>0</v>
      </c>
      <c r="O137" s="167">
        <v>2</v>
      </c>
      <c r="AA137" s="145">
        <v>1</v>
      </c>
      <c r="AB137" s="145">
        <v>7</v>
      </c>
      <c r="AC137" s="145">
        <v>7</v>
      </c>
      <c r="AZ137" s="145">
        <v>2</v>
      </c>
      <c r="BA137" s="145">
        <f t="shared" si="25"/>
        <v>0</v>
      </c>
      <c r="BB137" s="145">
        <f t="shared" si="26"/>
        <v>0</v>
      </c>
      <c r="BC137" s="145">
        <f t="shared" si="27"/>
        <v>0</v>
      </c>
      <c r="BD137" s="145">
        <f t="shared" si="28"/>
        <v>0</v>
      </c>
      <c r="BE137" s="145">
        <f t="shared" si="29"/>
        <v>0</v>
      </c>
      <c r="CA137" s="167">
        <v>1</v>
      </c>
      <c r="CB137" s="167">
        <v>7</v>
      </c>
      <c r="CZ137" s="145">
        <v>2.5999999999992701E-4</v>
      </c>
    </row>
    <row r="138" spans="1:104" x14ac:dyDescent="0.25">
      <c r="A138" s="168">
        <v>80</v>
      </c>
      <c r="B138" s="169" t="s">
        <v>300</v>
      </c>
      <c r="C138" s="170" t="s">
        <v>301</v>
      </c>
      <c r="D138" s="171" t="s">
        <v>103</v>
      </c>
      <c r="E138" s="172">
        <v>80.5</v>
      </c>
      <c r="F138" s="172"/>
      <c r="G138" s="173">
        <f t="shared" si="24"/>
        <v>0</v>
      </c>
      <c r="O138" s="167">
        <v>2</v>
      </c>
      <c r="AA138" s="145">
        <v>1</v>
      </c>
      <c r="AB138" s="145">
        <v>7</v>
      </c>
      <c r="AC138" s="145">
        <v>7</v>
      </c>
      <c r="AZ138" s="145">
        <v>2</v>
      </c>
      <c r="BA138" s="145">
        <f t="shared" si="25"/>
        <v>0</v>
      </c>
      <c r="BB138" s="145">
        <f t="shared" si="26"/>
        <v>0</v>
      </c>
      <c r="BC138" s="145">
        <f t="shared" si="27"/>
        <v>0</v>
      </c>
      <c r="BD138" s="145">
        <f t="shared" si="28"/>
        <v>0</v>
      </c>
      <c r="BE138" s="145">
        <f t="shared" si="29"/>
        <v>0</v>
      </c>
      <c r="CA138" s="167">
        <v>1</v>
      </c>
      <c r="CB138" s="167">
        <v>7</v>
      </c>
      <c r="CZ138" s="145">
        <v>3.00000000000189E-4</v>
      </c>
    </row>
    <row r="139" spans="1:104" x14ac:dyDescent="0.25">
      <c r="A139" s="168">
        <v>81</v>
      </c>
      <c r="B139" s="169" t="s">
        <v>302</v>
      </c>
      <c r="C139" s="170" t="s">
        <v>303</v>
      </c>
      <c r="D139" s="171" t="s">
        <v>103</v>
      </c>
      <c r="E139" s="172">
        <v>80.5</v>
      </c>
      <c r="F139" s="172"/>
      <c r="G139" s="173">
        <f t="shared" si="24"/>
        <v>0</v>
      </c>
      <c r="O139" s="167">
        <v>2</v>
      </c>
      <c r="AA139" s="145">
        <v>2</v>
      </c>
      <c r="AB139" s="145">
        <v>7</v>
      </c>
      <c r="AC139" s="145">
        <v>7</v>
      </c>
      <c r="AZ139" s="145">
        <v>2</v>
      </c>
      <c r="BA139" s="145">
        <f t="shared" si="25"/>
        <v>0</v>
      </c>
      <c r="BB139" s="145">
        <f t="shared" si="26"/>
        <v>0</v>
      </c>
      <c r="BC139" s="145">
        <f t="shared" si="27"/>
        <v>0</v>
      </c>
      <c r="BD139" s="145">
        <f t="shared" si="28"/>
        <v>0</v>
      </c>
      <c r="BE139" s="145">
        <f t="shared" si="29"/>
        <v>0</v>
      </c>
      <c r="CA139" s="167">
        <v>2</v>
      </c>
      <c r="CB139" s="167">
        <v>7</v>
      </c>
      <c r="CZ139" s="145">
        <v>0</v>
      </c>
    </row>
    <row r="140" spans="1:104" x14ac:dyDescent="0.25">
      <c r="A140" s="168">
        <v>82</v>
      </c>
      <c r="B140" s="169" t="s">
        <v>304</v>
      </c>
      <c r="C140" s="170" t="s">
        <v>305</v>
      </c>
      <c r="D140" s="171" t="s">
        <v>103</v>
      </c>
      <c r="E140" s="172">
        <v>88.55</v>
      </c>
      <c r="F140" s="172"/>
      <c r="G140" s="173">
        <f t="shared" si="24"/>
        <v>0</v>
      </c>
      <c r="O140" s="167">
        <v>2</v>
      </c>
      <c r="AA140" s="145">
        <v>3</v>
      </c>
      <c r="AB140" s="145">
        <v>7</v>
      </c>
      <c r="AC140" s="145" t="s">
        <v>304</v>
      </c>
      <c r="AZ140" s="145">
        <v>2</v>
      </c>
      <c r="BA140" s="145">
        <f t="shared" si="25"/>
        <v>0</v>
      </c>
      <c r="BB140" s="145">
        <f t="shared" si="26"/>
        <v>0</v>
      </c>
      <c r="BC140" s="145">
        <f t="shared" si="27"/>
        <v>0</v>
      </c>
      <c r="BD140" s="145">
        <f t="shared" si="28"/>
        <v>0</v>
      </c>
      <c r="BE140" s="145">
        <f t="shared" si="29"/>
        <v>0</v>
      </c>
      <c r="CA140" s="167">
        <v>3</v>
      </c>
      <c r="CB140" s="167">
        <v>7</v>
      </c>
      <c r="CZ140" s="145">
        <v>1.92000000000121E-2</v>
      </c>
    </row>
    <row r="141" spans="1:104" x14ac:dyDescent="0.25">
      <c r="A141" s="168">
        <v>83</v>
      </c>
      <c r="B141" s="169" t="s">
        <v>306</v>
      </c>
      <c r="C141" s="170" t="s">
        <v>307</v>
      </c>
      <c r="D141" s="171" t="s">
        <v>62</v>
      </c>
      <c r="E141" s="172">
        <v>883.43937500000004</v>
      </c>
      <c r="F141" s="172"/>
      <c r="G141" s="173">
        <f t="shared" si="24"/>
        <v>0</v>
      </c>
      <c r="O141" s="167">
        <v>2</v>
      </c>
      <c r="AA141" s="145">
        <v>7</v>
      </c>
      <c r="AB141" s="145">
        <v>1002</v>
      </c>
      <c r="AC141" s="145">
        <v>5</v>
      </c>
      <c r="AZ141" s="145">
        <v>2</v>
      </c>
      <c r="BA141" s="145">
        <f t="shared" si="25"/>
        <v>0</v>
      </c>
      <c r="BB141" s="145">
        <f t="shared" si="26"/>
        <v>0</v>
      </c>
      <c r="BC141" s="145">
        <f t="shared" si="27"/>
        <v>0</v>
      </c>
      <c r="BD141" s="145">
        <f t="shared" si="28"/>
        <v>0</v>
      </c>
      <c r="BE141" s="145">
        <f t="shared" si="29"/>
        <v>0</v>
      </c>
      <c r="CA141" s="167">
        <v>7</v>
      </c>
      <c r="CB141" s="167">
        <v>1002</v>
      </c>
      <c r="CZ141" s="145">
        <v>0</v>
      </c>
    </row>
    <row r="142" spans="1:104" x14ac:dyDescent="0.25">
      <c r="A142" s="177"/>
      <c r="B142" s="178" t="s">
        <v>75</v>
      </c>
      <c r="C142" s="179" t="str">
        <f>CONCATENATE(B135," ",C135)</f>
        <v>781 Obklady keramické</v>
      </c>
      <c r="D142" s="180"/>
      <c r="E142" s="181"/>
      <c r="F142" s="182"/>
      <c r="G142" s="183">
        <f>SUM(G135:G141)</f>
        <v>0</v>
      </c>
      <c r="O142" s="167">
        <v>4</v>
      </c>
      <c r="BA142" s="184">
        <f>SUM(BA135:BA141)</f>
        <v>0</v>
      </c>
      <c r="BB142" s="184">
        <f>SUM(BB135:BB141)</f>
        <v>0</v>
      </c>
      <c r="BC142" s="184">
        <f>SUM(BC135:BC141)</f>
        <v>0</v>
      </c>
      <c r="BD142" s="184">
        <f>SUM(BD135:BD141)</f>
        <v>0</v>
      </c>
      <c r="BE142" s="184">
        <f>SUM(BE135:BE141)</f>
        <v>0</v>
      </c>
    </row>
    <row r="143" spans="1:104" x14ac:dyDescent="0.25">
      <c r="A143" s="160" t="s">
        <v>74</v>
      </c>
      <c r="B143" s="161" t="s">
        <v>308</v>
      </c>
      <c r="C143" s="162" t="s">
        <v>309</v>
      </c>
      <c r="D143" s="163"/>
      <c r="E143" s="164"/>
      <c r="F143" s="164"/>
      <c r="G143" s="165"/>
      <c r="H143" s="166"/>
      <c r="I143" s="166"/>
      <c r="O143" s="167">
        <v>1</v>
      </c>
    </row>
    <row r="144" spans="1:104" x14ac:dyDescent="0.25">
      <c r="A144" s="168">
        <v>84</v>
      </c>
      <c r="B144" s="169" t="s">
        <v>310</v>
      </c>
      <c r="C144" s="170" t="s">
        <v>311</v>
      </c>
      <c r="D144" s="171" t="s">
        <v>103</v>
      </c>
      <c r="E144" s="172">
        <v>2235.1999999999998</v>
      </c>
      <c r="F144" s="172"/>
      <c r="G144" s="173">
        <f>E144*F144</f>
        <v>0</v>
      </c>
      <c r="O144" s="167">
        <v>2</v>
      </c>
      <c r="AA144" s="145">
        <v>1</v>
      </c>
      <c r="AB144" s="145">
        <v>7</v>
      </c>
      <c r="AC144" s="145">
        <v>7</v>
      </c>
      <c r="AZ144" s="145">
        <v>2</v>
      </c>
      <c r="BA144" s="145">
        <f>IF(AZ144=1,G144,0)</f>
        <v>0</v>
      </c>
      <c r="BB144" s="145">
        <f>IF(AZ144=2,G144,0)</f>
        <v>0</v>
      </c>
      <c r="BC144" s="145">
        <f>IF(AZ144=3,G144,0)</f>
        <v>0</v>
      </c>
      <c r="BD144" s="145">
        <f>IF(AZ144=4,G144,0)</f>
        <v>0</v>
      </c>
      <c r="BE144" s="145">
        <f>IF(AZ144=5,G144,0)</f>
        <v>0</v>
      </c>
      <c r="CA144" s="167">
        <v>1</v>
      </c>
      <c r="CB144" s="167">
        <v>7</v>
      </c>
      <c r="CZ144" s="145">
        <v>9.9999999999989E-5</v>
      </c>
    </row>
    <row r="145" spans="1:104" x14ac:dyDescent="0.25">
      <c r="A145" s="168">
        <v>85</v>
      </c>
      <c r="B145" s="169" t="s">
        <v>312</v>
      </c>
      <c r="C145" s="170" t="s">
        <v>313</v>
      </c>
      <c r="D145" s="171" t="s">
        <v>103</v>
      </c>
      <c r="E145" s="172">
        <v>2235.1999999999998</v>
      </c>
      <c r="F145" s="172"/>
      <c r="G145" s="173">
        <f>E145*F145</f>
        <v>0</v>
      </c>
      <c r="O145" s="167">
        <v>2</v>
      </c>
      <c r="AA145" s="145">
        <v>1</v>
      </c>
      <c r="AB145" s="145">
        <v>7</v>
      </c>
      <c r="AC145" s="145">
        <v>7</v>
      </c>
      <c r="AZ145" s="145">
        <v>2</v>
      </c>
      <c r="BA145" s="145">
        <f>IF(AZ145=1,G145,0)</f>
        <v>0</v>
      </c>
      <c r="BB145" s="145">
        <f>IF(AZ145=2,G145,0)</f>
        <v>0</v>
      </c>
      <c r="BC145" s="145">
        <f>IF(AZ145=3,G145,0)</f>
        <v>0</v>
      </c>
      <c r="BD145" s="145">
        <f>IF(AZ145=4,G145,0)</f>
        <v>0</v>
      </c>
      <c r="BE145" s="145">
        <f>IF(AZ145=5,G145,0)</f>
        <v>0</v>
      </c>
      <c r="CA145" s="167">
        <v>1</v>
      </c>
      <c r="CB145" s="167">
        <v>7</v>
      </c>
      <c r="CZ145" s="145">
        <v>3.0999999999980999E-4</v>
      </c>
    </row>
    <row r="146" spans="1:104" x14ac:dyDescent="0.25">
      <c r="A146" s="177"/>
      <c r="B146" s="178" t="s">
        <v>75</v>
      </c>
      <c r="C146" s="179" t="str">
        <f>CONCATENATE(B143," ",C143)</f>
        <v>784 Malby</v>
      </c>
      <c r="D146" s="180"/>
      <c r="E146" s="181"/>
      <c r="F146" s="182"/>
      <c r="G146" s="183">
        <f>SUM(G143:G145)</f>
        <v>0</v>
      </c>
      <c r="O146" s="167">
        <v>4</v>
      </c>
      <c r="BA146" s="184">
        <f>SUM(BA143:BA145)</f>
        <v>0</v>
      </c>
      <c r="BB146" s="184">
        <f>SUM(BB143:BB145)</f>
        <v>0</v>
      </c>
      <c r="BC146" s="184">
        <f>SUM(BC143:BC145)</f>
        <v>0</v>
      </c>
      <c r="BD146" s="184">
        <f>SUM(BD143:BD145)</f>
        <v>0</v>
      </c>
      <c r="BE146" s="184">
        <f>SUM(BE143:BE145)</f>
        <v>0</v>
      </c>
    </row>
    <row r="147" spans="1:104" x14ac:dyDescent="0.25">
      <c r="A147" s="160" t="s">
        <v>74</v>
      </c>
      <c r="B147" s="161" t="s">
        <v>314</v>
      </c>
      <c r="C147" s="162" t="s">
        <v>315</v>
      </c>
      <c r="D147" s="163"/>
      <c r="E147" s="164"/>
      <c r="F147" s="164"/>
      <c r="G147" s="165"/>
      <c r="H147" s="166"/>
      <c r="I147" s="166"/>
      <c r="O147" s="167">
        <v>1</v>
      </c>
    </row>
    <row r="148" spans="1:104" x14ac:dyDescent="0.25">
      <c r="A148" s="168">
        <v>86</v>
      </c>
      <c r="B148" s="169" t="s">
        <v>316</v>
      </c>
      <c r="C148" s="170" t="s">
        <v>317</v>
      </c>
      <c r="D148" s="171" t="s">
        <v>108</v>
      </c>
      <c r="E148" s="172">
        <v>560.1</v>
      </c>
      <c r="F148" s="172"/>
      <c r="G148" s="173">
        <f t="shared" ref="G148:G155" si="30">E148*F148</f>
        <v>0</v>
      </c>
      <c r="O148" s="167">
        <v>2</v>
      </c>
      <c r="AA148" s="145">
        <v>1</v>
      </c>
      <c r="AB148" s="145">
        <v>9</v>
      </c>
      <c r="AC148" s="145">
        <v>9</v>
      </c>
      <c r="AZ148" s="145">
        <v>4</v>
      </c>
      <c r="BA148" s="145">
        <f t="shared" ref="BA148:BA155" si="31">IF(AZ148=1,G148,0)</f>
        <v>0</v>
      </c>
      <c r="BB148" s="145">
        <f t="shared" ref="BB148:BB155" si="32">IF(AZ148=2,G148,0)</f>
        <v>0</v>
      </c>
      <c r="BC148" s="145">
        <f t="shared" ref="BC148:BC155" si="33">IF(AZ148=3,G148,0)</f>
        <v>0</v>
      </c>
      <c r="BD148" s="145">
        <f t="shared" ref="BD148:BD155" si="34">IF(AZ148=4,G148,0)</f>
        <v>0</v>
      </c>
      <c r="BE148" s="145">
        <f t="shared" ref="BE148:BE155" si="35">IF(AZ148=5,G148,0)</f>
        <v>0</v>
      </c>
      <c r="CA148" s="167">
        <v>1</v>
      </c>
      <c r="CB148" s="167">
        <v>9</v>
      </c>
      <c r="CZ148" s="145">
        <v>0</v>
      </c>
    </row>
    <row r="149" spans="1:104" x14ac:dyDescent="0.25">
      <c r="A149" s="168">
        <v>87</v>
      </c>
      <c r="B149" s="169" t="s">
        <v>318</v>
      </c>
      <c r="C149" s="170" t="s">
        <v>319</v>
      </c>
      <c r="D149" s="171" t="s">
        <v>108</v>
      </c>
      <c r="E149" s="172">
        <v>560.1</v>
      </c>
      <c r="F149" s="172"/>
      <c r="G149" s="173">
        <f t="shared" si="30"/>
        <v>0</v>
      </c>
      <c r="O149" s="167">
        <v>2</v>
      </c>
      <c r="AA149" s="145">
        <v>1</v>
      </c>
      <c r="AB149" s="145">
        <v>9</v>
      </c>
      <c r="AC149" s="145">
        <v>9</v>
      </c>
      <c r="AZ149" s="145">
        <v>4</v>
      </c>
      <c r="BA149" s="145">
        <f t="shared" si="31"/>
        <v>0</v>
      </c>
      <c r="BB149" s="145">
        <f t="shared" si="32"/>
        <v>0</v>
      </c>
      <c r="BC149" s="145">
        <f t="shared" si="33"/>
        <v>0</v>
      </c>
      <c r="BD149" s="145">
        <f t="shared" si="34"/>
        <v>0</v>
      </c>
      <c r="BE149" s="145">
        <f t="shared" si="35"/>
        <v>0</v>
      </c>
      <c r="CA149" s="167">
        <v>1</v>
      </c>
      <c r="CB149" s="167">
        <v>9</v>
      </c>
      <c r="CZ149" s="145">
        <v>0</v>
      </c>
    </row>
    <row r="150" spans="1:104" x14ac:dyDescent="0.25">
      <c r="A150" s="168">
        <v>88</v>
      </c>
      <c r="B150" s="169" t="s">
        <v>320</v>
      </c>
      <c r="C150" s="170" t="s">
        <v>321</v>
      </c>
      <c r="D150" s="171" t="s">
        <v>205</v>
      </c>
      <c r="E150" s="172">
        <v>1</v>
      </c>
      <c r="F150" s="172"/>
      <c r="G150" s="173">
        <f t="shared" si="30"/>
        <v>0</v>
      </c>
      <c r="O150" s="167">
        <v>2</v>
      </c>
      <c r="AA150" s="145">
        <v>1</v>
      </c>
      <c r="AB150" s="145">
        <v>9</v>
      </c>
      <c r="AC150" s="145">
        <v>9</v>
      </c>
      <c r="AZ150" s="145">
        <v>4</v>
      </c>
      <c r="BA150" s="145">
        <f t="shared" si="31"/>
        <v>0</v>
      </c>
      <c r="BB150" s="145">
        <f t="shared" si="32"/>
        <v>0</v>
      </c>
      <c r="BC150" s="145">
        <f t="shared" si="33"/>
        <v>0</v>
      </c>
      <c r="BD150" s="145">
        <f t="shared" si="34"/>
        <v>0</v>
      </c>
      <c r="BE150" s="145">
        <f t="shared" si="35"/>
        <v>0</v>
      </c>
      <c r="CA150" s="167">
        <v>1</v>
      </c>
      <c r="CB150" s="167">
        <v>9</v>
      </c>
      <c r="CZ150" s="145">
        <v>0.89999999999963598</v>
      </c>
    </row>
    <row r="151" spans="1:104" x14ac:dyDescent="0.25">
      <c r="A151" s="168">
        <v>89</v>
      </c>
      <c r="B151" s="169" t="s">
        <v>322</v>
      </c>
      <c r="C151" s="170" t="s">
        <v>323</v>
      </c>
      <c r="D151" s="171" t="s">
        <v>165</v>
      </c>
      <c r="E151" s="172">
        <v>65</v>
      </c>
      <c r="F151" s="172"/>
      <c r="G151" s="173">
        <f t="shared" si="30"/>
        <v>0</v>
      </c>
      <c r="O151" s="167">
        <v>2</v>
      </c>
      <c r="AA151" s="145">
        <v>1</v>
      </c>
      <c r="AB151" s="145">
        <v>9</v>
      </c>
      <c r="AC151" s="145">
        <v>9</v>
      </c>
      <c r="AZ151" s="145">
        <v>4</v>
      </c>
      <c r="BA151" s="145">
        <f t="shared" si="31"/>
        <v>0</v>
      </c>
      <c r="BB151" s="145">
        <f t="shared" si="32"/>
        <v>0</v>
      </c>
      <c r="BC151" s="145">
        <f t="shared" si="33"/>
        <v>0</v>
      </c>
      <c r="BD151" s="145">
        <f t="shared" si="34"/>
        <v>0</v>
      </c>
      <c r="BE151" s="145">
        <f t="shared" si="35"/>
        <v>0</v>
      </c>
      <c r="CA151" s="167">
        <v>1</v>
      </c>
      <c r="CB151" s="167">
        <v>9</v>
      </c>
      <c r="CZ151" s="145">
        <v>5.0000000000025597E-3</v>
      </c>
    </row>
    <row r="152" spans="1:104" x14ac:dyDescent="0.25">
      <c r="A152" s="168">
        <v>90</v>
      </c>
      <c r="B152" s="169" t="s">
        <v>324</v>
      </c>
      <c r="C152" s="170" t="s">
        <v>325</v>
      </c>
      <c r="D152" s="171" t="s">
        <v>205</v>
      </c>
      <c r="E152" s="172">
        <v>1</v>
      </c>
      <c r="F152" s="172"/>
      <c r="G152" s="173">
        <f t="shared" si="30"/>
        <v>0</v>
      </c>
      <c r="O152" s="167">
        <v>2</v>
      </c>
      <c r="AA152" s="145">
        <v>1</v>
      </c>
      <c r="AB152" s="145">
        <v>9</v>
      </c>
      <c r="AC152" s="145">
        <v>9</v>
      </c>
      <c r="AZ152" s="145">
        <v>4</v>
      </c>
      <c r="BA152" s="145">
        <f t="shared" si="31"/>
        <v>0</v>
      </c>
      <c r="BB152" s="145">
        <f t="shared" si="32"/>
        <v>0</v>
      </c>
      <c r="BC152" s="145">
        <f t="shared" si="33"/>
        <v>0</v>
      </c>
      <c r="BD152" s="145">
        <f t="shared" si="34"/>
        <v>0</v>
      </c>
      <c r="BE152" s="145">
        <f t="shared" si="35"/>
        <v>0</v>
      </c>
      <c r="CA152" s="167">
        <v>1</v>
      </c>
      <c r="CB152" s="167">
        <v>9</v>
      </c>
      <c r="CZ152" s="145">
        <v>0.69999999999981799</v>
      </c>
    </row>
    <row r="153" spans="1:104" x14ac:dyDescent="0.25">
      <c r="A153" s="168">
        <v>91</v>
      </c>
      <c r="B153" s="169" t="s">
        <v>326</v>
      </c>
      <c r="C153" s="170" t="s">
        <v>327</v>
      </c>
      <c r="D153" s="171" t="s">
        <v>165</v>
      </c>
      <c r="E153" s="172">
        <v>125</v>
      </c>
      <c r="F153" s="172"/>
      <c r="G153" s="173">
        <f t="shared" si="30"/>
        <v>0</v>
      </c>
      <c r="O153" s="167">
        <v>2</v>
      </c>
      <c r="AA153" s="145">
        <v>1</v>
      </c>
      <c r="AB153" s="145">
        <v>9</v>
      </c>
      <c r="AC153" s="145">
        <v>9</v>
      </c>
      <c r="AZ153" s="145">
        <v>4</v>
      </c>
      <c r="BA153" s="145">
        <f t="shared" si="31"/>
        <v>0</v>
      </c>
      <c r="BB153" s="145">
        <f t="shared" si="32"/>
        <v>0</v>
      </c>
      <c r="BC153" s="145">
        <f t="shared" si="33"/>
        <v>0</v>
      </c>
      <c r="BD153" s="145">
        <f t="shared" si="34"/>
        <v>0</v>
      </c>
      <c r="BE153" s="145">
        <f t="shared" si="35"/>
        <v>0</v>
      </c>
      <c r="CA153" s="167">
        <v>1</v>
      </c>
      <c r="CB153" s="167">
        <v>9</v>
      </c>
      <c r="CZ153" s="145">
        <v>1.9999999999988898E-3</v>
      </c>
    </row>
    <row r="154" spans="1:104" x14ac:dyDescent="0.25">
      <c r="A154" s="168">
        <v>92</v>
      </c>
      <c r="B154" s="169" t="s">
        <v>328</v>
      </c>
      <c r="C154" s="170" t="s">
        <v>329</v>
      </c>
      <c r="D154" s="171" t="s">
        <v>108</v>
      </c>
      <c r="E154" s="172">
        <v>672.12</v>
      </c>
      <c r="F154" s="172"/>
      <c r="G154" s="173">
        <f t="shared" si="30"/>
        <v>0</v>
      </c>
      <c r="O154" s="167">
        <v>2</v>
      </c>
      <c r="AA154" s="145">
        <v>3</v>
      </c>
      <c r="AB154" s="145">
        <v>9</v>
      </c>
      <c r="AC154" s="145">
        <v>34111036</v>
      </c>
      <c r="AZ154" s="145">
        <v>3</v>
      </c>
      <c r="BA154" s="145">
        <f t="shared" si="31"/>
        <v>0</v>
      </c>
      <c r="BB154" s="145">
        <f t="shared" si="32"/>
        <v>0</v>
      </c>
      <c r="BC154" s="145">
        <f t="shared" si="33"/>
        <v>0</v>
      </c>
      <c r="BD154" s="145">
        <f t="shared" si="34"/>
        <v>0</v>
      </c>
      <c r="BE154" s="145">
        <f t="shared" si="35"/>
        <v>0</v>
      </c>
      <c r="CA154" s="167">
        <v>3</v>
      </c>
      <c r="CB154" s="167">
        <v>9</v>
      </c>
      <c r="CZ154" s="145">
        <v>1.99999999999978E-4</v>
      </c>
    </row>
    <row r="155" spans="1:104" x14ac:dyDescent="0.25">
      <c r="A155" s="168">
        <v>93</v>
      </c>
      <c r="B155" s="169" t="s">
        <v>330</v>
      </c>
      <c r="C155" s="170" t="s">
        <v>331</v>
      </c>
      <c r="D155" s="171" t="s">
        <v>108</v>
      </c>
      <c r="E155" s="172">
        <v>672.12</v>
      </c>
      <c r="F155" s="172"/>
      <c r="G155" s="173">
        <f t="shared" si="30"/>
        <v>0</v>
      </c>
      <c r="O155" s="167">
        <v>2</v>
      </c>
      <c r="AA155" s="145">
        <v>3</v>
      </c>
      <c r="AB155" s="145">
        <v>9</v>
      </c>
      <c r="AC155" s="145" t="s">
        <v>330</v>
      </c>
      <c r="AZ155" s="145">
        <v>3</v>
      </c>
      <c r="BA155" s="145">
        <f t="shared" si="31"/>
        <v>0</v>
      </c>
      <c r="BB155" s="145">
        <f t="shared" si="32"/>
        <v>0</v>
      </c>
      <c r="BC155" s="145">
        <f t="shared" si="33"/>
        <v>0</v>
      </c>
      <c r="BD155" s="145">
        <f t="shared" si="34"/>
        <v>0</v>
      </c>
      <c r="BE155" s="145">
        <f t="shared" si="35"/>
        <v>0</v>
      </c>
      <c r="CA155" s="167">
        <v>3</v>
      </c>
      <c r="CB155" s="167">
        <v>9</v>
      </c>
      <c r="CZ155" s="145">
        <v>3.1999999999987599E-4</v>
      </c>
    </row>
    <row r="156" spans="1:104" x14ac:dyDescent="0.25">
      <c r="A156" s="177"/>
      <c r="B156" s="178" t="s">
        <v>75</v>
      </c>
      <c r="C156" s="179" t="str">
        <f>CONCATENATE(B147," ",C147)</f>
        <v>M21 Elektromontáže</v>
      </c>
      <c r="D156" s="180"/>
      <c r="E156" s="181"/>
      <c r="F156" s="182"/>
      <c r="G156" s="183">
        <f>SUM(G147:G155)</f>
        <v>0</v>
      </c>
      <c r="O156" s="167">
        <v>4</v>
      </c>
      <c r="BA156" s="184">
        <f>SUM(BA147:BA155)</f>
        <v>0</v>
      </c>
      <c r="BB156" s="184">
        <f>SUM(BB147:BB155)</f>
        <v>0</v>
      </c>
      <c r="BC156" s="184">
        <f>SUM(BC147:BC155)</f>
        <v>0</v>
      </c>
      <c r="BD156" s="184">
        <f>SUM(BD147:BD155)</f>
        <v>0</v>
      </c>
      <c r="BE156" s="184">
        <f>SUM(BE147:BE155)</f>
        <v>0</v>
      </c>
    </row>
    <row r="157" spans="1:104" x14ac:dyDescent="0.25">
      <c r="A157" s="160" t="s">
        <v>74</v>
      </c>
      <c r="B157" s="161" t="s">
        <v>332</v>
      </c>
      <c r="C157" s="162" t="s">
        <v>333</v>
      </c>
      <c r="D157" s="163"/>
      <c r="E157" s="164"/>
      <c r="F157" s="164"/>
      <c r="G157" s="165"/>
      <c r="H157" s="166"/>
      <c r="I157" s="166"/>
      <c r="O157" s="167">
        <v>1</v>
      </c>
    </row>
    <row r="158" spans="1:104" x14ac:dyDescent="0.25">
      <c r="A158" s="168">
        <v>94</v>
      </c>
      <c r="B158" s="169" t="s">
        <v>334</v>
      </c>
      <c r="C158" s="170" t="s">
        <v>335</v>
      </c>
      <c r="D158" s="171" t="s">
        <v>205</v>
      </c>
      <c r="E158" s="172">
        <v>3</v>
      </c>
      <c r="F158" s="172"/>
      <c r="G158" s="173">
        <f>E158*F158</f>
        <v>0</v>
      </c>
      <c r="O158" s="167">
        <v>2</v>
      </c>
      <c r="AA158" s="145">
        <v>1</v>
      </c>
      <c r="AB158" s="145">
        <v>9</v>
      </c>
      <c r="AC158" s="145">
        <v>9</v>
      </c>
      <c r="AZ158" s="145">
        <v>4</v>
      </c>
      <c r="BA158" s="145">
        <f>IF(AZ158=1,G158,0)</f>
        <v>0</v>
      </c>
      <c r="BB158" s="145">
        <f>IF(AZ158=2,G158,0)</f>
        <v>0</v>
      </c>
      <c r="BC158" s="145">
        <f>IF(AZ158=3,G158,0)</f>
        <v>0</v>
      </c>
      <c r="BD158" s="145">
        <f>IF(AZ158=4,G158,0)</f>
        <v>0</v>
      </c>
      <c r="BE158" s="145">
        <f>IF(AZ158=5,G158,0)</f>
        <v>0</v>
      </c>
      <c r="CA158" s="167">
        <v>1</v>
      </c>
      <c r="CB158" s="167">
        <v>9</v>
      </c>
      <c r="CZ158" s="145">
        <v>0</v>
      </c>
    </row>
    <row r="159" spans="1:104" x14ac:dyDescent="0.25">
      <c r="A159" s="174"/>
      <c r="B159" s="175"/>
      <c r="C159" s="217" t="s">
        <v>336</v>
      </c>
      <c r="D159" s="218"/>
      <c r="E159" s="218"/>
      <c r="F159" s="218"/>
      <c r="G159" s="219"/>
      <c r="L159" s="176" t="s">
        <v>336</v>
      </c>
      <c r="O159" s="167">
        <v>3</v>
      </c>
    </row>
    <row r="160" spans="1:104" x14ac:dyDescent="0.25">
      <c r="A160" s="174"/>
      <c r="B160" s="175"/>
      <c r="C160" s="217" t="s">
        <v>337</v>
      </c>
      <c r="D160" s="218"/>
      <c r="E160" s="218"/>
      <c r="F160" s="218"/>
      <c r="G160" s="219"/>
      <c r="L160" s="176" t="s">
        <v>337</v>
      </c>
      <c r="O160" s="167">
        <v>3</v>
      </c>
    </row>
    <row r="161" spans="1:104" x14ac:dyDescent="0.25">
      <c r="A161" s="174"/>
      <c r="B161" s="175"/>
      <c r="C161" s="217" t="s">
        <v>338</v>
      </c>
      <c r="D161" s="218"/>
      <c r="E161" s="218"/>
      <c r="F161" s="218"/>
      <c r="G161" s="219"/>
      <c r="L161" s="176" t="s">
        <v>338</v>
      </c>
      <c r="O161" s="167">
        <v>3</v>
      </c>
    </row>
    <row r="162" spans="1:104" x14ac:dyDescent="0.25">
      <c r="A162" s="168">
        <v>95</v>
      </c>
      <c r="B162" s="169" t="s">
        <v>339</v>
      </c>
      <c r="C162" s="170" t="s">
        <v>340</v>
      </c>
      <c r="D162" s="171" t="s">
        <v>108</v>
      </c>
      <c r="E162" s="172">
        <v>207.02250000000001</v>
      </c>
      <c r="F162" s="172"/>
      <c r="G162" s="173">
        <f>E162*F162</f>
        <v>0</v>
      </c>
      <c r="O162" s="167">
        <v>2</v>
      </c>
      <c r="AA162" s="145">
        <v>1</v>
      </c>
      <c r="AB162" s="145">
        <v>9</v>
      </c>
      <c r="AC162" s="145">
        <v>9</v>
      </c>
      <c r="AZ162" s="145">
        <v>4</v>
      </c>
      <c r="BA162" s="145">
        <f>IF(AZ162=1,G162,0)</f>
        <v>0</v>
      </c>
      <c r="BB162" s="145">
        <f>IF(AZ162=2,G162,0)</f>
        <v>0</v>
      </c>
      <c r="BC162" s="145">
        <f>IF(AZ162=3,G162,0)</f>
        <v>0</v>
      </c>
      <c r="BD162" s="145">
        <f>IF(AZ162=4,G162,0)</f>
        <v>0</v>
      </c>
      <c r="BE162" s="145">
        <f>IF(AZ162=5,G162,0)</f>
        <v>0</v>
      </c>
      <c r="CA162" s="167">
        <v>1</v>
      </c>
      <c r="CB162" s="167">
        <v>9</v>
      </c>
      <c r="CZ162" s="145">
        <v>0</v>
      </c>
    </row>
    <row r="163" spans="1:104" x14ac:dyDescent="0.25">
      <c r="A163" s="174"/>
      <c r="B163" s="175"/>
      <c r="C163" s="217" t="s">
        <v>341</v>
      </c>
      <c r="D163" s="218"/>
      <c r="E163" s="218"/>
      <c r="F163" s="218"/>
      <c r="G163" s="219"/>
      <c r="L163" s="176" t="s">
        <v>341</v>
      </c>
      <c r="O163" s="167">
        <v>3</v>
      </c>
    </row>
    <row r="164" spans="1:104" x14ac:dyDescent="0.25">
      <c r="A164" s="174"/>
      <c r="B164" s="175"/>
      <c r="C164" s="217" t="s">
        <v>342</v>
      </c>
      <c r="D164" s="218"/>
      <c r="E164" s="218"/>
      <c r="F164" s="218"/>
      <c r="G164" s="219"/>
      <c r="L164" s="176" t="s">
        <v>342</v>
      </c>
      <c r="O164" s="167">
        <v>3</v>
      </c>
    </row>
    <row r="165" spans="1:104" x14ac:dyDescent="0.25">
      <c r="A165" s="174"/>
      <c r="B165" s="175"/>
      <c r="C165" s="217" t="s">
        <v>343</v>
      </c>
      <c r="D165" s="218"/>
      <c r="E165" s="218"/>
      <c r="F165" s="218"/>
      <c r="G165" s="219"/>
      <c r="L165" s="176" t="s">
        <v>343</v>
      </c>
      <c r="O165" s="167">
        <v>3</v>
      </c>
    </row>
    <row r="166" spans="1:104" x14ac:dyDescent="0.25">
      <c r="A166" s="174"/>
      <c r="B166" s="175"/>
      <c r="C166" s="217" t="s">
        <v>344</v>
      </c>
      <c r="D166" s="218"/>
      <c r="E166" s="218"/>
      <c r="F166" s="218"/>
      <c r="G166" s="219"/>
      <c r="L166" s="176" t="s">
        <v>344</v>
      </c>
      <c r="O166" s="167">
        <v>3</v>
      </c>
    </row>
    <row r="167" spans="1:104" x14ac:dyDescent="0.25">
      <c r="A167" s="174"/>
      <c r="B167" s="175"/>
      <c r="C167" s="217" t="s">
        <v>345</v>
      </c>
      <c r="D167" s="218"/>
      <c r="E167" s="218"/>
      <c r="F167" s="218"/>
      <c r="G167" s="219"/>
      <c r="L167" s="176" t="s">
        <v>345</v>
      </c>
      <c r="O167" s="167">
        <v>3</v>
      </c>
    </row>
    <row r="168" spans="1:104" x14ac:dyDescent="0.25">
      <c r="A168" s="177"/>
      <c r="B168" s="178" t="s">
        <v>75</v>
      </c>
      <c r="C168" s="179" t="str">
        <f>CONCATENATE(B157," ",C157)</f>
        <v>M24 Montáže vzduchotechnických zařízení</v>
      </c>
      <c r="D168" s="180"/>
      <c r="E168" s="181"/>
      <c r="F168" s="182"/>
      <c r="G168" s="183">
        <f>SUM(G157:G167)</f>
        <v>0</v>
      </c>
      <c r="O168" s="167">
        <v>4</v>
      </c>
      <c r="BA168" s="184">
        <f>SUM(BA157:BA167)</f>
        <v>0</v>
      </c>
      <c r="BB168" s="184">
        <f>SUM(BB157:BB167)</f>
        <v>0</v>
      </c>
      <c r="BC168" s="184">
        <f>SUM(BC157:BC167)</f>
        <v>0</v>
      </c>
      <c r="BD168" s="184">
        <f>SUM(BD157:BD167)</f>
        <v>0</v>
      </c>
      <c r="BE168" s="184">
        <f>SUM(BE157:BE167)</f>
        <v>0</v>
      </c>
    </row>
    <row r="169" spans="1:104" x14ac:dyDescent="0.25">
      <c r="A169" s="160" t="s">
        <v>74</v>
      </c>
      <c r="B169" s="161" t="s">
        <v>346</v>
      </c>
      <c r="C169" s="162" t="s">
        <v>347</v>
      </c>
      <c r="D169" s="163"/>
      <c r="E169" s="164"/>
      <c r="F169" s="164"/>
      <c r="G169" s="165"/>
      <c r="H169" s="166"/>
      <c r="I169" s="166"/>
      <c r="O169" s="167">
        <v>1</v>
      </c>
    </row>
    <row r="170" spans="1:104" x14ac:dyDescent="0.25">
      <c r="A170" s="168">
        <v>96</v>
      </c>
      <c r="B170" s="169" t="s">
        <v>348</v>
      </c>
      <c r="C170" s="170" t="s">
        <v>349</v>
      </c>
      <c r="D170" s="171" t="s">
        <v>265</v>
      </c>
      <c r="E170" s="172">
        <v>50</v>
      </c>
      <c r="F170" s="172"/>
      <c r="G170" s="173">
        <f>E170*F170</f>
        <v>0</v>
      </c>
      <c r="O170" s="167">
        <v>2</v>
      </c>
      <c r="AA170" s="145">
        <v>1</v>
      </c>
      <c r="AB170" s="145">
        <v>9</v>
      </c>
      <c r="AC170" s="145">
        <v>9</v>
      </c>
      <c r="AZ170" s="145">
        <v>4</v>
      </c>
      <c r="BA170" s="145">
        <f>IF(AZ170=1,G170,0)</f>
        <v>0</v>
      </c>
      <c r="BB170" s="145">
        <f>IF(AZ170=2,G170,0)</f>
        <v>0</v>
      </c>
      <c r="BC170" s="145">
        <f>IF(AZ170=3,G170,0)</f>
        <v>0</v>
      </c>
      <c r="BD170" s="145">
        <f>IF(AZ170=4,G170,0)</f>
        <v>0</v>
      </c>
      <c r="BE170" s="145">
        <f>IF(AZ170=5,G170,0)</f>
        <v>0</v>
      </c>
      <c r="CA170" s="167">
        <v>1</v>
      </c>
      <c r="CB170" s="167">
        <v>9</v>
      </c>
      <c r="CZ170" s="145">
        <v>0</v>
      </c>
    </row>
    <row r="171" spans="1:104" x14ac:dyDescent="0.25">
      <c r="A171" s="177"/>
      <c r="B171" s="178" t="s">
        <v>75</v>
      </c>
      <c r="C171" s="179" t="str">
        <f>CONCATENATE(B169," ",C169)</f>
        <v>M99 Ostatní práce "M"</v>
      </c>
      <c r="D171" s="180"/>
      <c r="E171" s="181"/>
      <c r="F171" s="182"/>
      <c r="G171" s="183">
        <f>SUM(G169:G170)</f>
        <v>0</v>
      </c>
      <c r="O171" s="167">
        <v>4</v>
      </c>
      <c r="BA171" s="184">
        <f>SUM(BA169:BA170)</f>
        <v>0</v>
      </c>
      <c r="BB171" s="184">
        <f>SUM(BB169:BB170)</f>
        <v>0</v>
      </c>
      <c r="BC171" s="184">
        <f>SUM(BC169:BC170)</f>
        <v>0</v>
      </c>
      <c r="BD171" s="184">
        <f>SUM(BD169:BD170)</f>
        <v>0</v>
      </c>
      <c r="BE171" s="184">
        <f>SUM(BE169:BE170)</f>
        <v>0</v>
      </c>
    </row>
    <row r="172" spans="1:104" x14ac:dyDescent="0.25">
      <c r="A172" s="160" t="s">
        <v>74</v>
      </c>
      <c r="B172" s="161" t="s">
        <v>350</v>
      </c>
      <c r="C172" s="162" t="s">
        <v>351</v>
      </c>
      <c r="D172" s="163"/>
      <c r="E172" s="164"/>
      <c r="F172" s="164"/>
      <c r="G172" s="165"/>
      <c r="H172" s="166"/>
      <c r="I172" s="166"/>
      <c r="O172" s="167">
        <v>1</v>
      </c>
    </row>
    <row r="173" spans="1:104" x14ac:dyDescent="0.25">
      <c r="A173" s="168">
        <v>97</v>
      </c>
      <c r="B173" s="169" t="s">
        <v>352</v>
      </c>
      <c r="C173" s="170" t="s">
        <v>353</v>
      </c>
      <c r="D173" s="171" t="s">
        <v>188</v>
      </c>
      <c r="E173" s="172">
        <v>34.617139999997001</v>
      </c>
      <c r="F173" s="172"/>
      <c r="G173" s="173">
        <f t="shared" ref="G173:G180" si="36">E173*F173</f>
        <v>0</v>
      </c>
      <c r="O173" s="167">
        <v>2</v>
      </c>
      <c r="AA173" s="145">
        <v>8</v>
      </c>
      <c r="AB173" s="145">
        <v>0</v>
      </c>
      <c r="AC173" s="145">
        <v>3</v>
      </c>
      <c r="AZ173" s="145">
        <v>1</v>
      </c>
      <c r="BA173" s="145">
        <f t="shared" ref="BA173:BA180" si="37">IF(AZ173=1,G173,0)</f>
        <v>0</v>
      </c>
      <c r="BB173" s="145">
        <f t="shared" ref="BB173:BB180" si="38">IF(AZ173=2,G173,0)</f>
        <v>0</v>
      </c>
      <c r="BC173" s="145">
        <f t="shared" ref="BC173:BC180" si="39">IF(AZ173=3,G173,0)</f>
        <v>0</v>
      </c>
      <c r="BD173" s="145">
        <f t="shared" ref="BD173:BD180" si="40">IF(AZ173=4,G173,0)</f>
        <v>0</v>
      </c>
      <c r="BE173" s="145">
        <f t="shared" ref="BE173:BE180" si="41">IF(AZ173=5,G173,0)</f>
        <v>0</v>
      </c>
      <c r="CA173" s="167">
        <v>8</v>
      </c>
      <c r="CB173" s="167">
        <v>0</v>
      </c>
      <c r="CZ173" s="145">
        <v>0</v>
      </c>
    </row>
    <row r="174" spans="1:104" x14ac:dyDescent="0.25">
      <c r="A174" s="168">
        <v>98</v>
      </c>
      <c r="B174" s="169" t="s">
        <v>354</v>
      </c>
      <c r="C174" s="170" t="s">
        <v>355</v>
      </c>
      <c r="D174" s="171" t="s">
        <v>188</v>
      </c>
      <c r="E174" s="172">
        <v>103.85141999999099</v>
      </c>
      <c r="F174" s="172"/>
      <c r="G174" s="173">
        <f t="shared" si="36"/>
        <v>0</v>
      </c>
      <c r="O174" s="167">
        <v>2</v>
      </c>
      <c r="AA174" s="145">
        <v>8</v>
      </c>
      <c r="AB174" s="145">
        <v>0</v>
      </c>
      <c r="AC174" s="145">
        <v>3</v>
      </c>
      <c r="AZ174" s="145">
        <v>1</v>
      </c>
      <c r="BA174" s="145">
        <f t="shared" si="37"/>
        <v>0</v>
      </c>
      <c r="BB174" s="145">
        <f t="shared" si="38"/>
        <v>0</v>
      </c>
      <c r="BC174" s="145">
        <f t="shared" si="39"/>
        <v>0</v>
      </c>
      <c r="BD174" s="145">
        <f t="shared" si="40"/>
        <v>0</v>
      </c>
      <c r="BE174" s="145">
        <f t="shared" si="41"/>
        <v>0</v>
      </c>
      <c r="CA174" s="167">
        <v>8</v>
      </c>
      <c r="CB174" s="167">
        <v>0</v>
      </c>
      <c r="CZ174" s="145">
        <v>0</v>
      </c>
    </row>
    <row r="175" spans="1:104" x14ac:dyDescent="0.25">
      <c r="A175" s="168">
        <v>99</v>
      </c>
      <c r="B175" s="169" t="s">
        <v>356</v>
      </c>
      <c r="C175" s="170" t="s">
        <v>357</v>
      </c>
      <c r="D175" s="171" t="s">
        <v>188</v>
      </c>
      <c r="E175" s="172">
        <v>34.617139999997001</v>
      </c>
      <c r="F175" s="172"/>
      <c r="G175" s="173">
        <f t="shared" si="36"/>
        <v>0</v>
      </c>
      <c r="O175" s="167">
        <v>2</v>
      </c>
      <c r="AA175" s="145">
        <v>8</v>
      </c>
      <c r="AB175" s="145">
        <v>0</v>
      </c>
      <c r="AC175" s="145">
        <v>3</v>
      </c>
      <c r="AZ175" s="145">
        <v>1</v>
      </c>
      <c r="BA175" s="145">
        <f t="shared" si="37"/>
        <v>0</v>
      </c>
      <c r="BB175" s="145">
        <f t="shared" si="38"/>
        <v>0</v>
      </c>
      <c r="BC175" s="145">
        <f t="shared" si="39"/>
        <v>0</v>
      </c>
      <c r="BD175" s="145">
        <f t="shared" si="40"/>
        <v>0</v>
      </c>
      <c r="BE175" s="145">
        <f t="shared" si="41"/>
        <v>0</v>
      </c>
      <c r="CA175" s="167">
        <v>8</v>
      </c>
      <c r="CB175" s="167">
        <v>0</v>
      </c>
      <c r="CZ175" s="145">
        <v>0</v>
      </c>
    </row>
    <row r="176" spans="1:104" x14ac:dyDescent="0.25">
      <c r="A176" s="168">
        <v>100</v>
      </c>
      <c r="B176" s="169" t="s">
        <v>358</v>
      </c>
      <c r="C176" s="170" t="s">
        <v>359</v>
      </c>
      <c r="D176" s="171" t="s">
        <v>188</v>
      </c>
      <c r="E176" s="172">
        <v>519.25709999995604</v>
      </c>
      <c r="F176" s="172"/>
      <c r="G176" s="173">
        <f t="shared" si="36"/>
        <v>0</v>
      </c>
      <c r="O176" s="167">
        <v>2</v>
      </c>
      <c r="AA176" s="145">
        <v>8</v>
      </c>
      <c r="AB176" s="145">
        <v>0</v>
      </c>
      <c r="AC176" s="145">
        <v>3</v>
      </c>
      <c r="AZ176" s="145">
        <v>1</v>
      </c>
      <c r="BA176" s="145">
        <f t="shared" si="37"/>
        <v>0</v>
      </c>
      <c r="BB176" s="145">
        <f t="shared" si="38"/>
        <v>0</v>
      </c>
      <c r="BC176" s="145">
        <f t="shared" si="39"/>
        <v>0</v>
      </c>
      <c r="BD176" s="145">
        <f t="shared" si="40"/>
        <v>0</v>
      </c>
      <c r="BE176" s="145">
        <f t="shared" si="41"/>
        <v>0</v>
      </c>
      <c r="CA176" s="167">
        <v>8</v>
      </c>
      <c r="CB176" s="167">
        <v>0</v>
      </c>
      <c r="CZ176" s="145">
        <v>0</v>
      </c>
    </row>
    <row r="177" spans="1:104" x14ac:dyDescent="0.25">
      <c r="A177" s="168">
        <v>101</v>
      </c>
      <c r="B177" s="169" t="s">
        <v>360</v>
      </c>
      <c r="C177" s="170" t="s">
        <v>361</v>
      </c>
      <c r="D177" s="171" t="s">
        <v>188</v>
      </c>
      <c r="E177" s="172">
        <v>34.617139999997001</v>
      </c>
      <c r="F177" s="172"/>
      <c r="G177" s="173">
        <f t="shared" si="36"/>
        <v>0</v>
      </c>
      <c r="O177" s="167">
        <v>2</v>
      </c>
      <c r="AA177" s="145">
        <v>8</v>
      </c>
      <c r="AB177" s="145">
        <v>0</v>
      </c>
      <c r="AC177" s="145">
        <v>3</v>
      </c>
      <c r="AZ177" s="145">
        <v>1</v>
      </c>
      <c r="BA177" s="145">
        <f t="shared" si="37"/>
        <v>0</v>
      </c>
      <c r="BB177" s="145">
        <f t="shared" si="38"/>
        <v>0</v>
      </c>
      <c r="BC177" s="145">
        <f t="shared" si="39"/>
        <v>0</v>
      </c>
      <c r="BD177" s="145">
        <f t="shared" si="40"/>
        <v>0</v>
      </c>
      <c r="BE177" s="145">
        <f t="shared" si="41"/>
        <v>0</v>
      </c>
      <c r="CA177" s="167">
        <v>8</v>
      </c>
      <c r="CB177" s="167">
        <v>0</v>
      </c>
      <c r="CZ177" s="145">
        <v>0</v>
      </c>
    </row>
    <row r="178" spans="1:104" x14ac:dyDescent="0.25">
      <c r="A178" s="168">
        <v>102</v>
      </c>
      <c r="B178" s="169" t="s">
        <v>362</v>
      </c>
      <c r="C178" s="170" t="s">
        <v>363</v>
      </c>
      <c r="D178" s="171" t="s">
        <v>188</v>
      </c>
      <c r="E178" s="172">
        <v>173.085699999985</v>
      </c>
      <c r="F178" s="172"/>
      <c r="G178" s="173">
        <f t="shared" si="36"/>
        <v>0</v>
      </c>
      <c r="O178" s="167">
        <v>2</v>
      </c>
      <c r="AA178" s="145">
        <v>8</v>
      </c>
      <c r="AB178" s="145">
        <v>0</v>
      </c>
      <c r="AC178" s="145">
        <v>3</v>
      </c>
      <c r="AZ178" s="145">
        <v>1</v>
      </c>
      <c r="BA178" s="145">
        <f t="shared" si="37"/>
        <v>0</v>
      </c>
      <c r="BB178" s="145">
        <f t="shared" si="38"/>
        <v>0</v>
      </c>
      <c r="BC178" s="145">
        <f t="shared" si="39"/>
        <v>0</v>
      </c>
      <c r="BD178" s="145">
        <f t="shared" si="40"/>
        <v>0</v>
      </c>
      <c r="BE178" s="145">
        <f t="shared" si="41"/>
        <v>0</v>
      </c>
      <c r="CA178" s="167">
        <v>8</v>
      </c>
      <c r="CB178" s="167">
        <v>0</v>
      </c>
      <c r="CZ178" s="145">
        <v>0</v>
      </c>
    </row>
    <row r="179" spans="1:104" x14ac:dyDescent="0.25">
      <c r="A179" s="168">
        <v>103</v>
      </c>
      <c r="B179" s="169" t="s">
        <v>364</v>
      </c>
      <c r="C179" s="170" t="s">
        <v>365</v>
      </c>
      <c r="D179" s="171" t="s">
        <v>188</v>
      </c>
      <c r="E179" s="172">
        <v>34.617139999997001</v>
      </c>
      <c r="F179" s="172"/>
      <c r="G179" s="173">
        <f t="shared" si="36"/>
        <v>0</v>
      </c>
      <c r="O179" s="167">
        <v>2</v>
      </c>
      <c r="AA179" s="145">
        <v>8</v>
      </c>
      <c r="AB179" s="145">
        <v>0</v>
      </c>
      <c r="AC179" s="145">
        <v>3</v>
      </c>
      <c r="AZ179" s="145">
        <v>1</v>
      </c>
      <c r="BA179" s="145">
        <f t="shared" si="37"/>
        <v>0</v>
      </c>
      <c r="BB179" s="145">
        <f t="shared" si="38"/>
        <v>0</v>
      </c>
      <c r="BC179" s="145">
        <f t="shared" si="39"/>
        <v>0</v>
      </c>
      <c r="BD179" s="145">
        <f t="shared" si="40"/>
        <v>0</v>
      </c>
      <c r="BE179" s="145">
        <f t="shared" si="41"/>
        <v>0</v>
      </c>
      <c r="CA179" s="167">
        <v>8</v>
      </c>
      <c r="CB179" s="167">
        <v>0</v>
      </c>
      <c r="CZ179" s="145">
        <v>0</v>
      </c>
    </row>
    <row r="180" spans="1:104" x14ac:dyDescent="0.25">
      <c r="A180" s="168">
        <v>104</v>
      </c>
      <c r="B180" s="169" t="s">
        <v>366</v>
      </c>
      <c r="C180" s="170" t="s">
        <v>367</v>
      </c>
      <c r="D180" s="171" t="s">
        <v>188</v>
      </c>
      <c r="E180" s="172">
        <v>34.617139999997001</v>
      </c>
      <c r="F180" s="172"/>
      <c r="G180" s="173">
        <f t="shared" si="36"/>
        <v>0</v>
      </c>
      <c r="O180" s="167">
        <v>2</v>
      </c>
      <c r="AA180" s="145">
        <v>8</v>
      </c>
      <c r="AB180" s="145">
        <v>0</v>
      </c>
      <c r="AC180" s="145">
        <v>3</v>
      </c>
      <c r="AZ180" s="145">
        <v>1</v>
      </c>
      <c r="BA180" s="145">
        <f t="shared" si="37"/>
        <v>0</v>
      </c>
      <c r="BB180" s="145">
        <f t="shared" si="38"/>
        <v>0</v>
      </c>
      <c r="BC180" s="145">
        <f t="shared" si="39"/>
        <v>0</v>
      </c>
      <c r="BD180" s="145">
        <f t="shared" si="40"/>
        <v>0</v>
      </c>
      <c r="BE180" s="145">
        <f t="shared" si="41"/>
        <v>0</v>
      </c>
      <c r="CA180" s="167">
        <v>8</v>
      </c>
      <c r="CB180" s="167">
        <v>0</v>
      </c>
      <c r="CZ180" s="145">
        <v>0</v>
      </c>
    </row>
    <row r="181" spans="1:104" x14ac:dyDescent="0.25">
      <c r="A181" s="177"/>
      <c r="B181" s="178" t="s">
        <v>75</v>
      </c>
      <c r="C181" s="179" t="str">
        <f>CONCATENATE(B172," ",C172)</f>
        <v>D96 Přesuny suti a vybouraných hmot</v>
      </c>
      <c r="D181" s="180"/>
      <c r="E181" s="181"/>
      <c r="F181" s="182"/>
      <c r="G181" s="183">
        <f>SUM(G172:G180)</f>
        <v>0</v>
      </c>
      <c r="O181" s="167">
        <v>4</v>
      </c>
      <c r="BA181" s="184">
        <f>SUM(BA172:BA180)</f>
        <v>0</v>
      </c>
      <c r="BB181" s="184">
        <f>SUM(BB172:BB180)</f>
        <v>0</v>
      </c>
      <c r="BC181" s="184">
        <f>SUM(BC172:BC180)</f>
        <v>0</v>
      </c>
      <c r="BD181" s="184">
        <f>SUM(BD172:BD180)</f>
        <v>0</v>
      </c>
      <c r="BE181" s="184">
        <f>SUM(BE172:BE180)</f>
        <v>0</v>
      </c>
    </row>
    <row r="182" spans="1:104" x14ac:dyDescent="0.25">
      <c r="E182" s="145"/>
    </row>
    <row r="183" spans="1:104" x14ac:dyDescent="0.25">
      <c r="E183" s="145"/>
    </row>
    <row r="184" spans="1:104" x14ac:dyDescent="0.25">
      <c r="E184" s="145"/>
    </row>
    <row r="185" spans="1:104" x14ac:dyDescent="0.25">
      <c r="E185" s="145"/>
    </row>
    <row r="186" spans="1:104" x14ac:dyDescent="0.25">
      <c r="E186" s="145"/>
    </row>
    <row r="187" spans="1:104" x14ac:dyDescent="0.25">
      <c r="E187" s="145"/>
    </row>
    <row r="188" spans="1:104" x14ac:dyDescent="0.25">
      <c r="E188" s="145"/>
    </row>
    <row r="189" spans="1:104" x14ac:dyDescent="0.25">
      <c r="E189" s="145"/>
    </row>
    <row r="190" spans="1:104" x14ac:dyDescent="0.25">
      <c r="E190" s="145"/>
    </row>
    <row r="191" spans="1:104" x14ac:dyDescent="0.25">
      <c r="E191" s="145"/>
    </row>
    <row r="192" spans="1:104" x14ac:dyDescent="0.25">
      <c r="E192" s="145"/>
    </row>
    <row r="193" spans="1:7" x14ac:dyDescent="0.25">
      <c r="E193" s="145"/>
    </row>
    <row r="194" spans="1:7" x14ac:dyDescent="0.25">
      <c r="E194" s="145"/>
    </row>
    <row r="195" spans="1:7" x14ac:dyDescent="0.25">
      <c r="E195" s="145"/>
    </row>
    <row r="196" spans="1:7" x14ac:dyDescent="0.25">
      <c r="E196" s="145"/>
    </row>
    <row r="197" spans="1:7" x14ac:dyDescent="0.25">
      <c r="E197" s="145"/>
    </row>
    <row r="198" spans="1:7" x14ac:dyDescent="0.25">
      <c r="E198" s="145"/>
    </row>
    <row r="199" spans="1:7" x14ac:dyDescent="0.25">
      <c r="E199" s="145"/>
    </row>
    <row r="200" spans="1:7" x14ac:dyDescent="0.25">
      <c r="E200" s="145"/>
    </row>
    <row r="201" spans="1:7" x14ac:dyDescent="0.25">
      <c r="E201" s="145"/>
    </row>
    <row r="202" spans="1:7" x14ac:dyDescent="0.25">
      <c r="E202" s="145"/>
    </row>
    <row r="203" spans="1:7" x14ac:dyDescent="0.25">
      <c r="E203" s="145"/>
    </row>
    <row r="204" spans="1:7" x14ac:dyDescent="0.25">
      <c r="E204" s="145"/>
    </row>
    <row r="205" spans="1:7" x14ac:dyDescent="0.25">
      <c r="A205" s="185"/>
      <c r="B205" s="185"/>
      <c r="C205" s="185"/>
      <c r="D205" s="185"/>
      <c r="E205" s="185"/>
      <c r="F205" s="185"/>
      <c r="G205" s="185"/>
    </row>
    <row r="206" spans="1:7" x14ac:dyDescent="0.25">
      <c r="A206" s="185"/>
      <c r="B206" s="185"/>
      <c r="C206" s="185"/>
      <c r="D206" s="185"/>
      <c r="E206" s="185"/>
      <c r="F206" s="185"/>
      <c r="G206" s="185"/>
    </row>
    <row r="207" spans="1:7" x14ac:dyDescent="0.25">
      <c r="A207" s="185"/>
      <c r="B207" s="185"/>
      <c r="C207" s="185"/>
      <c r="D207" s="185"/>
      <c r="E207" s="185"/>
      <c r="F207" s="185"/>
      <c r="G207" s="185"/>
    </row>
    <row r="208" spans="1:7" x14ac:dyDescent="0.25">
      <c r="A208" s="185"/>
      <c r="B208" s="185"/>
      <c r="C208" s="185"/>
      <c r="D208" s="185"/>
      <c r="E208" s="185"/>
      <c r="F208" s="185"/>
      <c r="G208" s="185"/>
    </row>
    <row r="209" spans="5:5" x14ac:dyDescent="0.25">
      <c r="E209" s="145"/>
    </row>
    <row r="210" spans="5:5" x14ac:dyDescent="0.25">
      <c r="E210" s="145"/>
    </row>
    <row r="211" spans="5:5" x14ac:dyDescent="0.25">
      <c r="E211" s="145"/>
    </row>
    <row r="212" spans="5:5" x14ac:dyDescent="0.25">
      <c r="E212" s="145"/>
    </row>
    <row r="213" spans="5:5" x14ac:dyDescent="0.25">
      <c r="E213" s="145"/>
    </row>
    <row r="214" spans="5:5" x14ac:dyDescent="0.25">
      <c r="E214" s="145"/>
    </row>
    <row r="215" spans="5:5" x14ac:dyDescent="0.25">
      <c r="E215" s="145"/>
    </row>
    <row r="216" spans="5:5" x14ac:dyDescent="0.25">
      <c r="E216" s="145"/>
    </row>
    <row r="217" spans="5:5" x14ac:dyDescent="0.25">
      <c r="E217" s="145"/>
    </row>
    <row r="218" spans="5:5" x14ac:dyDescent="0.25">
      <c r="E218" s="145"/>
    </row>
    <row r="219" spans="5:5" x14ac:dyDescent="0.25">
      <c r="E219" s="145"/>
    </row>
    <row r="220" spans="5:5" x14ac:dyDescent="0.25">
      <c r="E220" s="145"/>
    </row>
    <row r="221" spans="5:5" x14ac:dyDescent="0.25">
      <c r="E221" s="145"/>
    </row>
    <row r="222" spans="5:5" x14ac:dyDescent="0.25">
      <c r="E222" s="145"/>
    </row>
    <row r="223" spans="5:5" x14ac:dyDescent="0.25">
      <c r="E223" s="145"/>
    </row>
    <row r="224" spans="5:5" x14ac:dyDescent="0.25">
      <c r="E224" s="145"/>
    </row>
    <row r="225" spans="1:5" x14ac:dyDescent="0.25">
      <c r="E225" s="145"/>
    </row>
    <row r="226" spans="1:5" x14ac:dyDescent="0.25">
      <c r="E226" s="145"/>
    </row>
    <row r="227" spans="1:5" x14ac:dyDescent="0.25">
      <c r="E227" s="145"/>
    </row>
    <row r="228" spans="1:5" x14ac:dyDescent="0.25">
      <c r="E228" s="145"/>
    </row>
    <row r="229" spans="1:5" x14ac:dyDescent="0.25">
      <c r="E229" s="145"/>
    </row>
    <row r="230" spans="1:5" x14ac:dyDescent="0.25">
      <c r="E230" s="145"/>
    </row>
    <row r="231" spans="1:5" x14ac:dyDescent="0.25">
      <c r="E231" s="145"/>
    </row>
    <row r="232" spans="1:5" x14ac:dyDescent="0.25">
      <c r="E232" s="145"/>
    </row>
    <row r="233" spans="1:5" x14ac:dyDescent="0.25">
      <c r="E233" s="145"/>
    </row>
    <row r="234" spans="1:5" x14ac:dyDescent="0.25">
      <c r="E234" s="145"/>
    </row>
    <row r="235" spans="1:5" x14ac:dyDescent="0.25">
      <c r="E235" s="145"/>
    </row>
    <row r="236" spans="1:5" x14ac:dyDescent="0.25">
      <c r="E236" s="145"/>
    </row>
    <row r="237" spans="1:5" x14ac:dyDescent="0.25">
      <c r="E237" s="145"/>
    </row>
    <row r="238" spans="1:5" x14ac:dyDescent="0.25">
      <c r="E238" s="145"/>
    </row>
    <row r="239" spans="1:5" x14ac:dyDescent="0.25">
      <c r="E239" s="145"/>
    </row>
    <row r="240" spans="1:5" x14ac:dyDescent="0.25">
      <c r="A240" s="186"/>
      <c r="B240" s="186"/>
    </row>
    <row r="241" spans="1:7" x14ac:dyDescent="0.25">
      <c r="A241" s="185"/>
      <c r="B241" s="185"/>
      <c r="C241" s="188"/>
      <c r="D241" s="188"/>
      <c r="E241" s="189"/>
      <c r="F241" s="188"/>
      <c r="G241" s="190"/>
    </row>
    <row r="242" spans="1:7" x14ac:dyDescent="0.25">
      <c r="A242" s="191"/>
      <c r="B242" s="191"/>
      <c r="C242" s="185"/>
      <c r="D242" s="185"/>
      <c r="E242" s="192"/>
      <c r="F242" s="185"/>
      <c r="G242" s="185"/>
    </row>
    <row r="243" spans="1:7" x14ac:dyDescent="0.25">
      <c r="A243" s="185"/>
      <c r="B243" s="185"/>
      <c r="C243" s="185"/>
      <c r="D243" s="185"/>
      <c r="E243" s="192"/>
      <c r="F243" s="185"/>
      <c r="G243" s="185"/>
    </row>
    <row r="244" spans="1:7" x14ac:dyDescent="0.25">
      <c r="A244" s="185"/>
      <c r="B244" s="185"/>
      <c r="C244" s="185"/>
      <c r="D244" s="185"/>
      <c r="E244" s="192"/>
      <c r="F244" s="185"/>
      <c r="G244" s="185"/>
    </row>
    <row r="245" spans="1:7" x14ac:dyDescent="0.25">
      <c r="A245" s="185"/>
      <c r="B245" s="185"/>
      <c r="C245" s="185"/>
      <c r="D245" s="185"/>
      <c r="E245" s="192"/>
      <c r="F245" s="185"/>
      <c r="G245" s="185"/>
    </row>
    <row r="246" spans="1:7" x14ac:dyDescent="0.25">
      <c r="A246" s="185"/>
      <c r="B246" s="185"/>
      <c r="C246" s="185"/>
      <c r="D246" s="185"/>
      <c r="E246" s="192"/>
      <c r="F246" s="185"/>
      <c r="G246" s="185"/>
    </row>
    <row r="247" spans="1:7" x14ac:dyDescent="0.25">
      <c r="A247" s="185"/>
      <c r="B247" s="185"/>
      <c r="C247" s="185"/>
      <c r="D247" s="185"/>
      <c r="E247" s="192"/>
      <c r="F247" s="185"/>
      <c r="G247" s="185"/>
    </row>
    <row r="248" spans="1:7" x14ac:dyDescent="0.25">
      <c r="A248" s="185"/>
      <c r="B248" s="185"/>
      <c r="C248" s="185"/>
      <c r="D248" s="185"/>
      <c r="E248" s="192"/>
      <c r="F248" s="185"/>
      <c r="G248" s="185"/>
    </row>
    <row r="249" spans="1:7" x14ac:dyDescent="0.25">
      <c r="A249" s="185"/>
      <c r="B249" s="185"/>
      <c r="C249" s="185"/>
      <c r="D249" s="185"/>
      <c r="E249" s="192"/>
      <c r="F249" s="185"/>
      <c r="G249" s="185"/>
    </row>
    <row r="250" spans="1:7" x14ac:dyDescent="0.25">
      <c r="A250" s="185"/>
      <c r="B250" s="185"/>
      <c r="C250" s="185"/>
      <c r="D250" s="185"/>
      <c r="E250" s="192"/>
      <c r="F250" s="185"/>
      <c r="G250" s="185"/>
    </row>
    <row r="251" spans="1:7" x14ac:dyDescent="0.25">
      <c r="A251" s="185"/>
      <c r="B251" s="185"/>
      <c r="C251" s="185"/>
      <c r="D251" s="185"/>
      <c r="E251" s="192"/>
      <c r="F251" s="185"/>
      <c r="G251" s="185"/>
    </row>
    <row r="252" spans="1:7" x14ac:dyDescent="0.25">
      <c r="A252" s="185"/>
      <c r="B252" s="185"/>
      <c r="C252" s="185"/>
      <c r="D252" s="185"/>
      <c r="E252" s="192"/>
      <c r="F252" s="185"/>
      <c r="G252" s="185"/>
    </row>
    <row r="253" spans="1:7" x14ac:dyDescent="0.25">
      <c r="A253" s="185"/>
      <c r="B253" s="185"/>
      <c r="C253" s="185"/>
      <c r="D253" s="185"/>
      <c r="E253" s="192"/>
      <c r="F253" s="185"/>
      <c r="G253" s="185"/>
    </row>
    <row r="254" spans="1:7" x14ac:dyDescent="0.25">
      <c r="A254" s="185"/>
      <c r="B254" s="185"/>
      <c r="C254" s="185"/>
      <c r="D254" s="185"/>
      <c r="E254" s="192"/>
      <c r="F254" s="185"/>
      <c r="G254" s="185"/>
    </row>
  </sheetData>
  <mergeCells count="13">
    <mergeCell ref="C165:G165"/>
    <mergeCell ref="C166:G166"/>
    <mergeCell ref="C167:G167"/>
    <mergeCell ref="A1:G1"/>
    <mergeCell ref="A3:B3"/>
    <mergeCell ref="A4:B4"/>
    <mergeCell ref="E4:G4"/>
    <mergeCell ref="C9:G9"/>
    <mergeCell ref="C159:G159"/>
    <mergeCell ref="C160:G160"/>
    <mergeCell ref="C161:G161"/>
    <mergeCell ref="C163:G163"/>
    <mergeCell ref="C164:G16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Mirek</dc:creator>
  <cp:lastModifiedBy>Kateřina Štěrbová</cp:lastModifiedBy>
  <dcterms:created xsi:type="dcterms:W3CDTF">2015-11-29T16:03:20Z</dcterms:created>
  <dcterms:modified xsi:type="dcterms:W3CDTF">2017-11-08T08:09:37Z</dcterms:modified>
</cp:coreProperties>
</file>