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5\Zruč nad Sázavou\střecha ZŠ -A\Rozpočet a výkaz výměr\"/>
    </mc:Choice>
  </mc:AlternateContent>
  <xr:revisionPtr revIDLastSave="0" documentId="13_ncr:19_{C765E4B5-ED87-43A5-B75D-33C32311B87A}" xr6:coauthVersionLast="47" xr6:coauthVersionMax="47" xr10:uidLastSave="{00000000-0000-0000-0000-000000000000}"/>
  <bookViews>
    <workbookView xWindow="33195" yWindow="30" windowWidth="24195" windowHeight="15375" xr2:uid="{187512B3-115C-47D2-B6A8-77CFFF772284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Pol'!$A$1:$U$150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58" i="1"/>
  <c r="I17" i="1" s="1"/>
  <c r="I57" i="1"/>
  <c r="I56" i="1"/>
  <c r="I55" i="1"/>
  <c r="I54" i="1"/>
  <c r="I53" i="1"/>
  <c r="I52" i="1"/>
  <c r="I51" i="1"/>
  <c r="I50" i="1"/>
  <c r="I49" i="1"/>
  <c r="G39" i="1"/>
  <c r="F39" i="1"/>
  <c r="G140" i="12"/>
  <c r="AC140" i="12"/>
  <c r="AD140" i="12"/>
  <c r="BA138" i="12"/>
  <c r="BA137" i="12"/>
  <c r="BA135" i="12"/>
  <c r="BA133" i="12"/>
  <c r="BA131" i="12"/>
  <c r="BA130" i="12"/>
  <c r="BA129" i="12"/>
  <c r="BA128" i="12"/>
  <c r="BA127" i="12"/>
  <c r="BA126" i="12"/>
  <c r="BA125" i="12"/>
  <c r="BA106" i="12"/>
  <c r="BA88" i="12"/>
  <c r="BA75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2" i="12"/>
  <c r="G12" i="12" s="1"/>
  <c r="I12" i="12"/>
  <c r="I11" i="12" s="1"/>
  <c r="K12" i="12"/>
  <c r="K11" i="12" s="1"/>
  <c r="O12" i="12"/>
  <c r="O11" i="12" s="1"/>
  <c r="Q12" i="12"/>
  <c r="Q11" i="12" s="1"/>
  <c r="U12" i="12"/>
  <c r="U11" i="12" s="1"/>
  <c r="F15" i="12"/>
  <c r="G15" i="12" s="1"/>
  <c r="M15" i="12" s="1"/>
  <c r="I15" i="12"/>
  <c r="K15" i="12"/>
  <c r="O15" i="12"/>
  <c r="Q15" i="12"/>
  <c r="U15" i="12"/>
  <c r="F19" i="12"/>
  <c r="G19" i="12"/>
  <c r="M19" i="12" s="1"/>
  <c r="I19" i="12"/>
  <c r="I18" i="12" s="1"/>
  <c r="K19" i="12"/>
  <c r="K18" i="12" s="1"/>
  <c r="O19" i="12"/>
  <c r="O18" i="12" s="1"/>
  <c r="Q19" i="12"/>
  <c r="Q18" i="12" s="1"/>
  <c r="U19" i="12"/>
  <c r="U18" i="12" s="1"/>
  <c r="F21" i="12"/>
  <c r="G21" i="12"/>
  <c r="M21" i="12" s="1"/>
  <c r="I21" i="12"/>
  <c r="K21" i="12"/>
  <c r="O21" i="12"/>
  <c r="Q21" i="12"/>
  <c r="U21" i="12"/>
  <c r="F24" i="12"/>
  <c r="G24" i="12"/>
  <c r="M24" i="12" s="1"/>
  <c r="I24" i="12"/>
  <c r="K24" i="12"/>
  <c r="O24" i="12"/>
  <c r="Q24" i="12"/>
  <c r="U24" i="12"/>
  <c r="F28" i="12"/>
  <c r="G28" i="12"/>
  <c r="M28" i="12" s="1"/>
  <c r="I28" i="12"/>
  <c r="K28" i="12"/>
  <c r="O28" i="12"/>
  <c r="Q28" i="12"/>
  <c r="U28" i="12"/>
  <c r="F32" i="12"/>
  <c r="G32" i="12" s="1"/>
  <c r="I32" i="12"/>
  <c r="I31" i="12" s="1"/>
  <c r="K32" i="12"/>
  <c r="K31" i="12" s="1"/>
  <c r="O32" i="12"/>
  <c r="O31" i="12" s="1"/>
  <c r="Q32" i="12"/>
  <c r="Q31" i="12" s="1"/>
  <c r="U32" i="12"/>
  <c r="U31" i="12" s="1"/>
  <c r="F34" i="12"/>
  <c r="G34" i="12" s="1"/>
  <c r="M34" i="12" s="1"/>
  <c r="I34" i="12"/>
  <c r="K34" i="12"/>
  <c r="O34" i="12"/>
  <c r="Q34" i="12"/>
  <c r="U34" i="12"/>
  <c r="F36" i="12"/>
  <c r="G36" i="12" s="1"/>
  <c r="M36" i="12" s="1"/>
  <c r="I36" i="12"/>
  <c r="K36" i="12"/>
  <c r="O36" i="12"/>
  <c r="Q36" i="12"/>
  <c r="U36" i="12"/>
  <c r="F39" i="12"/>
  <c r="G39" i="12"/>
  <c r="G38" i="12" s="1"/>
  <c r="I39" i="12"/>
  <c r="I38" i="12" s="1"/>
  <c r="K39" i="12"/>
  <c r="K38" i="12" s="1"/>
  <c r="O39" i="12"/>
  <c r="O38" i="12" s="1"/>
  <c r="Q39" i="12"/>
  <c r="Q38" i="12" s="1"/>
  <c r="U39" i="12"/>
  <c r="U38" i="12" s="1"/>
  <c r="F41" i="12"/>
  <c r="G41" i="12"/>
  <c r="M41" i="12" s="1"/>
  <c r="I41" i="12"/>
  <c r="K41" i="12"/>
  <c r="O41" i="12"/>
  <c r="Q41" i="12"/>
  <c r="U41" i="12"/>
  <c r="F43" i="12"/>
  <c r="G43" i="12"/>
  <c r="M43" i="12" s="1"/>
  <c r="I43" i="12"/>
  <c r="K43" i="12"/>
  <c r="O43" i="12"/>
  <c r="Q43" i="12"/>
  <c r="U43" i="12"/>
  <c r="F45" i="12"/>
  <c r="G45" i="12"/>
  <c r="M45" i="12" s="1"/>
  <c r="I45" i="12"/>
  <c r="K45" i="12"/>
  <c r="O45" i="12"/>
  <c r="Q45" i="12"/>
  <c r="U45" i="12"/>
  <c r="F47" i="12"/>
  <c r="G47" i="12"/>
  <c r="M47" i="12" s="1"/>
  <c r="I47" i="12"/>
  <c r="K47" i="12"/>
  <c r="O47" i="12"/>
  <c r="Q47" i="12"/>
  <c r="U47" i="12"/>
  <c r="F49" i="12"/>
  <c r="G49" i="12"/>
  <c r="M49" i="12" s="1"/>
  <c r="I49" i="12"/>
  <c r="K49" i="12"/>
  <c r="O49" i="12"/>
  <c r="Q49" i="12"/>
  <c r="U49" i="12"/>
  <c r="F51" i="12"/>
  <c r="G51" i="12"/>
  <c r="M51" i="12" s="1"/>
  <c r="I51" i="12"/>
  <c r="K51" i="12"/>
  <c r="O51" i="12"/>
  <c r="Q51" i="12"/>
  <c r="U51" i="12"/>
  <c r="F53" i="12"/>
  <c r="G53" i="12"/>
  <c r="M53" i="12" s="1"/>
  <c r="I53" i="12"/>
  <c r="K53" i="12"/>
  <c r="O53" i="12"/>
  <c r="Q53" i="12"/>
  <c r="U53" i="12"/>
  <c r="F55" i="12"/>
  <c r="G55" i="12"/>
  <c r="M55" i="12" s="1"/>
  <c r="I55" i="12"/>
  <c r="K55" i="12"/>
  <c r="O55" i="12"/>
  <c r="Q55" i="12"/>
  <c r="U55" i="12"/>
  <c r="F58" i="12"/>
  <c r="G58" i="12" s="1"/>
  <c r="I58" i="12"/>
  <c r="I57" i="12" s="1"/>
  <c r="K58" i="12"/>
  <c r="K57" i="12" s="1"/>
  <c r="O58" i="12"/>
  <c r="O57" i="12" s="1"/>
  <c r="Q58" i="12"/>
  <c r="Q57" i="12" s="1"/>
  <c r="U58" i="12"/>
  <c r="U57" i="12" s="1"/>
  <c r="F60" i="12"/>
  <c r="G60" i="12" s="1"/>
  <c r="M60" i="12" s="1"/>
  <c r="I60" i="12"/>
  <c r="K60" i="12"/>
  <c r="O60" i="12"/>
  <c r="Q60" i="12"/>
  <c r="U60" i="12"/>
  <c r="F63" i="12"/>
  <c r="G63" i="12"/>
  <c r="M63" i="12" s="1"/>
  <c r="I63" i="12"/>
  <c r="I62" i="12" s="1"/>
  <c r="K63" i="12"/>
  <c r="K62" i="12" s="1"/>
  <c r="O63" i="12"/>
  <c r="O62" i="12" s="1"/>
  <c r="Q63" i="12"/>
  <c r="Q62" i="12" s="1"/>
  <c r="U63" i="12"/>
  <c r="U62" i="12" s="1"/>
  <c r="F65" i="12"/>
  <c r="G65" i="12"/>
  <c r="M65" i="12" s="1"/>
  <c r="I65" i="12"/>
  <c r="K65" i="12"/>
  <c r="O65" i="12"/>
  <c r="Q65" i="12"/>
  <c r="U65" i="12"/>
  <c r="F67" i="12"/>
  <c r="G67" i="12"/>
  <c r="M67" i="12" s="1"/>
  <c r="I67" i="12"/>
  <c r="K67" i="12"/>
  <c r="O67" i="12"/>
  <c r="Q67" i="12"/>
  <c r="U67" i="12"/>
  <c r="F69" i="12"/>
  <c r="G69" i="12"/>
  <c r="M69" i="12" s="1"/>
  <c r="I69" i="12"/>
  <c r="K69" i="12"/>
  <c r="O69" i="12"/>
  <c r="Q69" i="12"/>
  <c r="U69" i="12"/>
  <c r="F71" i="12"/>
  <c r="G71" i="12"/>
  <c r="M71" i="12" s="1"/>
  <c r="I71" i="12"/>
  <c r="K71" i="12"/>
  <c r="O71" i="12"/>
  <c r="Q71" i="12"/>
  <c r="U71" i="12"/>
  <c r="F74" i="12"/>
  <c r="G74" i="12" s="1"/>
  <c r="I74" i="12"/>
  <c r="I73" i="12" s="1"/>
  <c r="K74" i="12"/>
  <c r="K73" i="12" s="1"/>
  <c r="O74" i="12"/>
  <c r="O73" i="12" s="1"/>
  <c r="Q74" i="12"/>
  <c r="Q73" i="12" s="1"/>
  <c r="U74" i="12"/>
  <c r="U73" i="12" s="1"/>
  <c r="F77" i="12"/>
  <c r="G77" i="12" s="1"/>
  <c r="M77" i="12" s="1"/>
  <c r="I77" i="12"/>
  <c r="K77" i="12"/>
  <c r="O77" i="12"/>
  <c r="Q77" i="12"/>
  <c r="U77" i="12"/>
  <c r="F79" i="12"/>
  <c r="G79" i="12" s="1"/>
  <c r="M79" i="12" s="1"/>
  <c r="I79" i="12"/>
  <c r="K79" i="12"/>
  <c r="O79" i="12"/>
  <c r="Q79" i="12"/>
  <c r="U79" i="12"/>
  <c r="F81" i="12"/>
  <c r="G81" i="12" s="1"/>
  <c r="M81" i="12" s="1"/>
  <c r="I81" i="12"/>
  <c r="K81" i="12"/>
  <c r="O81" i="12"/>
  <c r="Q81" i="12"/>
  <c r="U81" i="12"/>
  <c r="F83" i="12"/>
  <c r="G83" i="12" s="1"/>
  <c r="M83" i="12" s="1"/>
  <c r="I83" i="12"/>
  <c r="K83" i="12"/>
  <c r="O83" i="12"/>
  <c r="Q83" i="12"/>
  <c r="U83" i="12"/>
  <c r="F85" i="12"/>
  <c r="G85" i="12" s="1"/>
  <c r="M85" i="12" s="1"/>
  <c r="I85" i="12"/>
  <c r="K85" i="12"/>
  <c r="O85" i="12"/>
  <c r="Q85" i="12"/>
  <c r="U85" i="12"/>
  <c r="F87" i="12"/>
  <c r="G87" i="12" s="1"/>
  <c r="M87" i="12" s="1"/>
  <c r="I87" i="12"/>
  <c r="K87" i="12"/>
  <c r="O87" i="12"/>
  <c r="Q87" i="12"/>
  <c r="U87" i="12"/>
  <c r="F91" i="12"/>
  <c r="G91" i="12" s="1"/>
  <c r="M91" i="12" s="1"/>
  <c r="I91" i="12"/>
  <c r="K91" i="12"/>
  <c r="O91" i="12"/>
  <c r="Q91" i="12"/>
  <c r="U91" i="12"/>
  <c r="F93" i="12"/>
  <c r="G93" i="12" s="1"/>
  <c r="M93" i="12" s="1"/>
  <c r="I93" i="12"/>
  <c r="K93" i="12"/>
  <c r="O93" i="12"/>
  <c r="Q93" i="12"/>
  <c r="U93" i="12"/>
  <c r="F95" i="12"/>
  <c r="G95" i="12" s="1"/>
  <c r="M95" i="12" s="1"/>
  <c r="I95" i="12"/>
  <c r="K95" i="12"/>
  <c r="O95" i="12"/>
  <c r="Q95" i="12"/>
  <c r="U95" i="12"/>
  <c r="F97" i="12"/>
  <c r="G97" i="12" s="1"/>
  <c r="M97" i="12" s="1"/>
  <c r="I97" i="12"/>
  <c r="K97" i="12"/>
  <c r="O97" i="12"/>
  <c r="Q97" i="12"/>
  <c r="U97" i="12"/>
  <c r="F100" i="12"/>
  <c r="G100" i="12"/>
  <c r="G99" i="12" s="1"/>
  <c r="I100" i="12"/>
  <c r="I99" i="12" s="1"/>
  <c r="K100" i="12"/>
  <c r="K99" i="12" s="1"/>
  <c r="O100" i="12"/>
  <c r="O99" i="12" s="1"/>
  <c r="Q100" i="12"/>
  <c r="Q99" i="12" s="1"/>
  <c r="U100" i="12"/>
  <c r="U99" i="12" s="1"/>
  <c r="F103" i="12"/>
  <c r="G103" i="12"/>
  <c r="M103" i="12" s="1"/>
  <c r="I103" i="12"/>
  <c r="K103" i="12"/>
  <c r="O103" i="12"/>
  <c r="Q103" i="12"/>
  <c r="U103" i="12"/>
  <c r="F105" i="12"/>
  <c r="G105" i="12"/>
  <c r="M105" i="12" s="1"/>
  <c r="I105" i="12"/>
  <c r="K105" i="12"/>
  <c r="O105" i="12"/>
  <c r="Q105" i="12"/>
  <c r="U105" i="12"/>
  <c r="F108" i="12"/>
  <c r="G108" i="12"/>
  <c r="M108" i="12" s="1"/>
  <c r="I108" i="12"/>
  <c r="K108" i="12"/>
  <c r="O108" i="12"/>
  <c r="Q108" i="12"/>
  <c r="U108" i="12"/>
  <c r="F111" i="12"/>
  <c r="G111" i="12" s="1"/>
  <c r="I111" i="12"/>
  <c r="I110" i="12" s="1"/>
  <c r="K111" i="12"/>
  <c r="K110" i="12" s="1"/>
  <c r="O111" i="12"/>
  <c r="O110" i="12" s="1"/>
  <c r="Q111" i="12"/>
  <c r="Q110" i="12" s="1"/>
  <c r="U111" i="12"/>
  <c r="U110" i="12" s="1"/>
  <c r="F113" i="12"/>
  <c r="G113" i="12" s="1"/>
  <c r="M113" i="12" s="1"/>
  <c r="I113" i="12"/>
  <c r="K113" i="12"/>
  <c r="O113" i="12"/>
  <c r="Q113" i="12"/>
  <c r="U113" i="12"/>
  <c r="F115" i="12"/>
  <c r="G115" i="12" s="1"/>
  <c r="M115" i="12" s="1"/>
  <c r="I115" i="12"/>
  <c r="K115" i="12"/>
  <c r="O115" i="12"/>
  <c r="Q115" i="12"/>
  <c r="U115" i="12"/>
  <c r="F117" i="12"/>
  <c r="G117" i="12" s="1"/>
  <c r="M117" i="12" s="1"/>
  <c r="I117" i="12"/>
  <c r="K117" i="12"/>
  <c r="O117" i="12"/>
  <c r="Q117" i="12"/>
  <c r="U117" i="12"/>
  <c r="F119" i="12"/>
  <c r="G119" i="12" s="1"/>
  <c r="M119" i="12" s="1"/>
  <c r="I119" i="12"/>
  <c r="K119" i="12"/>
  <c r="O119" i="12"/>
  <c r="Q119" i="12"/>
  <c r="U119" i="12"/>
  <c r="F121" i="12"/>
  <c r="G121" i="12" s="1"/>
  <c r="M121" i="12" s="1"/>
  <c r="I121" i="12"/>
  <c r="K121" i="12"/>
  <c r="O121" i="12"/>
  <c r="Q121" i="12"/>
  <c r="U121" i="12"/>
  <c r="G123" i="12"/>
  <c r="F124" i="12"/>
  <c r="G124" i="12"/>
  <c r="M124" i="12" s="1"/>
  <c r="I124" i="12"/>
  <c r="I123" i="12" s="1"/>
  <c r="K124" i="12"/>
  <c r="K123" i="12" s="1"/>
  <c r="O124" i="12"/>
  <c r="O123" i="12" s="1"/>
  <c r="Q124" i="12"/>
  <c r="Q123" i="12" s="1"/>
  <c r="U124" i="12"/>
  <c r="U123" i="12" s="1"/>
  <c r="F134" i="12"/>
  <c r="G134" i="12"/>
  <c r="M134" i="12" s="1"/>
  <c r="I134" i="12"/>
  <c r="K134" i="12"/>
  <c r="O134" i="12"/>
  <c r="Q134" i="12"/>
  <c r="U134" i="12"/>
  <c r="F136" i="12"/>
  <c r="G136" i="12"/>
  <c r="M136" i="12" s="1"/>
  <c r="I136" i="12"/>
  <c r="K136" i="12"/>
  <c r="O136" i="12"/>
  <c r="Q136" i="12"/>
  <c r="U136" i="12"/>
  <c r="I20" i="1"/>
  <c r="I19" i="1"/>
  <c r="I18" i="1"/>
  <c r="AZ43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60" i="1" l="1"/>
  <c r="I16" i="1"/>
  <c r="I21" i="1" s="1"/>
  <c r="G29" i="1"/>
  <c r="G24" i="1"/>
  <c r="G28" i="1"/>
  <c r="M58" i="12"/>
  <c r="M57" i="12" s="1"/>
  <c r="G57" i="12"/>
  <c r="M18" i="12"/>
  <c r="M123" i="12"/>
  <c r="M74" i="12"/>
  <c r="M73" i="12" s="1"/>
  <c r="G73" i="12"/>
  <c r="M32" i="12"/>
  <c r="M31" i="12" s="1"/>
  <c r="G31" i="12"/>
  <c r="M12" i="12"/>
  <c r="M11" i="12" s="1"/>
  <c r="G11" i="12"/>
  <c r="M111" i="12"/>
  <c r="M110" i="12" s="1"/>
  <c r="G110" i="12"/>
  <c r="M62" i="12"/>
  <c r="M100" i="12"/>
  <c r="M99" i="12" s="1"/>
  <c r="M39" i="12"/>
  <c r="M38" i="12" s="1"/>
  <c r="M9" i="12"/>
  <c r="M8" i="12" s="1"/>
  <c r="G62" i="12"/>
  <c r="G18" i="12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DBF51C08-0869-4D21-A7EB-C9F255ED040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E8EFF211-14A2-4CE2-8E71-0B87792DB8B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E1FA53B3-1B64-4C98-AC04-EA85A5EE68A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37BC34E3-EE28-4557-A687-626AC145B9F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CD9CEDA-8B75-40B0-BFA1-0673C32B94B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38C30146-6520-4385-B221-C059F4B0FD1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<sst xmlns="http://schemas.openxmlformats.org/spreadsheetml/2006/main" count="540" uniqueCount="275">
  <si>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</si>
  <si>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</si>
  <si>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</si>
  <si>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</si>
  <si>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</si>
  <si>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</si>
  <si>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</si>
  <si>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</si>
  <si>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</si>
  <si>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</si>
  <si>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</si>
  <si>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</si>
  <si>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</si>
  <si>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</si>
  <si>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</si>
  <si>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</si>
  <si>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</si>
  <si>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</si>
  <si>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</si>
  <si>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</si>
  <si>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</si>
  <si>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</si>
  <si>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</si>
  <si>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</si>
  <si>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</si>
  <si>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</si>
  <si>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</si>
  <si>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</si>
  <si>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</si>
  <si>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</si>
  <si>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</si>
  <si>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</si>
  <si>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</si>
  <si>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</si>
  <si>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</si>
  <si>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</si>
  <si>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</si>
  <si>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</si>
  <si>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</si>
  <si>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</si>
  <si>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</si>
  <si>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</si>
  <si>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</si>
  <si>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</si>
  <si>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</si>
  <si>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</si>
  <si>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Zateplení a výměna střešního pláště na části objektu "B" ZŠ Zruč nad Sázavou</t>
  </si>
  <si>
    <t>Město Zruč nad Sázavou</t>
  </si>
  <si>
    <t>Zámek 1</t>
  </si>
  <si>
    <t>285 22</t>
  </si>
  <si>
    <t>00236667</t>
  </si>
  <si>
    <t>Rozpočet</t>
  </si>
  <si>
    <t>Celkem za stavbu</t>
  </si>
  <si>
    <t>CZK</t>
  </si>
  <si>
    <t xml:space="preserve">Popis rozpočtu:  - </t>
  </si>
  <si>
    <t>Cenová soustava RTS II/2024.</t>
  </si>
  <si>
    <t>Rekapitulace dílů</t>
  </si>
  <si>
    <t>Typ dílu</t>
  </si>
  <si>
    <t>3</t>
  </si>
  <si>
    <t>Svislé a kompletní konstrukce</t>
  </si>
  <si>
    <t>60</t>
  </si>
  <si>
    <t>Úpravy povrchů, omítky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</si>
  <si>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</si>
  <si>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</si>
  <si>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</si>
  <si>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</si>
  <si>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</si>
  <si>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</si>
  <si>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</si>
  <si>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</si>
  <si>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</si>
  <si>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</si>
  <si>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</si>
  <si>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</si>
  <si>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</si>
  <si>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</si>
  <si>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764</t>
  </si>
  <si>
    <t>Konstrukce klempířské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</si>
  <si>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</si>
  <si>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</si>
  <si>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</si>
  <si>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</si>
  <si>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</si>
  <si>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</si>
  <si>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</si>
  <si>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</si>
  <si>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</si>
  <si>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</si>
  <si>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</si>
  <si>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</si>
  <si>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</si>
  <si>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</si>
  <si>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</si>
  <si>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</si>
  <si>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</si>
  <si>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</si>
  <si>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</si>
  <si>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</si>
  <si>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</si>
  <si>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</si>
  <si>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</si>
  <si>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</si>
  <si>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</si>
  <si>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</si>
  <si>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</si>
  <si>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</si>
  <si>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</si>
  <si>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310271437R00</t>
  </si>
  <si>
    <t>Zazdívka otvorů do 0,25 m2, pórobet.tvár, do tl. 37,5cm</t>
  </si>
  <si>
    <t>kus</t>
  </si>
  <si>
    <t>POL1_0</t>
  </si>
  <si>
    <t>"viz Půdorys střechy objektu krček "B", výšková změna prostupu atikové vpusti":1</t>
  </si>
  <si>
    <t>VV</t>
  </si>
  <si>
    <t>602015187RT6</t>
  </si>
  <si>
    <t>Omítka tenkovrstvá na stěnách silikon, zatíraná, zrnitost 1,5 mm</t>
  </si>
  <si>
    <t>m2</t>
  </si>
  <si>
    <t>"viz Půdorys střechy objektu krček "B", v ploše odsekaného obkladu atiky":(0,4+12,5+6,8+0,4)*(1-0,25-0,25)</t>
  </si>
  <si>
    <t>"viz Půdorys střechy objektu krček "B", v ploše stávající omítky":12,5*(1-0,25-0,25)</t>
  </si>
  <si>
    <t>602015193R00</t>
  </si>
  <si>
    <t>Podkladní nátěr stěn</t>
  </si>
  <si>
    <t>622397132R00</t>
  </si>
  <si>
    <t>Oprava zateplovacího systému, plocha do 1 m2, EPS, silikonová omítka</t>
  </si>
  <si>
    <t>622421121RT2</t>
  </si>
  <si>
    <t>Omítka vnější stěn, MVC, hrubá zatřená, s použitím suché maltové směsi</t>
  </si>
  <si>
    <t>"viz Půdorys střechy objektu krček "B", v ploše odsekaného obkladu atiky":(0,4+12,5+6,8+0,4)*(1-0,25)</t>
  </si>
  <si>
    <t>"viz Půdorys střechy objektu krček "B", v ploše od stávající krycí lišty k nové krycí liště":(0,4+12,5+6,8+0,4)*0,25</t>
  </si>
  <si>
    <t>622481211RU1</t>
  </si>
  <si>
    <t>Montáž výztužné sítě (perlinky) do stěrky - vnější stěny, včetně výztužné sítě a stěrkového tmelu</t>
  </si>
  <si>
    <t>"viz Půdorys střechy objektu krček "B", v ploše stávající omítky":12,5*(1-0,25)</t>
  </si>
  <si>
    <t>"viz Půdorys střechy objektu krček "B", výšková změna prostupu atikové vpusti":1*1</t>
  </si>
  <si>
    <t>1</t>
  </si>
  <si>
    <t>Izolace atiky svislá, XPS tl. 20 mm, bez PÚ</t>
  </si>
  <si>
    <t>941941031R00</t>
  </si>
  <si>
    <t>Montáž lešení lehkého řadového s podlahami, š. do 1 m, výšky do 10 m</t>
  </si>
  <si>
    <t>9*6</t>
  </si>
  <si>
    <t>941941191T00</t>
  </si>
  <si>
    <t>Příplatek za každý měsíc použití lešení k položce 1031</t>
  </si>
  <si>
    <t>941941831R00</t>
  </si>
  <si>
    <t>Demontáž lešení lehkého řadového s podlahami, š. do 1 m, výšky do 10 m</t>
  </si>
  <si>
    <t>970031160R00</t>
  </si>
  <si>
    <t>Vrtání jádrové do zdiva cihelného do D 160 mm</t>
  </si>
  <si>
    <t>m</t>
  </si>
  <si>
    <t>"viz Půdorys střechy objektu krček "B", výšková změna prostupu atikové vpusti":0,4</t>
  </si>
  <si>
    <t>978015291R00</t>
  </si>
  <si>
    <t>Otlučení omítek vnějších MVC v složit.1-4 do 100 %</t>
  </si>
  <si>
    <t>"viz Půdorys střechy objektu krček "B", v ploše od stávající krycí lišty k nové krycí liště":12,5*0,25</t>
  </si>
  <si>
    <t>978500020RA0</t>
  </si>
  <si>
    <t>Odsekání vnějších obkladů</t>
  </si>
  <si>
    <t>"viz Půdorys střechy objektu krček "B", obklad atiky":(0,4+12,5+6,8+0,4)*(1-0,25)</t>
  </si>
  <si>
    <t>979011211R00</t>
  </si>
  <si>
    <t>Svislá doprava suti a vybour. hmot za 2.NP nošením</t>
  </si>
  <si>
    <t>t</t>
  </si>
  <si>
    <t>"součet z rozpočtového programu":1,5405</t>
  </si>
  <si>
    <t>979081111R00</t>
  </si>
  <si>
    <t>Odvoz suti a vybour. hmot na skládku do 1 km</t>
  </si>
  <si>
    <t>979081121R00</t>
  </si>
  <si>
    <t>Příplatek k odvozu za každý další 1 km</t>
  </si>
  <si>
    <t>"součet z rozpočtového programu":1,5405*9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</si>
  <si>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</si>
  <si>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</si>
  <si>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</si>
  <si>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</si>
  <si>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</si>
  <si>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</si>
  <si>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998011031R00</t>
  </si>
  <si>
    <t>Přesun hmot pro budovy z bloků výšky do 6 m</t>
  </si>
  <si>
    <t>"součet z rozpočtového programu":1,06523</t>
  </si>
  <si>
    <t>998009101R00</t>
  </si>
  <si>
    <t>Přesun hmot lešení samostatně budovaného</t>
  </si>
  <si>
    <t>"součet z rozpočtového programu":0,9925</t>
  </si>
  <si>
    <t>711112002RZ1</t>
  </si>
  <si>
    <t>Provedení izolace proti vlhkosti na ploše svislé, 1x nátěrem asfaltovým lakem, včetné dodávky asfaltového laku</t>
  </si>
  <si>
    <t>"viz Půdorys střechy objektu krček "B", vytažení nového pásu na stěnu":(2,3+0,4+12,5+6,8+12,5+0,4+2,3)*0,25</t>
  </si>
  <si>
    <t>711142559RY2</t>
  </si>
  <si>
    <t>Provedení izolace proti vlhkosti na ploše svislé, asfaltovými pásy přitavením, 1 vrstva - včetně dod. Glastek 40 special mineral</t>
  </si>
  <si>
    <t>"viz Půdorys střechy objektu krček "B", vytažení nového pásu na stěnu":(2,3+0,4+12,5+6,8+12,5+0,4+2,3)*0,35</t>
  </si>
  <si>
    <t>711747067R00</t>
  </si>
  <si>
    <t>Opracování prostupů pod objímkou, asfaltový pás natavitelný, D do 300 mm</t>
  </si>
  <si>
    <t>"viz Půdorys střechy objektu krček "B", stávající prostupy":1+1</t>
  </si>
  <si>
    <t>711757288R00</t>
  </si>
  <si>
    <t>Opracování prostupů, samolepícími asfaltové pásy, D do 200 mm</t>
  </si>
  <si>
    <t>998711102R00</t>
  </si>
  <si>
    <t>Přesun hmot pro izolace proti vodě, výšky do 12 m</t>
  </si>
  <si>
    <t>"součet z rozpočtového programu":0,0085</t>
  </si>
  <si>
    <t>712300921R00</t>
  </si>
  <si>
    <t>Provedení údržby povlakové krytiny střech do 10°, příplatek za správkový kus, natavený asfaltový pás, včetně materiálu</t>
  </si>
  <si>
    <t>Lokální oprava stávající "parozábrany" z asfaltového pásu.</t>
  </si>
  <si>
    <t>POP</t>
  </si>
  <si>
    <t>"viz Půdorys střechy objektu krček "B", plocha střechy včetně vytažení na atiku":20</t>
  </si>
  <si>
    <t>712341559RT1</t>
  </si>
  <si>
    <t>Provedení povlakové krytiny střech do 10°, asfaltovými pásy, přitavení celoplošně, 1 vrstva - asfaltový pás ve specifikaci</t>
  </si>
  <si>
    <t>"viz Půdorys střechy objektu krček "B", plocha střechy":6,8*12,5+5,4*0,2</t>
  </si>
  <si>
    <t>712348102RT1</t>
  </si>
  <si>
    <t>Komínek odvětrání střechy TWO 50 s manžetou z asfaltového pásu, DN 50 mm, vč. vodotěs. napojení na stáv. komínek</t>
  </si>
  <si>
    <t>"viz Půdorys střechy objektu krček "B", plocha střechy":1+1</t>
  </si>
  <si>
    <t>712348103RT4</t>
  </si>
  <si>
    <t>Atiková propust TWC 50 s mřížkou a manžetou z asfaltového pásu, do DN 125 mm, včetně úpravy potrubí</t>
  </si>
  <si>
    <t>"viz Půdorys střechy objektu krček "B", plocha střechy":1</t>
  </si>
  <si>
    <t>712351111RT2</t>
  </si>
  <si>
    <t>Provedení povlakové krytiny střech do 10°, samolepicími asfaltovými pásy, včetně dodávky asfaltového pásu Glastek 30 sticker plus</t>
  </si>
  <si>
    <t>712841559R00</t>
  </si>
  <si>
    <t>Provedení povlakové krytiny střech, samostatné vytažení povlaku, asfaltové pásy přitavením</t>
  </si>
  <si>
    <t>"viz Půdorys střechy objektu krček "B", svislá izolace střechy":(0,4+2,3+5,4+0,4+2,3+12,5+6,8+12,5)*0,35</t>
  </si>
  <si>
    <t>2</t>
  </si>
  <si>
    <t>Pás asfaltový modifikovaný ELASTEK 40 FIRESTOP, modrošedý, natavovací</t>
  </si>
  <si>
    <t>POL3_0</t>
  </si>
  <si>
    <t>BROOF (t3)</t>
  </si>
  <si>
    <t>"viz Půdorys střechy objektu krček "B", plocha střechy":(6,8*12,5+5,4*0,2)*1,1</t>
  </si>
  <si>
    <t>"viz Půdorys střechy objektu krček "B", svislá izolace střechy":(0,4+2,3+5,4+0,4+2,3+12,5+6,8+12,5)*0,35*1,1</t>
  </si>
  <si>
    <t>712851559RZ2</t>
  </si>
  <si>
    <t>Provedení povlakové krytiny střech, samostatné vytažení povlaku, samolepicí asfaltové pásy, 1 vrstvy - včetně dodávky Glastek 30 sticker plus</t>
  </si>
  <si>
    <t>"viz Půdorys střechy objektu krček "B", vytažení povlaku střechy":(0,4+2,3+5,4+0,4+2,3+12,5+6,8+12,5)*0,25</t>
  </si>
  <si>
    <t>712997003R00</t>
  </si>
  <si>
    <t>Přilepení atikových klínů do lepidla</t>
  </si>
  <si>
    <t>"viz Půdorys střechy objektu krček "B", plocha střechy":0,4+2,3+5,4+0,4+2,3+12,5+6,8+12,5</t>
  </si>
  <si>
    <t>28375980R</t>
  </si>
  <si>
    <t>Klín atikový EPS 50 x 50 x 1000 mm</t>
  </si>
  <si>
    <t>"viz Půdorys střechy objektu krček "B", plocha střechy":(0,4+2,3+5,4+0,4+2,3+12,5+6,8+12,5)*1,03</t>
  </si>
  <si>
    <t>998712102R00</t>
  </si>
  <si>
    <t>Přesun hmot pro povlakové krytiny, výšky do 12 m</t>
  </si>
  <si>
    <t>"součet z rozpočtového programu":1,0499</t>
  </si>
  <si>
    <t>713141124T00</t>
  </si>
  <si>
    <t>Montáž tepelné izolace střech, na pruhy lepidla, 1 vrstva</t>
  </si>
  <si>
    <t>"viz Půdorys střechy krčku objektu "B", zateplení - plocha střechy s PIR":6,8*6,9*2</t>
  </si>
  <si>
    <t>"viz Půdorys střechy krčku objektu "B", zateplení - plocha střechy s EPS":6,8*5,8*2</t>
  </si>
  <si>
    <t>28376811R</t>
  </si>
  <si>
    <t>Deska izolační PIR, Kingspan Therma TR26 FM tl. 40 mm, střešní</t>
  </si>
  <si>
    <t>"viz Půdorys střechy krčku objektu "B", zateplení - plocha střechy s PIR":6,8*6,9*2*1,05</t>
  </si>
  <si>
    <t>28375768.AR</t>
  </si>
  <si>
    <t>Deska izolační polystyrén samozhášivý EPS 150</t>
  </si>
  <si>
    <t>m3</t>
  </si>
  <si>
    <t>EPS 150 tl. 120 mm</t>
  </si>
  <si>
    <t>"viz Půdorys střechy krčku objektu "B", zateplení - plocha střechy s EPS":6,8*5,8*2*0,04</t>
  </si>
  <si>
    <t>998713102R00</t>
  </si>
  <si>
    <t>Přesun hmot pro izolace tepelné, výšky do 12 m</t>
  </si>
  <si>
    <t>"součet z rozpočtového programu":0,2248</t>
  </si>
  <si>
    <t>764410850R00</t>
  </si>
  <si>
    <t>Demontáž oplechování parapetů,rš od 100 do 330 mm</t>
  </si>
  <si>
    <t>"viz Půdorys střechy objektu krček "B", stávající parapet prosklené stěny":5,4</t>
  </si>
  <si>
    <t>764813916R00</t>
  </si>
  <si>
    <t>Krycí a stěnová lišta z Pz plechu s povrchovou úpravou, rš 160 + 80 mm, k uchycení krytiny ke stěně</t>
  </si>
  <si>
    <t>"viz Půdorys střechy objektu krček "B", krycí lišta":2,3+0,4+12,5+6,8+12,5+0,4+2,3</t>
  </si>
  <si>
    <t>764816133R00</t>
  </si>
  <si>
    <t>Oplechování parapetů, lakovaný Pz plech, rš 330 mm</t>
  </si>
  <si>
    <t>"viz Půdorys střechy objektu krček "B", nový parapet prosklené stěny":5,4</t>
  </si>
  <si>
    <t>764900020RA0</t>
  </si>
  <si>
    <t>Demontáž oplechování zdí</t>
  </si>
  <si>
    <t>Svislý přesun hmot pro klempířské konstr. bourané, výšky do 12 m</t>
  </si>
  <si>
    <t>"součet z rozpočtového programu":0,0856</t>
  </si>
  <si>
    <t>998764102R00</t>
  </si>
  <si>
    <t>Přesun hmot pro klempířské konstr., výšky do 12 m</t>
  </si>
  <si>
    <t>"součet z rozpočtového programu":0,0577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</si>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</sst>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204D213C-0C85-4D3D-B779-E9BEF4F4E9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033F-86E8-4BB5-A98C-7E3B2B19006B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958-38FC-4A4A-A143-CAFD48833602}">
  <sheetPr codeName="List5112">
    <tabColor rgb="FF66FF66"/>
  </sheetPr>
  <dimension ref="A1:AZ63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SUMIF(F49:F59,A16,I49:I59)+SUMIF(F49:F59,"PSU",I49:I59)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SUMIF(F49:F59,A17,I49:I59)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SUMIF(F49:F59,A18,I49:I59)</f>
        <v>0</v>
      </c>
      <c r="J18" s="82"/>
    </row>
    <row r="19" spans="1:10" ht="23.25" customHeight="1" x14ac:dyDescent="0.2">
      <c r="A19" s="194" t="s">
        <v>78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SUMIF(F49:F59,A19,I49:I59)</f>
        <v>0</v>
      </c>
      <c r="J19" s="82"/>
    </row>
    <row r="20" spans="1:10" ht="23.25" customHeight="1" x14ac:dyDescent="0.2">
      <c r="A20" s="194" t="s">
        <v>79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SUMIF(F49:F59,A20,I49:I59)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45698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Pol'!AC140</f>
        <v>0</v>
      </c>
      <c r="G39" s="147">
        <f>'Rozpočet Pol'!AD140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54</v>
      </c>
    </row>
    <row r="43" spans="1:52" x14ac:dyDescent="0.2">
      <c r="B43" s="161" t="s">
        <v>55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Cenová soustava RTS II/2024.</v>
      </c>
    </row>
    <row r="46" spans="1:52" ht="15.75" x14ac:dyDescent="0.25">
      <c r="B46" s="162" t="s">
        <v>56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57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58</v>
      </c>
      <c r="C49" s="176" t="s">
        <v>59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60</v>
      </c>
      <c r="C50" s="166" t="s">
        <v>61</v>
      </c>
      <c r="D50" s="168"/>
      <c r="E50" s="168"/>
      <c r="F50" s="184" t="s">
        <v>23</v>
      </c>
      <c r="G50" s="185"/>
      <c r="H50" s="185"/>
      <c r="I50" s="186">
        <f>'Rozpočet Pol'!G11</f>
        <v>0</v>
      </c>
      <c r="J50" s="186"/>
    </row>
    <row r="51" spans="1:10" ht="25.5" customHeight="1" x14ac:dyDescent="0.2">
      <c r="A51" s="164"/>
      <c r="B51" s="167" t="s">
        <v>62</v>
      </c>
      <c r="C51" s="166" t="s">
        <v>63</v>
      </c>
      <c r="D51" s="168"/>
      <c r="E51" s="168"/>
      <c r="F51" s="184" t="s">
        <v>23</v>
      </c>
      <c r="G51" s="185"/>
      <c r="H51" s="185"/>
      <c r="I51" s="186">
        <f>'Rozpočet Pol'!G18</f>
        <v>0</v>
      </c>
      <c r="J51" s="186"/>
    </row>
    <row r="52" spans="1:10" ht="25.5" customHeight="1" x14ac:dyDescent="0.2">
      <c r="A52" s="164"/>
      <c r="B52" s="167" t="s">
        <v>64</v>
      </c>
      <c r="C52" s="166" t="s">
        <v>65</v>
      </c>
      <c r="D52" s="168"/>
      <c r="E52" s="168"/>
      <c r="F52" s="184" t="s">
        <v>23</v>
      </c>
      <c r="G52" s="185"/>
      <c r="H52" s="185"/>
      <c r="I52" s="186">
        <f>'Rozpočet Pol'!G31</f>
        <v>0</v>
      </c>
      <c r="J52" s="186"/>
    </row>
    <row r="53" spans="1:10" ht="25.5" customHeight="1" x14ac:dyDescent="0.2">
      <c r="A53" s="164"/>
      <c r="B53" s="167" t="s">
        <v>66</v>
      </c>
      <c r="C53" s="166" t="s">
        <v>67</v>
      </c>
      <c r="D53" s="168"/>
      <c r="E53" s="168"/>
      <c r="F53" s="184" t="s">
        <v>23</v>
      </c>
      <c r="G53" s="185"/>
      <c r="H53" s="185"/>
      <c r="I53" s="186">
        <f>'Rozpočet Pol'!G38</f>
        <v>0</v>
      </c>
      <c r="J53" s="186"/>
    </row>
    <row r="54" spans="1:10" ht="25.5" customHeight="1" x14ac:dyDescent="0.2">
      <c r="A54" s="164"/>
      <c r="B54" s="167" t="s">
        <v>68</v>
      </c>
      <c r="C54" s="166" t="s">
        <v>69</v>
      </c>
      <c r="D54" s="168"/>
      <c r="E54" s="168"/>
      <c r="F54" s="184" t="s">
        <v>23</v>
      </c>
      <c r="G54" s="185"/>
      <c r="H54" s="185"/>
      <c r="I54" s="186">
        <f>'Rozpočet Pol'!G57</f>
        <v>0</v>
      </c>
      <c r="J54" s="186"/>
    </row>
    <row r="55" spans="1:10" ht="25.5" customHeight="1" x14ac:dyDescent="0.2">
      <c r="A55" s="164"/>
      <c r="B55" s="167" t="s">
        <v>70</v>
      </c>
      <c r="C55" s="166" t="s">
        <v>71</v>
      </c>
      <c r="D55" s="168"/>
      <c r="E55" s="168"/>
      <c r="F55" s="184" t="s">
        <v>24</v>
      </c>
      <c r="G55" s="185"/>
      <c r="H55" s="185"/>
      <c r="I55" s="186">
        <f>'Rozpočet Pol'!G62</f>
        <v>0</v>
      </c>
      <c r="J55" s="186"/>
    </row>
    <row r="56" spans="1:10" ht="25.5" customHeight="1" x14ac:dyDescent="0.2">
      <c r="A56" s="164"/>
      <c r="B56" s="167" t="s">
        <v>72</v>
      </c>
      <c r="C56" s="166" t="s">
        <v>73</v>
      </c>
      <c r="D56" s="168"/>
      <c r="E56" s="168"/>
      <c r="F56" s="184" t="s">
        <v>24</v>
      </c>
      <c r="G56" s="185"/>
      <c r="H56" s="185"/>
      <c r="I56" s="186">
        <f>'Rozpočet Pol'!G73</f>
        <v>0</v>
      </c>
      <c r="J56" s="186"/>
    </row>
    <row r="57" spans="1:10" ht="25.5" customHeight="1" x14ac:dyDescent="0.2">
      <c r="A57" s="164"/>
      <c r="B57" s="167" t="s">
        <v>74</v>
      </c>
      <c r="C57" s="166" t="s">
        <v>75</v>
      </c>
      <c r="D57" s="168"/>
      <c r="E57" s="168"/>
      <c r="F57" s="184" t="s">
        <v>24</v>
      </c>
      <c r="G57" s="185"/>
      <c r="H57" s="185"/>
      <c r="I57" s="186">
        <f>'Rozpočet Pol'!G99</f>
        <v>0</v>
      </c>
      <c r="J57" s="186"/>
    </row>
    <row r="58" spans="1:10" ht="25.5" customHeight="1" x14ac:dyDescent="0.2">
      <c r="A58" s="164"/>
      <c r="B58" s="167" t="s">
        <v>76</v>
      </c>
      <c r="C58" s="166" t="s">
        <v>77</v>
      </c>
      <c r="D58" s="168"/>
      <c r="E58" s="168"/>
      <c r="F58" s="184" t="s">
        <v>24</v>
      </c>
      <c r="G58" s="185"/>
      <c r="H58" s="185"/>
      <c r="I58" s="186">
        <f>'Rozpočet Pol'!G110</f>
        <v>0</v>
      </c>
      <c r="J58" s="186"/>
    </row>
    <row r="59" spans="1:10" ht="25.5" customHeight="1" x14ac:dyDescent="0.2">
      <c r="A59" s="164"/>
      <c r="B59" s="178" t="s">
        <v>78</v>
      </c>
      <c r="C59" s="179" t="s">
        <v>26</v>
      </c>
      <c r="D59" s="180"/>
      <c r="E59" s="180"/>
      <c r="F59" s="187" t="s">
        <v>78</v>
      </c>
      <c r="G59" s="188"/>
      <c r="H59" s="188"/>
      <c r="I59" s="189">
        <f>'Rozpočet Pol'!G123</f>
        <v>0</v>
      </c>
      <c r="J59" s="189"/>
    </row>
    <row r="60" spans="1:10" ht="25.5" customHeight="1" x14ac:dyDescent="0.2">
      <c r="A60" s="165"/>
      <c r="B60" s="171" t="s">
        <v>1</v>
      </c>
      <c r="C60" s="171"/>
      <c r="D60" s="172"/>
      <c r="E60" s="172"/>
      <c r="F60" s="190"/>
      <c r="G60" s="191"/>
      <c r="H60" s="191"/>
      <c r="I60" s="192">
        <f>SUM(I49:I59)</f>
        <v>0</v>
      </c>
      <c r="J60" s="192"/>
    </row>
    <row r="61" spans="1:10" x14ac:dyDescent="0.2">
      <c r="F61" s="193"/>
      <c r="G61" s="129"/>
      <c r="H61" s="193"/>
      <c r="I61" s="129"/>
      <c r="J61" s="129"/>
    </row>
    <row r="62" spans="1:10" x14ac:dyDescent="0.2">
      <c r="F62" s="193"/>
      <c r="G62" s="129"/>
      <c r="H62" s="193"/>
      <c r="I62" s="129"/>
      <c r="J62" s="129"/>
    </row>
    <row r="63" spans="1:10" x14ac:dyDescent="0.2">
      <c r="F63" s="193"/>
      <c r="G63" s="129"/>
      <c r="H63" s="193"/>
      <c r="I63" s="129"/>
      <c r="J63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I59:J59"/>
    <mergeCell ref="C59:E59"/>
    <mergeCell ref="I60:J60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F8FB-C4BB-421F-8847-21189571A588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24E0-67FF-478A-A66F-EE9F9FA56196}">
  <sheetPr>
    <outlinePr summaryBelow="0"/>
  </sheetPr>
  <dimension ref="A1:BH15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81</v>
      </c>
    </row>
    <row r="2" spans="1:60" ht="24.95" customHeight="1" x14ac:dyDescent="0.2">
      <c r="A2" s="203" t="s">
        <v>80</v>
      </c>
      <c r="B2" s="197"/>
      <c r="C2" s="198" t="s">
        <v>46</v>
      </c>
      <c r="D2" s="199"/>
      <c r="E2" s="199"/>
      <c r="F2" s="199"/>
      <c r="G2" s="205"/>
      <c r="AE2" t="s">
        <v>82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83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84</v>
      </c>
    </row>
    <row r="5" spans="1:60" hidden="1" x14ac:dyDescent="0.2">
      <c r="A5" s="207" t="s">
        <v>85</v>
      </c>
      <c r="B5" s="208"/>
      <c r="C5" s="209"/>
      <c r="D5" s="210"/>
      <c r="E5" s="210"/>
      <c r="F5" s="210"/>
      <c r="G5" s="211"/>
      <c r="AE5" t="s">
        <v>86</v>
      </c>
    </row>
    <row r="7" spans="1:60" ht="38.25" x14ac:dyDescent="0.2">
      <c r="A7" s="217" t="s">
        <v>87</v>
      </c>
      <c r="B7" s="218" t="s">
        <v>88</v>
      </c>
      <c r="C7" s="218" t="s">
        <v>89</v>
      </c>
      <c r="D7" s="217" t="s">
        <v>90</v>
      </c>
      <c r="E7" s="217" t="s">
        <v>91</v>
      </c>
      <c r="F7" s="212" t="s">
        <v>92</v>
      </c>
      <c r="G7" s="241" t="s">
        <v>28</v>
      </c>
      <c r="H7" s="242" t="s">
        <v>29</v>
      </c>
      <c r="I7" s="242" t="s">
        <v>93</v>
      </c>
      <c r="J7" s="242" t="s">
        <v>30</v>
      </c>
      <c r="K7" s="242" t="s">
        <v>94</v>
      </c>
      <c r="L7" s="242" t="s">
        <v>95</v>
      </c>
      <c r="M7" s="242" t="s">
        <v>96</v>
      </c>
      <c r="N7" s="242" t="s">
        <v>97</v>
      </c>
      <c r="O7" s="242" t="s">
        <v>98</v>
      </c>
      <c r="P7" s="242" t="s">
        <v>99</v>
      </c>
      <c r="Q7" s="242" t="s">
        <v>100</v>
      </c>
      <c r="R7" s="242" t="s">
        <v>101</v>
      </c>
      <c r="S7" s="242" t="s">
        <v>102</v>
      </c>
      <c r="T7" s="242" t="s">
        <v>103</v>
      </c>
      <c r="U7" s="220" t="s">
        <v>104</v>
      </c>
    </row>
    <row r="8" spans="1:60" x14ac:dyDescent="0.2">
      <c r="A8" s="243" t="s">
        <v>105</v>
      </c>
      <c r="B8" s="244" t="s">
        <v>58</v>
      </c>
      <c r="C8" s="245" t="s">
        <v>59</v>
      </c>
      <c r="D8" s="219"/>
      <c r="E8" s="246"/>
      <c r="F8" s="247"/>
      <c r="G8" s="247">
        <f>SUMIF(AE9:AE10,"&lt;&gt;NOR",G9:G10)</f>
        <v>0</v>
      </c>
      <c r="H8" s="247"/>
      <c r="I8" s="247">
        <f>SUM(I9:I10)</f>
        <v>0</v>
      </c>
      <c r="J8" s="247"/>
      <c r="K8" s="247">
        <f>SUM(K9:K10)</f>
        <v>0</v>
      </c>
      <c r="L8" s="247"/>
      <c r="M8" s="247">
        <f>SUM(M9:M10)</f>
        <v>0</v>
      </c>
      <c r="N8" s="219"/>
      <c r="O8" s="219">
        <f>SUM(O9:O10)</f>
        <v>5.4449999999999998E-2</v>
      </c>
      <c r="P8" s="219"/>
      <c r="Q8" s="219">
        <f>SUM(Q9:Q10)</f>
        <v>0</v>
      </c>
      <c r="R8" s="219"/>
      <c r="S8" s="219"/>
      <c r="T8" s="243"/>
      <c r="U8" s="219">
        <f>SUM(U9:U10)</f>
        <v>0.66</v>
      </c>
      <c r="AE8" t="s">
        <v>106</v>
      </c>
    </row>
    <row r="9" spans="1:60" ht="22.5" outlineLevel="1" x14ac:dyDescent="0.2">
      <c r="A9" s="214">
        <v>1</v>
      </c>
      <c r="B9" s="221" t="s">
        <v>107</v>
      </c>
      <c r="C9" s="271" t="s">
        <v>108</v>
      </c>
      <c r="D9" s="223" t="s">
        <v>109</v>
      </c>
      <c r="E9" s="230">
        <v>1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5.4449999999999998E-2</v>
      </c>
      <c r="O9" s="223">
        <f>ROUND(E9*N9,5)</f>
        <v>5.4449999999999998E-2</v>
      </c>
      <c r="P9" s="223">
        <v>0</v>
      </c>
      <c r="Q9" s="223">
        <f>ROUND(E9*P9,5)</f>
        <v>0</v>
      </c>
      <c r="R9" s="223"/>
      <c r="S9" s="223"/>
      <c r="T9" s="224">
        <v>0.66395000000000004</v>
      </c>
      <c r="U9" s="223">
        <f>ROUND(E9*T9,2)</f>
        <v>0.66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110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14"/>
      <c r="B10" s="221"/>
      <c r="C10" s="272" t="s">
        <v>111</v>
      </c>
      <c r="D10" s="225"/>
      <c r="E10" s="231">
        <v>1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112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x14ac:dyDescent="0.2">
      <c r="A11" s="215" t="s">
        <v>105</v>
      </c>
      <c r="B11" s="222" t="s">
        <v>60</v>
      </c>
      <c r="C11" s="273" t="s">
        <v>61</v>
      </c>
      <c r="D11" s="226"/>
      <c r="E11" s="232"/>
      <c r="F11" s="237"/>
      <c r="G11" s="237">
        <f>SUMIF(AE12:AE17,"&lt;&gt;NOR",G12:G17)</f>
        <v>0</v>
      </c>
      <c r="H11" s="237"/>
      <c r="I11" s="237">
        <f>SUM(I12:I17)</f>
        <v>0</v>
      </c>
      <c r="J11" s="237"/>
      <c r="K11" s="237">
        <f>SUM(K12:K17)</f>
        <v>0</v>
      </c>
      <c r="L11" s="237"/>
      <c r="M11" s="237">
        <f>SUM(M12:M17)</f>
        <v>0</v>
      </c>
      <c r="N11" s="226"/>
      <c r="O11" s="226">
        <f>SUM(O12:O17)</f>
        <v>4.369E-2</v>
      </c>
      <c r="P11" s="226"/>
      <c r="Q11" s="226">
        <f>SUM(Q12:Q17)</f>
        <v>0</v>
      </c>
      <c r="R11" s="226"/>
      <c r="S11" s="226"/>
      <c r="T11" s="227"/>
      <c r="U11" s="226">
        <f>SUM(U12:U17)</f>
        <v>4.79</v>
      </c>
      <c r="AE11" t="s">
        <v>106</v>
      </c>
    </row>
    <row r="12" spans="1:60" ht="22.5" outlineLevel="1" x14ac:dyDescent="0.2">
      <c r="A12" s="214">
        <v>2</v>
      </c>
      <c r="B12" s="221" t="s">
        <v>113</v>
      </c>
      <c r="C12" s="271" t="s">
        <v>114</v>
      </c>
      <c r="D12" s="223" t="s">
        <v>115</v>
      </c>
      <c r="E12" s="230">
        <v>16.3</v>
      </c>
      <c r="F12" s="235">
        <f>H12+J12</f>
        <v>0</v>
      </c>
      <c r="G12" s="236">
        <f>ROUND(E12*F12,2)</f>
        <v>0</v>
      </c>
      <c r="H12" s="236"/>
      <c r="I12" s="236">
        <f>ROUND(E12*H12,2)</f>
        <v>0</v>
      </c>
      <c r="J12" s="236"/>
      <c r="K12" s="236">
        <f>ROUND(E12*J12,2)</f>
        <v>0</v>
      </c>
      <c r="L12" s="236">
        <v>21</v>
      </c>
      <c r="M12" s="236">
        <f>G12*(1+L12/100)</f>
        <v>0</v>
      </c>
      <c r="N12" s="223">
        <v>2.63E-3</v>
      </c>
      <c r="O12" s="223">
        <f>ROUND(E12*N12,5)</f>
        <v>4.2869999999999998E-2</v>
      </c>
      <c r="P12" s="223">
        <v>0</v>
      </c>
      <c r="Q12" s="223">
        <f>ROUND(E12*P12,5)</f>
        <v>0</v>
      </c>
      <c r="R12" s="223"/>
      <c r="S12" s="223"/>
      <c r="T12" s="224">
        <v>0.22400999999999999</v>
      </c>
      <c r="U12" s="223">
        <f>ROUND(E12*T12,2)</f>
        <v>3.65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110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33.75" outlineLevel="1" x14ac:dyDescent="0.2">
      <c r="A13" s="214"/>
      <c r="B13" s="221"/>
      <c r="C13" s="272" t="s">
        <v>116</v>
      </c>
      <c r="D13" s="225"/>
      <c r="E13" s="231">
        <v>10.050000000000001</v>
      </c>
      <c r="F13" s="236"/>
      <c r="G13" s="236"/>
      <c r="H13" s="236"/>
      <c r="I13" s="236"/>
      <c r="J13" s="236"/>
      <c r="K13" s="236"/>
      <c r="L13" s="236"/>
      <c r="M13" s="236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112</v>
      </c>
      <c r="AF13" s="213">
        <v>0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14"/>
      <c r="B14" s="221"/>
      <c r="C14" s="272" t="s">
        <v>117</v>
      </c>
      <c r="D14" s="225"/>
      <c r="E14" s="231">
        <v>6.25</v>
      </c>
      <c r="F14" s="236"/>
      <c r="G14" s="236"/>
      <c r="H14" s="236"/>
      <c r="I14" s="236"/>
      <c r="J14" s="236"/>
      <c r="K14" s="236"/>
      <c r="L14" s="236"/>
      <c r="M14" s="236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112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14">
        <v>3</v>
      </c>
      <c r="B15" s="221" t="s">
        <v>118</v>
      </c>
      <c r="C15" s="271" t="s">
        <v>119</v>
      </c>
      <c r="D15" s="223" t="s">
        <v>115</v>
      </c>
      <c r="E15" s="230">
        <v>16.3</v>
      </c>
      <c r="F15" s="235">
        <f>H15+J15</f>
        <v>0</v>
      </c>
      <c r="G15" s="236">
        <f>ROUND(E15*F15,2)</f>
        <v>0</v>
      </c>
      <c r="H15" s="236"/>
      <c r="I15" s="236">
        <f>ROUND(E15*H15,2)</f>
        <v>0</v>
      </c>
      <c r="J15" s="236"/>
      <c r="K15" s="236">
        <f>ROUND(E15*J15,2)</f>
        <v>0</v>
      </c>
      <c r="L15" s="236">
        <v>21</v>
      </c>
      <c r="M15" s="236">
        <f>G15*(1+L15/100)</f>
        <v>0</v>
      </c>
      <c r="N15" s="223">
        <v>5.0000000000000002E-5</v>
      </c>
      <c r="O15" s="223">
        <f>ROUND(E15*N15,5)</f>
        <v>8.1999999999999998E-4</v>
      </c>
      <c r="P15" s="223">
        <v>0</v>
      </c>
      <c r="Q15" s="223">
        <f>ROUND(E15*P15,5)</f>
        <v>0</v>
      </c>
      <c r="R15" s="223"/>
      <c r="S15" s="223"/>
      <c r="T15" s="224">
        <v>7.0000000000000007E-2</v>
      </c>
      <c r="U15" s="223">
        <f>ROUND(E15*T15,2)</f>
        <v>1.1399999999999999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110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33.75" outlineLevel="1" x14ac:dyDescent="0.2">
      <c r="A16" s="214"/>
      <c r="B16" s="221"/>
      <c r="C16" s="272" t="s">
        <v>116</v>
      </c>
      <c r="D16" s="225"/>
      <c r="E16" s="231">
        <v>10.050000000000001</v>
      </c>
      <c r="F16" s="236"/>
      <c r="G16" s="236"/>
      <c r="H16" s="236"/>
      <c r="I16" s="236"/>
      <c r="J16" s="236"/>
      <c r="K16" s="236"/>
      <c r="L16" s="236"/>
      <c r="M16" s="236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112</v>
      </c>
      <c r="AF16" s="213">
        <v>0</v>
      </c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 x14ac:dyDescent="0.2">
      <c r="A17" s="214"/>
      <c r="B17" s="221"/>
      <c r="C17" s="272" t="s">
        <v>117</v>
      </c>
      <c r="D17" s="225"/>
      <c r="E17" s="231">
        <v>6.25</v>
      </c>
      <c r="F17" s="236"/>
      <c r="G17" s="236"/>
      <c r="H17" s="236"/>
      <c r="I17" s="236"/>
      <c r="J17" s="236"/>
      <c r="K17" s="236"/>
      <c r="L17" s="236"/>
      <c r="M17" s="236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112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x14ac:dyDescent="0.2">
      <c r="A18" s="215" t="s">
        <v>105</v>
      </c>
      <c r="B18" s="222" t="s">
        <v>62</v>
      </c>
      <c r="C18" s="273" t="s">
        <v>63</v>
      </c>
      <c r="D18" s="226"/>
      <c r="E18" s="232"/>
      <c r="F18" s="237"/>
      <c r="G18" s="237">
        <f>SUMIF(AE19:AE30,"&lt;&gt;NOR",G19:G30)</f>
        <v>0</v>
      </c>
      <c r="H18" s="237"/>
      <c r="I18" s="237">
        <f>SUM(I19:I30)</f>
        <v>0</v>
      </c>
      <c r="J18" s="237"/>
      <c r="K18" s="237">
        <f>SUM(K19:K30)</f>
        <v>0</v>
      </c>
      <c r="L18" s="237"/>
      <c r="M18" s="237">
        <f>SUM(M19:M30)</f>
        <v>0</v>
      </c>
      <c r="N18" s="226"/>
      <c r="O18" s="226">
        <f>SUM(O19:O30)</f>
        <v>0.96628999999999998</v>
      </c>
      <c r="P18" s="226"/>
      <c r="Q18" s="226">
        <f>SUM(Q19:Q30)</f>
        <v>0</v>
      </c>
      <c r="R18" s="226"/>
      <c r="S18" s="226"/>
      <c r="T18" s="227"/>
      <c r="U18" s="226">
        <f>SUM(U19:U30)</f>
        <v>27.009999999999998</v>
      </c>
      <c r="AE18" t="s">
        <v>106</v>
      </c>
    </row>
    <row r="19" spans="1:60" ht="22.5" outlineLevel="1" x14ac:dyDescent="0.2">
      <c r="A19" s="214">
        <v>4</v>
      </c>
      <c r="B19" s="221" t="s">
        <v>120</v>
      </c>
      <c r="C19" s="271" t="s">
        <v>121</v>
      </c>
      <c r="D19" s="223" t="s">
        <v>109</v>
      </c>
      <c r="E19" s="230">
        <v>1</v>
      </c>
      <c r="F19" s="235">
        <f>H19+J19</f>
        <v>0</v>
      </c>
      <c r="G19" s="236">
        <f>ROUND(E19*F19,2)</f>
        <v>0</v>
      </c>
      <c r="H19" s="236"/>
      <c r="I19" s="236">
        <f>ROUND(E19*H19,2)</f>
        <v>0</v>
      </c>
      <c r="J19" s="236"/>
      <c r="K19" s="236">
        <f>ROUND(E19*J19,2)</f>
        <v>0</v>
      </c>
      <c r="L19" s="236">
        <v>21</v>
      </c>
      <c r="M19" s="236">
        <f>G19*(1+L19/100)</f>
        <v>0</v>
      </c>
      <c r="N19" s="223">
        <v>1.5440000000000001E-2</v>
      </c>
      <c r="O19" s="223">
        <f>ROUND(E19*N19,5)</f>
        <v>1.5440000000000001E-2</v>
      </c>
      <c r="P19" s="223">
        <v>0</v>
      </c>
      <c r="Q19" s="223">
        <f>ROUND(E19*P19,5)</f>
        <v>0</v>
      </c>
      <c r="R19" s="223"/>
      <c r="S19" s="223"/>
      <c r="T19" s="224">
        <v>1.4350000000000001</v>
      </c>
      <c r="U19" s="223">
        <f>ROUND(E19*T19,2)</f>
        <v>1.44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110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 x14ac:dyDescent="0.2">
      <c r="A20" s="214"/>
      <c r="B20" s="221"/>
      <c r="C20" s="272" t="s">
        <v>111</v>
      </c>
      <c r="D20" s="225"/>
      <c r="E20" s="231">
        <v>1</v>
      </c>
      <c r="F20" s="236"/>
      <c r="G20" s="236"/>
      <c r="H20" s="236"/>
      <c r="I20" s="236"/>
      <c r="J20" s="236"/>
      <c r="K20" s="236"/>
      <c r="L20" s="236"/>
      <c r="M20" s="236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112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>
        <v>5</v>
      </c>
      <c r="B21" s="221" t="s">
        <v>122</v>
      </c>
      <c r="C21" s="271" t="s">
        <v>123</v>
      </c>
      <c r="D21" s="223" t="s">
        <v>115</v>
      </c>
      <c r="E21" s="230">
        <v>20.100000000000001</v>
      </c>
      <c r="F21" s="235">
        <f>H21+J21</f>
        <v>0</v>
      </c>
      <c r="G21" s="236">
        <f>ROUND(E21*F21,2)</f>
        <v>0</v>
      </c>
      <c r="H21" s="236"/>
      <c r="I21" s="236">
        <f>ROUND(E21*H21,2)</f>
        <v>0</v>
      </c>
      <c r="J21" s="236"/>
      <c r="K21" s="236">
        <f>ROUND(E21*J21,2)</f>
        <v>0</v>
      </c>
      <c r="L21" s="236">
        <v>21</v>
      </c>
      <c r="M21" s="236">
        <f>G21*(1+L21/100)</f>
        <v>0</v>
      </c>
      <c r="N21" s="223">
        <v>3.6150000000000002E-2</v>
      </c>
      <c r="O21" s="223">
        <f>ROUND(E21*N21,5)</f>
        <v>0.72662000000000004</v>
      </c>
      <c r="P21" s="223">
        <v>0</v>
      </c>
      <c r="Q21" s="223">
        <f>ROUND(E21*P21,5)</f>
        <v>0</v>
      </c>
      <c r="R21" s="223"/>
      <c r="S21" s="223"/>
      <c r="T21" s="224">
        <v>0.41402</v>
      </c>
      <c r="U21" s="223">
        <f>ROUND(E21*T21,2)</f>
        <v>8.32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33.75" outlineLevel="1" x14ac:dyDescent="0.2">
      <c r="A22" s="214"/>
      <c r="B22" s="221"/>
      <c r="C22" s="272" t="s">
        <v>124</v>
      </c>
      <c r="D22" s="225"/>
      <c r="E22" s="231">
        <v>15.074999999999999</v>
      </c>
      <c r="F22" s="236"/>
      <c r="G22" s="236"/>
      <c r="H22" s="236"/>
      <c r="I22" s="236"/>
      <c r="J22" s="236"/>
      <c r="K22" s="236"/>
      <c r="L22" s="236"/>
      <c r="M22" s="236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112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33.75" outlineLevel="1" x14ac:dyDescent="0.2">
      <c r="A23" s="214"/>
      <c r="B23" s="221"/>
      <c r="C23" s="272" t="s">
        <v>125</v>
      </c>
      <c r="D23" s="225"/>
      <c r="E23" s="231">
        <v>5.0250000000000004</v>
      </c>
      <c r="F23" s="236"/>
      <c r="G23" s="236"/>
      <c r="H23" s="236"/>
      <c r="I23" s="236"/>
      <c r="J23" s="236"/>
      <c r="K23" s="236"/>
      <c r="L23" s="236"/>
      <c r="M23" s="236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112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2.5" outlineLevel="1" x14ac:dyDescent="0.2">
      <c r="A24" s="214">
        <v>6</v>
      </c>
      <c r="B24" s="221" t="s">
        <v>126</v>
      </c>
      <c r="C24" s="271" t="s">
        <v>127</v>
      </c>
      <c r="D24" s="223" t="s">
        <v>115</v>
      </c>
      <c r="E24" s="230">
        <v>25.45</v>
      </c>
      <c r="F24" s="235">
        <f>H24+J24</f>
        <v>0</v>
      </c>
      <c r="G24" s="236">
        <f>ROUND(E24*F24,2)</f>
        <v>0</v>
      </c>
      <c r="H24" s="236"/>
      <c r="I24" s="236">
        <f>ROUND(E24*H24,2)</f>
        <v>0</v>
      </c>
      <c r="J24" s="236"/>
      <c r="K24" s="236">
        <f>ROUND(E24*J24,2)</f>
        <v>0</v>
      </c>
      <c r="L24" s="236">
        <v>21</v>
      </c>
      <c r="M24" s="236">
        <f>G24*(1+L24/100)</f>
        <v>0</v>
      </c>
      <c r="N24" s="223">
        <v>4.9100000000000003E-3</v>
      </c>
      <c r="O24" s="223">
        <f>ROUND(E24*N24,5)</f>
        <v>0.12496</v>
      </c>
      <c r="P24" s="223">
        <v>0</v>
      </c>
      <c r="Q24" s="223">
        <f>ROUND(E24*P24,5)</f>
        <v>0</v>
      </c>
      <c r="R24" s="223"/>
      <c r="S24" s="223"/>
      <c r="T24" s="224">
        <v>0.36199999999999999</v>
      </c>
      <c r="U24" s="223">
        <f>ROUND(E24*T24,2)</f>
        <v>9.2100000000000009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110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33.75" outlineLevel="1" x14ac:dyDescent="0.2">
      <c r="A25" s="214"/>
      <c r="B25" s="221"/>
      <c r="C25" s="272" t="s">
        <v>124</v>
      </c>
      <c r="D25" s="225"/>
      <c r="E25" s="231">
        <v>15.074999999999999</v>
      </c>
      <c r="F25" s="236"/>
      <c r="G25" s="236"/>
      <c r="H25" s="236"/>
      <c r="I25" s="236"/>
      <c r="J25" s="236"/>
      <c r="K25" s="236"/>
      <c r="L25" s="236"/>
      <c r="M25" s="236"/>
      <c r="N25" s="223"/>
      <c r="O25" s="223"/>
      <c r="P25" s="223"/>
      <c r="Q25" s="223"/>
      <c r="R25" s="223"/>
      <c r="S25" s="223"/>
      <c r="T25" s="224"/>
      <c r="U25" s="223"/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112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/>
      <c r="B26" s="221"/>
      <c r="C26" s="272" t="s">
        <v>128</v>
      </c>
      <c r="D26" s="225"/>
      <c r="E26" s="231">
        <v>9.375</v>
      </c>
      <c r="F26" s="236"/>
      <c r="G26" s="236"/>
      <c r="H26" s="236"/>
      <c r="I26" s="236"/>
      <c r="J26" s="236"/>
      <c r="K26" s="236"/>
      <c r="L26" s="236"/>
      <c r="M26" s="236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112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14"/>
      <c r="B27" s="221"/>
      <c r="C27" s="272" t="s">
        <v>129</v>
      </c>
      <c r="D27" s="225"/>
      <c r="E27" s="231">
        <v>1</v>
      </c>
      <c r="F27" s="236"/>
      <c r="G27" s="236"/>
      <c r="H27" s="236"/>
      <c r="I27" s="236"/>
      <c r="J27" s="236"/>
      <c r="K27" s="236"/>
      <c r="L27" s="236"/>
      <c r="M27" s="236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112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14">
        <v>7</v>
      </c>
      <c r="B28" s="221" t="s">
        <v>130</v>
      </c>
      <c r="C28" s="271" t="s">
        <v>131</v>
      </c>
      <c r="D28" s="223" t="s">
        <v>115</v>
      </c>
      <c r="E28" s="230">
        <v>16.3</v>
      </c>
      <c r="F28" s="235">
        <f>H28+J28</f>
        <v>0</v>
      </c>
      <c r="G28" s="236">
        <f>ROUND(E28*F28,2)</f>
        <v>0</v>
      </c>
      <c r="H28" s="236"/>
      <c r="I28" s="236">
        <f>ROUND(E28*H28,2)</f>
        <v>0</v>
      </c>
      <c r="J28" s="236"/>
      <c r="K28" s="236">
        <f>ROUND(E28*J28,2)</f>
        <v>0</v>
      </c>
      <c r="L28" s="236">
        <v>21</v>
      </c>
      <c r="M28" s="236">
        <f>G28*(1+L28/100)</f>
        <v>0</v>
      </c>
      <c r="N28" s="223">
        <v>6.0899999999999999E-3</v>
      </c>
      <c r="O28" s="223">
        <f>ROUND(E28*N28,5)</f>
        <v>9.9269999999999997E-2</v>
      </c>
      <c r="P28" s="223">
        <v>0</v>
      </c>
      <c r="Q28" s="223">
        <f>ROUND(E28*P28,5)</f>
        <v>0</v>
      </c>
      <c r="R28" s="223"/>
      <c r="S28" s="223"/>
      <c r="T28" s="224">
        <v>0.49299999999999999</v>
      </c>
      <c r="U28" s="223">
        <f>ROUND(E28*T28,2)</f>
        <v>8.0399999999999991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110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33.75" outlineLevel="1" x14ac:dyDescent="0.2">
      <c r="A29" s="214"/>
      <c r="B29" s="221"/>
      <c r="C29" s="272" t="s">
        <v>116</v>
      </c>
      <c r="D29" s="225"/>
      <c r="E29" s="231">
        <v>10.050000000000001</v>
      </c>
      <c r="F29" s="236"/>
      <c r="G29" s="236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112</v>
      </c>
      <c r="AF29" s="213">
        <v>0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/>
      <c r="B30" s="221"/>
      <c r="C30" s="272" t="s">
        <v>117</v>
      </c>
      <c r="D30" s="225"/>
      <c r="E30" s="231">
        <v>6.25</v>
      </c>
      <c r="F30" s="236"/>
      <c r="G30" s="236"/>
      <c r="H30" s="236"/>
      <c r="I30" s="236"/>
      <c r="J30" s="236"/>
      <c r="K30" s="236"/>
      <c r="L30" s="236"/>
      <c r="M30" s="236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112</v>
      </c>
      <c r="AF30" s="213">
        <v>0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x14ac:dyDescent="0.2">
      <c r="A31" s="215" t="s">
        <v>105</v>
      </c>
      <c r="B31" s="222" t="s">
        <v>64</v>
      </c>
      <c r="C31" s="273" t="s">
        <v>65</v>
      </c>
      <c r="D31" s="226"/>
      <c r="E31" s="232"/>
      <c r="F31" s="237"/>
      <c r="G31" s="237">
        <f>SUMIF(AE32:AE37,"&lt;&gt;NOR",G32:G37)</f>
        <v>0</v>
      </c>
      <c r="H31" s="237"/>
      <c r="I31" s="237">
        <f>SUM(I32:I37)</f>
        <v>0</v>
      </c>
      <c r="J31" s="237"/>
      <c r="K31" s="237">
        <f>SUM(K32:K37)</f>
        <v>0</v>
      </c>
      <c r="L31" s="237"/>
      <c r="M31" s="237">
        <f>SUM(M32:M37)</f>
        <v>0</v>
      </c>
      <c r="N31" s="226"/>
      <c r="O31" s="226">
        <f>SUM(O32:O37)</f>
        <v>0.99251999999999996</v>
      </c>
      <c r="P31" s="226"/>
      <c r="Q31" s="226">
        <f>SUM(Q32:Q37)</f>
        <v>0</v>
      </c>
      <c r="R31" s="226"/>
      <c r="S31" s="226"/>
      <c r="T31" s="227"/>
      <c r="U31" s="226">
        <f>SUM(U32:U37)</f>
        <v>9.18</v>
      </c>
      <c r="AE31" t="s">
        <v>106</v>
      </c>
    </row>
    <row r="32" spans="1:60" ht="22.5" outlineLevel="1" x14ac:dyDescent="0.2">
      <c r="A32" s="214">
        <v>8</v>
      </c>
      <c r="B32" s="221" t="s">
        <v>132</v>
      </c>
      <c r="C32" s="271" t="s">
        <v>133</v>
      </c>
      <c r="D32" s="223" t="s">
        <v>115</v>
      </c>
      <c r="E32" s="230">
        <v>54</v>
      </c>
      <c r="F32" s="235">
        <f>H32+J32</f>
        <v>0</v>
      </c>
      <c r="G32" s="236">
        <f>ROUND(E32*F32,2)</f>
        <v>0</v>
      </c>
      <c r="H32" s="236"/>
      <c r="I32" s="236">
        <f>ROUND(E32*H32,2)</f>
        <v>0</v>
      </c>
      <c r="J32" s="236"/>
      <c r="K32" s="236">
        <f>ROUND(E32*J32,2)</f>
        <v>0</v>
      </c>
      <c r="L32" s="236">
        <v>21</v>
      </c>
      <c r="M32" s="236">
        <f>G32*(1+L32/100)</f>
        <v>0</v>
      </c>
      <c r="N32" s="223">
        <v>1.8380000000000001E-2</v>
      </c>
      <c r="O32" s="223">
        <f>ROUND(E32*N32,5)</f>
        <v>0.99251999999999996</v>
      </c>
      <c r="P32" s="223">
        <v>0</v>
      </c>
      <c r="Q32" s="223">
        <f>ROUND(E32*P32,5)</f>
        <v>0</v>
      </c>
      <c r="R32" s="223"/>
      <c r="S32" s="223"/>
      <c r="T32" s="224">
        <v>0.104</v>
      </c>
      <c r="U32" s="223">
        <f>ROUND(E32*T32,2)</f>
        <v>5.62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110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14"/>
      <c r="B33" s="221"/>
      <c r="C33" s="272" t="s">
        <v>134</v>
      </c>
      <c r="D33" s="225"/>
      <c r="E33" s="231">
        <v>54</v>
      </c>
      <c r="F33" s="236"/>
      <c r="G33" s="236"/>
      <c r="H33" s="236"/>
      <c r="I33" s="236"/>
      <c r="J33" s="236"/>
      <c r="K33" s="236"/>
      <c r="L33" s="236"/>
      <c r="M33" s="236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112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 x14ac:dyDescent="0.2">
      <c r="A34" s="214">
        <v>9</v>
      </c>
      <c r="B34" s="221" t="s">
        <v>135</v>
      </c>
      <c r="C34" s="271" t="s">
        <v>136</v>
      </c>
      <c r="D34" s="223" t="s">
        <v>115</v>
      </c>
      <c r="E34" s="230">
        <v>54</v>
      </c>
      <c r="F34" s="235">
        <f>H34+J34</f>
        <v>0</v>
      </c>
      <c r="G34" s="236">
        <f>ROUND(E34*F34,2)</f>
        <v>0</v>
      </c>
      <c r="H34" s="236"/>
      <c r="I34" s="236">
        <f>ROUND(E34*H34,2)</f>
        <v>0</v>
      </c>
      <c r="J34" s="236"/>
      <c r="K34" s="236">
        <f>ROUND(E34*J34,2)</f>
        <v>0</v>
      </c>
      <c r="L34" s="236">
        <v>21</v>
      </c>
      <c r="M34" s="236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0</v>
      </c>
      <c r="U34" s="223">
        <f>ROUND(E34*T34,2)</f>
        <v>0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110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14"/>
      <c r="B35" s="221"/>
      <c r="C35" s="272" t="s">
        <v>134</v>
      </c>
      <c r="D35" s="225"/>
      <c r="E35" s="231">
        <v>54</v>
      </c>
      <c r="F35" s="236"/>
      <c r="G35" s="236"/>
      <c r="H35" s="236"/>
      <c r="I35" s="236"/>
      <c r="J35" s="236"/>
      <c r="K35" s="236"/>
      <c r="L35" s="236"/>
      <c r="M35" s="236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112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22.5" outlineLevel="1" x14ac:dyDescent="0.2">
      <c r="A36" s="214">
        <v>10</v>
      </c>
      <c r="B36" s="221" t="s">
        <v>137</v>
      </c>
      <c r="C36" s="271" t="s">
        <v>138</v>
      </c>
      <c r="D36" s="223" t="s">
        <v>115</v>
      </c>
      <c r="E36" s="230">
        <v>54</v>
      </c>
      <c r="F36" s="235">
        <f>H36+J36</f>
        <v>0</v>
      </c>
      <c r="G36" s="236">
        <f>ROUND(E36*F36,2)</f>
        <v>0</v>
      </c>
      <c r="H36" s="236"/>
      <c r="I36" s="236">
        <f>ROUND(E36*H36,2)</f>
        <v>0</v>
      </c>
      <c r="J36" s="236"/>
      <c r="K36" s="236">
        <f>ROUND(E36*J36,2)</f>
        <v>0</v>
      </c>
      <c r="L36" s="236">
        <v>21</v>
      </c>
      <c r="M36" s="236">
        <f>G36*(1+L36/100)</f>
        <v>0</v>
      </c>
      <c r="N36" s="223">
        <v>0</v>
      </c>
      <c r="O36" s="223">
        <f>ROUND(E36*N36,5)</f>
        <v>0</v>
      </c>
      <c r="P36" s="223">
        <v>0</v>
      </c>
      <c r="Q36" s="223">
        <f>ROUND(E36*P36,5)</f>
        <v>0</v>
      </c>
      <c r="R36" s="223"/>
      <c r="S36" s="223"/>
      <c r="T36" s="224">
        <v>6.6000000000000003E-2</v>
      </c>
      <c r="U36" s="223">
        <f>ROUND(E36*T36,2)</f>
        <v>3.56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110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14"/>
      <c r="B37" s="221"/>
      <c r="C37" s="272" t="s">
        <v>134</v>
      </c>
      <c r="D37" s="225"/>
      <c r="E37" s="231">
        <v>54</v>
      </c>
      <c r="F37" s="236"/>
      <c r="G37" s="236"/>
      <c r="H37" s="236"/>
      <c r="I37" s="236"/>
      <c r="J37" s="236"/>
      <c r="K37" s="236"/>
      <c r="L37" s="236"/>
      <c r="M37" s="236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112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x14ac:dyDescent="0.2">
      <c r="A38" s="215" t="s">
        <v>105</v>
      </c>
      <c r="B38" s="222" t="s">
        <v>66</v>
      </c>
      <c r="C38" s="273" t="s">
        <v>67</v>
      </c>
      <c r="D38" s="226"/>
      <c r="E38" s="232"/>
      <c r="F38" s="237"/>
      <c r="G38" s="237">
        <f>SUMIF(AE39:AE56,"&lt;&gt;NOR",G39:G56)</f>
        <v>0</v>
      </c>
      <c r="H38" s="237"/>
      <c r="I38" s="237">
        <f>SUM(I39:I56)</f>
        <v>0</v>
      </c>
      <c r="J38" s="237"/>
      <c r="K38" s="237">
        <f>SUM(K39:K56)</f>
        <v>0</v>
      </c>
      <c r="L38" s="237"/>
      <c r="M38" s="237">
        <f>SUM(M39:M56)</f>
        <v>0</v>
      </c>
      <c r="N38" s="226"/>
      <c r="O38" s="226">
        <f>SUM(O39:O56)</f>
        <v>8.1999999999999998E-4</v>
      </c>
      <c r="P38" s="226"/>
      <c r="Q38" s="226">
        <f>SUM(Q39:Q56)</f>
        <v>1.54053</v>
      </c>
      <c r="R38" s="226"/>
      <c r="S38" s="226"/>
      <c r="T38" s="227"/>
      <c r="U38" s="226">
        <f>SUM(U39:U56)</f>
        <v>17.61</v>
      </c>
      <c r="AE38" t="s">
        <v>106</v>
      </c>
    </row>
    <row r="39" spans="1:60" outlineLevel="1" x14ac:dyDescent="0.2">
      <c r="A39" s="214">
        <v>11</v>
      </c>
      <c r="B39" s="221" t="s">
        <v>139</v>
      </c>
      <c r="C39" s="271" t="s">
        <v>140</v>
      </c>
      <c r="D39" s="223" t="s">
        <v>141</v>
      </c>
      <c r="E39" s="230">
        <v>0.4</v>
      </c>
      <c r="F39" s="235">
        <f>H39+J39</f>
        <v>0</v>
      </c>
      <c r="G39" s="236">
        <f>ROUND(E39*F39,2)</f>
        <v>0</v>
      </c>
      <c r="H39" s="236"/>
      <c r="I39" s="236">
        <f>ROUND(E39*H39,2)</f>
        <v>0</v>
      </c>
      <c r="J39" s="236"/>
      <c r="K39" s="236">
        <f>ROUND(E39*J39,2)</f>
        <v>0</v>
      </c>
      <c r="L39" s="236">
        <v>21</v>
      </c>
      <c r="M39" s="236">
        <f>G39*(1+L39/100)</f>
        <v>0</v>
      </c>
      <c r="N39" s="223">
        <v>2.0400000000000001E-3</v>
      </c>
      <c r="O39" s="223">
        <f>ROUND(E39*N39,5)</f>
        <v>8.1999999999999998E-4</v>
      </c>
      <c r="P39" s="223">
        <v>3.6170000000000001E-2</v>
      </c>
      <c r="Q39" s="223">
        <f>ROUND(E39*P39,5)</f>
        <v>1.447E-2</v>
      </c>
      <c r="R39" s="223"/>
      <c r="S39" s="223"/>
      <c r="T39" s="224">
        <v>4</v>
      </c>
      <c r="U39" s="223">
        <f>ROUND(E39*T39,2)</f>
        <v>1.6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110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2.5" outlineLevel="1" x14ac:dyDescent="0.2">
      <c r="A40" s="214"/>
      <c r="B40" s="221"/>
      <c r="C40" s="272" t="s">
        <v>142</v>
      </c>
      <c r="D40" s="225"/>
      <c r="E40" s="231">
        <v>0.4</v>
      </c>
      <c r="F40" s="236"/>
      <c r="G40" s="236"/>
      <c r="H40" s="236"/>
      <c r="I40" s="236"/>
      <c r="J40" s="236"/>
      <c r="K40" s="236"/>
      <c r="L40" s="236"/>
      <c r="M40" s="236"/>
      <c r="N40" s="223"/>
      <c r="O40" s="223"/>
      <c r="P40" s="223"/>
      <c r="Q40" s="223"/>
      <c r="R40" s="223"/>
      <c r="S40" s="223"/>
      <c r="T40" s="224"/>
      <c r="U40" s="223"/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112</v>
      </c>
      <c r="AF40" s="213">
        <v>0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14">
        <v>12</v>
      </c>
      <c r="B41" s="221" t="s">
        <v>143</v>
      </c>
      <c r="C41" s="271" t="s">
        <v>144</v>
      </c>
      <c r="D41" s="223" t="s">
        <v>115</v>
      </c>
      <c r="E41" s="230">
        <v>3.125</v>
      </c>
      <c r="F41" s="235">
        <f>H41+J41</f>
        <v>0</v>
      </c>
      <c r="G41" s="236">
        <f>ROUND(E41*F41,2)</f>
        <v>0</v>
      </c>
      <c r="H41" s="236"/>
      <c r="I41" s="236">
        <f>ROUND(E41*H41,2)</f>
        <v>0</v>
      </c>
      <c r="J41" s="236"/>
      <c r="K41" s="236">
        <f>ROUND(E41*J41,2)</f>
        <v>0</v>
      </c>
      <c r="L41" s="236">
        <v>21</v>
      </c>
      <c r="M41" s="236">
        <f>G41*(1+L41/100)</f>
        <v>0</v>
      </c>
      <c r="N41" s="223">
        <v>0</v>
      </c>
      <c r="O41" s="223">
        <f>ROUND(E41*N41,5)</f>
        <v>0</v>
      </c>
      <c r="P41" s="223">
        <v>5.8999999999999997E-2</v>
      </c>
      <c r="Q41" s="223">
        <f>ROUND(E41*P41,5)</f>
        <v>0.18437999999999999</v>
      </c>
      <c r="R41" s="223"/>
      <c r="S41" s="223"/>
      <c r="T41" s="224">
        <v>0.3</v>
      </c>
      <c r="U41" s="223">
        <f>ROUND(E41*T41,2)</f>
        <v>0.94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110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72" t="s">
        <v>145</v>
      </c>
      <c r="D42" s="225"/>
      <c r="E42" s="231">
        <v>3.125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112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14">
        <v>13</v>
      </c>
      <c r="B43" s="221" t="s">
        <v>146</v>
      </c>
      <c r="C43" s="271" t="s">
        <v>147</v>
      </c>
      <c r="D43" s="223" t="s">
        <v>115</v>
      </c>
      <c r="E43" s="230">
        <v>15.074999999999999</v>
      </c>
      <c r="F43" s="235">
        <f>H43+J43</f>
        <v>0</v>
      </c>
      <c r="G43" s="236">
        <f>ROUND(E43*F43,2)</f>
        <v>0</v>
      </c>
      <c r="H43" s="236"/>
      <c r="I43" s="236">
        <f>ROUND(E43*H43,2)</f>
        <v>0</v>
      </c>
      <c r="J43" s="236"/>
      <c r="K43" s="236">
        <f>ROUND(E43*J43,2)</f>
        <v>0</v>
      </c>
      <c r="L43" s="236">
        <v>21</v>
      </c>
      <c r="M43" s="236">
        <f>G43*(1+L43/100)</f>
        <v>0</v>
      </c>
      <c r="N43" s="223">
        <v>0</v>
      </c>
      <c r="O43" s="223">
        <f>ROUND(E43*N43,5)</f>
        <v>0</v>
      </c>
      <c r="P43" s="223">
        <v>8.8999999999999996E-2</v>
      </c>
      <c r="Q43" s="223">
        <f>ROUND(E43*P43,5)</f>
        <v>1.34168</v>
      </c>
      <c r="R43" s="223"/>
      <c r="S43" s="223"/>
      <c r="T43" s="224">
        <v>0.63787000000000005</v>
      </c>
      <c r="U43" s="223">
        <f>ROUND(E43*T43,2)</f>
        <v>9.6199999999999992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110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 x14ac:dyDescent="0.2">
      <c r="A44" s="214"/>
      <c r="B44" s="221"/>
      <c r="C44" s="272" t="s">
        <v>148</v>
      </c>
      <c r="D44" s="225"/>
      <c r="E44" s="231">
        <v>15.074999999999999</v>
      </c>
      <c r="F44" s="236"/>
      <c r="G44" s="236"/>
      <c r="H44" s="236"/>
      <c r="I44" s="236"/>
      <c r="J44" s="236"/>
      <c r="K44" s="236"/>
      <c r="L44" s="236"/>
      <c r="M44" s="236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112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14">
        <v>14</v>
      </c>
      <c r="B45" s="221" t="s">
        <v>149</v>
      </c>
      <c r="C45" s="271" t="s">
        <v>150</v>
      </c>
      <c r="D45" s="223" t="s">
        <v>151</v>
      </c>
      <c r="E45" s="230">
        <v>1.5405</v>
      </c>
      <c r="F45" s="235">
        <f>H45+J45</f>
        <v>0</v>
      </c>
      <c r="G45" s="236">
        <f>ROUND(E45*F45,2)</f>
        <v>0</v>
      </c>
      <c r="H45" s="236"/>
      <c r="I45" s="236">
        <f>ROUND(E45*H45,2)</f>
        <v>0</v>
      </c>
      <c r="J45" s="236"/>
      <c r="K45" s="236">
        <f>ROUND(E45*J45,2)</f>
        <v>0</v>
      </c>
      <c r="L45" s="236">
        <v>21</v>
      </c>
      <c r="M45" s="236">
        <f>G45*(1+L45/100)</f>
        <v>0</v>
      </c>
      <c r="N45" s="223">
        <v>0</v>
      </c>
      <c r="O45" s="223">
        <f>ROUND(E45*N45,5)</f>
        <v>0</v>
      </c>
      <c r="P45" s="223">
        <v>0</v>
      </c>
      <c r="Q45" s="223">
        <f>ROUND(E45*P45,5)</f>
        <v>0</v>
      </c>
      <c r="R45" s="223"/>
      <c r="S45" s="223"/>
      <c r="T45" s="224">
        <v>2.0089999999999999</v>
      </c>
      <c r="U45" s="223">
        <f>ROUND(E45*T45,2)</f>
        <v>3.09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110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14"/>
      <c r="B46" s="221"/>
      <c r="C46" s="272" t="s">
        <v>152</v>
      </c>
      <c r="D46" s="225"/>
      <c r="E46" s="231">
        <v>1.5405</v>
      </c>
      <c r="F46" s="236"/>
      <c r="G46" s="236"/>
      <c r="H46" s="236"/>
      <c r="I46" s="236"/>
      <c r="J46" s="236"/>
      <c r="K46" s="236"/>
      <c r="L46" s="236"/>
      <c r="M46" s="236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112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14">
        <v>15</v>
      </c>
      <c r="B47" s="221" t="s">
        <v>153</v>
      </c>
      <c r="C47" s="271" t="s">
        <v>154</v>
      </c>
      <c r="D47" s="223" t="s">
        <v>151</v>
      </c>
      <c r="E47" s="230">
        <v>1.5405</v>
      </c>
      <c r="F47" s="235">
        <f>H47+J47</f>
        <v>0</v>
      </c>
      <c r="G47" s="236">
        <f>ROUND(E47*F47,2)</f>
        <v>0</v>
      </c>
      <c r="H47" s="236"/>
      <c r="I47" s="236">
        <f>ROUND(E47*H47,2)</f>
        <v>0</v>
      </c>
      <c r="J47" s="236"/>
      <c r="K47" s="236">
        <f>ROUND(E47*J47,2)</f>
        <v>0</v>
      </c>
      <c r="L47" s="236">
        <v>21</v>
      </c>
      <c r="M47" s="236">
        <f>G47*(1+L47/100)</f>
        <v>0</v>
      </c>
      <c r="N47" s="223">
        <v>0</v>
      </c>
      <c r="O47" s="223">
        <f>ROUND(E47*N47,5)</f>
        <v>0</v>
      </c>
      <c r="P47" s="223">
        <v>0</v>
      </c>
      <c r="Q47" s="223">
        <f>ROUND(E47*P47,5)</f>
        <v>0</v>
      </c>
      <c r="R47" s="223"/>
      <c r="S47" s="223"/>
      <c r="T47" s="224">
        <v>0.49</v>
      </c>
      <c r="U47" s="223">
        <f>ROUND(E47*T47,2)</f>
        <v>0.75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110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14"/>
      <c r="B48" s="221"/>
      <c r="C48" s="272" t="s">
        <v>152</v>
      </c>
      <c r="D48" s="225"/>
      <c r="E48" s="231">
        <v>1.5405</v>
      </c>
      <c r="F48" s="236"/>
      <c r="G48" s="236"/>
      <c r="H48" s="236"/>
      <c r="I48" s="236"/>
      <c r="J48" s="236"/>
      <c r="K48" s="236"/>
      <c r="L48" s="236"/>
      <c r="M48" s="236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112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>
        <v>16</v>
      </c>
      <c r="B49" s="221" t="s">
        <v>155</v>
      </c>
      <c r="C49" s="271" t="s">
        <v>156</v>
      </c>
      <c r="D49" s="223" t="s">
        <v>151</v>
      </c>
      <c r="E49" s="230">
        <v>13.8645</v>
      </c>
      <c r="F49" s="235">
        <f>H49+J49</f>
        <v>0</v>
      </c>
      <c r="G49" s="236">
        <f>ROUND(E49*F49,2)</f>
        <v>0</v>
      </c>
      <c r="H49" s="236"/>
      <c r="I49" s="236">
        <f>ROUND(E49*H49,2)</f>
        <v>0</v>
      </c>
      <c r="J49" s="236"/>
      <c r="K49" s="236">
        <f>ROUND(E49*J49,2)</f>
        <v>0</v>
      </c>
      <c r="L49" s="236">
        <v>21</v>
      </c>
      <c r="M49" s="236">
        <f>G49*(1+L49/100)</f>
        <v>0</v>
      </c>
      <c r="N49" s="223">
        <v>0</v>
      </c>
      <c r="O49" s="223">
        <f>ROUND(E49*N49,5)</f>
        <v>0</v>
      </c>
      <c r="P49" s="223">
        <v>0</v>
      </c>
      <c r="Q49" s="223">
        <f>ROUND(E49*P49,5)</f>
        <v>0</v>
      </c>
      <c r="R49" s="223"/>
      <c r="S49" s="223"/>
      <c r="T49" s="224">
        <v>0</v>
      </c>
      <c r="U49" s="223">
        <f>ROUND(E49*T49,2)</f>
        <v>0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110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14"/>
      <c r="B50" s="221"/>
      <c r="C50" s="272" t="s">
        <v>157</v>
      </c>
      <c r="D50" s="225"/>
      <c r="E50" s="231">
        <v>13.8645</v>
      </c>
      <c r="F50" s="236"/>
      <c r="G50" s="236"/>
      <c r="H50" s="236"/>
      <c r="I50" s="236"/>
      <c r="J50" s="236"/>
      <c r="K50" s="236"/>
      <c r="L50" s="236"/>
      <c r="M50" s="236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112</v>
      </c>
      <c r="AF50" s="213">
        <v>0</v>
      </c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14">
        <v>17</v>
      </c>
      <c r="B51" s="221" t="s">
        <v>158</v>
      </c>
      <c r="C51" s="271" t="s">
        <v>159</v>
      </c>
      <c r="D51" s="223" t="s">
        <v>151</v>
      </c>
      <c r="E51" s="230">
        <v>1.5405</v>
      </c>
      <c r="F51" s="235">
        <f>H51+J51</f>
        <v>0</v>
      </c>
      <c r="G51" s="236">
        <f>ROUND(E51*F51,2)</f>
        <v>0</v>
      </c>
      <c r="H51" s="236"/>
      <c r="I51" s="236">
        <f>ROUND(E51*H51,2)</f>
        <v>0</v>
      </c>
      <c r="J51" s="236"/>
      <c r="K51" s="236">
        <f>ROUND(E51*J51,2)</f>
        <v>0</v>
      </c>
      <c r="L51" s="236">
        <v>21</v>
      </c>
      <c r="M51" s="236">
        <f>G51*(1+L51/100)</f>
        <v>0</v>
      </c>
      <c r="N51" s="223">
        <v>0</v>
      </c>
      <c r="O51" s="223">
        <f>ROUND(E51*N51,5)</f>
        <v>0</v>
      </c>
      <c r="P51" s="223">
        <v>0</v>
      </c>
      <c r="Q51" s="223">
        <f>ROUND(E51*P51,5)</f>
        <v>0</v>
      </c>
      <c r="R51" s="223"/>
      <c r="S51" s="223"/>
      <c r="T51" s="224">
        <v>0.94199999999999995</v>
      </c>
      <c r="U51" s="223">
        <f>ROUND(E51*T51,2)</f>
        <v>1.45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110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/>
      <c r="B52" s="221"/>
      <c r="C52" s="272" t="s">
        <v>152</v>
      </c>
      <c r="D52" s="225"/>
      <c r="E52" s="231">
        <v>1.5405</v>
      </c>
      <c r="F52" s="236"/>
      <c r="G52" s="236"/>
      <c r="H52" s="236"/>
      <c r="I52" s="236"/>
      <c r="J52" s="236"/>
      <c r="K52" s="236"/>
      <c r="L52" s="236"/>
      <c r="M52" s="236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112</v>
      </c>
      <c r="AF52" s="213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14">
        <v>18</v>
      </c>
      <c r="B53" s="221" t="s">
        <v>160</v>
      </c>
      <c r="C53" s="271" t="s">
        <v>161</v>
      </c>
      <c r="D53" s="223" t="s">
        <v>151</v>
      </c>
      <c r="E53" s="230">
        <v>1.5405</v>
      </c>
      <c r="F53" s="235">
        <f>H53+J53</f>
        <v>0</v>
      </c>
      <c r="G53" s="236">
        <f>ROUND(E53*F53,2)</f>
        <v>0</v>
      </c>
      <c r="H53" s="236"/>
      <c r="I53" s="236">
        <f>ROUND(E53*H53,2)</f>
        <v>0</v>
      </c>
      <c r="J53" s="236"/>
      <c r="K53" s="236">
        <f>ROUND(E53*J53,2)</f>
        <v>0</v>
      </c>
      <c r="L53" s="236">
        <v>21</v>
      </c>
      <c r="M53" s="236">
        <f>G53*(1+L53/100)</f>
        <v>0</v>
      </c>
      <c r="N53" s="223">
        <v>0</v>
      </c>
      <c r="O53" s="223">
        <f>ROUND(E53*N53,5)</f>
        <v>0</v>
      </c>
      <c r="P53" s="223">
        <v>0</v>
      </c>
      <c r="Q53" s="223">
        <f>ROUND(E53*P53,5)</f>
        <v>0</v>
      </c>
      <c r="R53" s="223"/>
      <c r="S53" s="223"/>
      <c r="T53" s="224">
        <v>0.105</v>
      </c>
      <c r="U53" s="223">
        <f>ROUND(E53*T53,2)</f>
        <v>0.16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110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14"/>
      <c r="B54" s="221"/>
      <c r="C54" s="272" t="s">
        <v>152</v>
      </c>
      <c r="D54" s="225"/>
      <c r="E54" s="231">
        <v>1.5405</v>
      </c>
      <c r="F54" s="236"/>
      <c r="G54" s="236"/>
      <c r="H54" s="236"/>
      <c r="I54" s="236"/>
      <c r="J54" s="236"/>
      <c r="K54" s="236"/>
      <c r="L54" s="236"/>
      <c r="M54" s="236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112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 x14ac:dyDescent="0.2">
      <c r="A55" s="214">
        <v>19</v>
      </c>
      <c r="B55" s="221" t="s">
        <v>162</v>
      </c>
      <c r="C55" s="271" t="s">
        <v>163</v>
      </c>
      <c r="D55" s="223" t="s">
        <v>151</v>
      </c>
      <c r="E55" s="230">
        <v>1.5405</v>
      </c>
      <c r="F55" s="235">
        <f>H55+J55</f>
        <v>0</v>
      </c>
      <c r="G55" s="236">
        <f>ROUND(E55*F55,2)</f>
        <v>0</v>
      </c>
      <c r="H55" s="236"/>
      <c r="I55" s="236">
        <f>ROUND(E55*H55,2)</f>
        <v>0</v>
      </c>
      <c r="J55" s="236"/>
      <c r="K55" s="236">
        <f>ROUND(E55*J55,2)</f>
        <v>0</v>
      </c>
      <c r="L55" s="236">
        <v>21</v>
      </c>
      <c r="M55" s="236">
        <f>G55*(1+L55/100)</f>
        <v>0</v>
      </c>
      <c r="N55" s="223">
        <v>0</v>
      </c>
      <c r="O55" s="223">
        <f>ROUND(E55*N55,5)</f>
        <v>0</v>
      </c>
      <c r="P55" s="223">
        <v>0</v>
      </c>
      <c r="Q55" s="223">
        <f>ROUND(E55*P55,5)</f>
        <v>0</v>
      </c>
      <c r="R55" s="223"/>
      <c r="S55" s="223"/>
      <c r="T55" s="224">
        <v>0</v>
      </c>
      <c r="U55" s="223">
        <f>ROUND(E55*T55,2)</f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14"/>
      <c r="B56" s="221"/>
      <c r="C56" s="272" t="s">
        <v>152</v>
      </c>
      <c r="D56" s="225"/>
      <c r="E56" s="231">
        <v>1.5405</v>
      </c>
      <c r="F56" s="236"/>
      <c r="G56" s="236"/>
      <c r="H56" s="236"/>
      <c r="I56" s="236"/>
      <c r="J56" s="236"/>
      <c r="K56" s="236"/>
      <c r="L56" s="236"/>
      <c r="M56" s="236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112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x14ac:dyDescent="0.2">
      <c r="A57" s="215" t="s">
        <v>105</v>
      </c>
      <c r="B57" s="222" t="s">
        <v>68</v>
      </c>
      <c r="C57" s="273" t="s">
        <v>69</v>
      </c>
      <c r="D57" s="226"/>
      <c r="E57" s="232"/>
      <c r="F57" s="237"/>
      <c r="G57" s="237">
        <f>SUMIF(AE58:AE61,"&lt;&gt;NOR",G58:G61)</f>
        <v>0</v>
      </c>
      <c r="H57" s="237"/>
      <c r="I57" s="237">
        <f>SUM(I58:I61)</f>
        <v>0</v>
      </c>
      <c r="J57" s="237"/>
      <c r="K57" s="237">
        <f>SUM(K58:K61)</f>
        <v>0</v>
      </c>
      <c r="L57" s="237"/>
      <c r="M57" s="237">
        <f>SUM(M58:M61)</f>
        <v>0</v>
      </c>
      <c r="N57" s="226"/>
      <c r="O57" s="226">
        <f>SUM(O58:O61)</f>
        <v>0</v>
      </c>
      <c r="P57" s="226"/>
      <c r="Q57" s="226">
        <f>SUM(Q58:Q61)</f>
        <v>0</v>
      </c>
      <c r="R57" s="226"/>
      <c r="S57" s="226"/>
      <c r="T57" s="227"/>
      <c r="U57" s="226">
        <f>SUM(U58:U61)</f>
        <v>8.09</v>
      </c>
      <c r="AE57" t="s">
        <v>106</v>
      </c>
    </row>
    <row r="58" spans="1:60" outlineLevel="1" x14ac:dyDescent="0.2">
      <c r="A58" s="214">
        <v>20</v>
      </c>
      <c r="B58" s="221" t="s">
        <v>164</v>
      </c>
      <c r="C58" s="271" t="s">
        <v>165</v>
      </c>
      <c r="D58" s="223" t="s">
        <v>151</v>
      </c>
      <c r="E58" s="230">
        <v>1.0652299999999999</v>
      </c>
      <c r="F58" s="235">
        <f>H58+J58</f>
        <v>0</v>
      </c>
      <c r="G58" s="236">
        <f>ROUND(E58*F58,2)</f>
        <v>0</v>
      </c>
      <c r="H58" s="236"/>
      <c r="I58" s="236">
        <f>ROUND(E58*H58,2)</f>
        <v>0</v>
      </c>
      <c r="J58" s="236"/>
      <c r="K58" s="236">
        <f>ROUND(E58*J58,2)</f>
        <v>0</v>
      </c>
      <c r="L58" s="236">
        <v>21</v>
      </c>
      <c r="M58" s="236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0.749</v>
      </c>
      <c r="U58" s="223">
        <f>ROUND(E58*T58,2)</f>
        <v>0.8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110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/>
      <c r="B59" s="221"/>
      <c r="C59" s="272" t="s">
        <v>166</v>
      </c>
      <c r="D59" s="225"/>
      <c r="E59" s="231">
        <v>1.0652299999999999</v>
      </c>
      <c r="F59" s="236"/>
      <c r="G59" s="236"/>
      <c r="H59" s="236"/>
      <c r="I59" s="236"/>
      <c r="J59" s="236"/>
      <c r="K59" s="236"/>
      <c r="L59" s="236"/>
      <c r="M59" s="236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112</v>
      </c>
      <c r="AF59" s="213">
        <v>0</v>
      </c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14">
        <v>21</v>
      </c>
      <c r="B60" s="221" t="s">
        <v>167</v>
      </c>
      <c r="C60" s="271" t="s">
        <v>168</v>
      </c>
      <c r="D60" s="223" t="s">
        <v>151</v>
      </c>
      <c r="E60" s="230">
        <v>0.99250000000000005</v>
      </c>
      <c r="F60" s="235">
        <f>H60+J60</f>
        <v>0</v>
      </c>
      <c r="G60" s="236">
        <f>ROUND(E60*F60,2)</f>
        <v>0</v>
      </c>
      <c r="H60" s="236"/>
      <c r="I60" s="236">
        <f>ROUND(E60*H60,2)</f>
        <v>0</v>
      </c>
      <c r="J60" s="236"/>
      <c r="K60" s="236">
        <f>ROUND(E60*J60,2)</f>
        <v>0</v>
      </c>
      <c r="L60" s="236">
        <v>21</v>
      </c>
      <c r="M60" s="236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7.3479999999999999</v>
      </c>
      <c r="U60" s="223">
        <f>ROUND(E60*T60,2)</f>
        <v>7.29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110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14"/>
      <c r="B61" s="221"/>
      <c r="C61" s="272" t="s">
        <v>169</v>
      </c>
      <c r="D61" s="225"/>
      <c r="E61" s="231">
        <v>0.99250000000000005</v>
      </c>
      <c r="F61" s="236"/>
      <c r="G61" s="236"/>
      <c r="H61" s="236"/>
      <c r="I61" s="236"/>
      <c r="J61" s="236"/>
      <c r="K61" s="236"/>
      <c r="L61" s="236"/>
      <c r="M61" s="236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112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x14ac:dyDescent="0.2">
      <c r="A62" s="215" t="s">
        <v>105</v>
      </c>
      <c r="B62" s="222" t="s">
        <v>70</v>
      </c>
      <c r="C62" s="273" t="s">
        <v>71</v>
      </c>
      <c r="D62" s="226"/>
      <c r="E62" s="232"/>
      <c r="F62" s="237"/>
      <c r="G62" s="237">
        <f>SUMIF(AE63:AE72,"&lt;&gt;NOR",G63:G72)</f>
        <v>0</v>
      </c>
      <c r="H62" s="237"/>
      <c r="I62" s="237">
        <f>SUM(I63:I72)</f>
        <v>0</v>
      </c>
      <c r="J62" s="237"/>
      <c r="K62" s="237">
        <f>SUM(K63:K72)</f>
        <v>0</v>
      </c>
      <c r="L62" s="237"/>
      <c r="M62" s="237">
        <f>SUM(M63:M72)</f>
        <v>0</v>
      </c>
      <c r="N62" s="226"/>
      <c r="O62" s="226">
        <f>SUM(O63:O72)</f>
        <v>8.634E-2</v>
      </c>
      <c r="P62" s="226"/>
      <c r="Q62" s="226">
        <f>SUM(Q63:Q72)</f>
        <v>0</v>
      </c>
      <c r="R62" s="226"/>
      <c r="S62" s="226"/>
      <c r="T62" s="227"/>
      <c r="U62" s="226">
        <f>SUM(U63:U72)</f>
        <v>7.7999999999999989</v>
      </c>
      <c r="AE62" t="s">
        <v>106</v>
      </c>
    </row>
    <row r="63" spans="1:60" ht="33.75" outlineLevel="1" x14ac:dyDescent="0.2">
      <c r="A63" s="214">
        <v>22</v>
      </c>
      <c r="B63" s="221" t="s">
        <v>170</v>
      </c>
      <c r="C63" s="271" t="s">
        <v>171</v>
      </c>
      <c r="D63" s="223" t="s">
        <v>115</v>
      </c>
      <c r="E63" s="230">
        <v>9.3000000000000007</v>
      </c>
      <c r="F63" s="235">
        <f>H63+J63</f>
        <v>0</v>
      </c>
      <c r="G63" s="236">
        <f>ROUND(E63*F63,2)</f>
        <v>0</v>
      </c>
      <c r="H63" s="236"/>
      <c r="I63" s="236">
        <f>ROUND(E63*H63,2)</f>
        <v>0</v>
      </c>
      <c r="J63" s="236"/>
      <c r="K63" s="236">
        <f>ROUND(E63*J63,2)</f>
        <v>0</v>
      </c>
      <c r="L63" s="236">
        <v>21</v>
      </c>
      <c r="M63" s="236">
        <f>G63*(1+L63/100)</f>
        <v>0</v>
      </c>
      <c r="N63" s="223">
        <v>6.3000000000000003E-4</v>
      </c>
      <c r="O63" s="223">
        <f>ROUND(E63*N63,5)</f>
        <v>5.8599999999999998E-3</v>
      </c>
      <c r="P63" s="223">
        <v>0</v>
      </c>
      <c r="Q63" s="223">
        <f>ROUND(E63*P63,5)</f>
        <v>0</v>
      </c>
      <c r="R63" s="223"/>
      <c r="S63" s="223"/>
      <c r="T63" s="224">
        <v>6.4000000000000001E-2</v>
      </c>
      <c r="U63" s="223">
        <f>ROUND(E63*T63,2)</f>
        <v>0.6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110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33.75" outlineLevel="1" x14ac:dyDescent="0.2">
      <c r="A64" s="214"/>
      <c r="B64" s="221"/>
      <c r="C64" s="272" t="s">
        <v>172</v>
      </c>
      <c r="D64" s="225"/>
      <c r="E64" s="231">
        <v>9.3000000000000007</v>
      </c>
      <c r="F64" s="236"/>
      <c r="G64" s="236"/>
      <c r="H64" s="236"/>
      <c r="I64" s="236"/>
      <c r="J64" s="236"/>
      <c r="K64" s="236"/>
      <c r="L64" s="236"/>
      <c r="M64" s="236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112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33.75" outlineLevel="1" x14ac:dyDescent="0.2">
      <c r="A65" s="214">
        <v>23</v>
      </c>
      <c r="B65" s="221" t="s">
        <v>173</v>
      </c>
      <c r="C65" s="271" t="s">
        <v>174</v>
      </c>
      <c r="D65" s="223" t="s">
        <v>115</v>
      </c>
      <c r="E65" s="230">
        <v>13.02</v>
      </c>
      <c r="F65" s="235">
        <f>H65+J65</f>
        <v>0</v>
      </c>
      <c r="G65" s="236">
        <f>ROUND(E65*F65,2)</f>
        <v>0</v>
      </c>
      <c r="H65" s="236"/>
      <c r="I65" s="236">
        <f>ROUND(E65*H65,2)</f>
        <v>0</v>
      </c>
      <c r="J65" s="236"/>
      <c r="K65" s="236">
        <f>ROUND(E65*J65,2)</f>
        <v>0</v>
      </c>
      <c r="L65" s="236">
        <v>21</v>
      </c>
      <c r="M65" s="236">
        <f>G65*(1+L65/100)</f>
        <v>0</v>
      </c>
      <c r="N65" s="223">
        <v>5.9800000000000001E-3</v>
      </c>
      <c r="O65" s="223">
        <f>ROUND(E65*N65,5)</f>
        <v>7.7859999999999999E-2</v>
      </c>
      <c r="P65" s="223">
        <v>0</v>
      </c>
      <c r="Q65" s="223">
        <f>ROUND(E65*P65,5)</f>
        <v>0</v>
      </c>
      <c r="R65" s="223"/>
      <c r="S65" s="223"/>
      <c r="T65" s="224">
        <v>0.26600000000000001</v>
      </c>
      <c r="U65" s="223">
        <f>ROUND(E65*T65,2)</f>
        <v>3.46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110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33.75" outlineLevel="1" x14ac:dyDescent="0.2">
      <c r="A66" s="214"/>
      <c r="B66" s="221"/>
      <c r="C66" s="272" t="s">
        <v>175</v>
      </c>
      <c r="D66" s="225"/>
      <c r="E66" s="231">
        <v>13.02</v>
      </c>
      <c r="F66" s="236"/>
      <c r="G66" s="236"/>
      <c r="H66" s="236"/>
      <c r="I66" s="236"/>
      <c r="J66" s="236"/>
      <c r="K66" s="236"/>
      <c r="L66" s="236"/>
      <c r="M66" s="236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112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14">
        <v>24</v>
      </c>
      <c r="B67" s="221" t="s">
        <v>176</v>
      </c>
      <c r="C67" s="271" t="s">
        <v>177</v>
      </c>
      <c r="D67" s="223" t="s">
        <v>109</v>
      </c>
      <c r="E67" s="230">
        <v>2</v>
      </c>
      <c r="F67" s="235">
        <f>H67+J67</f>
        <v>0</v>
      </c>
      <c r="G67" s="236">
        <f>ROUND(E67*F67,2)</f>
        <v>0</v>
      </c>
      <c r="H67" s="236"/>
      <c r="I67" s="236">
        <f>ROUND(E67*H67,2)</f>
        <v>0</v>
      </c>
      <c r="J67" s="236"/>
      <c r="K67" s="236">
        <f>ROUND(E67*J67,2)</f>
        <v>0</v>
      </c>
      <c r="L67" s="236">
        <v>21</v>
      </c>
      <c r="M67" s="236">
        <f>G67*(1+L67/100)</f>
        <v>0</v>
      </c>
      <c r="N67" s="223">
        <v>3.1E-4</v>
      </c>
      <c r="O67" s="223">
        <f>ROUND(E67*N67,5)</f>
        <v>6.2E-4</v>
      </c>
      <c r="P67" s="223">
        <v>0</v>
      </c>
      <c r="Q67" s="223">
        <f>ROUND(E67*P67,5)</f>
        <v>0</v>
      </c>
      <c r="R67" s="223"/>
      <c r="S67" s="223"/>
      <c r="T67" s="224">
        <v>0.60799999999999998</v>
      </c>
      <c r="U67" s="223">
        <f>ROUND(E67*T67,2)</f>
        <v>1.22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110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14"/>
      <c r="B68" s="221"/>
      <c r="C68" s="272" t="s">
        <v>178</v>
      </c>
      <c r="D68" s="225"/>
      <c r="E68" s="231">
        <v>2</v>
      </c>
      <c r="F68" s="236"/>
      <c r="G68" s="236"/>
      <c r="H68" s="236"/>
      <c r="I68" s="236"/>
      <c r="J68" s="236"/>
      <c r="K68" s="236"/>
      <c r="L68" s="236"/>
      <c r="M68" s="236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112</v>
      </c>
      <c r="AF68" s="213">
        <v>0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14">
        <v>25</v>
      </c>
      <c r="B69" s="221" t="s">
        <v>179</v>
      </c>
      <c r="C69" s="271" t="s">
        <v>180</v>
      </c>
      <c r="D69" s="223" t="s">
        <v>109</v>
      </c>
      <c r="E69" s="230">
        <v>2</v>
      </c>
      <c r="F69" s="235">
        <f>H69+J69</f>
        <v>0</v>
      </c>
      <c r="G69" s="236">
        <f>ROUND(E69*F69,2)</f>
        <v>0</v>
      </c>
      <c r="H69" s="236"/>
      <c r="I69" s="236">
        <f>ROUND(E69*H69,2)</f>
        <v>0</v>
      </c>
      <c r="J69" s="236"/>
      <c r="K69" s="236">
        <f>ROUND(E69*J69,2)</f>
        <v>0</v>
      </c>
      <c r="L69" s="236">
        <v>21</v>
      </c>
      <c r="M69" s="236">
        <f>G69*(1+L69/100)</f>
        <v>0</v>
      </c>
      <c r="N69" s="223">
        <v>1E-3</v>
      </c>
      <c r="O69" s="223">
        <f>ROUND(E69*N69,5)</f>
        <v>2E-3</v>
      </c>
      <c r="P69" s="223">
        <v>0</v>
      </c>
      <c r="Q69" s="223">
        <f>ROUND(E69*P69,5)</f>
        <v>0</v>
      </c>
      <c r="R69" s="223"/>
      <c r="S69" s="223"/>
      <c r="T69" s="224">
        <v>1.2529999999999999</v>
      </c>
      <c r="U69" s="223">
        <f>ROUND(E69*T69,2)</f>
        <v>2.5099999999999998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110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14"/>
      <c r="B70" s="221"/>
      <c r="C70" s="272" t="s">
        <v>178</v>
      </c>
      <c r="D70" s="225"/>
      <c r="E70" s="231">
        <v>2</v>
      </c>
      <c r="F70" s="236"/>
      <c r="G70" s="236"/>
      <c r="H70" s="236"/>
      <c r="I70" s="236"/>
      <c r="J70" s="236"/>
      <c r="K70" s="236"/>
      <c r="L70" s="236"/>
      <c r="M70" s="236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112</v>
      </c>
      <c r="AF70" s="213">
        <v>0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14">
        <v>26</v>
      </c>
      <c r="B71" s="221" t="s">
        <v>181</v>
      </c>
      <c r="C71" s="271" t="s">
        <v>182</v>
      </c>
      <c r="D71" s="223" t="s">
        <v>151</v>
      </c>
      <c r="E71" s="230">
        <v>8.5000000000000006E-3</v>
      </c>
      <c r="F71" s="235">
        <f>H71+J71</f>
        <v>0</v>
      </c>
      <c r="G71" s="236">
        <f>ROUND(E71*F71,2)</f>
        <v>0</v>
      </c>
      <c r="H71" s="236"/>
      <c r="I71" s="236">
        <f>ROUND(E71*H71,2)</f>
        <v>0</v>
      </c>
      <c r="J71" s="236"/>
      <c r="K71" s="236">
        <f>ROUND(E71*J71,2)</f>
        <v>0</v>
      </c>
      <c r="L71" s="236">
        <v>21</v>
      </c>
      <c r="M71" s="236">
        <f>G71*(1+L71/100)</f>
        <v>0</v>
      </c>
      <c r="N71" s="223">
        <v>0</v>
      </c>
      <c r="O71" s="223">
        <f>ROUND(E71*N71,5)</f>
        <v>0</v>
      </c>
      <c r="P71" s="223">
        <v>0</v>
      </c>
      <c r="Q71" s="223">
        <f>ROUND(E71*P71,5)</f>
        <v>0</v>
      </c>
      <c r="R71" s="223"/>
      <c r="S71" s="223"/>
      <c r="T71" s="224">
        <v>1.5980000000000001</v>
      </c>
      <c r="U71" s="223">
        <f>ROUND(E71*T71,2)</f>
        <v>0.01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110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14"/>
      <c r="B72" s="221"/>
      <c r="C72" s="272" t="s">
        <v>183</v>
      </c>
      <c r="D72" s="225"/>
      <c r="E72" s="231">
        <v>8.5000000000000006E-3</v>
      </c>
      <c r="F72" s="236"/>
      <c r="G72" s="236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112</v>
      </c>
      <c r="AF72" s="213">
        <v>0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x14ac:dyDescent="0.2">
      <c r="A73" s="215" t="s">
        <v>105</v>
      </c>
      <c r="B73" s="222" t="s">
        <v>72</v>
      </c>
      <c r="C73" s="273" t="s">
        <v>73</v>
      </c>
      <c r="D73" s="226"/>
      <c r="E73" s="232"/>
      <c r="F73" s="237"/>
      <c r="G73" s="237">
        <f>SUMIF(AE74:AE98,"&lt;&gt;NOR",G74:G98)</f>
        <v>0</v>
      </c>
      <c r="H73" s="237"/>
      <c r="I73" s="237">
        <f>SUM(I74:I98)</f>
        <v>0</v>
      </c>
      <c r="J73" s="237"/>
      <c r="K73" s="237">
        <f>SUM(K74:K98)</f>
        <v>0</v>
      </c>
      <c r="L73" s="237"/>
      <c r="M73" s="237">
        <f>SUM(M74:M98)</f>
        <v>0</v>
      </c>
      <c r="N73" s="226"/>
      <c r="O73" s="226">
        <f>SUM(O74:O98)</f>
        <v>1.0498799999999999</v>
      </c>
      <c r="P73" s="226"/>
      <c r="Q73" s="226">
        <f>SUM(Q74:Q98)</f>
        <v>0</v>
      </c>
      <c r="R73" s="226"/>
      <c r="S73" s="226"/>
      <c r="T73" s="227"/>
      <c r="U73" s="226">
        <f>SUM(U74:U98)</f>
        <v>50.129999999999988</v>
      </c>
      <c r="AE73" t="s">
        <v>106</v>
      </c>
    </row>
    <row r="74" spans="1:60" ht="33.75" outlineLevel="1" x14ac:dyDescent="0.2">
      <c r="A74" s="214">
        <v>27</v>
      </c>
      <c r="B74" s="221" t="s">
        <v>184</v>
      </c>
      <c r="C74" s="271" t="s">
        <v>185</v>
      </c>
      <c r="D74" s="223" t="s">
        <v>109</v>
      </c>
      <c r="E74" s="230">
        <v>20</v>
      </c>
      <c r="F74" s="235">
        <f>H74+J74</f>
        <v>0</v>
      </c>
      <c r="G74" s="236">
        <f>ROUND(E74*F74,2)</f>
        <v>0</v>
      </c>
      <c r="H74" s="236"/>
      <c r="I74" s="236">
        <f>ROUND(E74*H74,2)</f>
        <v>0</v>
      </c>
      <c r="J74" s="236"/>
      <c r="K74" s="236">
        <f>ROUND(E74*J74,2)</f>
        <v>0</v>
      </c>
      <c r="L74" s="236">
        <v>21</v>
      </c>
      <c r="M74" s="236">
        <f>G74*(1+L74/100)</f>
        <v>0</v>
      </c>
      <c r="N74" s="223">
        <v>4.4999999999999999E-4</v>
      </c>
      <c r="O74" s="223">
        <f>ROUND(E74*N74,5)</f>
        <v>8.9999999999999993E-3</v>
      </c>
      <c r="P74" s="223">
        <v>0</v>
      </c>
      <c r="Q74" s="223">
        <f>ROUND(E74*P74,5)</f>
        <v>0</v>
      </c>
      <c r="R74" s="223"/>
      <c r="S74" s="223"/>
      <c r="T74" s="224">
        <v>5.0999999999999997E-2</v>
      </c>
      <c r="U74" s="223">
        <f>ROUND(E74*T74,2)</f>
        <v>1.02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110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/>
      <c r="B75" s="221"/>
      <c r="C75" s="274" t="s">
        <v>186</v>
      </c>
      <c r="D75" s="228"/>
      <c r="E75" s="233"/>
      <c r="F75" s="238"/>
      <c r="G75" s="239"/>
      <c r="H75" s="236"/>
      <c r="I75" s="236"/>
      <c r="J75" s="236"/>
      <c r="K75" s="236"/>
      <c r="L75" s="236"/>
      <c r="M75" s="236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187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6" t="str">
        <f>C75</f>
        <v>Lokální oprava stávající "parozábrany" z asfaltového pásu.</v>
      </c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14"/>
      <c r="B76" s="221"/>
      <c r="C76" s="272" t="s">
        <v>188</v>
      </c>
      <c r="D76" s="225"/>
      <c r="E76" s="231">
        <v>20</v>
      </c>
      <c r="F76" s="236"/>
      <c r="G76" s="236"/>
      <c r="H76" s="236"/>
      <c r="I76" s="236"/>
      <c r="J76" s="236"/>
      <c r="K76" s="236"/>
      <c r="L76" s="236"/>
      <c r="M76" s="236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112</v>
      </c>
      <c r="AF76" s="213">
        <v>0</v>
      </c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33.75" outlineLevel="1" x14ac:dyDescent="0.2">
      <c r="A77" s="214">
        <v>28</v>
      </c>
      <c r="B77" s="221" t="s">
        <v>189</v>
      </c>
      <c r="C77" s="271" t="s">
        <v>190</v>
      </c>
      <c r="D77" s="223" t="s">
        <v>115</v>
      </c>
      <c r="E77" s="230">
        <v>86.08</v>
      </c>
      <c r="F77" s="235">
        <f>H77+J77</f>
        <v>0</v>
      </c>
      <c r="G77" s="236">
        <f>ROUND(E77*F77,2)</f>
        <v>0</v>
      </c>
      <c r="H77" s="236"/>
      <c r="I77" s="236">
        <f>ROUND(E77*H77,2)</f>
        <v>0</v>
      </c>
      <c r="J77" s="236"/>
      <c r="K77" s="236">
        <f>ROUND(E77*J77,2)</f>
        <v>0</v>
      </c>
      <c r="L77" s="236">
        <v>21</v>
      </c>
      <c r="M77" s="236">
        <f>G77*(1+L77/100)</f>
        <v>0</v>
      </c>
      <c r="N77" s="223">
        <v>3.5E-4</v>
      </c>
      <c r="O77" s="223">
        <f>ROUND(E77*N77,5)</f>
        <v>3.0130000000000001E-2</v>
      </c>
      <c r="P77" s="223">
        <v>0</v>
      </c>
      <c r="Q77" s="223">
        <f>ROUND(E77*P77,5)</f>
        <v>0</v>
      </c>
      <c r="R77" s="223"/>
      <c r="S77" s="223"/>
      <c r="T77" s="224">
        <v>0.2</v>
      </c>
      <c r="U77" s="223">
        <f>ROUND(E77*T77,2)</f>
        <v>17.22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110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 x14ac:dyDescent="0.2">
      <c r="A78" s="214"/>
      <c r="B78" s="221"/>
      <c r="C78" s="272" t="s">
        <v>191</v>
      </c>
      <c r="D78" s="225"/>
      <c r="E78" s="231">
        <v>86.08</v>
      </c>
      <c r="F78" s="236"/>
      <c r="G78" s="236"/>
      <c r="H78" s="236"/>
      <c r="I78" s="236"/>
      <c r="J78" s="236"/>
      <c r="K78" s="236"/>
      <c r="L78" s="236"/>
      <c r="M78" s="236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112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33.75" outlineLevel="1" x14ac:dyDescent="0.2">
      <c r="A79" s="214">
        <v>29</v>
      </c>
      <c r="B79" s="221" t="s">
        <v>192</v>
      </c>
      <c r="C79" s="271" t="s">
        <v>193</v>
      </c>
      <c r="D79" s="223" t="s">
        <v>109</v>
      </c>
      <c r="E79" s="230">
        <v>2</v>
      </c>
      <c r="F79" s="235">
        <f>H79+J79</f>
        <v>0</v>
      </c>
      <c r="G79" s="236">
        <f>ROUND(E79*F79,2)</f>
        <v>0</v>
      </c>
      <c r="H79" s="236"/>
      <c r="I79" s="236">
        <f>ROUND(E79*H79,2)</f>
        <v>0</v>
      </c>
      <c r="J79" s="236"/>
      <c r="K79" s="236">
        <f>ROUND(E79*J79,2)</f>
        <v>0</v>
      </c>
      <c r="L79" s="236">
        <v>21</v>
      </c>
      <c r="M79" s="236">
        <f>G79*(1+L79/100)</f>
        <v>0</v>
      </c>
      <c r="N79" s="223">
        <v>3.0599999999999998E-3</v>
      </c>
      <c r="O79" s="223">
        <f>ROUND(E79*N79,5)</f>
        <v>6.1199999999999996E-3</v>
      </c>
      <c r="P79" s="223">
        <v>0</v>
      </c>
      <c r="Q79" s="223">
        <f>ROUND(E79*P79,5)</f>
        <v>0</v>
      </c>
      <c r="R79" s="223"/>
      <c r="S79" s="223"/>
      <c r="T79" s="224">
        <v>0.6</v>
      </c>
      <c r="U79" s="223">
        <f>ROUND(E79*T79,2)</f>
        <v>1.2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110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ht="22.5" outlineLevel="1" x14ac:dyDescent="0.2">
      <c r="A80" s="214"/>
      <c r="B80" s="221"/>
      <c r="C80" s="272" t="s">
        <v>194</v>
      </c>
      <c r="D80" s="225"/>
      <c r="E80" s="231">
        <v>2</v>
      </c>
      <c r="F80" s="236"/>
      <c r="G80" s="236"/>
      <c r="H80" s="236"/>
      <c r="I80" s="236"/>
      <c r="J80" s="236"/>
      <c r="K80" s="236"/>
      <c r="L80" s="236"/>
      <c r="M80" s="236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112</v>
      </c>
      <c r="AF80" s="213">
        <v>0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33.75" outlineLevel="1" x14ac:dyDescent="0.2">
      <c r="A81" s="214">
        <v>30</v>
      </c>
      <c r="B81" s="221" t="s">
        <v>195</v>
      </c>
      <c r="C81" s="271" t="s">
        <v>196</v>
      </c>
      <c r="D81" s="223" t="s">
        <v>109</v>
      </c>
      <c r="E81" s="230">
        <v>1</v>
      </c>
      <c r="F81" s="235">
        <f>H81+J81</f>
        <v>0</v>
      </c>
      <c r="G81" s="236">
        <f>ROUND(E81*F81,2)</f>
        <v>0</v>
      </c>
      <c r="H81" s="236"/>
      <c r="I81" s="236">
        <f>ROUND(E81*H81,2)</f>
        <v>0</v>
      </c>
      <c r="J81" s="236"/>
      <c r="K81" s="236">
        <f>ROUND(E81*J81,2)</f>
        <v>0</v>
      </c>
      <c r="L81" s="236">
        <v>21</v>
      </c>
      <c r="M81" s="236">
        <f>G81*(1+L81/100)</f>
        <v>0</v>
      </c>
      <c r="N81" s="223">
        <v>4.3499999999999997E-3</v>
      </c>
      <c r="O81" s="223">
        <f>ROUND(E81*N81,5)</f>
        <v>4.3499999999999997E-3</v>
      </c>
      <c r="P81" s="223">
        <v>0</v>
      </c>
      <c r="Q81" s="223">
        <f>ROUND(E81*P81,5)</f>
        <v>0</v>
      </c>
      <c r="R81" s="223"/>
      <c r="S81" s="223"/>
      <c r="T81" s="224">
        <v>0.7</v>
      </c>
      <c r="U81" s="223">
        <f>ROUND(E81*T81,2)</f>
        <v>0.7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110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22.5" outlineLevel="1" x14ac:dyDescent="0.2">
      <c r="A82" s="214"/>
      <c r="B82" s="221"/>
      <c r="C82" s="272" t="s">
        <v>197</v>
      </c>
      <c r="D82" s="225"/>
      <c r="E82" s="231">
        <v>1</v>
      </c>
      <c r="F82" s="236"/>
      <c r="G82" s="236"/>
      <c r="H82" s="236"/>
      <c r="I82" s="236"/>
      <c r="J82" s="236"/>
      <c r="K82" s="236"/>
      <c r="L82" s="236"/>
      <c r="M82" s="236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112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33.75" outlineLevel="1" x14ac:dyDescent="0.2">
      <c r="A83" s="214">
        <v>31</v>
      </c>
      <c r="B83" s="221" t="s">
        <v>198</v>
      </c>
      <c r="C83" s="271" t="s">
        <v>199</v>
      </c>
      <c r="D83" s="223" t="s">
        <v>115</v>
      </c>
      <c r="E83" s="230">
        <v>86.08</v>
      </c>
      <c r="F83" s="235">
        <f>H83+J83</f>
        <v>0</v>
      </c>
      <c r="G83" s="236">
        <f>ROUND(E83*F83,2)</f>
        <v>0</v>
      </c>
      <c r="H83" s="236"/>
      <c r="I83" s="236">
        <f>ROUND(E83*H83,2)</f>
        <v>0</v>
      </c>
      <c r="J83" s="236"/>
      <c r="K83" s="236">
        <f>ROUND(E83*J83,2)</f>
        <v>0</v>
      </c>
      <c r="L83" s="236">
        <v>21</v>
      </c>
      <c r="M83" s="236">
        <f>G83*(1+L83/100)</f>
        <v>0</v>
      </c>
      <c r="N83" s="223">
        <v>4.0299999999999997E-3</v>
      </c>
      <c r="O83" s="223">
        <f>ROUND(E83*N83,5)</f>
        <v>0.34689999999999999</v>
      </c>
      <c r="P83" s="223">
        <v>0</v>
      </c>
      <c r="Q83" s="223">
        <f>ROUND(E83*P83,5)</f>
        <v>0</v>
      </c>
      <c r="R83" s="223"/>
      <c r="S83" s="223"/>
      <c r="T83" s="224">
        <v>0.20699999999999999</v>
      </c>
      <c r="U83" s="223">
        <f>ROUND(E83*T83,2)</f>
        <v>17.82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110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14"/>
      <c r="B84" s="221"/>
      <c r="C84" s="272" t="s">
        <v>191</v>
      </c>
      <c r="D84" s="225"/>
      <c r="E84" s="231">
        <v>86.08</v>
      </c>
      <c r="F84" s="236"/>
      <c r="G84" s="236"/>
      <c r="H84" s="236"/>
      <c r="I84" s="236"/>
      <c r="J84" s="236"/>
      <c r="K84" s="236"/>
      <c r="L84" s="236"/>
      <c r="M84" s="236"/>
      <c r="N84" s="223"/>
      <c r="O84" s="223"/>
      <c r="P84" s="223"/>
      <c r="Q84" s="223"/>
      <c r="R84" s="223"/>
      <c r="S84" s="223"/>
      <c r="T84" s="224"/>
      <c r="U84" s="223"/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112</v>
      </c>
      <c r="AF84" s="213">
        <v>0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 x14ac:dyDescent="0.2">
      <c r="A85" s="214">
        <v>32</v>
      </c>
      <c r="B85" s="221" t="s">
        <v>200</v>
      </c>
      <c r="C85" s="271" t="s">
        <v>201</v>
      </c>
      <c r="D85" s="223" t="s">
        <v>115</v>
      </c>
      <c r="E85" s="230">
        <v>14.91</v>
      </c>
      <c r="F85" s="235">
        <f>H85+J85</f>
        <v>0</v>
      </c>
      <c r="G85" s="236">
        <f>ROUND(E85*F85,2)</f>
        <v>0</v>
      </c>
      <c r="H85" s="236"/>
      <c r="I85" s="236">
        <f>ROUND(E85*H85,2)</f>
        <v>0</v>
      </c>
      <c r="J85" s="236"/>
      <c r="K85" s="236">
        <f>ROUND(E85*J85,2)</f>
        <v>0</v>
      </c>
      <c r="L85" s="236">
        <v>21</v>
      </c>
      <c r="M85" s="236">
        <f>G85*(1+L85/100)</f>
        <v>0</v>
      </c>
      <c r="N85" s="223">
        <v>4.2000000000000002E-4</v>
      </c>
      <c r="O85" s="223">
        <f>ROUND(E85*N85,5)</f>
        <v>6.2599999999999999E-3</v>
      </c>
      <c r="P85" s="223">
        <v>0</v>
      </c>
      <c r="Q85" s="223">
        <f>ROUND(E85*P85,5)</f>
        <v>0</v>
      </c>
      <c r="R85" s="223"/>
      <c r="S85" s="223"/>
      <c r="T85" s="224">
        <v>0.28999999999999998</v>
      </c>
      <c r="U85" s="223">
        <f>ROUND(E85*T85,2)</f>
        <v>4.32</v>
      </c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110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33.75" outlineLevel="1" x14ac:dyDescent="0.2">
      <c r="A86" s="214"/>
      <c r="B86" s="221"/>
      <c r="C86" s="272" t="s">
        <v>202</v>
      </c>
      <c r="D86" s="225"/>
      <c r="E86" s="231">
        <v>14.91</v>
      </c>
      <c r="F86" s="236"/>
      <c r="G86" s="236"/>
      <c r="H86" s="236"/>
      <c r="I86" s="236"/>
      <c r="J86" s="236"/>
      <c r="K86" s="236"/>
      <c r="L86" s="236"/>
      <c r="M86" s="236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112</v>
      </c>
      <c r="AF86" s="213">
        <v>0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>
        <v>33</v>
      </c>
      <c r="B87" s="221" t="s">
        <v>203</v>
      </c>
      <c r="C87" s="271" t="s">
        <v>204</v>
      </c>
      <c r="D87" s="223" t="s">
        <v>115</v>
      </c>
      <c r="E87" s="230">
        <v>111.089</v>
      </c>
      <c r="F87" s="235">
        <f>H87+J87</f>
        <v>0</v>
      </c>
      <c r="G87" s="236">
        <f>ROUND(E87*F87,2)</f>
        <v>0</v>
      </c>
      <c r="H87" s="236"/>
      <c r="I87" s="236">
        <f>ROUND(E87*H87,2)</f>
        <v>0</v>
      </c>
      <c r="J87" s="236"/>
      <c r="K87" s="236">
        <f>ROUND(E87*J87,2)</f>
        <v>0</v>
      </c>
      <c r="L87" s="236">
        <v>21</v>
      </c>
      <c r="M87" s="236">
        <f>G87*(1+L87/100)</f>
        <v>0</v>
      </c>
      <c r="N87" s="223">
        <v>5.4000000000000003E-3</v>
      </c>
      <c r="O87" s="223">
        <f>ROUND(E87*N87,5)</f>
        <v>0.59987999999999997</v>
      </c>
      <c r="P87" s="223">
        <v>0</v>
      </c>
      <c r="Q87" s="223">
        <f>ROUND(E87*P87,5)</f>
        <v>0</v>
      </c>
      <c r="R87" s="223"/>
      <c r="S87" s="223"/>
      <c r="T87" s="224">
        <v>0</v>
      </c>
      <c r="U87" s="223">
        <f>ROUND(E87*T87,2)</f>
        <v>0</v>
      </c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205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14"/>
      <c r="B88" s="221"/>
      <c r="C88" s="274" t="s">
        <v>206</v>
      </c>
      <c r="D88" s="228"/>
      <c r="E88" s="233"/>
      <c r="F88" s="238"/>
      <c r="G88" s="239"/>
      <c r="H88" s="236"/>
      <c r="I88" s="236"/>
      <c r="J88" s="236"/>
      <c r="K88" s="236"/>
      <c r="L88" s="236"/>
      <c r="M88" s="236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187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6" t="str">
        <f>C88</f>
        <v>BROOF (t3)</v>
      </c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14"/>
      <c r="B89" s="221"/>
      <c r="C89" s="272" t="s">
        <v>207</v>
      </c>
      <c r="D89" s="225"/>
      <c r="E89" s="231">
        <v>94.688000000000002</v>
      </c>
      <c r="F89" s="236"/>
      <c r="G89" s="236"/>
      <c r="H89" s="236"/>
      <c r="I89" s="236"/>
      <c r="J89" s="236"/>
      <c r="K89" s="236"/>
      <c r="L89" s="236"/>
      <c r="M89" s="236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112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45" outlineLevel="1" x14ac:dyDescent="0.2">
      <c r="A90" s="214"/>
      <c r="B90" s="221"/>
      <c r="C90" s="272" t="s">
        <v>208</v>
      </c>
      <c r="D90" s="225"/>
      <c r="E90" s="231">
        <v>16.401</v>
      </c>
      <c r="F90" s="236"/>
      <c r="G90" s="236"/>
      <c r="H90" s="236"/>
      <c r="I90" s="236"/>
      <c r="J90" s="236"/>
      <c r="K90" s="236"/>
      <c r="L90" s="236"/>
      <c r="M90" s="236"/>
      <c r="N90" s="223"/>
      <c r="O90" s="223"/>
      <c r="P90" s="223"/>
      <c r="Q90" s="223"/>
      <c r="R90" s="223"/>
      <c r="S90" s="223"/>
      <c r="T90" s="224"/>
      <c r="U90" s="223"/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112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33.75" outlineLevel="1" x14ac:dyDescent="0.2">
      <c r="A91" s="214">
        <v>34</v>
      </c>
      <c r="B91" s="221" t="s">
        <v>209</v>
      </c>
      <c r="C91" s="271" t="s">
        <v>210</v>
      </c>
      <c r="D91" s="223" t="s">
        <v>115</v>
      </c>
      <c r="E91" s="230">
        <v>10.65</v>
      </c>
      <c r="F91" s="235">
        <f>H91+J91</f>
        <v>0</v>
      </c>
      <c r="G91" s="236">
        <f>ROUND(E91*F91,2)</f>
        <v>0</v>
      </c>
      <c r="H91" s="236"/>
      <c r="I91" s="236">
        <f>ROUND(E91*H91,2)</f>
        <v>0</v>
      </c>
      <c r="J91" s="236"/>
      <c r="K91" s="236">
        <f>ROUND(E91*J91,2)</f>
        <v>0</v>
      </c>
      <c r="L91" s="236">
        <v>21</v>
      </c>
      <c r="M91" s="236">
        <f>G91*(1+L91/100)</f>
        <v>0</v>
      </c>
      <c r="N91" s="223">
        <v>4.0299999999999997E-3</v>
      </c>
      <c r="O91" s="223">
        <f>ROUND(E91*N91,5)</f>
        <v>4.292E-2</v>
      </c>
      <c r="P91" s="223">
        <v>0</v>
      </c>
      <c r="Q91" s="223">
        <f>ROUND(E91*P91,5)</f>
        <v>0</v>
      </c>
      <c r="R91" s="223"/>
      <c r="S91" s="223"/>
      <c r="T91" s="224">
        <v>0.28999999999999998</v>
      </c>
      <c r="U91" s="223">
        <f>ROUND(E91*T91,2)</f>
        <v>3.09</v>
      </c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110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33.75" outlineLevel="1" x14ac:dyDescent="0.2">
      <c r="A92" s="214"/>
      <c r="B92" s="221"/>
      <c r="C92" s="272" t="s">
        <v>211</v>
      </c>
      <c r="D92" s="225"/>
      <c r="E92" s="231">
        <v>10.65</v>
      </c>
      <c r="F92" s="236"/>
      <c r="G92" s="236"/>
      <c r="H92" s="236"/>
      <c r="I92" s="236"/>
      <c r="J92" s="236"/>
      <c r="K92" s="236"/>
      <c r="L92" s="236"/>
      <c r="M92" s="236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112</v>
      </c>
      <c r="AF92" s="213">
        <v>0</v>
      </c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">
      <c r="A93" s="214">
        <v>35</v>
      </c>
      <c r="B93" s="221" t="s">
        <v>212</v>
      </c>
      <c r="C93" s="271" t="s">
        <v>213</v>
      </c>
      <c r="D93" s="223" t="s">
        <v>141</v>
      </c>
      <c r="E93" s="230">
        <v>42.6</v>
      </c>
      <c r="F93" s="235">
        <f>H93+J93</f>
        <v>0</v>
      </c>
      <c r="G93" s="236">
        <f>ROUND(E93*F93,2)</f>
        <v>0</v>
      </c>
      <c r="H93" s="236"/>
      <c r="I93" s="236">
        <f>ROUND(E93*H93,2)</f>
        <v>0</v>
      </c>
      <c r="J93" s="236"/>
      <c r="K93" s="236">
        <f>ROUND(E93*J93,2)</f>
        <v>0</v>
      </c>
      <c r="L93" s="236">
        <v>21</v>
      </c>
      <c r="M93" s="236">
        <f>G93*(1+L93/100)</f>
        <v>0</v>
      </c>
      <c r="N93" s="223">
        <v>5.0000000000000002E-5</v>
      </c>
      <c r="O93" s="223">
        <f>ROUND(E93*N93,5)</f>
        <v>2.1299999999999999E-3</v>
      </c>
      <c r="P93" s="223">
        <v>0</v>
      </c>
      <c r="Q93" s="223">
        <f>ROUND(E93*P93,5)</f>
        <v>0</v>
      </c>
      <c r="R93" s="223"/>
      <c r="S93" s="223"/>
      <c r="T93" s="224">
        <v>7.1999999999999995E-2</v>
      </c>
      <c r="U93" s="223">
        <f>ROUND(E93*T93,2)</f>
        <v>3.07</v>
      </c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110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14"/>
      <c r="B94" s="221"/>
      <c r="C94" s="272" t="s">
        <v>214</v>
      </c>
      <c r="D94" s="225"/>
      <c r="E94" s="231">
        <v>42.6</v>
      </c>
      <c r="F94" s="236"/>
      <c r="G94" s="236"/>
      <c r="H94" s="236"/>
      <c r="I94" s="236"/>
      <c r="J94" s="236"/>
      <c r="K94" s="236"/>
      <c r="L94" s="236"/>
      <c r="M94" s="236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112</v>
      </c>
      <c r="AF94" s="213">
        <v>0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14">
        <v>36</v>
      </c>
      <c r="B95" s="221" t="s">
        <v>215</v>
      </c>
      <c r="C95" s="271" t="s">
        <v>216</v>
      </c>
      <c r="D95" s="223" t="s">
        <v>141</v>
      </c>
      <c r="E95" s="230">
        <v>43.878</v>
      </c>
      <c r="F95" s="235">
        <f>H95+J95</f>
        <v>0</v>
      </c>
      <c r="G95" s="236">
        <f>ROUND(E95*F95,2)</f>
        <v>0</v>
      </c>
      <c r="H95" s="236"/>
      <c r="I95" s="236">
        <f>ROUND(E95*H95,2)</f>
        <v>0</v>
      </c>
      <c r="J95" s="236"/>
      <c r="K95" s="236">
        <f>ROUND(E95*J95,2)</f>
        <v>0</v>
      </c>
      <c r="L95" s="236">
        <v>21</v>
      </c>
      <c r="M95" s="236">
        <f>G95*(1+L95/100)</f>
        <v>0</v>
      </c>
      <c r="N95" s="223">
        <v>5.0000000000000002E-5</v>
      </c>
      <c r="O95" s="223">
        <f>ROUND(E95*N95,5)</f>
        <v>2.1900000000000001E-3</v>
      </c>
      <c r="P95" s="223">
        <v>0</v>
      </c>
      <c r="Q95" s="223">
        <f>ROUND(E95*P95,5)</f>
        <v>0</v>
      </c>
      <c r="R95" s="223"/>
      <c r="S95" s="223"/>
      <c r="T95" s="224">
        <v>0</v>
      </c>
      <c r="U95" s="223">
        <f>ROUND(E95*T95,2)</f>
        <v>0</v>
      </c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205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/>
      <c r="B96" s="221"/>
      <c r="C96" s="272" t="s">
        <v>217</v>
      </c>
      <c r="D96" s="225"/>
      <c r="E96" s="231">
        <v>43.878</v>
      </c>
      <c r="F96" s="236"/>
      <c r="G96" s="236"/>
      <c r="H96" s="236"/>
      <c r="I96" s="236"/>
      <c r="J96" s="236"/>
      <c r="K96" s="236"/>
      <c r="L96" s="236"/>
      <c r="M96" s="236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112</v>
      </c>
      <c r="AF96" s="213">
        <v>0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14">
        <v>37</v>
      </c>
      <c r="B97" s="221" t="s">
        <v>218</v>
      </c>
      <c r="C97" s="271" t="s">
        <v>219</v>
      </c>
      <c r="D97" s="223" t="s">
        <v>151</v>
      </c>
      <c r="E97" s="230">
        <v>1.0499000000000001</v>
      </c>
      <c r="F97" s="235">
        <f>H97+J97</f>
        <v>0</v>
      </c>
      <c r="G97" s="236">
        <f>ROUND(E97*F97,2)</f>
        <v>0</v>
      </c>
      <c r="H97" s="236"/>
      <c r="I97" s="236">
        <f>ROUND(E97*H97,2)</f>
        <v>0</v>
      </c>
      <c r="J97" s="236"/>
      <c r="K97" s="236">
        <f>ROUND(E97*J97,2)</f>
        <v>0</v>
      </c>
      <c r="L97" s="236">
        <v>21</v>
      </c>
      <c r="M97" s="236">
        <f>G97*(1+L97/100)</f>
        <v>0</v>
      </c>
      <c r="N97" s="223">
        <v>0</v>
      </c>
      <c r="O97" s="223">
        <f>ROUND(E97*N97,5)</f>
        <v>0</v>
      </c>
      <c r="P97" s="223">
        <v>0</v>
      </c>
      <c r="Q97" s="223">
        <f>ROUND(E97*P97,5)</f>
        <v>0</v>
      </c>
      <c r="R97" s="223"/>
      <c r="S97" s="223"/>
      <c r="T97" s="224">
        <v>1.609</v>
      </c>
      <c r="U97" s="223">
        <f>ROUND(E97*T97,2)</f>
        <v>1.69</v>
      </c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110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/>
      <c r="B98" s="221"/>
      <c r="C98" s="272" t="s">
        <v>220</v>
      </c>
      <c r="D98" s="225"/>
      <c r="E98" s="231">
        <v>1.0499000000000001</v>
      </c>
      <c r="F98" s="236"/>
      <c r="G98" s="236"/>
      <c r="H98" s="236"/>
      <c r="I98" s="236"/>
      <c r="J98" s="236"/>
      <c r="K98" s="236"/>
      <c r="L98" s="236"/>
      <c r="M98" s="236"/>
      <c r="N98" s="223"/>
      <c r="O98" s="223"/>
      <c r="P98" s="223"/>
      <c r="Q98" s="223"/>
      <c r="R98" s="223"/>
      <c r="S98" s="223"/>
      <c r="T98" s="224"/>
      <c r="U98" s="223"/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112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x14ac:dyDescent="0.2">
      <c r="A99" s="215" t="s">
        <v>105</v>
      </c>
      <c r="B99" s="222" t="s">
        <v>74</v>
      </c>
      <c r="C99" s="273" t="s">
        <v>75</v>
      </c>
      <c r="D99" s="226"/>
      <c r="E99" s="232"/>
      <c r="F99" s="237"/>
      <c r="G99" s="237">
        <f>SUMIF(AE100:AE109,"&lt;&gt;NOR",G100:G109)</f>
        <v>0</v>
      </c>
      <c r="H99" s="237"/>
      <c r="I99" s="237">
        <f>SUM(I100:I109)</f>
        <v>0</v>
      </c>
      <c r="J99" s="237"/>
      <c r="K99" s="237">
        <f>SUM(K100:K109)</f>
        <v>0</v>
      </c>
      <c r="L99" s="237"/>
      <c r="M99" s="237">
        <f>SUM(M100:M109)</f>
        <v>0</v>
      </c>
      <c r="N99" s="226"/>
      <c r="O99" s="226">
        <f>SUM(O100:O109)</f>
        <v>0.22476000000000002</v>
      </c>
      <c r="P99" s="226"/>
      <c r="Q99" s="226">
        <f>SUM(Q100:Q109)</f>
        <v>0</v>
      </c>
      <c r="R99" s="226"/>
      <c r="S99" s="226"/>
      <c r="T99" s="227"/>
      <c r="U99" s="226">
        <f>SUM(U100:U109)</f>
        <v>21.14</v>
      </c>
      <c r="AE99" t="s">
        <v>106</v>
      </c>
    </row>
    <row r="100" spans="1:60" ht="22.5" outlineLevel="1" x14ac:dyDescent="0.2">
      <c r="A100" s="214">
        <v>38</v>
      </c>
      <c r="B100" s="221" t="s">
        <v>221</v>
      </c>
      <c r="C100" s="271" t="s">
        <v>222</v>
      </c>
      <c r="D100" s="223" t="s">
        <v>115</v>
      </c>
      <c r="E100" s="230">
        <v>172.72</v>
      </c>
      <c r="F100" s="235">
        <f>H100+J100</f>
        <v>0</v>
      </c>
      <c r="G100" s="236">
        <f>ROUND(E100*F100,2)</f>
        <v>0</v>
      </c>
      <c r="H100" s="236"/>
      <c r="I100" s="236">
        <f>ROUND(E100*H100,2)</f>
        <v>0</v>
      </c>
      <c r="J100" s="236"/>
      <c r="K100" s="236">
        <f>ROUND(E100*J100,2)</f>
        <v>0</v>
      </c>
      <c r="L100" s="236">
        <v>21</v>
      </c>
      <c r="M100" s="236">
        <f>G100*(1+L100/100)</f>
        <v>0</v>
      </c>
      <c r="N100" s="223">
        <v>1.6000000000000001E-4</v>
      </c>
      <c r="O100" s="223">
        <f>ROUND(E100*N100,5)</f>
        <v>2.7640000000000001E-2</v>
      </c>
      <c r="P100" s="223">
        <v>0</v>
      </c>
      <c r="Q100" s="223">
        <f>ROUND(E100*P100,5)</f>
        <v>0</v>
      </c>
      <c r="R100" s="223"/>
      <c r="S100" s="223"/>
      <c r="T100" s="224">
        <v>0.12</v>
      </c>
      <c r="U100" s="223">
        <f>ROUND(E100*T100,2)</f>
        <v>20.73</v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110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ht="22.5" outlineLevel="1" x14ac:dyDescent="0.2">
      <c r="A101" s="214"/>
      <c r="B101" s="221"/>
      <c r="C101" s="272" t="s">
        <v>223</v>
      </c>
      <c r="D101" s="225"/>
      <c r="E101" s="231">
        <v>93.84</v>
      </c>
      <c r="F101" s="236"/>
      <c r="G101" s="236"/>
      <c r="H101" s="236"/>
      <c r="I101" s="236"/>
      <c r="J101" s="236"/>
      <c r="K101" s="236"/>
      <c r="L101" s="236"/>
      <c r="M101" s="236"/>
      <c r="N101" s="223"/>
      <c r="O101" s="223"/>
      <c r="P101" s="223"/>
      <c r="Q101" s="223"/>
      <c r="R101" s="223"/>
      <c r="S101" s="223"/>
      <c r="T101" s="224"/>
      <c r="U101" s="22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112</v>
      </c>
      <c r="AF101" s="213">
        <v>0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14"/>
      <c r="B102" s="221"/>
      <c r="C102" s="272" t="s">
        <v>224</v>
      </c>
      <c r="D102" s="225"/>
      <c r="E102" s="231">
        <v>78.88</v>
      </c>
      <c r="F102" s="236"/>
      <c r="G102" s="236"/>
      <c r="H102" s="236"/>
      <c r="I102" s="236"/>
      <c r="J102" s="236"/>
      <c r="K102" s="236"/>
      <c r="L102" s="236"/>
      <c r="M102" s="236"/>
      <c r="N102" s="223"/>
      <c r="O102" s="223"/>
      <c r="P102" s="223"/>
      <c r="Q102" s="223"/>
      <c r="R102" s="223"/>
      <c r="S102" s="223"/>
      <c r="T102" s="224"/>
      <c r="U102" s="22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112</v>
      </c>
      <c r="AF102" s="213">
        <v>0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14">
        <v>39</v>
      </c>
      <c r="B103" s="221" t="s">
        <v>225</v>
      </c>
      <c r="C103" s="271" t="s">
        <v>226</v>
      </c>
      <c r="D103" s="223" t="s">
        <v>115</v>
      </c>
      <c r="E103" s="230">
        <v>98.531999999999996</v>
      </c>
      <c r="F103" s="235">
        <f>H103+J103</f>
        <v>0</v>
      </c>
      <c r="G103" s="236">
        <f>ROUND(E103*F103,2)</f>
        <v>0</v>
      </c>
      <c r="H103" s="236"/>
      <c r="I103" s="236">
        <f>ROUND(E103*H103,2)</f>
        <v>0</v>
      </c>
      <c r="J103" s="236"/>
      <c r="K103" s="236">
        <f>ROUND(E103*J103,2)</f>
        <v>0</v>
      </c>
      <c r="L103" s="236">
        <v>21</v>
      </c>
      <c r="M103" s="236">
        <f>G103*(1+L103/100)</f>
        <v>0</v>
      </c>
      <c r="N103" s="223">
        <v>1.1999999999999999E-3</v>
      </c>
      <c r="O103" s="223">
        <f>ROUND(E103*N103,5)</f>
        <v>0.11824</v>
      </c>
      <c r="P103" s="223">
        <v>0</v>
      </c>
      <c r="Q103" s="223">
        <f>ROUND(E103*P103,5)</f>
        <v>0</v>
      </c>
      <c r="R103" s="223"/>
      <c r="S103" s="223"/>
      <c r="T103" s="224">
        <v>0</v>
      </c>
      <c r="U103" s="223">
        <f>ROUND(E103*T103,2)</f>
        <v>0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205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/>
      <c r="B104" s="221"/>
      <c r="C104" s="272" t="s">
        <v>227</v>
      </c>
      <c r="D104" s="225"/>
      <c r="E104" s="231">
        <v>98.531999999999996</v>
      </c>
      <c r="F104" s="236"/>
      <c r="G104" s="236"/>
      <c r="H104" s="236"/>
      <c r="I104" s="236"/>
      <c r="J104" s="236"/>
      <c r="K104" s="236"/>
      <c r="L104" s="236"/>
      <c r="M104" s="236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112</v>
      </c>
      <c r="AF104" s="213">
        <v>0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14">
        <v>40</v>
      </c>
      <c r="B105" s="221" t="s">
        <v>228</v>
      </c>
      <c r="C105" s="271" t="s">
        <v>229</v>
      </c>
      <c r="D105" s="223" t="s">
        <v>230</v>
      </c>
      <c r="E105" s="230">
        <v>3.1551999999999998</v>
      </c>
      <c r="F105" s="235">
        <f>H105+J105</f>
        <v>0</v>
      </c>
      <c r="G105" s="236">
        <f>ROUND(E105*F105,2)</f>
        <v>0</v>
      </c>
      <c r="H105" s="236"/>
      <c r="I105" s="236">
        <f>ROUND(E105*H105,2)</f>
        <v>0</v>
      </c>
      <c r="J105" s="236"/>
      <c r="K105" s="236">
        <f>ROUND(E105*J105,2)</f>
        <v>0</v>
      </c>
      <c r="L105" s="236">
        <v>21</v>
      </c>
      <c r="M105" s="236">
        <f>G105*(1+L105/100)</f>
        <v>0</v>
      </c>
      <c r="N105" s="223">
        <v>2.5000000000000001E-2</v>
      </c>
      <c r="O105" s="223">
        <f>ROUND(E105*N105,5)</f>
        <v>7.8880000000000006E-2</v>
      </c>
      <c r="P105" s="223">
        <v>0</v>
      </c>
      <c r="Q105" s="223">
        <f>ROUND(E105*P105,5)</f>
        <v>0</v>
      </c>
      <c r="R105" s="223"/>
      <c r="S105" s="223"/>
      <c r="T105" s="224">
        <v>0</v>
      </c>
      <c r="U105" s="223">
        <f>ROUND(E105*T105,2)</f>
        <v>0</v>
      </c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205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">
      <c r="A106" s="214"/>
      <c r="B106" s="221"/>
      <c r="C106" s="274" t="s">
        <v>231</v>
      </c>
      <c r="D106" s="228"/>
      <c r="E106" s="233"/>
      <c r="F106" s="238"/>
      <c r="G106" s="239"/>
      <c r="H106" s="236"/>
      <c r="I106" s="236"/>
      <c r="J106" s="236"/>
      <c r="K106" s="236"/>
      <c r="L106" s="236"/>
      <c r="M106" s="236"/>
      <c r="N106" s="223"/>
      <c r="O106" s="223"/>
      <c r="P106" s="223"/>
      <c r="Q106" s="223"/>
      <c r="R106" s="223"/>
      <c r="S106" s="223"/>
      <c r="T106" s="224"/>
      <c r="U106" s="22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187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6" t="str">
        <f>C106</f>
        <v>EPS 150 tl. 120 mm</v>
      </c>
      <c r="BB106" s="213"/>
      <c r="BC106" s="213"/>
      <c r="BD106" s="213"/>
      <c r="BE106" s="213"/>
      <c r="BF106" s="213"/>
      <c r="BG106" s="213"/>
      <c r="BH106" s="213"/>
    </row>
    <row r="107" spans="1:60" ht="22.5" outlineLevel="1" x14ac:dyDescent="0.2">
      <c r="A107" s="214"/>
      <c r="B107" s="221"/>
      <c r="C107" s="272" t="s">
        <v>232</v>
      </c>
      <c r="D107" s="225"/>
      <c r="E107" s="231">
        <v>3.1551999999999998</v>
      </c>
      <c r="F107" s="236"/>
      <c r="G107" s="236"/>
      <c r="H107" s="236"/>
      <c r="I107" s="236"/>
      <c r="J107" s="236"/>
      <c r="K107" s="236"/>
      <c r="L107" s="236"/>
      <c r="M107" s="236"/>
      <c r="N107" s="223"/>
      <c r="O107" s="223"/>
      <c r="P107" s="223"/>
      <c r="Q107" s="223"/>
      <c r="R107" s="223"/>
      <c r="S107" s="223"/>
      <c r="T107" s="224"/>
      <c r="U107" s="22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112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1" x14ac:dyDescent="0.2">
      <c r="A108" s="214">
        <v>41</v>
      </c>
      <c r="B108" s="221" t="s">
        <v>233</v>
      </c>
      <c r="C108" s="271" t="s">
        <v>234</v>
      </c>
      <c r="D108" s="223" t="s">
        <v>151</v>
      </c>
      <c r="E108" s="230">
        <v>0.2248</v>
      </c>
      <c r="F108" s="235">
        <f>H108+J108</f>
        <v>0</v>
      </c>
      <c r="G108" s="236">
        <f>ROUND(E108*F108,2)</f>
        <v>0</v>
      </c>
      <c r="H108" s="236"/>
      <c r="I108" s="236">
        <f>ROUND(E108*H108,2)</f>
        <v>0</v>
      </c>
      <c r="J108" s="236"/>
      <c r="K108" s="236">
        <f>ROUND(E108*J108,2)</f>
        <v>0</v>
      </c>
      <c r="L108" s="236">
        <v>21</v>
      </c>
      <c r="M108" s="236">
        <f>G108*(1+L108/100)</f>
        <v>0</v>
      </c>
      <c r="N108" s="223">
        <v>0</v>
      </c>
      <c r="O108" s="223">
        <f>ROUND(E108*N108,5)</f>
        <v>0</v>
      </c>
      <c r="P108" s="223">
        <v>0</v>
      </c>
      <c r="Q108" s="223">
        <f>ROUND(E108*P108,5)</f>
        <v>0</v>
      </c>
      <c r="R108" s="223"/>
      <c r="S108" s="223"/>
      <c r="T108" s="224">
        <v>1.831</v>
      </c>
      <c r="U108" s="223">
        <f>ROUND(E108*T108,2)</f>
        <v>0.41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110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14"/>
      <c r="B109" s="221"/>
      <c r="C109" s="272" t="s">
        <v>235</v>
      </c>
      <c r="D109" s="225"/>
      <c r="E109" s="231">
        <v>0.2248</v>
      </c>
      <c r="F109" s="236"/>
      <c r="G109" s="236"/>
      <c r="H109" s="236"/>
      <c r="I109" s="236"/>
      <c r="J109" s="236"/>
      <c r="K109" s="236"/>
      <c r="L109" s="236"/>
      <c r="M109" s="236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112</v>
      </c>
      <c r="AF109" s="213">
        <v>0</v>
      </c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x14ac:dyDescent="0.2">
      <c r="A110" s="215" t="s">
        <v>105</v>
      </c>
      <c r="B110" s="222" t="s">
        <v>76</v>
      </c>
      <c r="C110" s="273" t="s">
        <v>77</v>
      </c>
      <c r="D110" s="226"/>
      <c r="E110" s="232"/>
      <c r="F110" s="237"/>
      <c r="G110" s="237">
        <f>SUMIF(AE111:AE122,"&lt;&gt;NOR",G111:G122)</f>
        <v>0</v>
      </c>
      <c r="H110" s="237"/>
      <c r="I110" s="237">
        <f>SUM(I111:I122)</f>
        <v>0</v>
      </c>
      <c r="J110" s="237"/>
      <c r="K110" s="237">
        <f>SUM(K111:K122)</f>
        <v>0</v>
      </c>
      <c r="L110" s="237"/>
      <c r="M110" s="237">
        <f>SUM(M111:M122)</f>
        <v>0</v>
      </c>
      <c r="N110" s="226"/>
      <c r="O110" s="226">
        <f>SUM(O111:O122)</f>
        <v>5.774E-2</v>
      </c>
      <c r="P110" s="226"/>
      <c r="Q110" s="226">
        <f>SUM(Q111:Q122)</f>
        <v>9.2850000000000002E-2</v>
      </c>
      <c r="R110" s="226"/>
      <c r="S110" s="226"/>
      <c r="T110" s="227"/>
      <c r="U110" s="226">
        <f>SUM(U111:U122)</f>
        <v>18.38</v>
      </c>
      <c r="AE110" t="s">
        <v>106</v>
      </c>
    </row>
    <row r="111" spans="1:60" ht="22.5" outlineLevel="1" x14ac:dyDescent="0.2">
      <c r="A111" s="214">
        <v>42</v>
      </c>
      <c r="B111" s="221" t="s">
        <v>236</v>
      </c>
      <c r="C111" s="271" t="s">
        <v>237</v>
      </c>
      <c r="D111" s="223" t="s">
        <v>141</v>
      </c>
      <c r="E111" s="230">
        <v>5.4</v>
      </c>
      <c r="F111" s="235">
        <f>H111+J111</f>
        <v>0</v>
      </c>
      <c r="G111" s="236">
        <f>ROUND(E111*F111,2)</f>
        <v>0</v>
      </c>
      <c r="H111" s="236"/>
      <c r="I111" s="236">
        <f>ROUND(E111*H111,2)</f>
        <v>0</v>
      </c>
      <c r="J111" s="236"/>
      <c r="K111" s="236">
        <f>ROUND(E111*J111,2)</f>
        <v>0</v>
      </c>
      <c r="L111" s="236">
        <v>21</v>
      </c>
      <c r="M111" s="236">
        <f>G111*(1+L111/100)</f>
        <v>0</v>
      </c>
      <c r="N111" s="223">
        <v>0</v>
      </c>
      <c r="O111" s="223">
        <f>ROUND(E111*N111,5)</f>
        <v>0</v>
      </c>
      <c r="P111" s="223">
        <v>1.3500000000000001E-3</v>
      </c>
      <c r="Q111" s="223">
        <f>ROUND(E111*P111,5)</f>
        <v>7.2899999999999996E-3</v>
      </c>
      <c r="R111" s="223"/>
      <c r="S111" s="223"/>
      <c r="T111" s="224">
        <v>9.1999999999999998E-2</v>
      </c>
      <c r="U111" s="223">
        <f>ROUND(E111*T111,2)</f>
        <v>0.5</v>
      </c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110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1" x14ac:dyDescent="0.2">
      <c r="A112" s="214"/>
      <c r="B112" s="221"/>
      <c r="C112" s="272" t="s">
        <v>238</v>
      </c>
      <c r="D112" s="225"/>
      <c r="E112" s="231">
        <v>5.4</v>
      </c>
      <c r="F112" s="236"/>
      <c r="G112" s="236"/>
      <c r="H112" s="236"/>
      <c r="I112" s="236"/>
      <c r="J112" s="236"/>
      <c r="K112" s="236"/>
      <c r="L112" s="236"/>
      <c r="M112" s="236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112</v>
      </c>
      <c r="AF112" s="213">
        <v>0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ht="33.75" outlineLevel="1" x14ac:dyDescent="0.2">
      <c r="A113" s="214">
        <v>43</v>
      </c>
      <c r="B113" s="221" t="s">
        <v>239</v>
      </c>
      <c r="C113" s="271" t="s">
        <v>240</v>
      </c>
      <c r="D113" s="223" t="s">
        <v>141</v>
      </c>
      <c r="E113" s="230">
        <v>37.200000000000003</v>
      </c>
      <c r="F113" s="235">
        <f>H113+J113</f>
        <v>0</v>
      </c>
      <c r="G113" s="236">
        <f>ROUND(E113*F113,2)</f>
        <v>0</v>
      </c>
      <c r="H113" s="236"/>
      <c r="I113" s="236">
        <f>ROUND(E113*H113,2)</f>
        <v>0</v>
      </c>
      <c r="J113" s="236"/>
      <c r="K113" s="236">
        <f>ROUND(E113*J113,2)</f>
        <v>0</v>
      </c>
      <c r="L113" s="236">
        <v>21</v>
      </c>
      <c r="M113" s="236">
        <f>G113*(1+L113/100)</f>
        <v>0</v>
      </c>
      <c r="N113" s="223">
        <v>1.0499999999999999E-3</v>
      </c>
      <c r="O113" s="223">
        <f>ROUND(E113*N113,5)</f>
        <v>3.9059999999999997E-2</v>
      </c>
      <c r="P113" s="223">
        <v>0</v>
      </c>
      <c r="Q113" s="223">
        <f>ROUND(E113*P113,5)</f>
        <v>0</v>
      </c>
      <c r="R113" s="223"/>
      <c r="S113" s="223"/>
      <c r="T113" s="224">
        <v>0.29625000000000001</v>
      </c>
      <c r="U113" s="223">
        <f>ROUND(E113*T113,2)</f>
        <v>11.02</v>
      </c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110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14"/>
      <c r="B114" s="221"/>
      <c r="C114" s="272" t="s">
        <v>241</v>
      </c>
      <c r="D114" s="225"/>
      <c r="E114" s="231">
        <v>37.200000000000003</v>
      </c>
      <c r="F114" s="236"/>
      <c r="G114" s="236"/>
      <c r="H114" s="236"/>
      <c r="I114" s="236"/>
      <c r="J114" s="236"/>
      <c r="K114" s="236"/>
      <c r="L114" s="236"/>
      <c r="M114" s="236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112</v>
      </c>
      <c r="AF114" s="213">
        <v>0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14">
        <v>44</v>
      </c>
      <c r="B115" s="221" t="s">
        <v>242</v>
      </c>
      <c r="C115" s="271" t="s">
        <v>243</v>
      </c>
      <c r="D115" s="223" t="s">
        <v>141</v>
      </c>
      <c r="E115" s="230">
        <v>5.4</v>
      </c>
      <c r="F115" s="235">
        <f>H115+J115</f>
        <v>0</v>
      </c>
      <c r="G115" s="236">
        <f>ROUND(E115*F115,2)</f>
        <v>0</v>
      </c>
      <c r="H115" s="236"/>
      <c r="I115" s="236">
        <f>ROUND(E115*H115,2)</f>
        <v>0</v>
      </c>
      <c r="J115" s="236"/>
      <c r="K115" s="236">
        <f>ROUND(E115*J115,2)</f>
        <v>0</v>
      </c>
      <c r="L115" s="236">
        <v>21</v>
      </c>
      <c r="M115" s="236">
        <f>G115*(1+L115/100)</f>
        <v>0</v>
      </c>
      <c r="N115" s="223">
        <v>3.46E-3</v>
      </c>
      <c r="O115" s="223">
        <f>ROUND(E115*N115,5)</f>
        <v>1.8679999999999999E-2</v>
      </c>
      <c r="P115" s="223">
        <v>0</v>
      </c>
      <c r="Q115" s="223">
        <f>ROUND(E115*P115,5)</f>
        <v>0</v>
      </c>
      <c r="R115" s="223"/>
      <c r="S115" s="223"/>
      <c r="T115" s="224">
        <v>0.38524999999999998</v>
      </c>
      <c r="U115" s="223">
        <f>ROUND(E115*T115,2)</f>
        <v>2.08</v>
      </c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110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/>
      <c r="B116" s="221"/>
      <c r="C116" s="272" t="s">
        <v>244</v>
      </c>
      <c r="D116" s="225"/>
      <c r="E116" s="231">
        <v>5.4</v>
      </c>
      <c r="F116" s="236"/>
      <c r="G116" s="236"/>
      <c r="H116" s="236"/>
      <c r="I116" s="236"/>
      <c r="J116" s="236"/>
      <c r="K116" s="236"/>
      <c r="L116" s="236"/>
      <c r="M116" s="236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112</v>
      </c>
      <c r="AF116" s="213">
        <v>0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14">
        <v>45</v>
      </c>
      <c r="B117" s="221" t="s">
        <v>245</v>
      </c>
      <c r="C117" s="271" t="s">
        <v>246</v>
      </c>
      <c r="D117" s="223" t="s">
        <v>141</v>
      </c>
      <c r="E117" s="230">
        <v>37.200000000000003</v>
      </c>
      <c r="F117" s="235">
        <f>H117+J117</f>
        <v>0</v>
      </c>
      <c r="G117" s="236">
        <f>ROUND(E117*F117,2)</f>
        <v>0</v>
      </c>
      <c r="H117" s="236"/>
      <c r="I117" s="236">
        <f>ROUND(E117*H117,2)</f>
        <v>0</v>
      </c>
      <c r="J117" s="236"/>
      <c r="K117" s="236">
        <f>ROUND(E117*J117,2)</f>
        <v>0</v>
      </c>
      <c r="L117" s="236">
        <v>21</v>
      </c>
      <c r="M117" s="236">
        <f>G117*(1+L117/100)</f>
        <v>0</v>
      </c>
      <c r="N117" s="223">
        <v>0</v>
      </c>
      <c r="O117" s="223">
        <f>ROUND(E117*N117,5)</f>
        <v>0</v>
      </c>
      <c r="P117" s="223">
        <v>2.3E-3</v>
      </c>
      <c r="Q117" s="223">
        <f>ROUND(E117*P117,5)</f>
        <v>8.5559999999999997E-2</v>
      </c>
      <c r="R117" s="223"/>
      <c r="S117" s="223"/>
      <c r="T117" s="224">
        <v>0.10992</v>
      </c>
      <c r="U117" s="223">
        <f>ROUND(E117*T117,2)</f>
        <v>4.09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110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ht="22.5" outlineLevel="1" x14ac:dyDescent="0.2">
      <c r="A118" s="214"/>
      <c r="B118" s="221"/>
      <c r="C118" s="272" t="s">
        <v>241</v>
      </c>
      <c r="D118" s="225"/>
      <c r="E118" s="231">
        <v>37.200000000000003</v>
      </c>
      <c r="F118" s="236"/>
      <c r="G118" s="236"/>
      <c r="H118" s="236"/>
      <c r="I118" s="236"/>
      <c r="J118" s="236"/>
      <c r="K118" s="236"/>
      <c r="L118" s="236"/>
      <c r="M118" s="236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112</v>
      </c>
      <c r="AF118" s="213">
        <v>0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22.5" outlineLevel="1" x14ac:dyDescent="0.2">
      <c r="A119" s="214">
        <v>46</v>
      </c>
      <c r="B119" s="221" t="s">
        <v>58</v>
      </c>
      <c r="C119" s="271" t="s">
        <v>247</v>
      </c>
      <c r="D119" s="223" t="s">
        <v>151</v>
      </c>
      <c r="E119" s="230">
        <v>8.5599999999999996E-2</v>
      </c>
      <c r="F119" s="235">
        <f>H119+J119</f>
        <v>0</v>
      </c>
      <c r="G119" s="236">
        <f>ROUND(E119*F119,2)</f>
        <v>0</v>
      </c>
      <c r="H119" s="236"/>
      <c r="I119" s="236">
        <f>ROUND(E119*H119,2)</f>
        <v>0</v>
      </c>
      <c r="J119" s="236"/>
      <c r="K119" s="236">
        <f>ROUND(E119*J119,2)</f>
        <v>0</v>
      </c>
      <c r="L119" s="236">
        <v>21</v>
      </c>
      <c r="M119" s="236">
        <f>G119*(1+L119/100)</f>
        <v>0</v>
      </c>
      <c r="N119" s="223">
        <v>0</v>
      </c>
      <c r="O119" s="223">
        <f>ROUND(E119*N119,5)</f>
        <v>0</v>
      </c>
      <c r="P119" s="223">
        <v>0</v>
      </c>
      <c r="Q119" s="223">
        <f>ROUND(E119*P119,5)</f>
        <v>0</v>
      </c>
      <c r="R119" s="223"/>
      <c r="S119" s="223"/>
      <c r="T119" s="224">
        <v>4.82</v>
      </c>
      <c r="U119" s="223">
        <f>ROUND(E119*T119,2)</f>
        <v>0.41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110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14"/>
      <c r="B120" s="221"/>
      <c r="C120" s="272" t="s">
        <v>248</v>
      </c>
      <c r="D120" s="225"/>
      <c r="E120" s="231">
        <v>8.5599999999999996E-2</v>
      </c>
      <c r="F120" s="236"/>
      <c r="G120" s="236"/>
      <c r="H120" s="236"/>
      <c r="I120" s="236"/>
      <c r="J120" s="236"/>
      <c r="K120" s="236"/>
      <c r="L120" s="236"/>
      <c r="M120" s="236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112</v>
      </c>
      <c r="AF120" s="213">
        <v>0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14">
        <v>47</v>
      </c>
      <c r="B121" s="221" t="s">
        <v>249</v>
      </c>
      <c r="C121" s="271" t="s">
        <v>250</v>
      </c>
      <c r="D121" s="223" t="s">
        <v>151</v>
      </c>
      <c r="E121" s="230">
        <v>5.7700000000000001E-2</v>
      </c>
      <c r="F121" s="235">
        <f>H121+J121</f>
        <v>0</v>
      </c>
      <c r="G121" s="236">
        <f>ROUND(E121*F121,2)</f>
        <v>0</v>
      </c>
      <c r="H121" s="236"/>
      <c r="I121" s="236">
        <f>ROUND(E121*H121,2)</f>
        <v>0</v>
      </c>
      <c r="J121" s="236"/>
      <c r="K121" s="236">
        <f>ROUND(E121*J121,2)</f>
        <v>0</v>
      </c>
      <c r="L121" s="236">
        <v>21</v>
      </c>
      <c r="M121" s="236">
        <f>G121*(1+L121/100)</f>
        <v>0</v>
      </c>
      <c r="N121" s="223">
        <v>0</v>
      </c>
      <c r="O121" s="223">
        <f>ROUND(E121*N121,5)</f>
        <v>0</v>
      </c>
      <c r="P121" s="223">
        <v>0</v>
      </c>
      <c r="Q121" s="223">
        <f>ROUND(E121*P121,5)</f>
        <v>0</v>
      </c>
      <c r="R121" s="223"/>
      <c r="S121" s="223"/>
      <c r="T121" s="224">
        <v>4.82</v>
      </c>
      <c r="U121" s="223">
        <f>ROUND(E121*T121,2)</f>
        <v>0.28000000000000003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110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">
      <c r="A122" s="214"/>
      <c r="B122" s="221"/>
      <c r="C122" s="272" t="s">
        <v>251</v>
      </c>
      <c r="D122" s="225"/>
      <c r="E122" s="231">
        <v>5.7700000000000001E-2</v>
      </c>
      <c r="F122" s="236"/>
      <c r="G122" s="236"/>
      <c r="H122" s="236"/>
      <c r="I122" s="236"/>
      <c r="J122" s="236"/>
      <c r="K122" s="236"/>
      <c r="L122" s="236"/>
      <c r="M122" s="236"/>
      <c r="N122" s="223"/>
      <c r="O122" s="223"/>
      <c r="P122" s="223"/>
      <c r="Q122" s="223"/>
      <c r="R122" s="223"/>
      <c r="S122" s="223"/>
      <c r="T122" s="224"/>
      <c r="U122" s="22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112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x14ac:dyDescent="0.2">
      <c r="A123" s="215" t="s">
        <v>105</v>
      </c>
      <c r="B123" s="222" t="s">
        <v>78</v>
      </c>
      <c r="C123" s="273" t="s">
        <v>26</v>
      </c>
      <c r="D123" s="226"/>
      <c r="E123" s="232"/>
      <c r="F123" s="237"/>
      <c r="G123" s="237">
        <f>SUMIF(AE124:AE138,"&lt;&gt;NOR",G124:G138)</f>
        <v>0</v>
      </c>
      <c r="H123" s="237"/>
      <c r="I123" s="237">
        <f>SUM(I124:I138)</f>
        <v>0</v>
      </c>
      <c r="J123" s="237"/>
      <c r="K123" s="237">
        <f>SUM(K124:K138)</f>
        <v>0</v>
      </c>
      <c r="L123" s="237"/>
      <c r="M123" s="237">
        <f>SUM(M124:M138)</f>
        <v>0</v>
      </c>
      <c r="N123" s="226"/>
      <c r="O123" s="226">
        <f>SUM(O124:O138)</f>
        <v>0</v>
      </c>
      <c r="P123" s="226"/>
      <c r="Q123" s="226">
        <f>SUM(Q124:Q138)</f>
        <v>0</v>
      </c>
      <c r="R123" s="226"/>
      <c r="S123" s="226"/>
      <c r="T123" s="227"/>
      <c r="U123" s="226">
        <f>SUM(U124:U138)</f>
        <v>0</v>
      </c>
      <c r="AE123" t="s">
        <v>106</v>
      </c>
    </row>
    <row r="124" spans="1:60" outlineLevel="1" x14ac:dyDescent="0.2">
      <c r="A124" s="214">
        <v>48</v>
      </c>
      <c r="B124" s="221" t="s">
        <v>252</v>
      </c>
      <c r="C124" s="271" t="s">
        <v>253</v>
      </c>
      <c r="D124" s="223" t="s">
        <v>254</v>
      </c>
      <c r="E124" s="230">
        <v>1</v>
      </c>
      <c r="F124" s="235">
        <f>H124+J124</f>
        <v>0</v>
      </c>
      <c r="G124" s="236">
        <f>ROUND(E124*F124,2)</f>
        <v>0</v>
      </c>
      <c r="H124" s="236"/>
      <c r="I124" s="236">
        <f>ROUND(E124*H124,2)</f>
        <v>0</v>
      </c>
      <c r="J124" s="236"/>
      <c r="K124" s="236">
        <f>ROUND(E124*J124,2)</f>
        <v>0</v>
      </c>
      <c r="L124" s="236">
        <v>21</v>
      </c>
      <c r="M124" s="236">
        <f>G124*(1+L124/100)</f>
        <v>0</v>
      </c>
      <c r="N124" s="223">
        <v>0</v>
      </c>
      <c r="O124" s="223">
        <f>ROUND(E124*N124,5)</f>
        <v>0</v>
      </c>
      <c r="P124" s="223">
        <v>0</v>
      </c>
      <c r="Q124" s="223">
        <f>ROUND(E124*P124,5)</f>
        <v>0</v>
      </c>
      <c r="R124" s="223"/>
      <c r="S124" s="223"/>
      <c r="T124" s="224">
        <v>0</v>
      </c>
      <c r="U124" s="223">
        <f>ROUND(E124*T124,2)</f>
        <v>0</v>
      </c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110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33.75" outlineLevel="1" x14ac:dyDescent="0.2">
      <c r="A125" s="214"/>
      <c r="B125" s="221"/>
      <c r="C125" s="274" t="s">
        <v>255</v>
      </c>
      <c r="D125" s="228"/>
      <c r="E125" s="233"/>
      <c r="F125" s="238"/>
      <c r="G125" s="239"/>
      <c r="H125" s="236"/>
      <c r="I125" s="236"/>
      <c r="J125" s="236"/>
      <c r="K125" s="236"/>
      <c r="L125" s="236"/>
      <c r="M125" s="236"/>
      <c r="N125" s="223"/>
      <c r="O125" s="223"/>
      <c r="P125" s="223"/>
      <c r="Q125" s="223"/>
      <c r="R125" s="223"/>
      <c r="S125" s="223"/>
      <c r="T125" s="224"/>
      <c r="U125" s="22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187</v>
      </c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6" t="str">
        <f>C125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14"/>
      <c r="B126" s="221"/>
      <c r="C126" s="274" t="s">
        <v>256</v>
      </c>
      <c r="D126" s="228"/>
      <c r="E126" s="233"/>
      <c r="F126" s="238"/>
      <c r="G126" s="239"/>
      <c r="H126" s="236"/>
      <c r="I126" s="236"/>
      <c r="J126" s="236"/>
      <c r="K126" s="236"/>
      <c r="L126" s="236"/>
      <c r="M126" s="236"/>
      <c r="N126" s="223"/>
      <c r="O126" s="223"/>
      <c r="P126" s="223"/>
      <c r="Q126" s="223"/>
      <c r="R126" s="223"/>
      <c r="S126" s="223"/>
      <c r="T126" s="224"/>
      <c r="U126" s="22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187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6" t="str">
        <f>C126</f>
        <v>1) Vybudování zařízení staveniště.</v>
      </c>
      <c r="BB126" s="213"/>
      <c r="BC126" s="213"/>
      <c r="BD126" s="213"/>
      <c r="BE126" s="213"/>
      <c r="BF126" s="213"/>
      <c r="BG126" s="213"/>
      <c r="BH126" s="213"/>
    </row>
    <row r="127" spans="1:60" ht="45" outlineLevel="1" x14ac:dyDescent="0.2">
      <c r="A127" s="214"/>
      <c r="B127" s="221"/>
      <c r="C127" s="274" t="s">
        <v>257</v>
      </c>
      <c r="D127" s="228"/>
      <c r="E127" s="233"/>
      <c r="F127" s="238"/>
      <c r="G127" s="239"/>
      <c r="H127" s="236"/>
      <c r="I127" s="236"/>
      <c r="J127" s="236"/>
      <c r="K127" s="236"/>
      <c r="L127" s="236"/>
      <c r="M127" s="236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187</v>
      </c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6" t="str">
        <f>C127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/>
      <c r="B128" s="221"/>
      <c r="C128" s="274" t="s">
        <v>258</v>
      </c>
      <c r="D128" s="228"/>
      <c r="E128" s="233"/>
      <c r="F128" s="238"/>
      <c r="G128" s="239"/>
      <c r="H128" s="236"/>
      <c r="I128" s="236"/>
      <c r="J128" s="236"/>
      <c r="K128" s="236"/>
      <c r="L128" s="236"/>
      <c r="M128" s="236"/>
      <c r="N128" s="223"/>
      <c r="O128" s="223"/>
      <c r="P128" s="223"/>
      <c r="Q128" s="223"/>
      <c r="R128" s="223"/>
      <c r="S128" s="223"/>
      <c r="T128" s="224"/>
      <c r="U128" s="22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187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6" t="str">
        <f>C128</f>
        <v>2) Provoz zařízení staveniště.</v>
      </c>
      <c r="BB128" s="213"/>
      <c r="BC128" s="213"/>
      <c r="BD128" s="213"/>
      <c r="BE128" s="213"/>
      <c r="BF128" s="213"/>
      <c r="BG128" s="213"/>
      <c r="BH128" s="213"/>
    </row>
    <row r="129" spans="1:60" ht="45" outlineLevel="1" x14ac:dyDescent="0.2">
      <c r="A129" s="214"/>
      <c r="B129" s="221"/>
      <c r="C129" s="274" t="s">
        <v>259</v>
      </c>
      <c r="D129" s="228"/>
      <c r="E129" s="233"/>
      <c r="F129" s="238"/>
      <c r="G129" s="239"/>
      <c r="H129" s="236"/>
      <c r="I129" s="236"/>
      <c r="J129" s="236"/>
      <c r="K129" s="236"/>
      <c r="L129" s="236"/>
      <c r="M129" s="236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187</v>
      </c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6" t="str">
        <f>C129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">
      <c r="A130" s="214"/>
      <c r="B130" s="221"/>
      <c r="C130" s="274" t="s">
        <v>260</v>
      </c>
      <c r="D130" s="228"/>
      <c r="E130" s="233"/>
      <c r="F130" s="238"/>
      <c r="G130" s="239"/>
      <c r="H130" s="236"/>
      <c r="I130" s="236"/>
      <c r="J130" s="236"/>
      <c r="K130" s="236"/>
      <c r="L130" s="236"/>
      <c r="M130" s="236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187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6" t="str">
        <f>C130</f>
        <v>3) Odstranění zařízení staveniště.</v>
      </c>
      <c r="BB130" s="213"/>
      <c r="BC130" s="213"/>
      <c r="BD130" s="213"/>
      <c r="BE130" s="213"/>
      <c r="BF130" s="213"/>
      <c r="BG130" s="213"/>
      <c r="BH130" s="213"/>
    </row>
    <row r="131" spans="1:60" ht="33.75" outlineLevel="1" x14ac:dyDescent="0.2">
      <c r="A131" s="214"/>
      <c r="B131" s="221"/>
      <c r="C131" s="274" t="s">
        <v>261</v>
      </c>
      <c r="D131" s="228"/>
      <c r="E131" s="233"/>
      <c r="F131" s="238"/>
      <c r="G131" s="239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187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6" t="str">
        <f>C131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/>
      <c r="B132" s="221"/>
      <c r="C132" s="275" t="s">
        <v>262</v>
      </c>
      <c r="D132" s="229"/>
      <c r="E132" s="234"/>
      <c r="F132" s="240"/>
      <c r="G132" s="240"/>
      <c r="H132" s="236"/>
      <c r="I132" s="236"/>
      <c r="J132" s="236"/>
      <c r="K132" s="236"/>
      <c r="L132" s="236"/>
      <c r="M132" s="236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187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ht="101.25" outlineLevel="1" x14ac:dyDescent="0.2">
      <c r="A133" s="214"/>
      <c r="B133" s="221"/>
      <c r="C133" s="274" t="s">
        <v>263</v>
      </c>
      <c r="D133" s="228"/>
      <c r="E133" s="233"/>
      <c r="F133" s="238"/>
      <c r="G133" s="239"/>
      <c r="H133" s="236"/>
      <c r="I133" s="236"/>
      <c r="J133" s="236"/>
      <c r="K133" s="236"/>
      <c r="L133" s="236"/>
      <c r="M133" s="236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187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6" t="str">
        <f>C133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14">
        <v>49</v>
      </c>
      <c r="B134" s="221" t="s">
        <v>264</v>
      </c>
      <c r="C134" s="271" t="s">
        <v>265</v>
      </c>
      <c r="D134" s="223" t="s">
        <v>254</v>
      </c>
      <c r="E134" s="230">
        <v>1</v>
      </c>
      <c r="F134" s="235">
        <f>H134+J134</f>
        <v>0</v>
      </c>
      <c r="G134" s="236">
        <f>ROUND(E134*F134,2)</f>
        <v>0</v>
      </c>
      <c r="H134" s="236"/>
      <c r="I134" s="236">
        <f>ROUND(E134*H134,2)</f>
        <v>0</v>
      </c>
      <c r="J134" s="236"/>
      <c r="K134" s="236">
        <f>ROUND(E134*J134,2)</f>
        <v>0</v>
      </c>
      <c r="L134" s="236">
        <v>21</v>
      </c>
      <c r="M134" s="236">
        <f>G134*(1+L134/100)</f>
        <v>0</v>
      </c>
      <c r="N134" s="223">
        <v>0</v>
      </c>
      <c r="O134" s="223">
        <f>ROUND(E134*N134,5)</f>
        <v>0</v>
      </c>
      <c r="P134" s="223">
        <v>0</v>
      </c>
      <c r="Q134" s="223">
        <f>ROUND(E134*P134,5)</f>
        <v>0</v>
      </c>
      <c r="R134" s="223"/>
      <c r="S134" s="223"/>
      <c r="T134" s="224">
        <v>0</v>
      </c>
      <c r="U134" s="223">
        <f>ROUND(E134*T134,2)</f>
        <v>0</v>
      </c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110</v>
      </c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ht="33.75" outlineLevel="1" x14ac:dyDescent="0.2">
      <c r="A135" s="214"/>
      <c r="B135" s="221"/>
      <c r="C135" s="274" t="s">
        <v>266</v>
      </c>
      <c r="D135" s="228"/>
      <c r="E135" s="233"/>
      <c r="F135" s="238"/>
      <c r="G135" s="239"/>
      <c r="H135" s="236"/>
      <c r="I135" s="236"/>
      <c r="J135" s="236"/>
      <c r="K135" s="236"/>
      <c r="L135" s="236"/>
      <c r="M135" s="236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187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6" t="str">
        <f>C135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14">
        <v>50</v>
      </c>
      <c r="B136" s="221" t="s">
        <v>267</v>
      </c>
      <c r="C136" s="271" t="s">
        <v>268</v>
      </c>
      <c r="D136" s="223" t="s">
        <v>254</v>
      </c>
      <c r="E136" s="230">
        <v>1</v>
      </c>
      <c r="F136" s="235">
        <f>H136+J136</f>
        <v>0</v>
      </c>
      <c r="G136" s="236">
        <f>ROUND(E136*F136,2)</f>
        <v>0</v>
      </c>
      <c r="H136" s="236"/>
      <c r="I136" s="236">
        <f>ROUND(E136*H136,2)</f>
        <v>0</v>
      </c>
      <c r="J136" s="236"/>
      <c r="K136" s="236">
        <f>ROUND(E136*J136,2)</f>
        <v>0</v>
      </c>
      <c r="L136" s="236">
        <v>21</v>
      </c>
      <c r="M136" s="236">
        <f>G136*(1+L136/100)</f>
        <v>0</v>
      </c>
      <c r="N136" s="223">
        <v>0</v>
      </c>
      <c r="O136" s="223">
        <f>ROUND(E136*N136,5)</f>
        <v>0</v>
      </c>
      <c r="P136" s="223">
        <v>0</v>
      </c>
      <c r="Q136" s="223">
        <f>ROUND(E136*P136,5)</f>
        <v>0</v>
      </c>
      <c r="R136" s="223"/>
      <c r="S136" s="223"/>
      <c r="T136" s="224">
        <v>0</v>
      </c>
      <c r="U136" s="223">
        <f>ROUND(E136*T136,2)</f>
        <v>0</v>
      </c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110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ht="56.25" outlineLevel="1" x14ac:dyDescent="0.2">
      <c r="A137" s="214"/>
      <c r="B137" s="221"/>
      <c r="C137" s="274" t="s">
        <v>269</v>
      </c>
      <c r="D137" s="228"/>
      <c r="E137" s="233"/>
      <c r="F137" s="238"/>
      <c r="G137" s="239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187</v>
      </c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6" t="str">
        <f>C137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137" s="213"/>
      <c r="BC137" s="213"/>
      <c r="BD137" s="213"/>
      <c r="BE137" s="213"/>
      <c r="BF137" s="213"/>
      <c r="BG137" s="213"/>
      <c r="BH137" s="213"/>
    </row>
    <row r="138" spans="1:60" ht="45" outlineLevel="1" x14ac:dyDescent="0.2">
      <c r="A138" s="248"/>
      <c r="B138" s="249"/>
      <c r="C138" s="276" t="s">
        <v>270</v>
      </c>
      <c r="D138" s="250"/>
      <c r="E138" s="251"/>
      <c r="F138" s="252"/>
      <c r="G138" s="253"/>
      <c r="H138" s="254"/>
      <c r="I138" s="254"/>
      <c r="J138" s="254"/>
      <c r="K138" s="254"/>
      <c r="L138" s="254"/>
      <c r="M138" s="254"/>
      <c r="N138" s="255"/>
      <c r="O138" s="255"/>
      <c r="P138" s="255"/>
      <c r="Q138" s="255"/>
      <c r="R138" s="255"/>
      <c r="S138" s="255"/>
      <c r="T138" s="256"/>
      <c r="U138" s="255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187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6" t="str">
        <f>C138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138" s="213"/>
      <c r="BC138" s="213"/>
      <c r="BD138" s="213"/>
      <c r="BE138" s="213"/>
      <c r="BF138" s="213"/>
      <c r="BG138" s="213"/>
      <c r="BH138" s="213"/>
    </row>
    <row r="139" spans="1:60" x14ac:dyDescent="0.2">
      <c r="A139" s="6"/>
      <c r="B139" s="7" t="s">
        <v>262</v>
      </c>
      <c r="C139" s="277" t="s">
        <v>262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AC139">
        <v>12</v>
      </c>
      <c r="AD139">
        <v>21</v>
      </c>
    </row>
    <row r="140" spans="1:60" x14ac:dyDescent="0.2">
      <c r="A140" s="257"/>
      <c r="B140" s="258" t="s">
        <v>28</v>
      </c>
      <c r="C140" s="278" t="s">
        <v>262</v>
      </c>
      <c r="D140" s="259"/>
      <c r="E140" s="259"/>
      <c r="F140" s="259"/>
      <c r="G140" s="270">
        <f>G8+G11+G18+G31+G38+G57+G62+G73+G99+G110+G123</f>
        <v>0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AC140">
        <f>SUMIF(L7:L138,AC139,G7:G138)</f>
        <v>0</v>
      </c>
      <c r="AD140">
        <f>SUMIF(L7:L138,AD139,G7:G138)</f>
        <v>0</v>
      </c>
      <c r="AE140" t="s">
        <v>271</v>
      </c>
    </row>
    <row r="141" spans="1:60" x14ac:dyDescent="0.2">
      <c r="A141" s="6"/>
      <c r="B141" s="7" t="s">
        <v>262</v>
      </c>
      <c r="C141" s="277" t="s">
        <v>262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60" x14ac:dyDescent="0.2">
      <c r="A142" s="6"/>
      <c r="B142" s="7" t="s">
        <v>262</v>
      </c>
      <c r="C142" s="277" t="s">
        <v>262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60" x14ac:dyDescent="0.2">
      <c r="A143" s="260" t="s">
        <v>272</v>
      </c>
      <c r="B143" s="260"/>
      <c r="C143" s="279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60" x14ac:dyDescent="0.2">
      <c r="A144" s="261"/>
      <c r="B144" s="262"/>
      <c r="C144" s="280"/>
      <c r="D144" s="262"/>
      <c r="E144" s="262"/>
      <c r="F144" s="262"/>
      <c r="G144" s="263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AE144" t="s">
        <v>273</v>
      </c>
    </row>
    <row r="145" spans="1:31" x14ac:dyDescent="0.2">
      <c r="A145" s="264"/>
      <c r="B145" s="265"/>
      <c r="C145" s="281"/>
      <c r="D145" s="265"/>
      <c r="E145" s="265"/>
      <c r="F145" s="265"/>
      <c r="G145" s="26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31" x14ac:dyDescent="0.2">
      <c r="A146" s="264"/>
      <c r="B146" s="265"/>
      <c r="C146" s="281"/>
      <c r="D146" s="265"/>
      <c r="E146" s="265"/>
      <c r="F146" s="265"/>
      <c r="G146" s="26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1" x14ac:dyDescent="0.2">
      <c r="A147" s="264"/>
      <c r="B147" s="265"/>
      <c r="C147" s="281"/>
      <c r="D147" s="265"/>
      <c r="E147" s="265"/>
      <c r="F147" s="265"/>
      <c r="G147" s="26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1" x14ac:dyDescent="0.2">
      <c r="A148" s="267"/>
      <c r="B148" s="268"/>
      <c r="C148" s="282"/>
      <c r="D148" s="268"/>
      <c r="E148" s="268"/>
      <c r="F148" s="268"/>
      <c r="G148" s="269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1" x14ac:dyDescent="0.2">
      <c r="A149" s="6"/>
      <c r="B149" s="7" t="s">
        <v>262</v>
      </c>
      <c r="C149" s="277" t="s">
        <v>262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31" x14ac:dyDescent="0.2">
      <c r="C150" s="283"/>
      <c r="AE150" t="s">
        <v>274</v>
      </c>
    </row>
  </sheetData>
  <mergeCells count="20">
    <mergeCell ref="A143:C143"/>
    <mergeCell ref="A144:G148"/>
    <mergeCell ref="C130:G130"/>
    <mergeCell ref="C131:G131"/>
    <mergeCell ref="C133:G133"/>
    <mergeCell ref="C135:G135"/>
    <mergeCell ref="C137:G137"/>
    <mergeCell ref="C138:G138"/>
    <mergeCell ref="C106:G106"/>
    <mergeCell ref="C125:G125"/>
    <mergeCell ref="C126:G126"/>
    <mergeCell ref="C127:G127"/>
    <mergeCell ref="C128:G128"/>
    <mergeCell ref="C129:G129"/>
    <mergeCell ref="A1:G1"/>
    <mergeCell ref="C2:G2"/>
    <mergeCell ref="C3:G3"/>
    <mergeCell ref="C4:G4"/>
    <mergeCell ref="C75:G75"/>
    <mergeCell ref="C88:G88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2025-02-10T13:46:27Z</dcterms:modified>
</cp:coreProperties>
</file>