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zivatel\Documents\A ZAKÁZKY\MÁSLOVICE\uveřejnění\"/>
    </mc:Choice>
  </mc:AlternateContent>
  <xr:revisionPtr revIDLastSave="0" documentId="8_{19DA74C8-9F10-420D-BE9E-8A46A57079BF}" xr6:coauthVersionLast="47" xr6:coauthVersionMax="47" xr10:uidLastSave="{00000000-0000-0000-0000-000000000000}"/>
  <bookViews>
    <workbookView xWindow="2112" yWindow="408" windowWidth="17280" windowHeight="10956" firstSheet="1" activeTab="4" xr2:uid="{00000000-000D-0000-FFFF-FFFF00000000}"/>
  </bookViews>
  <sheets>
    <sheet name="Rekapitulace stavby" sheetId="1" r:id="rId1"/>
    <sheet name="KCM1 - objekt" sheetId="2" r:id="rId2"/>
    <sheet name="Objekt2 - kanalizace" sheetId="3" r:id="rId3"/>
    <sheet name="Objekt3 - vodovod" sheetId="4" r:id="rId4"/>
    <sheet name="Objekt4 - plynovod" sheetId="5" r:id="rId5"/>
    <sheet name="Objekt5 - zařizovací před..." sheetId="6" r:id="rId6"/>
    <sheet name="Objekt6 - UT" sheetId="7" r:id="rId7"/>
    <sheet name="Objekt7 - SI" sheetId="8" r:id="rId8"/>
    <sheet name="Objekt8 - EZS" sheetId="9" r:id="rId9"/>
    <sheet name="Objekt9 - VZT" sheetId="10" r:id="rId10"/>
    <sheet name="KCM2 - zpevněné plochy" sheetId="11" r:id="rId11"/>
    <sheet name="KCM3 - VRN" sheetId="12" r:id="rId12"/>
  </sheets>
  <definedNames>
    <definedName name="_xlnm._FilterDatabase" localSheetId="1" hidden="1">'KCM1 - objekt'!$C$146:$K$514</definedName>
    <definedName name="_xlnm._FilterDatabase" localSheetId="10" hidden="1">'KCM2 - zpevněné plochy'!$C$126:$K$215</definedName>
    <definedName name="_xlnm._FilterDatabase" localSheetId="11" hidden="1">'KCM3 - VRN'!$C$121:$K$133</definedName>
    <definedName name="_xlnm._FilterDatabase" localSheetId="2" hidden="1">'Objekt2 - kanalizace'!$C$116:$K$150</definedName>
    <definedName name="_xlnm._FilterDatabase" localSheetId="3" hidden="1">'Objekt3 - vodovod'!$C$116:$K$159</definedName>
    <definedName name="_xlnm._FilterDatabase" localSheetId="4" hidden="1">'Objekt4 - plynovod'!$C$116:$K$132</definedName>
    <definedName name="_xlnm._FilterDatabase" localSheetId="5" hidden="1">'Objekt5 - zařizovací před...'!$C$116:$K$142</definedName>
    <definedName name="_xlnm._FilterDatabase" localSheetId="6" hidden="1">'Objekt6 - UT'!$C$116:$K$160</definedName>
    <definedName name="_xlnm._FilterDatabase" localSheetId="7" hidden="1">'Objekt7 - SI'!$C$124:$K$214</definedName>
    <definedName name="_xlnm._FilterDatabase" localSheetId="8" hidden="1">'Objekt8 - EZS'!$C$115:$K$128</definedName>
    <definedName name="_xlnm._FilterDatabase" localSheetId="9" hidden="1">'Objekt9 - VZT'!$C$118:$K$134</definedName>
    <definedName name="_xlnm.Print_Titles" localSheetId="1">'KCM1 - objekt'!$146:$146</definedName>
    <definedName name="_xlnm.Print_Titles" localSheetId="10">'KCM2 - zpevněné plochy'!$126:$126</definedName>
    <definedName name="_xlnm.Print_Titles" localSheetId="11">'KCM3 - VRN'!$121:$121</definedName>
    <definedName name="_xlnm.Print_Titles" localSheetId="2">'Objekt2 - kanalizace'!$116:$116</definedName>
    <definedName name="_xlnm.Print_Titles" localSheetId="3">'Objekt3 - vodovod'!$116:$116</definedName>
    <definedName name="_xlnm.Print_Titles" localSheetId="4">'Objekt4 - plynovod'!$116:$116</definedName>
    <definedName name="_xlnm.Print_Titles" localSheetId="5">'Objekt5 - zařizovací před...'!$116:$116</definedName>
    <definedName name="_xlnm.Print_Titles" localSheetId="6">'Objekt6 - UT'!$116:$116</definedName>
    <definedName name="_xlnm.Print_Titles" localSheetId="7">'Objekt7 - SI'!$124:$124</definedName>
    <definedName name="_xlnm.Print_Titles" localSheetId="8">'Objekt8 - EZS'!$115:$115</definedName>
    <definedName name="_xlnm.Print_Titles" localSheetId="9">'Objekt9 - VZT'!$118:$118</definedName>
    <definedName name="_xlnm.Print_Titles" localSheetId="0">'Rekapitulace stavby'!$92:$92</definedName>
    <definedName name="_xlnm.Print_Area" localSheetId="1">'KCM1 - objekt'!$C$4:$J$76,'KCM1 - objekt'!$C$82:$J$128,'KCM1 - objekt'!$C$134:$J$514</definedName>
    <definedName name="_xlnm.Print_Area" localSheetId="10">'KCM2 - zpevněné plochy'!$C$4:$J$76,'KCM2 - zpevněné plochy'!$C$82:$J$108,'KCM2 - zpevněné plochy'!$C$114:$J$215</definedName>
    <definedName name="_xlnm.Print_Area" localSheetId="11">'KCM3 - VRN'!$C$4:$J$76,'KCM3 - VRN'!$C$82:$J$103,'KCM3 - VRN'!$C$109:$J$133</definedName>
    <definedName name="_xlnm.Print_Area" localSheetId="2">'Objekt2 - kanalizace'!$C$4:$J$76,'Objekt2 - kanalizace'!$C$82:$J$98,'Objekt2 - kanalizace'!$C$104:$J$150</definedName>
    <definedName name="_xlnm.Print_Area" localSheetId="3">'Objekt3 - vodovod'!$C$4:$J$76,'Objekt3 - vodovod'!$C$82:$J$98,'Objekt3 - vodovod'!$C$104:$J$159</definedName>
    <definedName name="_xlnm.Print_Area" localSheetId="4">'Objekt4 - plynovod'!$C$4:$J$76,'Objekt4 - plynovod'!$C$82:$J$98,'Objekt4 - plynovod'!$C$104:$J$132</definedName>
    <definedName name="_xlnm.Print_Area" localSheetId="5">'Objekt5 - zařizovací před...'!$C$4:$J$76,'Objekt5 - zařizovací před...'!$C$82:$J$98,'Objekt5 - zařizovací před...'!$C$104:$J$142</definedName>
    <definedName name="_xlnm.Print_Area" localSheetId="6">'Objekt6 - UT'!$C$4:$J$76,'Objekt6 - UT'!$C$82:$J$98,'Objekt6 - UT'!$C$104:$J$160</definedName>
    <definedName name="_xlnm.Print_Area" localSheetId="7">'Objekt7 - SI'!$C$4:$J$76,'Objekt7 - SI'!$C$82:$J$106,'Objekt7 - SI'!$C$112:$J$214</definedName>
    <definedName name="_xlnm.Print_Area" localSheetId="8">'Objekt8 - EZS'!$C$4:$J$76,'Objekt8 - EZS'!$C$82:$J$97,'Objekt8 - EZS'!$C$103:$J$128</definedName>
    <definedName name="_xlnm.Print_Area" localSheetId="9">'Objekt9 - VZT'!$C$4:$J$76,'Objekt9 - VZT'!$C$82:$J$100,'Objekt9 - VZT'!$C$106:$J$134</definedName>
    <definedName name="_xlnm.Print_Area" localSheetId="0">'Rekapitulace stavby'!$D$4:$AO$76,'Rekapitulace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105" i="1" s="1"/>
  <c r="J35" i="12"/>
  <c r="AX105" i="1" s="1"/>
  <c r="BI133" i="12"/>
  <c r="BH133" i="12"/>
  <c r="BG133" i="12"/>
  <c r="BF133" i="12"/>
  <c r="T133" i="12"/>
  <c r="T132" i="12" s="1"/>
  <c r="R133" i="12"/>
  <c r="R132" i="12" s="1"/>
  <c r="P133" i="12"/>
  <c r="P132" i="12"/>
  <c r="BI131" i="12"/>
  <c r="BH131" i="12"/>
  <c r="BG131" i="12"/>
  <c r="BF131" i="12"/>
  <c r="T131" i="12"/>
  <c r="T130" i="12" s="1"/>
  <c r="R131" i="12"/>
  <c r="R130" i="12" s="1"/>
  <c r="P131" i="12"/>
  <c r="P130" i="12" s="1"/>
  <c r="BI129" i="12"/>
  <c r="BH129" i="12"/>
  <c r="BG129" i="12"/>
  <c r="BF129" i="12"/>
  <c r="T129" i="12"/>
  <c r="T128" i="12" s="1"/>
  <c r="R129" i="12"/>
  <c r="R128" i="12" s="1"/>
  <c r="P129" i="12"/>
  <c r="P128" i="12" s="1"/>
  <c r="BI127" i="12"/>
  <c r="BH127" i="12"/>
  <c r="BG127" i="12"/>
  <c r="BF127" i="12"/>
  <c r="T127" i="12"/>
  <c r="T126" i="12" s="1"/>
  <c r="R127" i="12"/>
  <c r="R126" i="12" s="1"/>
  <c r="P127" i="12"/>
  <c r="P126" i="12" s="1"/>
  <c r="BI125" i="12"/>
  <c r="BH125" i="12"/>
  <c r="BG125" i="12"/>
  <c r="BF125" i="12"/>
  <c r="T125" i="12"/>
  <c r="T124" i="12"/>
  <c r="R125" i="12"/>
  <c r="R124" i="12" s="1"/>
  <c r="P125" i="12"/>
  <c r="P124" i="12" s="1"/>
  <c r="F116" i="12"/>
  <c r="E114" i="12"/>
  <c r="F89" i="12"/>
  <c r="E87" i="12"/>
  <c r="J24" i="12"/>
  <c r="E24" i="12"/>
  <c r="J119" i="12" s="1"/>
  <c r="J23" i="12"/>
  <c r="J21" i="12"/>
  <c r="E21" i="12"/>
  <c r="J91" i="12" s="1"/>
  <c r="J20" i="12"/>
  <c r="E15" i="12"/>
  <c r="F118" i="12" s="1"/>
  <c r="E7" i="12"/>
  <c r="E112" i="12"/>
  <c r="J37" i="11"/>
  <c r="J36" i="11"/>
  <c r="AY104" i="1" s="1"/>
  <c r="J35" i="11"/>
  <c r="AX104" i="1" s="1"/>
  <c r="BI215" i="11"/>
  <c r="BH215" i="11"/>
  <c r="BG215" i="11"/>
  <c r="BF215" i="11"/>
  <c r="T215" i="11"/>
  <c r="R215" i="11"/>
  <c r="P215" i="11"/>
  <c r="BI214" i="11"/>
  <c r="BH214" i="11"/>
  <c r="BG214" i="11"/>
  <c r="BF214" i="11"/>
  <c r="T214" i="11"/>
  <c r="R214" i="11"/>
  <c r="P214" i="11"/>
  <c r="BI212" i="11"/>
  <c r="BH212" i="11"/>
  <c r="BG212" i="11"/>
  <c r="BF212" i="11"/>
  <c r="T212" i="11"/>
  <c r="R212" i="11"/>
  <c r="P212" i="11"/>
  <c r="BI211" i="11"/>
  <c r="BH211" i="11"/>
  <c r="BG211" i="11"/>
  <c r="BF211" i="11"/>
  <c r="T211" i="11"/>
  <c r="R211" i="11"/>
  <c r="P211" i="11"/>
  <c r="BI210" i="11"/>
  <c r="BH210" i="11"/>
  <c r="BG210" i="11"/>
  <c r="BF210" i="11"/>
  <c r="T210" i="11"/>
  <c r="R210" i="11"/>
  <c r="P210" i="11"/>
  <c r="BI207" i="11"/>
  <c r="BH207" i="11"/>
  <c r="BG207" i="11"/>
  <c r="BF207" i="11"/>
  <c r="T207" i="11"/>
  <c r="T206" i="11"/>
  <c r="R207" i="11"/>
  <c r="R206" i="11" s="1"/>
  <c r="P207" i="11"/>
  <c r="P206" i="11" s="1"/>
  <c r="BI205" i="11"/>
  <c r="BH205" i="11"/>
  <c r="BG205" i="11"/>
  <c r="BF205" i="11"/>
  <c r="T205" i="11"/>
  <c r="R205" i="11"/>
  <c r="P205" i="11"/>
  <c r="BI204" i="11"/>
  <c r="BH204" i="11"/>
  <c r="BG204" i="11"/>
  <c r="BF204" i="11"/>
  <c r="T204" i="11"/>
  <c r="R204" i="11"/>
  <c r="P204" i="11"/>
  <c r="BI203" i="11"/>
  <c r="BH203" i="11"/>
  <c r="BG203" i="11"/>
  <c r="BF203" i="11"/>
  <c r="T203" i="11"/>
  <c r="R203" i="11"/>
  <c r="P203" i="11"/>
  <c r="BI202" i="11"/>
  <c r="BH202" i="11"/>
  <c r="BG202" i="11"/>
  <c r="BF202" i="11"/>
  <c r="T202" i="11"/>
  <c r="R202" i="11"/>
  <c r="P202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9" i="11"/>
  <c r="BH199" i="11"/>
  <c r="BG199" i="11"/>
  <c r="BF199" i="11"/>
  <c r="T199" i="11"/>
  <c r="R199" i="11"/>
  <c r="P199" i="11"/>
  <c r="BI198" i="11"/>
  <c r="BH198" i="11"/>
  <c r="BG198" i="11"/>
  <c r="BF198" i="11"/>
  <c r="T198" i="11"/>
  <c r="R198" i="11"/>
  <c r="P198" i="11"/>
  <c r="BI197" i="11"/>
  <c r="BH197" i="11"/>
  <c r="BG197" i="11"/>
  <c r="BF197" i="11"/>
  <c r="T197" i="11"/>
  <c r="R197" i="11"/>
  <c r="P197" i="11"/>
  <c r="BI196" i="11"/>
  <c r="BH196" i="11"/>
  <c r="BG196" i="11"/>
  <c r="BF196" i="11"/>
  <c r="T196" i="11"/>
  <c r="R196" i="11"/>
  <c r="P196" i="11"/>
  <c r="BI194" i="11"/>
  <c r="BH194" i="11"/>
  <c r="BG194" i="11"/>
  <c r="BF194" i="11"/>
  <c r="T194" i="11"/>
  <c r="R194" i="11"/>
  <c r="P194" i="11"/>
  <c r="BI193" i="11"/>
  <c r="BH193" i="11"/>
  <c r="BG193" i="11"/>
  <c r="BF193" i="11"/>
  <c r="T193" i="11"/>
  <c r="R193" i="11"/>
  <c r="P193" i="11"/>
  <c r="BI192" i="11"/>
  <c r="BH192" i="11"/>
  <c r="BG192" i="11"/>
  <c r="BF192" i="11"/>
  <c r="T192" i="11"/>
  <c r="R192" i="11"/>
  <c r="P192" i="11"/>
  <c r="BI191" i="11"/>
  <c r="BH191" i="11"/>
  <c r="BG191" i="11"/>
  <c r="BF191" i="11"/>
  <c r="T191" i="11"/>
  <c r="R191" i="11"/>
  <c r="P191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5" i="11"/>
  <c r="BH185" i="11"/>
  <c r="BG185" i="11"/>
  <c r="BF185" i="11"/>
  <c r="T185" i="11"/>
  <c r="R185" i="11"/>
  <c r="P185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2" i="11"/>
  <c r="BH182" i="11"/>
  <c r="BG182" i="11"/>
  <c r="BF182" i="11"/>
  <c r="T182" i="11"/>
  <c r="R182" i="11"/>
  <c r="P182" i="11"/>
  <c r="BI181" i="11"/>
  <c r="BH181" i="11"/>
  <c r="BG181" i="11"/>
  <c r="BF181" i="11"/>
  <c r="T181" i="11"/>
  <c r="R181" i="11"/>
  <c r="P181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F121" i="11"/>
  <c r="E119" i="11"/>
  <c r="F89" i="11"/>
  <c r="E87" i="11"/>
  <c r="J24" i="11"/>
  <c r="E24" i="11"/>
  <c r="J92" i="11" s="1"/>
  <c r="J23" i="11"/>
  <c r="J21" i="11"/>
  <c r="E21" i="11"/>
  <c r="J123" i="11"/>
  <c r="J20" i="11"/>
  <c r="F92" i="11"/>
  <c r="E15" i="11"/>
  <c r="F123" i="11" s="1"/>
  <c r="J121" i="11"/>
  <c r="E7" i="11"/>
  <c r="E85" i="11" s="1"/>
  <c r="J37" i="10"/>
  <c r="J36" i="10"/>
  <c r="AY103" i="1"/>
  <c r="J35" i="10"/>
  <c r="AX103" i="1" s="1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T128" i="10"/>
  <c r="R129" i="10"/>
  <c r="R128" i="10" s="1"/>
  <c r="P129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F113" i="10"/>
  <c r="E111" i="10"/>
  <c r="F89" i="10"/>
  <c r="E87" i="10"/>
  <c r="J24" i="10"/>
  <c r="E24" i="10"/>
  <c r="J92" i="10"/>
  <c r="J23" i="10"/>
  <c r="J21" i="10"/>
  <c r="E21" i="10"/>
  <c r="J115" i="10"/>
  <c r="J20" i="10"/>
  <c r="F116" i="10"/>
  <c r="E15" i="10"/>
  <c r="F115" i="10"/>
  <c r="J89" i="10"/>
  <c r="E7" i="10"/>
  <c r="E85" i="10" s="1"/>
  <c r="J37" i="9"/>
  <c r="J36" i="9"/>
  <c r="AY102" i="1" s="1"/>
  <c r="J35" i="9"/>
  <c r="AX102" i="1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F110" i="9"/>
  <c r="E108" i="9"/>
  <c r="F89" i="9"/>
  <c r="E87" i="9"/>
  <c r="J24" i="9"/>
  <c r="E24" i="9"/>
  <c r="J92" i="9" s="1"/>
  <c r="J23" i="9"/>
  <c r="J21" i="9"/>
  <c r="E21" i="9"/>
  <c r="J112" i="9" s="1"/>
  <c r="J20" i="9"/>
  <c r="F113" i="9"/>
  <c r="E15" i="9"/>
  <c r="F112" i="9" s="1"/>
  <c r="J89" i="9"/>
  <c r="E7" i="9"/>
  <c r="E106" i="9" s="1"/>
  <c r="J37" i="8"/>
  <c r="J36" i="8"/>
  <c r="AY101" i="1" s="1"/>
  <c r="J35" i="8"/>
  <c r="AX101" i="1" s="1"/>
  <c r="BI214" i="8"/>
  <c r="BH214" i="8"/>
  <c r="BG214" i="8"/>
  <c r="BF214" i="8"/>
  <c r="T214" i="8"/>
  <c r="R214" i="8"/>
  <c r="P214" i="8"/>
  <c r="BI213" i="8"/>
  <c r="BH213" i="8"/>
  <c r="BG213" i="8"/>
  <c r="BF213" i="8"/>
  <c r="T213" i="8"/>
  <c r="R213" i="8"/>
  <c r="P213" i="8"/>
  <c r="BI212" i="8"/>
  <c r="BH212" i="8"/>
  <c r="BG212" i="8"/>
  <c r="BF212" i="8"/>
  <c r="T212" i="8"/>
  <c r="R212" i="8"/>
  <c r="P212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7" i="8"/>
  <c r="BH207" i="8"/>
  <c r="BG207" i="8"/>
  <c r="BF207" i="8"/>
  <c r="T207" i="8"/>
  <c r="R207" i="8"/>
  <c r="P207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3" i="8"/>
  <c r="BH203" i="8"/>
  <c r="BG203" i="8"/>
  <c r="BF203" i="8"/>
  <c r="T203" i="8"/>
  <c r="R203" i="8"/>
  <c r="P203" i="8"/>
  <c r="BI202" i="8"/>
  <c r="BH202" i="8"/>
  <c r="BG202" i="8"/>
  <c r="BF202" i="8"/>
  <c r="T202" i="8"/>
  <c r="R202" i="8"/>
  <c r="P202" i="8"/>
  <c r="BI201" i="8"/>
  <c r="BH201" i="8"/>
  <c r="BG201" i="8"/>
  <c r="BF201" i="8"/>
  <c r="T201" i="8"/>
  <c r="R201" i="8"/>
  <c r="P201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8" i="8"/>
  <c r="BH198" i="8"/>
  <c r="BG198" i="8"/>
  <c r="BF198" i="8"/>
  <c r="T198" i="8"/>
  <c r="R198" i="8"/>
  <c r="P198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5" i="8"/>
  <c r="BH195" i="8"/>
  <c r="BG195" i="8"/>
  <c r="BF195" i="8"/>
  <c r="T195" i="8"/>
  <c r="R195" i="8"/>
  <c r="P195" i="8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F119" i="8"/>
  <c r="E117" i="8"/>
  <c r="F89" i="8"/>
  <c r="E87" i="8"/>
  <c r="J24" i="8"/>
  <c r="E24" i="8"/>
  <c r="J92" i="8"/>
  <c r="J23" i="8"/>
  <c r="J21" i="8"/>
  <c r="E21" i="8"/>
  <c r="J121" i="8"/>
  <c r="J20" i="8"/>
  <c r="F122" i="8"/>
  <c r="E15" i="8"/>
  <c r="F91" i="8" s="1"/>
  <c r="J119" i="8"/>
  <c r="E7" i="8"/>
  <c r="E115" i="8" s="1"/>
  <c r="J37" i="7"/>
  <c r="J36" i="7"/>
  <c r="AY100" i="1" s="1"/>
  <c r="J35" i="7"/>
  <c r="AX100" i="1" s="1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F111" i="7"/>
  <c r="E109" i="7"/>
  <c r="F89" i="7"/>
  <c r="E87" i="7"/>
  <c r="J24" i="7"/>
  <c r="E24" i="7"/>
  <c r="J114" i="7" s="1"/>
  <c r="J23" i="7"/>
  <c r="J21" i="7"/>
  <c r="E21" i="7"/>
  <c r="J113" i="7" s="1"/>
  <c r="J20" i="7"/>
  <c r="F114" i="7"/>
  <c r="E15" i="7"/>
  <c r="F91" i="7" s="1"/>
  <c r="J89" i="7"/>
  <c r="E7" i="7"/>
  <c r="E107" i="7" s="1"/>
  <c r="J37" i="6"/>
  <c r="J36" i="6"/>
  <c r="AY99" i="1" s="1"/>
  <c r="J35" i="6"/>
  <c r="AX99" i="1" s="1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F111" i="6"/>
  <c r="E109" i="6"/>
  <c r="F89" i="6"/>
  <c r="E87" i="6"/>
  <c r="J24" i="6"/>
  <c r="E24" i="6"/>
  <c r="J114" i="6" s="1"/>
  <c r="J23" i="6"/>
  <c r="J21" i="6"/>
  <c r="E21" i="6"/>
  <c r="J91" i="6" s="1"/>
  <c r="J20" i="6"/>
  <c r="F114" i="6"/>
  <c r="E15" i="6"/>
  <c r="F91" i="6"/>
  <c r="J89" i="6"/>
  <c r="E7" i="6"/>
  <c r="E107" i="6" s="1"/>
  <c r="J37" i="5"/>
  <c r="J36" i="5"/>
  <c r="AY98" i="1" s="1"/>
  <c r="J35" i="5"/>
  <c r="AX98" i="1" s="1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F111" i="5"/>
  <c r="E109" i="5"/>
  <c r="F89" i="5"/>
  <c r="E87" i="5"/>
  <c r="J24" i="5"/>
  <c r="E24" i="5"/>
  <c r="J114" i="5" s="1"/>
  <c r="J23" i="5"/>
  <c r="J21" i="5"/>
  <c r="E21" i="5"/>
  <c r="J113" i="5" s="1"/>
  <c r="J20" i="5"/>
  <c r="F114" i="5"/>
  <c r="E15" i="5"/>
  <c r="F113" i="5" s="1"/>
  <c r="J89" i="5"/>
  <c r="E7" i="5"/>
  <c r="E107" i="5" s="1"/>
  <c r="J37" i="4"/>
  <c r="J36" i="4"/>
  <c r="AY97" i="1"/>
  <c r="J35" i="4"/>
  <c r="AX97" i="1" s="1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F111" i="4"/>
  <c r="E109" i="4"/>
  <c r="F89" i="4"/>
  <c r="E87" i="4"/>
  <c r="J24" i="4"/>
  <c r="E24" i="4"/>
  <c r="J114" i="4" s="1"/>
  <c r="J23" i="4"/>
  <c r="J21" i="4"/>
  <c r="E21" i="4"/>
  <c r="J113" i="4" s="1"/>
  <c r="J20" i="4"/>
  <c r="F92" i="4"/>
  <c r="E15" i="4"/>
  <c r="F113" i="4" s="1"/>
  <c r="J111" i="4"/>
  <c r="E7" i="4"/>
  <c r="E85" i="4" s="1"/>
  <c r="J37" i="3"/>
  <c r="J36" i="3"/>
  <c r="AY96" i="1" s="1"/>
  <c r="J35" i="3"/>
  <c r="AX96" i="1" s="1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F111" i="3"/>
  <c r="E109" i="3"/>
  <c r="F89" i="3"/>
  <c r="E87" i="3"/>
  <c r="J24" i="3"/>
  <c r="E24" i="3"/>
  <c r="J114" i="3" s="1"/>
  <c r="J23" i="3"/>
  <c r="J21" i="3"/>
  <c r="E21" i="3"/>
  <c r="J113" i="3" s="1"/>
  <c r="J20" i="3"/>
  <c r="F92" i="3"/>
  <c r="E15" i="3"/>
  <c r="F113" i="3" s="1"/>
  <c r="J89" i="3"/>
  <c r="E7" i="3"/>
  <c r="E85" i="3" s="1"/>
  <c r="J37" i="2"/>
  <c r="J36" i="2"/>
  <c r="AY95" i="1" s="1"/>
  <c r="J35" i="2"/>
  <c r="AX95" i="1" s="1"/>
  <c r="BI514" i="2"/>
  <c r="BH514" i="2"/>
  <c r="BG514" i="2"/>
  <c r="BF514" i="2"/>
  <c r="T514" i="2"/>
  <c r="R514" i="2"/>
  <c r="P514" i="2"/>
  <c r="BI513" i="2"/>
  <c r="BH513" i="2"/>
  <c r="BG513" i="2"/>
  <c r="BF513" i="2"/>
  <c r="T513" i="2"/>
  <c r="R513" i="2"/>
  <c r="P513" i="2"/>
  <c r="BI512" i="2"/>
  <c r="BH512" i="2"/>
  <c r="BG512" i="2"/>
  <c r="BF512" i="2"/>
  <c r="T512" i="2"/>
  <c r="R512" i="2"/>
  <c r="P512" i="2"/>
  <c r="BI511" i="2"/>
  <c r="BH511" i="2"/>
  <c r="BG511" i="2"/>
  <c r="BF511" i="2"/>
  <c r="T511" i="2"/>
  <c r="R511" i="2"/>
  <c r="P511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7" i="2"/>
  <c r="BH507" i="2"/>
  <c r="BG507" i="2"/>
  <c r="BF507" i="2"/>
  <c r="T507" i="2"/>
  <c r="R507" i="2"/>
  <c r="P507" i="2"/>
  <c r="BI506" i="2"/>
  <c r="BH506" i="2"/>
  <c r="BG506" i="2"/>
  <c r="BF506" i="2"/>
  <c r="T506" i="2"/>
  <c r="R506" i="2"/>
  <c r="P506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9" i="2"/>
  <c r="BH489" i="2"/>
  <c r="BG489" i="2"/>
  <c r="BF489" i="2"/>
  <c r="T489" i="2"/>
  <c r="R489" i="2"/>
  <c r="P489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5" i="2"/>
  <c r="BH485" i="2"/>
  <c r="BG485" i="2"/>
  <c r="BF485" i="2"/>
  <c r="T485" i="2"/>
  <c r="R485" i="2"/>
  <c r="P485" i="2"/>
  <c r="BI484" i="2"/>
  <c r="BH484" i="2"/>
  <c r="BG484" i="2"/>
  <c r="BF484" i="2"/>
  <c r="T484" i="2"/>
  <c r="R484" i="2"/>
  <c r="P484" i="2"/>
  <c r="BI483" i="2"/>
  <c r="BH483" i="2"/>
  <c r="BG483" i="2"/>
  <c r="BF483" i="2"/>
  <c r="T483" i="2"/>
  <c r="R483" i="2"/>
  <c r="P483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8" i="2"/>
  <c r="BH478" i="2"/>
  <c r="BG478" i="2"/>
  <c r="BF478" i="2"/>
  <c r="T478" i="2"/>
  <c r="R478" i="2"/>
  <c r="P478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3" i="2"/>
  <c r="BH473" i="2"/>
  <c r="BG473" i="2"/>
  <c r="BF473" i="2"/>
  <c r="T473" i="2"/>
  <c r="R473" i="2"/>
  <c r="P473" i="2"/>
  <c r="BI472" i="2"/>
  <c r="BH472" i="2"/>
  <c r="BG472" i="2"/>
  <c r="BF472" i="2"/>
  <c r="T472" i="2"/>
  <c r="R472" i="2"/>
  <c r="P472" i="2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3" i="2"/>
  <c r="BH433" i="2"/>
  <c r="BG433" i="2"/>
  <c r="BF433" i="2"/>
  <c r="T433" i="2"/>
  <c r="R433" i="2"/>
  <c r="P433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T352" i="2" s="1"/>
  <c r="R353" i="2"/>
  <c r="R352" i="2" s="1"/>
  <c r="P353" i="2"/>
  <c r="P352" i="2" s="1"/>
  <c r="BI351" i="2"/>
  <c r="BH351" i="2"/>
  <c r="BG351" i="2"/>
  <c r="BF351" i="2"/>
  <c r="T351" i="2"/>
  <c r="T350" i="2" s="1"/>
  <c r="R351" i="2"/>
  <c r="R350" i="2" s="1"/>
  <c r="P351" i="2"/>
  <c r="P350" i="2" s="1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T334" i="2" s="1"/>
  <c r="R335" i="2"/>
  <c r="R334" i="2" s="1"/>
  <c r="P335" i="2"/>
  <c r="P334" i="2" s="1"/>
  <c r="BI333" i="2"/>
  <c r="BH333" i="2"/>
  <c r="BG333" i="2"/>
  <c r="BF333" i="2"/>
  <c r="T333" i="2"/>
  <c r="T332" i="2" s="1"/>
  <c r="R333" i="2"/>
  <c r="R332" i="2" s="1"/>
  <c r="P333" i="2"/>
  <c r="P332" i="2" s="1"/>
  <c r="BI331" i="2"/>
  <c r="BH331" i="2"/>
  <c r="BG331" i="2"/>
  <c r="BF331" i="2"/>
  <c r="T331" i="2"/>
  <c r="T330" i="2" s="1"/>
  <c r="R331" i="2"/>
  <c r="R330" i="2" s="1"/>
  <c r="P331" i="2"/>
  <c r="P330" i="2" s="1"/>
  <c r="BI329" i="2"/>
  <c r="BH329" i="2"/>
  <c r="BG329" i="2"/>
  <c r="BF329" i="2"/>
  <c r="T329" i="2"/>
  <c r="T328" i="2" s="1"/>
  <c r="R329" i="2"/>
  <c r="R328" i="2" s="1"/>
  <c r="P329" i="2"/>
  <c r="P328" i="2" s="1"/>
  <c r="BI327" i="2"/>
  <c r="BH327" i="2"/>
  <c r="BG327" i="2"/>
  <c r="BF327" i="2"/>
  <c r="T327" i="2"/>
  <c r="T326" i="2" s="1"/>
  <c r="R327" i="2"/>
  <c r="R326" i="2" s="1"/>
  <c r="P327" i="2"/>
  <c r="P326" i="2" s="1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T288" i="2" s="1"/>
  <c r="R289" i="2"/>
  <c r="R288" i="2" s="1"/>
  <c r="P289" i="2"/>
  <c r="P288" i="2" s="1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F141" i="2"/>
  <c r="E139" i="2"/>
  <c r="F89" i="2"/>
  <c r="E87" i="2"/>
  <c r="J24" i="2"/>
  <c r="E24" i="2"/>
  <c r="J92" i="2" s="1"/>
  <c r="J23" i="2"/>
  <c r="J21" i="2"/>
  <c r="E21" i="2"/>
  <c r="J143" i="2" s="1"/>
  <c r="J20" i="2"/>
  <c r="E15" i="2"/>
  <c r="F91" i="2" s="1"/>
  <c r="E7" i="2"/>
  <c r="E137" i="2" s="1"/>
  <c r="L90" i="1"/>
  <c r="AM90" i="1"/>
  <c r="AM89" i="1"/>
  <c r="L89" i="1"/>
  <c r="AM87" i="1"/>
  <c r="L87" i="1"/>
  <c r="L85" i="1"/>
  <c r="L84" i="1"/>
  <c r="BK494" i="2"/>
  <c r="BK478" i="2"/>
  <c r="J459" i="2"/>
  <c r="J440" i="2"/>
  <c r="J431" i="2"/>
  <c r="J411" i="2"/>
  <c r="J390" i="2"/>
  <c r="J368" i="2"/>
  <c r="J348" i="2"/>
  <c r="J335" i="2"/>
  <c r="J318" i="2"/>
  <c r="J298" i="2"/>
  <c r="BK282" i="2"/>
  <c r="BK273" i="2"/>
  <c r="BK262" i="2"/>
  <c r="J251" i="2"/>
  <c r="BK223" i="2"/>
  <c r="BK212" i="2"/>
  <c r="BK191" i="2"/>
  <c r="J182" i="2"/>
  <c r="BK176" i="2"/>
  <c r="J158" i="2"/>
  <c r="BK150" i="2"/>
  <c r="J510" i="2"/>
  <c r="BK500" i="2"/>
  <c r="BK489" i="2"/>
  <c r="J480" i="2"/>
  <c r="J458" i="2"/>
  <c r="BK424" i="2"/>
  <c r="J410" i="2"/>
  <c r="BK400" i="2"/>
  <c r="J382" i="2"/>
  <c r="J375" i="2"/>
  <c r="J324" i="2"/>
  <c r="J308" i="2"/>
  <c r="BK266" i="2"/>
  <c r="BK255" i="2"/>
  <c r="BK238" i="2"/>
  <c r="J228" i="2"/>
  <c r="BK187" i="2"/>
  <c r="J495" i="2"/>
  <c r="BK450" i="2"/>
  <c r="BK444" i="2"/>
  <c r="J430" i="2"/>
  <c r="BK419" i="2"/>
  <c r="J408" i="2"/>
  <c r="BK391" i="2"/>
  <c r="BK376" i="2"/>
  <c r="BK358" i="2"/>
  <c r="BK341" i="2"/>
  <c r="BK315" i="2"/>
  <c r="J275" i="2"/>
  <c r="J250" i="2"/>
  <c r="BK242" i="2"/>
  <c r="J219" i="2"/>
  <c r="BK207" i="2"/>
  <c r="J192" i="2"/>
  <c r="BK189" i="2"/>
  <c r="BK173" i="2"/>
  <c r="BK153" i="2"/>
  <c r="BK506" i="2"/>
  <c r="J492" i="2"/>
  <c r="J478" i="2"/>
  <c r="J463" i="2"/>
  <c r="J444" i="2"/>
  <c r="J406" i="2"/>
  <c r="J386" i="2"/>
  <c r="J377" i="2"/>
  <c r="BK337" i="2"/>
  <c r="J305" i="2"/>
  <c r="J282" i="2"/>
  <c r="J255" i="2"/>
  <c r="J233" i="2"/>
  <c r="J199" i="2"/>
  <c r="BK182" i="2"/>
  <c r="J166" i="2"/>
  <c r="J152" i="2"/>
  <c r="J479" i="2"/>
  <c r="J471" i="2"/>
  <c r="BK460" i="2"/>
  <c r="J449" i="2"/>
  <c r="BK431" i="2"/>
  <c r="J414" i="2"/>
  <c r="BK398" i="2"/>
  <c r="J394" i="2"/>
  <c r="BK377" i="2"/>
  <c r="J361" i="2"/>
  <c r="J329" i="2"/>
  <c r="BK306" i="2"/>
  <c r="BK287" i="2"/>
  <c r="BK278" i="2"/>
  <c r="BK254" i="2"/>
  <c r="J240" i="2"/>
  <c r="BK226" i="2"/>
  <c r="BK213" i="2"/>
  <c r="BK203" i="2"/>
  <c r="BK162" i="2"/>
  <c r="J504" i="2"/>
  <c r="BK488" i="2"/>
  <c r="BK464" i="2"/>
  <c r="J451" i="2"/>
  <c r="J424" i="2"/>
  <c r="J402" i="2"/>
  <c r="J389" i="2"/>
  <c r="J362" i="2"/>
  <c r="BK340" i="2"/>
  <c r="BK323" i="2"/>
  <c r="BK309" i="2"/>
  <c r="J289" i="2"/>
  <c r="J273" i="2"/>
  <c r="J252" i="2"/>
  <c r="J238" i="2"/>
  <c r="BK230" i="2"/>
  <c r="J173" i="2"/>
  <c r="BK156" i="2"/>
  <c r="BK143" i="3"/>
  <c r="BK127" i="3"/>
  <c r="J126" i="3"/>
  <c r="J144" i="3"/>
  <c r="BK147" i="3"/>
  <c r="J146" i="3"/>
  <c r="J140" i="3"/>
  <c r="J127" i="3"/>
  <c r="BK135" i="3"/>
  <c r="BK159" i="4"/>
  <c r="J150" i="4"/>
  <c r="J121" i="4"/>
  <c r="J144" i="4"/>
  <c r="BK132" i="4"/>
  <c r="BK119" i="4"/>
  <c r="BK147" i="4"/>
  <c r="J120" i="4"/>
  <c r="J135" i="4"/>
  <c r="BK146" i="4"/>
  <c r="J128" i="4"/>
  <c r="BK120" i="4"/>
  <c r="BK134" i="4"/>
  <c r="BK128" i="5"/>
  <c r="BK122" i="5"/>
  <c r="BK129" i="5"/>
  <c r="J132" i="5"/>
  <c r="J122" i="5"/>
  <c r="BK139" i="6"/>
  <c r="BK131" i="6"/>
  <c r="BK128" i="6"/>
  <c r="J124" i="6"/>
  <c r="J135" i="6"/>
  <c r="BK138" i="6"/>
  <c r="BK126" i="6"/>
  <c r="J128" i="7"/>
  <c r="J157" i="7"/>
  <c r="J149" i="7"/>
  <c r="BK138" i="7"/>
  <c r="J119" i="7"/>
  <c r="J152" i="7"/>
  <c r="J145" i="7"/>
  <c r="J137" i="7"/>
  <c r="BK127" i="7"/>
  <c r="J150" i="7"/>
  <c r="BK145" i="7"/>
  <c r="J138" i="7"/>
  <c r="J120" i="7"/>
  <c r="J211" i="8"/>
  <c r="J192" i="8"/>
  <c r="BK181" i="8"/>
  <c r="J171" i="8"/>
  <c r="J159" i="8"/>
  <c r="BK129" i="8"/>
  <c r="J198" i="8"/>
  <c r="BK187" i="8"/>
  <c r="BK162" i="8"/>
  <c r="J136" i="8"/>
  <c r="BK213" i="8"/>
  <c r="J200" i="8"/>
  <c r="BK185" i="8"/>
  <c r="J172" i="8"/>
  <c r="J153" i="8"/>
  <c r="BK144" i="8"/>
  <c r="J134" i="8"/>
  <c r="BK199" i="8"/>
  <c r="BK190" i="8"/>
  <c r="BK172" i="8"/>
  <c r="BK159" i="8"/>
  <c r="J151" i="8"/>
  <c r="BK131" i="8"/>
  <c r="BK197" i="8"/>
  <c r="J181" i="8"/>
  <c r="BK171" i="8"/>
  <c r="BK160" i="8"/>
  <c r="J145" i="8"/>
  <c r="J131" i="8"/>
  <c r="J128" i="9"/>
  <c r="BK125" i="9"/>
  <c r="BK120" i="9"/>
  <c r="J125" i="9"/>
  <c r="J131" i="10"/>
  <c r="J123" i="10"/>
  <c r="BK134" i="10"/>
  <c r="J124" i="10"/>
  <c r="J212" i="11"/>
  <c r="BK194" i="11"/>
  <c r="BK181" i="11"/>
  <c r="BK167" i="11"/>
  <c r="J150" i="11"/>
  <c r="J135" i="11"/>
  <c r="BK204" i="11"/>
  <c r="BK172" i="11"/>
  <c r="J152" i="11"/>
  <c r="J138" i="11"/>
  <c r="BK131" i="11"/>
  <c r="BK197" i="11"/>
  <c r="J184" i="11"/>
  <c r="BK166" i="11"/>
  <c r="BK152" i="11"/>
  <c r="BK130" i="11"/>
  <c r="J203" i="11"/>
  <c r="BK192" i="11"/>
  <c r="BK183" i="11"/>
  <c r="BK169" i="11"/>
  <c r="BK157" i="11"/>
  <c r="BK142" i="11"/>
  <c r="BK211" i="11"/>
  <c r="J192" i="11"/>
  <c r="J178" i="11"/>
  <c r="J163" i="11"/>
  <c r="BK147" i="11"/>
  <c r="J134" i="11"/>
  <c r="BK133" i="12"/>
  <c r="J127" i="12"/>
  <c r="J498" i="2"/>
  <c r="J468" i="2"/>
  <c r="J452" i="2"/>
  <c r="J419" i="2"/>
  <c r="BK387" i="2"/>
  <c r="BK360" i="2"/>
  <c r="J343" i="2"/>
  <c r="J322" i="2"/>
  <c r="BK310" i="2"/>
  <c r="BK284" i="2"/>
  <c r="J269" i="2"/>
  <c r="BK256" i="2"/>
  <c r="BK247" i="2"/>
  <c r="J226" i="2"/>
  <c r="J209" i="2"/>
  <c r="BK163" i="2"/>
  <c r="BK507" i="2"/>
  <c r="BK492" i="2"/>
  <c r="BK465" i="2"/>
  <c r="J439" i="2"/>
  <c r="BK421" i="2"/>
  <c r="BK407" i="2"/>
  <c r="BK381" i="2"/>
  <c r="BK368" i="2"/>
  <c r="J355" i="2"/>
  <c r="BK321" i="2"/>
  <c r="J299" i="2"/>
  <c r="BK268" i="2"/>
  <c r="BK257" i="2"/>
  <c r="BK240" i="2"/>
  <c r="J222" i="2"/>
  <c r="BK197" i="2"/>
  <c r="J153" i="2"/>
  <c r="J507" i="2"/>
  <c r="J488" i="2"/>
  <c r="BK467" i="2"/>
  <c r="BK452" i="2"/>
  <c r="BK446" i="2"/>
  <c r="J436" i="2"/>
  <c r="BK427" i="2"/>
  <c r="BK412" i="2"/>
  <c r="BK395" i="2"/>
  <c r="BK374" i="2"/>
  <c r="J357" i="2"/>
  <c r="BK338" i="2"/>
  <c r="J306" i="2"/>
  <c r="J274" i="2"/>
  <c r="BK260" i="2"/>
  <c r="BK231" i="2"/>
  <c r="J215" i="2"/>
  <c r="BK199" i="2"/>
  <c r="BK164" i="2"/>
  <c r="BK497" i="2"/>
  <c r="BK479" i="2"/>
  <c r="J473" i="2"/>
  <c r="BK449" i="2"/>
  <c r="J432" i="2"/>
  <c r="J404" i="2"/>
  <c r="J397" i="2"/>
  <c r="J356" i="2"/>
  <c r="J340" i="2"/>
  <c r="J310" i="2"/>
  <c r="J292" i="2"/>
  <c r="BK274" i="2"/>
  <c r="BK235" i="2"/>
  <c r="BK210" i="2"/>
  <c r="J203" i="2"/>
  <c r="J188" i="2"/>
  <c r="J157" i="2"/>
  <c r="J502" i="2"/>
  <c r="BK458" i="2"/>
  <c r="J422" i="2"/>
  <c r="BK410" i="2"/>
  <c r="J396" i="2"/>
  <c r="BK383" i="2"/>
  <c r="BK375" i="2"/>
  <c r="BK349" i="2"/>
  <c r="BK335" i="2"/>
  <c r="BK317" i="2"/>
  <c r="J277" i="2"/>
  <c r="BK265" i="2"/>
  <c r="J236" i="2"/>
  <c r="J225" i="2"/>
  <c r="J207" i="2"/>
  <c r="J196" i="2"/>
  <c r="J170" i="2"/>
  <c r="J150" i="2"/>
  <c r="BK498" i="2"/>
  <c r="BK485" i="2"/>
  <c r="BK459" i="2"/>
  <c r="J443" i="2"/>
  <c r="J413" i="2"/>
  <c r="BK382" i="2"/>
  <c r="J366" i="2"/>
  <c r="J339" i="2"/>
  <c r="BK316" i="2"/>
  <c r="BK301" i="2"/>
  <c r="BK270" i="2"/>
  <c r="J257" i="2"/>
  <c r="J242" i="2"/>
  <c r="BK219" i="2"/>
  <c r="J204" i="2"/>
  <c r="J187" i="2"/>
  <c r="J162" i="2"/>
  <c r="J137" i="3"/>
  <c r="J129" i="3"/>
  <c r="J149" i="3"/>
  <c r="J133" i="3"/>
  <c r="BK121" i="3"/>
  <c r="J128" i="3"/>
  <c r="J124" i="3"/>
  <c r="BK148" i="3"/>
  <c r="BK140" i="3"/>
  <c r="BK158" i="4"/>
  <c r="J147" i="4"/>
  <c r="J127" i="4"/>
  <c r="BK155" i="4"/>
  <c r="J143" i="4"/>
  <c r="BK128" i="4"/>
  <c r="BK156" i="4"/>
  <c r="J130" i="4"/>
  <c r="J152" i="4"/>
  <c r="BK130" i="4"/>
  <c r="BK150" i="4"/>
  <c r="J136" i="4"/>
  <c r="BK127" i="4"/>
  <c r="BK137" i="4"/>
  <c r="BK125" i="5"/>
  <c r="BK126" i="5"/>
  <c r="BK123" i="5"/>
  <c r="J120" i="5"/>
  <c r="J124" i="5"/>
  <c r="J137" i="6"/>
  <c r="J130" i="6"/>
  <c r="J126" i="6"/>
  <c r="J123" i="6"/>
  <c r="BK129" i="6"/>
  <c r="BK127" i="6"/>
  <c r="BK130" i="6"/>
  <c r="BK134" i="7"/>
  <c r="BK160" i="7"/>
  <c r="BK156" i="7"/>
  <c r="BK150" i="7"/>
  <c r="J134" i="7"/>
  <c r="BK123" i="7"/>
  <c r="BK157" i="7"/>
  <c r="J147" i="7"/>
  <c r="J143" i="7"/>
  <c r="BK132" i="7"/>
  <c r="J156" i="7"/>
  <c r="J144" i="7"/>
  <c r="BK135" i="7"/>
  <c r="BK137" i="7"/>
  <c r="BK121" i="7"/>
  <c r="BK207" i="8"/>
  <c r="BK196" i="8"/>
  <c r="BK184" i="8"/>
  <c r="BK168" i="8"/>
  <c r="J135" i="8"/>
  <c r="J210" i="8"/>
  <c r="J196" i="8"/>
  <c r="J179" i="8"/>
  <c r="BK156" i="8"/>
  <c r="J144" i="8"/>
  <c r="BK214" i="8"/>
  <c r="J204" i="8"/>
  <c r="J190" i="8"/>
  <c r="BK169" i="8"/>
  <c r="J155" i="8"/>
  <c r="BK145" i="8"/>
  <c r="BK135" i="8"/>
  <c r="J130" i="8"/>
  <c r="J188" i="8"/>
  <c r="J166" i="8"/>
  <c r="J156" i="8"/>
  <c r="J146" i="8"/>
  <c r="J129" i="8"/>
  <c r="BK200" i="8"/>
  <c r="BK186" i="8"/>
  <c r="BK163" i="8"/>
  <c r="J157" i="8"/>
  <c r="BK143" i="8"/>
  <c r="BK136" i="8"/>
  <c r="BK127" i="9"/>
  <c r="J123" i="9"/>
  <c r="J121" i="9"/>
  <c r="J126" i="9"/>
  <c r="J133" i="10"/>
  <c r="BK129" i="10"/>
  <c r="J127" i="10"/>
  <c r="BK131" i="10"/>
  <c r="BK214" i="11"/>
  <c r="J198" i="11"/>
  <c r="J185" i="11"/>
  <c r="BK175" i="11"/>
  <c r="J153" i="11"/>
  <c r="BK139" i="11"/>
  <c r="J188" i="11"/>
  <c r="J166" i="11"/>
  <c r="J143" i="11"/>
  <c r="BK135" i="11"/>
  <c r="BK199" i="11"/>
  <c r="BK190" i="11"/>
  <c r="J181" i="11"/>
  <c r="J157" i="11"/>
  <c r="J131" i="11"/>
  <c r="J197" i="11"/>
  <c r="BK184" i="11"/>
  <c r="J171" i="11"/>
  <c r="J161" i="11"/>
  <c r="J146" i="11"/>
  <c r="J136" i="11"/>
  <c r="J202" i="11"/>
  <c r="J190" i="11"/>
  <c r="J173" i="11"/>
  <c r="J156" i="11"/>
  <c r="BK145" i="11"/>
  <c r="J132" i="11"/>
  <c r="J131" i="12"/>
  <c r="BK129" i="12"/>
  <c r="J509" i="2"/>
  <c r="J483" i="2"/>
  <c r="J462" i="2"/>
  <c r="BK443" i="2"/>
  <c r="J425" i="2"/>
  <c r="BK402" i="2"/>
  <c r="BK370" i="2"/>
  <c r="J367" i="2"/>
  <c r="J346" i="2"/>
  <c r="J319" i="2"/>
  <c r="BK303" i="2"/>
  <c r="BK289" i="2"/>
  <c r="J286" i="2"/>
  <c r="BK276" i="2"/>
  <c r="J265" i="2"/>
  <c r="BK252" i="2"/>
  <c r="J232" i="2"/>
  <c r="BK218" i="2"/>
  <c r="BK193" i="2"/>
  <c r="BK166" i="2"/>
  <c r="J511" i="2"/>
  <c r="J496" i="2"/>
  <c r="BK483" i="2"/>
  <c r="BK469" i="2"/>
  <c r="J442" i="2"/>
  <c r="J428" i="2"/>
  <c r="BK416" i="2"/>
  <c r="BK397" i="2"/>
  <c r="J380" i="2"/>
  <c r="BK365" i="2"/>
  <c r="J351" i="2"/>
  <c r="J309" i="2"/>
  <c r="BK293" i="2"/>
  <c r="BK283" i="2"/>
  <c r="BK258" i="2"/>
  <c r="BK236" i="2"/>
  <c r="BK225" i="2"/>
  <c r="BK200" i="2"/>
  <c r="J175" i="2"/>
  <c r="BK151" i="2"/>
  <c r="J512" i="2"/>
  <c r="BK491" i="2"/>
  <c r="BK457" i="2"/>
  <c r="BK453" i="2"/>
  <c r="J441" i="2"/>
  <c r="J429" i="2"/>
  <c r="BK418" i="2"/>
  <c r="J398" i="2"/>
  <c r="BK362" i="2"/>
  <c r="J342" i="2"/>
  <c r="J317" i="2"/>
  <c r="J296" i="2"/>
  <c r="J272" i="2"/>
  <c r="BK249" i="2"/>
  <c r="J234" i="2"/>
  <c r="J223" i="2"/>
  <c r="J208" i="2"/>
  <c r="BK181" i="2"/>
  <c r="BK165" i="2"/>
  <c r="BK157" i="2"/>
  <c r="BK509" i="2"/>
  <c r="J482" i="2"/>
  <c r="BK468" i="2"/>
  <c r="J446" i="2"/>
  <c r="BK429" i="2"/>
  <c r="BK415" i="2"/>
  <c r="BK389" i="2"/>
  <c r="BK378" i="2"/>
  <c r="J374" i="2"/>
  <c r="BK342" i="2"/>
  <c r="J321" i="2"/>
  <c r="BK302" i="2"/>
  <c r="BK261" i="2"/>
  <c r="BK241" i="2"/>
  <c r="BK227" i="2"/>
  <c r="BK204" i="2"/>
  <c r="BK170" i="2"/>
  <c r="J155" i="2"/>
  <c r="J485" i="2"/>
  <c r="BK470" i="2"/>
  <c r="J457" i="2"/>
  <c r="BK436" i="2"/>
  <c r="BK425" i="2"/>
  <c r="BK413" i="2"/>
  <c r="J407" i="2"/>
  <c r="J392" i="2"/>
  <c r="BK372" i="2"/>
  <c r="BK353" i="2"/>
  <c r="BK331" i="2"/>
  <c r="BK322" i="2"/>
  <c r="BK300" i="2"/>
  <c r="J285" i="2"/>
  <c r="BK275" i="2"/>
  <c r="BK251" i="2"/>
  <c r="J237" i="2"/>
  <c r="J221" i="2"/>
  <c r="BK211" i="2"/>
  <c r="J195" i="2"/>
  <c r="J163" i="2"/>
  <c r="J494" i="2"/>
  <c r="J465" i="2"/>
  <c r="J453" i="2"/>
  <c r="BK422" i="2"/>
  <c r="J372" i="2"/>
  <c r="BK363" i="2"/>
  <c r="BK347" i="2"/>
  <c r="BK333" i="2"/>
  <c r="J315" i="2"/>
  <c r="J297" i="2"/>
  <c r="BK279" i="2"/>
  <c r="J256" i="2"/>
  <c r="J241" i="2"/>
  <c r="BK232" i="2"/>
  <c r="BK215" i="2"/>
  <c r="J194" i="2"/>
  <c r="BK188" i="2"/>
  <c r="BK171" i="2"/>
  <c r="BK152" i="2"/>
  <c r="J136" i="3"/>
  <c r="J120" i="3"/>
  <c r="J131" i="3"/>
  <c r="J119" i="3"/>
  <c r="J134" i="3"/>
  <c r="BK120" i="3"/>
  <c r="BK141" i="3"/>
  <c r="J145" i="3"/>
  <c r="J154" i="4"/>
  <c r="BK140" i="4"/>
  <c r="J159" i="4"/>
  <c r="BK142" i="4"/>
  <c r="J123" i="4"/>
  <c r="BK153" i="4"/>
  <c r="BK138" i="4"/>
  <c r="J156" i="4"/>
  <c r="BK141" i="4"/>
  <c r="BK148" i="4"/>
  <c r="J133" i="4"/>
  <c r="J122" i="4"/>
  <c r="BK139" i="4"/>
  <c r="J131" i="5"/>
  <c r="J127" i="5"/>
  <c r="BK132" i="5"/>
  <c r="J130" i="5"/>
  <c r="BK119" i="5"/>
  <c r="BK137" i="6"/>
  <c r="J132" i="6"/>
  <c r="BK121" i="6"/>
  <c r="J121" i="6"/>
  <c r="J140" i="6"/>
  <c r="BK140" i="6"/>
  <c r="BK119" i="6"/>
  <c r="BK129" i="7"/>
  <c r="J159" i="7"/>
  <c r="BK151" i="7"/>
  <c r="BK140" i="7"/>
  <c r="BK130" i="7"/>
  <c r="J122" i="7"/>
  <c r="BK155" i="7"/>
  <c r="BK146" i="7"/>
  <c r="BK133" i="7"/>
  <c r="BK122" i="7"/>
  <c r="BK147" i="7"/>
  <c r="J140" i="7"/>
  <c r="J130" i="7"/>
  <c r="J124" i="7"/>
  <c r="BK203" i="8"/>
  <c r="J189" i="8"/>
  <c r="BK180" i="8"/>
  <c r="J170" i="8"/>
  <c r="BK153" i="8"/>
  <c r="J214" i="8"/>
  <c r="J201" i="8"/>
  <c r="BK189" i="8"/>
  <c r="J165" i="8"/>
  <c r="BK208" i="8"/>
  <c r="J182" i="8"/>
  <c r="BK166" i="8"/>
  <c r="BK154" i="8"/>
  <c r="BK141" i="8"/>
  <c r="BK128" i="9"/>
  <c r="BK126" i="9"/>
  <c r="BK117" i="9"/>
  <c r="BK122" i="9"/>
  <c r="BK126" i="10"/>
  <c r="BK133" i="10"/>
  <c r="J129" i="10"/>
  <c r="J126" i="10"/>
  <c r="BK205" i="11"/>
  <c r="J191" i="11"/>
  <c r="BK177" i="11"/>
  <c r="J162" i="11"/>
  <c r="BK144" i="11"/>
  <c r="J130" i="11"/>
  <c r="J186" i="11"/>
  <c r="J164" i="11"/>
  <c r="J139" i="11"/>
  <c r="J205" i="11"/>
  <c r="BK196" i="11"/>
  <c r="J176" i="11"/>
  <c r="J158" i="11"/>
  <c r="J137" i="11"/>
  <c r="J211" i="11"/>
  <c r="BK188" i="11"/>
  <c r="BK182" i="11"/>
  <c r="J165" i="11"/>
  <c r="BK156" i="11"/>
  <c r="BK134" i="11"/>
  <c r="J200" i="11"/>
  <c r="J183" i="11"/>
  <c r="J168" i="11"/>
  <c r="BK149" i="11"/>
  <c r="J142" i="11"/>
  <c r="BK127" i="12"/>
  <c r="BK484" i="2"/>
  <c r="BK455" i="2"/>
  <c r="BK441" i="2"/>
  <c r="J434" i="2"/>
  <c r="BK408" i="2"/>
  <c r="J391" i="2"/>
  <c r="J369" i="2"/>
  <c r="BK359" i="2"/>
  <c r="J333" i="2"/>
  <c r="J316" i="2"/>
  <c r="BK295" i="2"/>
  <c r="J287" i="2"/>
  <c r="J280" i="2"/>
  <c r="BK267" i="2"/>
  <c r="J258" i="2"/>
  <c r="BK250" i="2"/>
  <c r="BK220" i="2"/>
  <c r="BK206" i="2"/>
  <c r="J184" i="2"/>
  <c r="J180" i="2"/>
  <c r="J171" i="2"/>
  <c r="J505" i="2"/>
  <c r="BK499" i="2"/>
  <c r="BK486" i="2"/>
  <c r="J472" i="2"/>
  <c r="BK440" i="2"/>
  <c r="BK432" i="2"/>
  <c r="BK411" i="2"/>
  <c r="BK386" i="2"/>
  <c r="BK371" i="2"/>
  <c r="J353" i="2"/>
  <c r="BK318" i="2"/>
  <c r="BK305" i="2"/>
  <c r="J264" i="2"/>
  <c r="J210" i="2"/>
  <c r="BK179" i="2"/>
  <c r="BK168" i="2"/>
  <c r="J156" i="2"/>
  <c r="J506" i="2"/>
  <c r="J477" i="2"/>
  <c r="J454" i="2"/>
  <c r="BK447" i="2"/>
  <c r="BK434" i="2"/>
  <c r="BK423" i="2"/>
  <c r="BK409" i="2"/>
  <c r="BK394" i="2"/>
  <c r="J371" i="2"/>
  <c r="J349" i="2"/>
  <c r="J331" i="2"/>
  <c r="J313" i="2"/>
  <c r="J263" i="2"/>
  <c r="J245" i="2"/>
  <c r="J220" i="2"/>
  <c r="BK202" i="2"/>
  <c r="J176" i="2"/>
  <c r="BK159" i="2"/>
  <c r="BK511" i="2"/>
  <c r="BK462" i="2"/>
  <c r="J438" i="2"/>
  <c r="J421" i="2"/>
  <c r="BK403" i="2"/>
  <c r="J387" i="2"/>
  <c r="J376" i="2"/>
  <c r="BK343" i="2"/>
  <c r="BK329" i="2"/>
  <c r="J304" i="2"/>
  <c r="BK294" i="2"/>
  <c r="BK286" i="2"/>
  <c r="J268" i="2"/>
  <c r="J248" i="2"/>
  <c r="BK222" i="2"/>
  <c r="J197" i="2"/>
  <c r="BK186" i="2"/>
  <c r="BK177" i="2"/>
  <c r="J164" i="2"/>
  <c r="BK505" i="2"/>
  <c r="BK477" i="2"/>
  <c r="BK463" i="2"/>
  <c r="J447" i="2"/>
  <c r="J423" i="2"/>
  <c r="J412" i="2"/>
  <c r="J405" i="2"/>
  <c r="BK366" i="2"/>
  <c r="BK351" i="2"/>
  <c r="BK344" i="2"/>
  <c r="BK312" i="2"/>
  <c r="BK281" i="2"/>
  <c r="BK263" i="2"/>
  <c r="BK228" i="2"/>
  <c r="J212" i="2"/>
  <c r="J200" i="2"/>
  <c r="J181" i="2"/>
  <c r="BK180" i="2"/>
  <c r="J168" i="2"/>
  <c r="BK155" i="2"/>
  <c r="J500" i="2"/>
  <c r="J484" i="2"/>
  <c r="BK471" i="2"/>
  <c r="BK454" i="2"/>
  <c r="J435" i="2"/>
  <c r="BK393" i="2"/>
  <c r="J373" i="2"/>
  <c r="J364" i="2"/>
  <c r="J341" i="2"/>
  <c r="BK319" i="2"/>
  <c r="J293" i="2"/>
  <c r="BK285" i="2"/>
  <c r="J281" i="2"/>
  <c r="BK269" i="2"/>
  <c r="J244" i="2"/>
  <c r="BK221" i="2"/>
  <c r="BK214" i="2"/>
  <c r="J174" i="2"/>
  <c r="BK150" i="3"/>
  <c r="BK128" i="3"/>
  <c r="BK139" i="3"/>
  <c r="J121" i="3"/>
  <c r="J135" i="3"/>
  <c r="J125" i="3"/>
  <c r="BK137" i="3"/>
  <c r="BK129" i="3"/>
  <c r="J122" i="3"/>
  <c r="BK144" i="3"/>
  <c r="BK130" i="3"/>
  <c r="J147" i="3"/>
  <c r="BK133" i="3"/>
  <c r="J155" i="4"/>
  <c r="J148" i="4"/>
  <c r="BK122" i="4"/>
  <c r="BK154" i="4"/>
  <c r="J141" i="4"/>
  <c r="BK126" i="4"/>
  <c r="J149" i="4"/>
  <c r="BK125" i="4"/>
  <c r="J146" i="4"/>
  <c r="BK131" i="4"/>
  <c r="BK121" i="4"/>
  <c r="J138" i="4"/>
  <c r="J126" i="4"/>
  <c r="J142" i="4"/>
  <c r="BK129" i="4"/>
  <c r="J129" i="5"/>
  <c r="BK124" i="5"/>
  <c r="J123" i="5"/>
  <c r="BK127" i="5"/>
  <c r="J142" i="6"/>
  <c r="J133" i="6"/>
  <c r="J129" i="6"/>
  <c r="BK141" i="6"/>
  <c r="J119" i="6"/>
  <c r="J122" i="6"/>
  <c r="J127" i="6"/>
  <c r="J131" i="7"/>
  <c r="BK119" i="7"/>
  <c r="J154" i="7"/>
  <c r="BK143" i="7"/>
  <c r="J126" i="7"/>
  <c r="BK159" i="7"/>
  <c r="BK149" i="7"/>
  <c r="BK142" i="7"/>
  <c r="BK128" i="7"/>
  <c r="BK148" i="7"/>
  <c r="BK141" i="7"/>
  <c r="BK125" i="7"/>
  <c r="J133" i="7"/>
  <c r="J213" i="8"/>
  <c r="J202" i="8"/>
  <c r="J186" i="8"/>
  <c r="J177" i="8"/>
  <c r="J163" i="8"/>
  <c r="J141" i="8"/>
  <c r="BK204" i="8"/>
  <c r="BK192" i="8"/>
  <c r="J175" i="8"/>
  <c r="BK150" i="8"/>
  <c r="J127" i="8"/>
  <c r="BK202" i="8"/>
  <c r="BK194" i="8"/>
  <c r="J173" i="8"/>
  <c r="BK157" i="8"/>
  <c r="BK146" i="8"/>
  <c r="J138" i="8"/>
  <c r="J206" i="8"/>
  <c r="BK193" i="8"/>
  <c r="BK176" i="8"/>
  <c r="BK165" i="8"/>
  <c r="J154" i="8"/>
  <c r="BK139" i="8"/>
  <c r="J128" i="8"/>
  <c r="J191" i="8"/>
  <c r="J180" i="8"/>
  <c r="J169" i="8"/>
  <c r="BK149" i="8"/>
  <c r="J139" i="8"/>
  <c r="BK127" i="8"/>
  <c r="BK118" i="9"/>
  <c r="J124" i="9"/>
  <c r="BK119" i="9"/>
  <c r="BK121" i="9"/>
  <c r="BK127" i="10"/>
  <c r="BK124" i="10"/>
  <c r="J134" i="10"/>
  <c r="J121" i="10"/>
  <c r="BK207" i="11"/>
  <c r="BK193" i="11"/>
  <c r="J169" i="11"/>
  <c r="J154" i="11"/>
  <c r="BK140" i="11"/>
  <c r="BK212" i="11"/>
  <c r="BK178" i="11"/>
  <c r="BK150" i="11"/>
  <c r="BK132" i="11"/>
  <c r="BK198" i="11"/>
  <c r="J175" i="11"/>
  <c r="BK153" i="11"/>
  <c r="BK201" i="11"/>
  <c r="J179" i="11"/>
  <c r="J167" i="11"/>
  <c r="J159" i="11"/>
  <c r="J144" i="11"/>
  <c r="J214" i="11"/>
  <c r="J201" i="11"/>
  <c r="BK189" i="11"/>
  <c r="BK164" i="11"/>
  <c r="BK143" i="11"/>
  <c r="J129" i="12"/>
  <c r="BK490" i="2"/>
  <c r="BK476" i="2"/>
  <c r="J450" i="2"/>
  <c r="BK438" i="2"/>
  <c r="BK428" i="2"/>
  <c r="J409" i="2"/>
  <c r="J365" i="2"/>
  <c r="J344" i="2"/>
  <c r="BK324" i="2"/>
  <c r="BK313" i="2"/>
  <c r="J279" i="2"/>
  <c r="BK271" i="2"/>
  <c r="J261" i="2"/>
  <c r="BK239" i="2"/>
  <c r="BK217" i="2"/>
  <c r="BK205" i="2"/>
  <c r="J186" i="2"/>
  <c r="BK161" i="2"/>
  <c r="BK512" i="2"/>
  <c r="BK503" i="2"/>
  <c r="BK474" i="2"/>
  <c r="BK445" i="2"/>
  <c r="J433" i="2"/>
  <c r="BK417" i="2"/>
  <c r="BK406" i="2"/>
  <c r="J388" i="2"/>
  <c r="J379" i="2"/>
  <c r="J360" i="2"/>
  <c r="J337" i="2"/>
  <c r="J314" i="2"/>
  <c r="BK297" i="2"/>
  <c r="J271" i="2"/>
  <c r="BK259" i="2"/>
  <c r="BK253" i="2"/>
  <c r="J235" i="2"/>
  <c r="BK196" i="2"/>
  <c r="J159" i="2"/>
  <c r="AS94" i="1"/>
  <c r="J399" i="2"/>
  <c r="J383" i="2"/>
  <c r="BK369" i="2"/>
  <c r="BK346" i="2"/>
  <c r="BK298" i="2"/>
  <c r="J278" i="2"/>
  <c r="J270" i="2"/>
  <c r="BK246" i="2"/>
  <c r="BK224" i="2"/>
  <c r="J214" i="2"/>
  <c r="J193" i="2"/>
  <c r="BK184" i="2"/>
  <c r="J179" i="2"/>
  <c r="J161" i="2"/>
  <c r="J514" i="2"/>
  <c r="BK495" i="2"/>
  <c r="J491" i="2"/>
  <c r="J456" i="2"/>
  <c r="J437" i="2"/>
  <c r="J416" i="2"/>
  <c r="BK388" i="2"/>
  <c r="BK361" i="2"/>
  <c r="BK355" i="2"/>
  <c r="BK314" i="2"/>
  <c r="J301" i="2"/>
  <c r="J276" i="2"/>
  <c r="J239" i="2"/>
  <c r="BK209" i="2"/>
  <c r="J191" i="2"/>
  <c r="BK183" i="2"/>
  <c r="BK174" i="2"/>
  <c r="J154" i="2"/>
  <c r="J497" i="2"/>
  <c r="BK472" i="2"/>
  <c r="J469" i="2"/>
  <c r="J448" i="2"/>
  <c r="J418" i="2"/>
  <c r="J395" i="2"/>
  <c r="BK380" i="2"/>
  <c r="BK364" i="2"/>
  <c r="J347" i="2"/>
  <c r="BK320" i="2"/>
  <c r="J302" i="2"/>
  <c r="J283" i="2"/>
  <c r="J259" i="2"/>
  <c r="J246" i="2"/>
  <c r="J227" i="2"/>
  <c r="BK216" i="2"/>
  <c r="J205" i="2"/>
  <c r="J177" i="2"/>
  <c r="J172" i="2"/>
  <c r="BK514" i="2"/>
  <c r="J489" i="2"/>
  <c r="BK473" i="2"/>
  <c r="J461" i="2"/>
  <c r="BK448" i="2"/>
  <c r="BK420" i="2"/>
  <c r="BK396" i="2"/>
  <c r="BK379" i="2"/>
  <c r="BK367" i="2"/>
  <c r="BK327" i="2"/>
  <c r="J312" i="2"/>
  <c r="BK296" i="2"/>
  <c r="J267" i="2"/>
  <c r="BK248" i="2"/>
  <c r="BK234" i="2"/>
  <c r="J218" i="2"/>
  <c r="BK195" i="2"/>
  <c r="BK185" i="2"/>
  <c r="J169" i="2"/>
  <c r="J151" i="2"/>
  <c r="BK132" i="3"/>
  <c r="BK138" i="3"/>
  <c r="BK122" i="3"/>
  <c r="J141" i="3"/>
  <c r="BK123" i="3"/>
  <c r="BK136" i="3"/>
  <c r="BK126" i="3"/>
  <c r="J150" i="3"/>
  <c r="BK142" i="3"/>
  <c r="J148" i="3"/>
  <c r="BK134" i="3"/>
  <c r="BK119" i="3"/>
  <c r="BK152" i="4"/>
  <c r="BK136" i="4"/>
  <c r="J119" i="4"/>
  <c r="J145" i="4"/>
  <c r="J129" i="4"/>
  <c r="BK157" i="4"/>
  <c r="J137" i="4"/>
  <c r="BK151" i="4"/>
  <c r="J134" i="4"/>
  <c r="J139" i="4"/>
  <c r="J132" i="4"/>
  <c r="BK149" i="4"/>
  <c r="BK130" i="5"/>
  <c r="J128" i="5"/>
  <c r="BK121" i="5"/>
  <c r="J121" i="5"/>
  <c r="BK131" i="5"/>
  <c r="J128" i="6"/>
  <c r="BK124" i="6"/>
  <c r="BK120" i="6"/>
  <c r="BK142" i="6"/>
  <c r="J139" i="6"/>
  <c r="J134" i="6"/>
  <c r="BK133" i="6"/>
  <c r="BK132" i="6"/>
  <c r="BK123" i="6"/>
  <c r="J138" i="6"/>
  <c r="J120" i="6"/>
  <c r="BK122" i="6"/>
  <c r="BK125" i="6"/>
  <c r="J131" i="6"/>
  <c r="J132" i="7"/>
  <c r="J123" i="7"/>
  <c r="J155" i="7"/>
  <c r="J148" i="7"/>
  <c r="BK136" i="7"/>
  <c r="BK124" i="7"/>
  <c r="BK158" i="7"/>
  <c r="J151" i="7"/>
  <c r="BK139" i="7"/>
  <c r="J129" i="7"/>
  <c r="BK152" i="7"/>
  <c r="J142" i="7"/>
  <c r="BK131" i="7"/>
  <c r="BK126" i="7"/>
  <c r="J212" i="8"/>
  <c r="BK201" i="8"/>
  <c r="BK188" i="8"/>
  <c r="BK174" i="8"/>
  <c r="J160" i="8"/>
  <c r="BK130" i="8"/>
  <c r="J203" i="8"/>
  <c r="BK191" i="8"/>
  <c r="BK167" i="8"/>
  <c r="BK151" i="8"/>
  <c r="BK128" i="8"/>
  <c r="BK206" i="8"/>
  <c r="BK195" i="8"/>
  <c r="J176" i="8"/>
  <c r="J168" i="8"/>
  <c r="BK152" i="8"/>
  <c r="J143" i="8"/>
  <c r="J133" i="8"/>
  <c r="BK198" i="8"/>
  <c r="BK177" i="8"/>
  <c r="BK170" i="8"/>
  <c r="J158" i="8"/>
  <c r="J149" i="8"/>
  <c r="BK212" i="8"/>
  <c r="J187" i="8"/>
  <c r="BK179" i="8"/>
  <c r="J162" i="8"/>
  <c r="J147" i="8"/>
  <c r="BK134" i="8"/>
  <c r="BK124" i="9"/>
  <c r="J118" i="9"/>
  <c r="J117" i="9"/>
  <c r="J120" i="9"/>
  <c r="BK121" i="10"/>
  <c r="BK132" i="10"/>
  <c r="BK125" i="10"/>
  <c r="J122" i="10"/>
  <c r="J215" i="11"/>
  <c r="BK200" i="11"/>
  <c r="J187" i="11"/>
  <c r="BK176" i="11"/>
  <c r="BK158" i="11"/>
  <c r="J147" i="11"/>
  <c r="J133" i="11"/>
  <c r="J170" i="11"/>
  <c r="J141" i="11"/>
  <c r="BK203" i="11"/>
  <c r="BK186" i="11"/>
  <c r="BK173" i="11"/>
  <c r="BK151" i="11"/>
  <c r="J210" i="11"/>
  <c r="J196" i="11"/>
  <c r="BK185" i="11"/>
  <c r="J172" i="11"/>
  <c r="BK163" i="11"/>
  <c r="BK154" i="11"/>
  <c r="J140" i="11"/>
  <c r="J204" i="11"/>
  <c r="BK191" i="11"/>
  <c r="BK171" i="11"/>
  <c r="J148" i="11"/>
  <c r="BK138" i="11"/>
  <c r="BK125" i="12"/>
  <c r="BK131" i="12"/>
  <c r="BK502" i="2"/>
  <c r="BK480" i="2"/>
  <c r="J464" i="2"/>
  <c r="J445" i="2"/>
  <c r="BK437" i="2"/>
  <c r="J420" i="2"/>
  <c r="BK405" i="2"/>
  <c r="BK392" i="2"/>
  <c r="BK384" i="2"/>
  <c r="BK356" i="2"/>
  <c r="J338" i="2"/>
  <c r="J320" i="2"/>
  <c r="BK299" i="2"/>
  <c r="BK272" i="2"/>
  <c r="J260" i="2"/>
  <c r="J231" i="2"/>
  <c r="J216" i="2"/>
  <c r="BK194" i="2"/>
  <c r="J185" i="2"/>
  <c r="BK172" i="2"/>
  <c r="J513" i="2"/>
  <c r="BK504" i="2"/>
  <c r="J490" i="2"/>
  <c r="BK482" i="2"/>
  <c r="BK461" i="2"/>
  <c r="BK435" i="2"/>
  <c r="J426" i="2"/>
  <c r="J415" i="2"/>
  <c r="J393" i="2"/>
  <c r="J358" i="2"/>
  <c r="BK325" i="2"/>
  <c r="J303" i="2"/>
  <c r="J284" i="2"/>
  <c r="J262" i="2"/>
  <c r="BK245" i="2"/>
  <c r="J230" i="2"/>
  <c r="J202" i="2"/>
  <c r="J183" i="2"/>
  <c r="BK154" i="2"/>
  <c r="BK513" i="2"/>
  <c r="J503" i="2"/>
  <c r="J474" i="2"/>
  <c r="BK451" i="2"/>
  <c r="BK439" i="2"/>
  <c r="BK426" i="2"/>
  <c r="BK414" i="2"/>
  <c r="J384" i="2"/>
  <c r="J363" i="2"/>
  <c r="BK345" i="2"/>
  <c r="J327" i="2"/>
  <c r="BK292" i="2"/>
  <c r="BK280" i="2"/>
  <c r="J253" i="2"/>
  <c r="BK244" i="2"/>
  <c r="J229" i="2"/>
  <c r="J217" i="2"/>
  <c r="J206" i="2"/>
  <c r="BK169" i="2"/>
  <c r="BK158" i="2"/>
  <c r="BK510" i="2"/>
  <c r="J486" i="2"/>
  <c r="J460" i="2"/>
  <c r="BK442" i="2"/>
  <c r="J427" i="2"/>
  <c r="BK399" i="2"/>
  <c r="J381" i="2"/>
  <c r="BK339" i="2"/>
  <c r="BK308" i="2"/>
  <c r="J300" i="2"/>
  <c r="BK277" i="2"/>
  <c r="J254" i="2"/>
  <c r="BK237" i="2"/>
  <c r="J211" i="2"/>
  <c r="BK192" i="2"/>
  <c r="BK160" i="2"/>
  <c r="J499" i="2"/>
  <c r="J476" i="2"/>
  <c r="J470" i="2"/>
  <c r="J455" i="2"/>
  <c r="BK430" i="2"/>
  <c r="J417" i="2"/>
  <c r="BK404" i="2"/>
  <c r="J400" i="2"/>
  <c r="BK390" i="2"/>
  <c r="BK373" i="2"/>
  <c r="J359" i="2"/>
  <c r="BK348" i="2"/>
  <c r="J323" i="2"/>
  <c r="J295" i="2"/>
  <c r="J266" i="2"/>
  <c r="J249" i="2"/>
  <c r="J224" i="2"/>
  <c r="BK208" i="2"/>
  <c r="BK175" i="2"/>
  <c r="J160" i="2"/>
  <c r="BK496" i="2"/>
  <c r="J467" i="2"/>
  <c r="BK456" i="2"/>
  <c r="BK433" i="2"/>
  <c r="J403" i="2"/>
  <c r="J378" i="2"/>
  <c r="J370" i="2"/>
  <c r="BK357" i="2"/>
  <c r="J345" i="2"/>
  <c r="J325" i="2"/>
  <c r="BK304" i="2"/>
  <c r="J294" i="2"/>
  <c r="BK264" i="2"/>
  <c r="J247" i="2"/>
  <c r="BK233" i="2"/>
  <c r="BK229" i="2"/>
  <c r="J213" i="2"/>
  <c r="J189" i="2"/>
  <c r="J165" i="2"/>
  <c r="BK146" i="3"/>
  <c r="BK131" i="3"/>
  <c r="J142" i="3"/>
  <c r="BK124" i="3"/>
  <c r="J139" i="3"/>
  <c r="BK145" i="3"/>
  <c r="J130" i="3"/>
  <c r="BK125" i="3"/>
  <c r="BK149" i="3"/>
  <c r="J138" i="3"/>
  <c r="J123" i="3"/>
  <c r="J143" i="3"/>
  <c r="J132" i="3"/>
  <c r="J157" i="4"/>
  <c r="J151" i="4"/>
  <c r="BK133" i="4"/>
  <c r="J153" i="4"/>
  <c r="J131" i="4"/>
  <c r="J158" i="4"/>
  <c r="BK145" i="4"/>
  <c r="BK124" i="4"/>
  <c r="BK144" i="4"/>
  <c r="J125" i="4"/>
  <c r="BK143" i="4"/>
  <c r="BK135" i="4"/>
  <c r="BK123" i="4"/>
  <c r="J140" i="4"/>
  <c r="J124" i="4"/>
  <c r="BK120" i="5"/>
  <c r="J125" i="5"/>
  <c r="J119" i="5"/>
  <c r="J126" i="5"/>
  <c r="BK136" i="6"/>
  <c r="J141" i="6"/>
  <c r="J125" i="6"/>
  <c r="J136" i="6"/>
  <c r="BK135" i="6"/>
  <c r="BK134" i="6"/>
  <c r="J135" i="7"/>
  <c r="J125" i="7"/>
  <c r="J158" i="7"/>
  <c r="J153" i="7"/>
  <c r="J141" i="7"/>
  <c r="J127" i="7"/>
  <c r="J160" i="7"/>
  <c r="BK153" i="7"/>
  <c r="BK144" i="7"/>
  <c r="J136" i="7"/>
  <c r="BK154" i="7"/>
  <c r="J146" i="7"/>
  <c r="J139" i="7"/>
  <c r="J121" i="7"/>
  <c r="BK120" i="7"/>
  <c r="BK210" i="8"/>
  <c r="J199" i="8"/>
  <c r="BK182" i="8"/>
  <c r="J167" i="8"/>
  <c r="J150" i="8"/>
  <c r="J207" i="8"/>
  <c r="J194" i="8"/>
  <c r="J184" i="8"/>
  <c r="BK155" i="8"/>
  <c r="BK133" i="8"/>
  <c r="J208" i="8"/>
  <c r="J197" i="8"/>
  <c r="J193" i="8"/>
  <c r="J174" i="8"/>
  <c r="BK158" i="8"/>
  <c r="BK147" i="8"/>
  <c r="BK142" i="8"/>
  <c r="BK132" i="8"/>
  <c r="J195" i="8"/>
  <c r="BK173" i="8"/>
  <c r="J161" i="8"/>
  <c r="J152" i="8"/>
  <c r="BK138" i="8"/>
  <c r="BK211" i="8"/>
  <c r="J185" i="8"/>
  <c r="BK175" i="8"/>
  <c r="BK161" i="8"/>
  <c r="J142" i="8"/>
  <c r="J132" i="8"/>
  <c r="J119" i="9"/>
  <c r="J127" i="9"/>
  <c r="J122" i="9"/>
  <c r="BK123" i="9"/>
  <c r="J132" i="10"/>
  <c r="J125" i="10"/>
  <c r="BK122" i="10"/>
  <c r="BK123" i="10"/>
  <c r="BK202" i="11"/>
  <c r="BK179" i="11"/>
  <c r="BK165" i="11"/>
  <c r="BK148" i="11"/>
  <c r="BK137" i="11"/>
  <c r="J189" i="11"/>
  <c r="BK168" i="11"/>
  <c r="J145" i="11"/>
  <c r="BK136" i="11"/>
  <c r="BK210" i="11"/>
  <c r="J194" i="11"/>
  <c r="J177" i="11"/>
  <c r="BK159" i="11"/>
  <c r="J149" i="11"/>
  <c r="BK215" i="11"/>
  <c r="J199" i="11"/>
  <c r="BK187" i="11"/>
  <c r="BK170" i="11"/>
  <c r="BK162" i="11"/>
  <c r="J151" i="11"/>
  <c r="BK141" i="11"/>
  <c r="J207" i="11"/>
  <c r="J193" i="11"/>
  <c r="J182" i="11"/>
  <c r="BK161" i="11"/>
  <c r="BK146" i="11"/>
  <c r="BK133" i="11"/>
  <c r="J133" i="12"/>
  <c r="J125" i="12"/>
  <c r="T123" i="12" l="1"/>
  <c r="T122" i="12" s="1"/>
  <c r="R123" i="12"/>
  <c r="R122" i="12" s="1"/>
  <c r="P123" i="12"/>
  <c r="P122" i="12" s="1"/>
  <c r="AU105" i="1" s="1"/>
  <c r="T149" i="2"/>
  <c r="P178" i="2"/>
  <c r="R190" i="2"/>
  <c r="P198" i="2"/>
  <c r="BK201" i="2"/>
  <c r="J201" i="2" s="1"/>
  <c r="J103" i="2" s="1"/>
  <c r="R201" i="2"/>
  <c r="T291" i="2"/>
  <c r="P307" i="2"/>
  <c r="T307" i="2"/>
  <c r="R354" i="2"/>
  <c r="T385" i="2"/>
  <c r="P466" i="2"/>
  <c r="T475" i="2"/>
  <c r="P487" i="2"/>
  <c r="T493" i="2"/>
  <c r="T508" i="2"/>
  <c r="BK118" i="3"/>
  <c r="BK117" i="3" s="1"/>
  <c r="J117" i="3" s="1"/>
  <c r="P118" i="4"/>
  <c r="P117" i="4" s="1"/>
  <c r="AU97" i="1" s="1"/>
  <c r="BK118" i="5"/>
  <c r="BK117" i="5" s="1"/>
  <c r="J117" i="5" s="1"/>
  <c r="J30" i="5" s="1"/>
  <c r="R118" i="6"/>
  <c r="R117" i="6" s="1"/>
  <c r="R118" i="7"/>
  <c r="R117" i="7"/>
  <c r="P126" i="8"/>
  <c r="BK148" i="8"/>
  <c r="J148" i="8"/>
  <c r="J100" i="8" s="1"/>
  <c r="P164" i="8"/>
  <c r="T183" i="8"/>
  <c r="T205" i="8"/>
  <c r="P116" i="9"/>
  <c r="AU102" i="1"/>
  <c r="R120" i="10"/>
  <c r="T129" i="11"/>
  <c r="R160" i="11"/>
  <c r="R180" i="11"/>
  <c r="BK209" i="11"/>
  <c r="J209" i="11" s="1"/>
  <c r="J106" i="11" s="1"/>
  <c r="R209" i="11"/>
  <c r="BK149" i="2"/>
  <c r="P167" i="2"/>
  <c r="T178" i="2"/>
  <c r="T243" i="2"/>
  <c r="BK291" i="2"/>
  <c r="T311" i="2"/>
  <c r="BK336" i="2"/>
  <c r="J336" i="2" s="1"/>
  <c r="J115" i="2" s="1"/>
  <c r="T336" i="2"/>
  <c r="BK385" i="2"/>
  <c r="J385" i="2" s="1"/>
  <c r="J119" i="2" s="1"/>
  <c r="P401" i="2"/>
  <c r="R466" i="2"/>
  <c r="BK481" i="2"/>
  <c r="J481" i="2" s="1"/>
  <c r="J123" i="2" s="1"/>
  <c r="R487" i="2"/>
  <c r="BK501" i="2"/>
  <c r="J501" i="2" s="1"/>
  <c r="J126" i="2" s="1"/>
  <c r="P508" i="2"/>
  <c r="P118" i="3"/>
  <c r="P117" i="3" s="1"/>
  <c r="AU96" i="1" s="1"/>
  <c r="T118" i="4"/>
  <c r="T117" i="4" s="1"/>
  <c r="P118" i="5"/>
  <c r="P117" i="5" s="1"/>
  <c r="AU98" i="1" s="1"/>
  <c r="BK118" i="6"/>
  <c r="J118" i="6" s="1"/>
  <c r="J97" i="6" s="1"/>
  <c r="P118" i="7"/>
  <c r="P117" i="7" s="1"/>
  <c r="AU100" i="1" s="1"/>
  <c r="BK137" i="8"/>
  <c r="J137" i="8" s="1"/>
  <c r="J98" i="8" s="1"/>
  <c r="R140" i="8"/>
  <c r="BK164" i="8"/>
  <c r="J164" i="8" s="1"/>
  <c r="J101" i="8" s="1"/>
  <c r="P183" i="8"/>
  <c r="BK209" i="8"/>
  <c r="J209" i="8" s="1"/>
  <c r="J105" i="8" s="1"/>
  <c r="BK116" i="9"/>
  <c r="J116" i="9"/>
  <c r="R130" i="10"/>
  <c r="P155" i="11"/>
  <c r="T160" i="11"/>
  <c r="T180" i="11"/>
  <c r="P213" i="11"/>
  <c r="BK178" i="2"/>
  <c r="J178" i="2" s="1"/>
  <c r="J100" i="2" s="1"/>
  <c r="P190" i="2"/>
  <c r="P243" i="2"/>
  <c r="R311" i="2"/>
  <c r="BK354" i="2"/>
  <c r="J354" i="2" s="1"/>
  <c r="J118" i="2" s="1"/>
  <c r="BK401" i="2"/>
  <c r="J401" i="2" s="1"/>
  <c r="J120" i="2" s="1"/>
  <c r="T466" i="2"/>
  <c r="P481" i="2"/>
  <c r="T487" i="2"/>
  <c r="P501" i="2"/>
  <c r="R508" i="2"/>
  <c r="T118" i="3"/>
  <c r="T117" i="3" s="1"/>
  <c r="T118" i="6"/>
  <c r="T117" i="6" s="1"/>
  <c r="P137" i="8"/>
  <c r="P148" i="8"/>
  <c r="T164" i="8"/>
  <c r="P178" i="8"/>
  <c r="T178" i="8"/>
  <c r="BK205" i="8"/>
  <c r="J205" i="8" s="1"/>
  <c r="J104" i="8" s="1"/>
  <c r="P209" i="8"/>
  <c r="P120" i="10"/>
  <c r="P130" i="10"/>
  <c r="BK155" i="11"/>
  <c r="J155" i="11"/>
  <c r="J99" i="11" s="1"/>
  <c r="T155" i="11"/>
  <c r="BK174" i="11"/>
  <c r="J174" i="11" s="1"/>
  <c r="J101" i="11" s="1"/>
  <c r="T174" i="11"/>
  <c r="R195" i="11"/>
  <c r="T213" i="11"/>
  <c r="R149" i="2"/>
  <c r="T167" i="2"/>
  <c r="T190" i="2"/>
  <c r="R243" i="2"/>
  <c r="P291" i="2"/>
  <c r="P311" i="2"/>
  <c r="P336" i="2"/>
  <c r="R336" i="2"/>
  <c r="P385" i="2"/>
  <c r="R401" i="2"/>
  <c r="P475" i="2"/>
  <c r="T481" i="2"/>
  <c r="P493" i="2"/>
  <c r="BK508" i="2"/>
  <c r="J508" i="2" s="1"/>
  <c r="J127" i="2" s="1"/>
  <c r="BK118" i="4"/>
  <c r="J118" i="4" s="1"/>
  <c r="J97" i="4" s="1"/>
  <c r="T118" i="5"/>
  <c r="T117" i="5" s="1"/>
  <c r="R126" i="8"/>
  <c r="T137" i="8"/>
  <c r="T140" i="8"/>
  <c r="R164" i="8"/>
  <c r="BK178" i="8"/>
  <c r="J178" i="8" s="1"/>
  <c r="J102" i="8" s="1"/>
  <c r="R178" i="8"/>
  <c r="P205" i="8"/>
  <c r="T209" i="8"/>
  <c r="T116" i="9"/>
  <c r="BK120" i="10"/>
  <c r="J120" i="10" s="1"/>
  <c r="J97" i="10" s="1"/>
  <c r="P129" i="11"/>
  <c r="P160" i="11"/>
  <c r="P180" i="11"/>
  <c r="T195" i="11"/>
  <c r="T209" i="11"/>
  <c r="T208" i="11" s="1"/>
  <c r="P149" i="2"/>
  <c r="R167" i="2"/>
  <c r="BK190" i="2"/>
  <c r="J190" i="2" s="1"/>
  <c r="J101" i="2" s="1"/>
  <c r="BK198" i="2"/>
  <c r="J198" i="2" s="1"/>
  <c r="J102" i="2" s="1"/>
  <c r="R198" i="2"/>
  <c r="T198" i="2"/>
  <c r="P201" i="2"/>
  <c r="T201" i="2"/>
  <c r="R291" i="2"/>
  <c r="BK307" i="2"/>
  <c r="J307" i="2" s="1"/>
  <c r="J108" i="2" s="1"/>
  <c r="R307" i="2"/>
  <c r="P354" i="2"/>
  <c r="R385" i="2"/>
  <c r="BK466" i="2"/>
  <c r="J466" i="2" s="1"/>
  <c r="J121" i="2" s="1"/>
  <c r="R475" i="2"/>
  <c r="R481" i="2"/>
  <c r="BK493" i="2"/>
  <c r="J493" i="2" s="1"/>
  <c r="J125" i="2" s="1"/>
  <c r="R501" i="2"/>
  <c r="R118" i="3"/>
  <c r="R117" i="3" s="1"/>
  <c r="T118" i="7"/>
  <c r="T117" i="7" s="1"/>
  <c r="BK126" i="8"/>
  <c r="R137" i="8"/>
  <c r="P140" i="8"/>
  <c r="T148" i="8"/>
  <c r="R183" i="8"/>
  <c r="R209" i="8"/>
  <c r="BK130" i="10"/>
  <c r="J130" i="10"/>
  <c r="J99" i="10" s="1"/>
  <c r="BK129" i="11"/>
  <c r="J129" i="11" s="1"/>
  <c r="J98" i="11" s="1"/>
  <c r="BK160" i="11"/>
  <c r="J160" i="11" s="1"/>
  <c r="J100" i="11" s="1"/>
  <c r="P174" i="11"/>
  <c r="R174" i="11"/>
  <c r="P195" i="11"/>
  <c r="P209" i="11"/>
  <c r="P208" i="11" s="1"/>
  <c r="R213" i="11"/>
  <c r="BK167" i="2"/>
  <c r="J167" i="2" s="1"/>
  <c r="J99" i="2" s="1"/>
  <c r="R178" i="2"/>
  <c r="BK243" i="2"/>
  <c r="J243" i="2" s="1"/>
  <c r="J104" i="2" s="1"/>
  <c r="BK311" i="2"/>
  <c r="J311" i="2" s="1"/>
  <c r="J109" i="2" s="1"/>
  <c r="T354" i="2"/>
  <c r="T401" i="2"/>
  <c r="BK475" i="2"/>
  <c r="J475" i="2" s="1"/>
  <c r="J122" i="2" s="1"/>
  <c r="BK487" i="2"/>
  <c r="J487" i="2" s="1"/>
  <c r="J124" i="2" s="1"/>
  <c r="R493" i="2"/>
  <c r="T501" i="2"/>
  <c r="R118" i="4"/>
  <c r="R117" i="4"/>
  <c r="R118" i="5"/>
  <c r="R117" i="5" s="1"/>
  <c r="P118" i="6"/>
  <c r="P117" i="6" s="1"/>
  <c r="AU99" i="1" s="1"/>
  <c r="BK118" i="7"/>
  <c r="BK117" i="7" s="1"/>
  <c r="J117" i="7" s="1"/>
  <c r="J96" i="7" s="1"/>
  <c r="T126" i="8"/>
  <c r="T125" i="8" s="1"/>
  <c r="BK140" i="8"/>
  <c r="J140" i="8"/>
  <c r="J99" i="8" s="1"/>
  <c r="R148" i="8"/>
  <c r="BK183" i="8"/>
  <c r="J183" i="8" s="1"/>
  <c r="J103" i="8" s="1"/>
  <c r="R205" i="8"/>
  <c r="R116" i="9"/>
  <c r="T120" i="10"/>
  <c r="T130" i="10"/>
  <c r="R129" i="11"/>
  <c r="R155" i="11"/>
  <c r="BK180" i="11"/>
  <c r="J180" i="11" s="1"/>
  <c r="J102" i="11" s="1"/>
  <c r="BK195" i="11"/>
  <c r="J195" i="11" s="1"/>
  <c r="J103" i="11" s="1"/>
  <c r="BK213" i="11"/>
  <c r="J213" i="11" s="1"/>
  <c r="J107" i="11" s="1"/>
  <c r="BK328" i="2"/>
  <c r="J328" i="2" s="1"/>
  <c r="J111" i="2" s="1"/>
  <c r="BK332" i="2"/>
  <c r="J332" i="2" s="1"/>
  <c r="J113" i="2" s="1"/>
  <c r="BK350" i="2"/>
  <c r="J350" i="2" s="1"/>
  <c r="J116" i="2" s="1"/>
  <c r="BK206" i="11"/>
  <c r="J206" i="11" s="1"/>
  <c r="J104" i="11" s="1"/>
  <c r="BK288" i="2"/>
  <c r="J288" i="2" s="1"/>
  <c r="J105" i="2" s="1"/>
  <c r="BK352" i="2"/>
  <c r="J352" i="2" s="1"/>
  <c r="J117" i="2" s="1"/>
  <c r="BK128" i="10"/>
  <c r="J128" i="10" s="1"/>
  <c r="J98" i="10" s="1"/>
  <c r="BK130" i="12"/>
  <c r="J130" i="12"/>
  <c r="J101" i="12" s="1"/>
  <c r="BK326" i="2"/>
  <c r="J326" i="2" s="1"/>
  <c r="J110" i="2" s="1"/>
  <c r="BK334" i="2"/>
  <c r="J334" i="2" s="1"/>
  <c r="J114" i="2" s="1"/>
  <c r="BK126" i="12"/>
  <c r="J126" i="12"/>
  <c r="J99" i="12"/>
  <c r="BK132" i="12"/>
  <c r="J132" i="12"/>
  <c r="J102" i="12" s="1"/>
  <c r="BK330" i="2"/>
  <c r="J330" i="2" s="1"/>
  <c r="J112" i="2" s="1"/>
  <c r="BK124" i="12"/>
  <c r="J124" i="12" s="1"/>
  <c r="J98" i="12" s="1"/>
  <c r="BK128" i="12"/>
  <c r="J128" i="12" s="1"/>
  <c r="J100" i="12" s="1"/>
  <c r="J92" i="12"/>
  <c r="BE127" i="12"/>
  <c r="E85" i="12"/>
  <c r="F91" i="12"/>
  <c r="J118" i="12"/>
  <c r="BE129" i="12"/>
  <c r="BE125" i="12"/>
  <c r="BE131" i="12"/>
  <c r="BE133" i="12"/>
  <c r="J89" i="11"/>
  <c r="F124" i="11"/>
  <c r="BE131" i="11"/>
  <c r="BE141" i="11"/>
  <c r="BE154" i="11"/>
  <c r="BE159" i="11"/>
  <c r="BE165" i="11"/>
  <c r="BE167" i="11"/>
  <c r="BE170" i="11"/>
  <c r="BE172" i="11"/>
  <c r="BE176" i="11"/>
  <c r="BE181" i="11"/>
  <c r="BE186" i="11"/>
  <c r="BE189" i="11"/>
  <c r="BE197" i="11"/>
  <c r="BE199" i="11"/>
  <c r="BE200" i="11"/>
  <c r="BE204" i="11"/>
  <c r="BE205" i="11"/>
  <c r="F91" i="11"/>
  <c r="E117" i="11"/>
  <c r="BE133" i="11"/>
  <c r="BE135" i="11"/>
  <c r="BE138" i="11"/>
  <c r="BE143" i="11"/>
  <c r="BE144" i="11"/>
  <c r="BE145" i="11"/>
  <c r="BE153" i="11"/>
  <c r="BE164" i="11"/>
  <c r="BE166" i="11"/>
  <c r="BE175" i="11"/>
  <c r="BE193" i="11"/>
  <c r="BE198" i="11"/>
  <c r="BE202" i="11"/>
  <c r="BE211" i="11"/>
  <c r="BE212" i="11"/>
  <c r="BE214" i="11"/>
  <c r="J91" i="11"/>
  <c r="J124" i="11"/>
  <c r="BE134" i="11"/>
  <c r="BE136" i="11"/>
  <c r="BE139" i="11"/>
  <c r="BE148" i="11"/>
  <c r="BE150" i="11"/>
  <c r="BE157" i="11"/>
  <c r="BE162" i="11"/>
  <c r="BE178" i="11"/>
  <c r="BE183" i="11"/>
  <c r="BE191" i="11"/>
  <c r="BE207" i="11"/>
  <c r="BE130" i="11"/>
  <c r="BE137" i="11"/>
  <c r="BE140" i="11"/>
  <c r="BE142" i="11"/>
  <c r="BE151" i="11"/>
  <c r="BE156" i="11"/>
  <c r="BE158" i="11"/>
  <c r="BE161" i="11"/>
  <c r="BE169" i="11"/>
  <c r="BE177" i="11"/>
  <c r="BE179" i="11"/>
  <c r="BE182" i="11"/>
  <c r="BE185" i="11"/>
  <c r="BE187" i="11"/>
  <c r="BE188" i="11"/>
  <c r="BE194" i="11"/>
  <c r="BE196" i="11"/>
  <c r="BE203" i="11"/>
  <c r="BE132" i="11"/>
  <c r="BE146" i="11"/>
  <c r="BE147" i="11"/>
  <c r="BE149" i="11"/>
  <c r="BE152" i="11"/>
  <c r="BE163" i="11"/>
  <c r="BE168" i="11"/>
  <c r="BE171" i="11"/>
  <c r="BE173" i="11"/>
  <c r="BE184" i="11"/>
  <c r="BE190" i="11"/>
  <c r="BE192" i="11"/>
  <c r="BE201" i="11"/>
  <c r="BE210" i="11"/>
  <c r="BE215" i="11"/>
  <c r="F91" i="10"/>
  <c r="J96" i="9"/>
  <c r="E109" i="10"/>
  <c r="J116" i="10"/>
  <c r="BE133" i="10"/>
  <c r="F92" i="10"/>
  <c r="J113" i="10"/>
  <c r="BE124" i="10"/>
  <c r="BE127" i="10"/>
  <c r="J91" i="10"/>
  <c r="BE121" i="10"/>
  <c r="BE123" i="10"/>
  <c r="BE131" i="10"/>
  <c r="BE122" i="10"/>
  <c r="BE126" i="10"/>
  <c r="BE132" i="10"/>
  <c r="BE125" i="10"/>
  <c r="BE129" i="10"/>
  <c r="BE134" i="10"/>
  <c r="E85" i="9"/>
  <c r="J91" i="9"/>
  <c r="J110" i="9"/>
  <c r="J113" i="9"/>
  <c r="BE128" i="9"/>
  <c r="F91" i="9"/>
  <c r="BE117" i="9"/>
  <c r="BE118" i="9"/>
  <c r="BE119" i="9"/>
  <c r="BE123" i="9"/>
  <c r="BE124" i="9"/>
  <c r="BE126" i="9"/>
  <c r="J126" i="8"/>
  <c r="J97" i="8" s="1"/>
  <c r="BE120" i="9"/>
  <c r="F92" i="9"/>
  <c r="BE121" i="9"/>
  <c r="BE122" i="9"/>
  <c r="BE127" i="9"/>
  <c r="BE125" i="9"/>
  <c r="J89" i="8"/>
  <c r="F92" i="8"/>
  <c r="F121" i="8"/>
  <c r="BE130" i="8"/>
  <c r="BE133" i="8"/>
  <c r="BE138" i="8"/>
  <c r="BE142" i="8"/>
  <c r="BE144" i="8"/>
  <c r="BE146" i="8"/>
  <c r="BE152" i="8"/>
  <c r="BE156" i="8"/>
  <c r="BE168" i="8"/>
  <c r="BE172" i="8"/>
  <c r="BE184" i="8"/>
  <c r="BE188" i="8"/>
  <c r="BE193" i="8"/>
  <c r="BE210" i="8"/>
  <c r="E85" i="8"/>
  <c r="J122" i="8"/>
  <c r="BE127" i="8"/>
  <c r="BE135" i="8"/>
  <c r="BE145" i="8"/>
  <c r="BE147" i="8"/>
  <c r="BE150" i="8"/>
  <c r="BE153" i="8"/>
  <c r="BE157" i="8"/>
  <c r="BE160" i="8"/>
  <c r="BE174" i="8"/>
  <c r="BE182" i="8"/>
  <c r="BE194" i="8"/>
  <c r="BE196" i="8"/>
  <c r="BE204" i="8"/>
  <c r="J91" i="8"/>
  <c r="BE128" i="8"/>
  <c r="BE129" i="8"/>
  <c r="BE136" i="8"/>
  <c r="BE141" i="8"/>
  <c r="BE151" i="8"/>
  <c r="BE154" i="8"/>
  <c r="BE162" i="8"/>
  <c r="BE167" i="8"/>
  <c r="BE171" i="8"/>
  <c r="BE175" i="8"/>
  <c r="BE179" i="8"/>
  <c r="BE181" i="8"/>
  <c r="BE189" i="8"/>
  <c r="BE192" i="8"/>
  <c r="BE198" i="8"/>
  <c r="BE199" i="8"/>
  <c r="BE201" i="8"/>
  <c r="BE203" i="8"/>
  <c r="BE207" i="8"/>
  <c r="BE212" i="8"/>
  <c r="BE143" i="8"/>
  <c r="BE149" i="8"/>
  <c r="BE161" i="8"/>
  <c r="BE163" i="8"/>
  <c r="BE170" i="8"/>
  <c r="BE173" i="8"/>
  <c r="BE177" i="8"/>
  <c r="BE180" i="8"/>
  <c r="BE186" i="8"/>
  <c r="BE190" i="8"/>
  <c r="BE195" i="8"/>
  <c r="BE197" i="8"/>
  <c r="BE200" i="8"/>
  <c r="BE202" i="8"/>
  <c r="BE211" i="8"/>
  <c r="BE214" i="8"/>
  <c r="BE131" i="8"/>
  <c r="BE132" i="8"/>
  <c r="BE134" i="8"/>
  <c r="BE139" i="8"/>
  <c r="BE155" i="8"/>
  <c r="BE158" i="8"/>
  <c r="BE159" i="8"/>
  <c r="BE165" i="8"/>
  <c r="BE166" i="8"/>
  <c r="BE169" i="8"/>
  <c r="BE176" i="8"/>
  <c r="BE185" i="8"/>
  <c r="BE187" i="8"/>
  <c r="BE191" i="8"/>
  <c r="BE206" i="8"/>
  <c r="BE208" i="8"/>
  <c r="BE213" i="8"/>
  <c r="J92" i="7"/>
  <c r="BE123" i="7"/>
  <c r="BE129" i="7"/>
  <c r="BE131" i="7"/>
  <c r="BE132" i="7"/>
  <c r="J91" i="7"/>
  <c r="BE119" i="7"/>
  <c r="BE134" i="7"/>
  <c r="BE141" i="7"/>
  <c r="BE144" i="7"/>
  <c r="BE147" i="7"/>
  <c r="BE149" i="7"/>
  <c r="BE150" i="7"/>
  <c r="BE153" i="7"/>
  <c r="BE159" i="7"/>
  <c r="BK117" i="6"/>
  <c r="J117" i="6" s="1"/>
  <c r="J96" i="6" s="1"/>
  <c r="F92" i="7"/>
  <c r="F113" i="7"/>
  <c r="BE120" i="7"/>
  <c r="BE121" i="7"/>
  <c r="BE135" i="7"/>
  <c r="BE138" i="7"/>
  <c r="BE140" i="7"/>
  <c r="BE143" i="7"/>
  <c r="BE145" i="7"/>
  <c r="BE148" i="7"/>
  <c r="BE151" i="7"/>
  <c r="BE152" i="7"/>
  <c r="BE154" i="7"/>
  <c r="BE157" i="7"/>
  <c r="BE158" i="7"/>
  <c r="BE160" i="7"/>
  <c r="J111" i="7"/>
  <c r="BE125" i="7"/>
  <c r="BE126" i="7"/>
  <c r="BE128" i="7"/>
  <c r="BE133" i="7"/>
  <c r="BE139" i="7"/>
  <c r="BE142" i="7"/>
  <c r="BE146" i="7"/>
  <c r="BE155" i="7"/>
  <c r="BE156" i="7"/>
  <c r="E85" i="7"/>
  <c r="BE122" i="7"/>
  <c r="BE124" i="7"/>
  <c r="BE127" i="7"/>
  <c r="BE130" i="7"/>
  <c r="BE136" i="7"/>
  <c r="BE137" i="7"/>
  <c r="J92" i="6"/>
  <c r="J111" i="6"/>
  <c r="BE125" i="6"/>
  <c r="BE128" i="6"/>
  <c r="BE141" i="6"/>
  <c r="J113" i="6"/>
  <c r="BE121" i="6"/>
  <c r="BE126" i="6"/>
  <c r="BE130" i="6"/>
  <c r="BE131" i="6"/>
  <c r="BE134" i="6"/>
  <c r="BE139" i="6"/>
  <c r="E85" i="6"/>
  <c r="F92" i="6"/>
  <c r="BE120" i="6"/>
  <c r="BE124" i="6"/>
  <c r="BE132" i="6"/>
  <c r="BE138" i="6"/>
  <c r="F113" i="6"/>
  <c r="BE119" i="6"/>
  <c r="BE127" i="6"/>
  <c r="BE133" i="6"/>
  <c r="BE140" i="6"/>
  <c r="BE142" i="6"/>
  <c r="BE122" i="6"/>
  <c r="BE136" i="6"/>
  <c r="BE123" i="6"/>
  <c r="BE129" i="6"/>
  <c r="BE135" i="6"/>
  <c r="BE137" i="6"/>
  <c r="F91" i="5"/>
  <c r="F92" i="5"/>
  <c r="J111" i="5"/>
  <c r="BE130" i="5"/>
  <c r="BE126" i="5"/>
  <c r="BE129" i="5"/>
  <c r="E85" i="5"/>
  <c r="BE122" i="5"/>
  <c r="BE128" i="5"/>
  <c r="BE131" i="5"/>
  <c r="J92" i="5"/>
  <c r="BE119" i="5"/>
  <c r="BE120" i="5"/>
  <c r="J91" i="5"/>
  <c r="BE121" i="5"/>
  <c r="BE123" i="5"/>
  <c r="BE125" i="5"/>
  <c r="BE132" i="5"/>
  <c r="BE124" i="5"/>
  <c r="BE127" i="5"/>
  <c r="F91" i="4"/>
  <c r="E107" i="4"/>
  <c r="BE128" i="4"/>
  <c r="BE144" i="4"/>
  <c r="BE145" i="4"/>
  <c r="BE147" i="4"/>
  <c r="J89" i="4"/>
  <c r="J92" i="4"/>
  <c r="F114" i="4"/>
  <c r="BE121" i="4"/>
  <c r="BE131" i="4"/>
  <c r="BE134" i="4"/>
  <c r="BE137" i="4"/>
  <c r="J91" i="4"/>
  <c r="BE119" i="4"/>
  <c r="BE120" i="4"/>
  <c r="BE129" i="4"/>
  <c r="BE133" i="4"/>
  <c r="BE140" i="4"/>
  <c r="BE142" i="4"/>
  <c r="BE143" i="4"/>
  <c r="BE149" i="4"/>
  <c r="BE151" i="4"/>
  <c r="BE153" i="4"/>
  <c r="BE156" i="4"/>
  <c r="BE157" i="4"/>
  <c r="BE123" i="4"/>
  <c r="BE132" i="4"/>
  <c r="BE136" i="4"/>
  <c r="BE148" i="4"/>
  <c r="BE154" i="4"/>
  <c r="BE155" i="4"/>
  <c r="BE122" i="4"/>
  <c r="BE124" i="4"/>
  <c r="BE125" i="4"/>
  <c r="BE127" i="4"/>
  <c r="BE130" i="4"/>
  <c r="BE138" i="4"/>
  <c r="BE150" i="4"/>
  <c r="BE126" i="4"/>
  <c r="BE135" i="4"/>
  <c r="BE139" i="4"/>
  <c r="BE141" i="4"/>
  <c r="BE146" i="4"/>
  <c r="BE152" i="4"/>
  <c r="BE158" i="4"/>
  <c r="BE159" i="4"/>
  <c r="F91" i="3"/>
  <c r="J111" i="3"/>
  <c r="BE131" i="3"/>
  <c r="BE139" i="3"/>
  <c r="BE142" i="3"/>
  <c r="E107" i="3"/>
  <c r="F114" i="3"/>
  <c r="BE122" i="3"/>
  <c r="BE124" i="3"/>
  <c r="BE125" i="3"/>
  <c r="BE129" i="3"/>
  <c r="BE136" i="3"/>
  <c r="BE137" i="3"/>
  <c r="BE145" i="3"/>
  <c r="J91" i="3"/>
  <c r="BE121" i="3"/>
  <c r="BE127" i="3"/>
  <c r="BE133" i="3"/>
  <c r="BE135" i="3"/>
  <c r="BE140" i="3"/>
  <c r="BE141" i="3"/>
  <c r="BE144" i="3"/>
  <c r="BE149" i="3"/>
  <c r="BE150" i="3"/>
  <c r="J92" i="3"/>
  <c r="BE120" i="3"/>
  <c r="BE128" i="3"/>
  <c r="BE130" i="3"/>
  <c r="BE132" i="3"/>
  <c r="BE134" i="3"/>
  <c r="BE143" i="3"/>
  <c r="BE146" i="3"/>
  <c r="BE119" i="3"/>
  <c r="BE123" i="3"/>
  <c r="BE147" i="3"/>
  <c r="BE148" i="3"/>
  <c r="BE126" i="3"/>
  <c r="BE138" i="3"/>
  <c r="F143" i="2"/>
  <c r="BE164" i="2"/>
  <c r="BE168" i="2"/>
  <c r="BE181" i="2"/>
  <c r="BE186" i="2"/>
  <c r="BE191" i="2"/>
  <c r="BE205" i="2"/>
  <c r="BE212" i="2"/>
  <c r="BE216" i="2"/>
  <c r="BE217" i="2"/>
  <c r="BE231" i="2"/>
  <c r="BE237" i="2"/>
  <c r="BE246" i="2"/>
  <c r="BE251" i="2"/>
  <c r="BE265" i="2"/>
  <c r="BE266" i="2"/>
  <c r="BE268" i="2"/>
  <c r="BE284" i="2"/>
  <c r="BE298" i="2"/>
  <c r="BE299" i="2"/>
  <c r="BE300" i="2"/>
  <c r="BE308" i="2"/>
  <c r="BE314" i="2"/>
  <c r="BE318" i="2"/>
  <c r="BE324" i="2"/>
  <c r="BE331" i="2"/>
  <c r="BE338" i="2"/>
  <c r="BE343" i="2"/>
  <c r="BE355" i="2"/>
  <c r="BE359" i="2"/>
  <c r="BE360" i="2"/>
  <c r="BE361" i="2"/>
  <c r="BE369" i="2"/>
  <c r="BE376" i="2"/>
  <c r="BE380" i="2"/>
  <c r="BE386" i="2"/>
  <c r="BE387" i="2"/>
  <c r="BE388" i="2"/>
  <c r="BE399" i="2"/>
  <c r="BE405" i="2"/>
  <c r="BE409" i="2"/>
  <c r="BE417" i="2"/>
  <c r="BE418" i="2"/>
  <c r="BE419" i="2"/>
  <c r="BE428" i="2"/>
  <c r="BE429" i="2"/>
  <c r="BE430" i="2"/>
  <c r="BE432" i="2"/>
  <c r="BE436" i="2"/>
  <c r="BE441" i="2"/>
  <c r="BE442" i="2"/>
  <c r="BE447" i="2"/>
  <c r="BE478" i="2"/>
  <c r="BE491" i="2"/>
  <c r="BE492" i="2"/>
  <c r="BE513" i="2"/>
  <c r="E85" i="2"/>
  <c r="J91" i="2"/>
  <c r="BE153" i="2"/>
  <c r="BE154" i="2"/>
  <c r="BE161" i="2"/>
  <c r="BE169" i="2"/>
  <c r="BE184" i="2"/>
  <c r="BE192" i="2"/>
  <c r="BE193" i="2"/>
  <c r="BE194" i="2"/>
  <c r="BE199" i="2"/>
  <c r="BE222" i="2"/>
  <c r="BE234" i="2"/>
  <c r="BE235" i="2"/>
  <c r="BE239" i="2"/>
  <c r="BE241" i="2"/>
  <c r="BE242" i="2"/>
  <c r="BE244" i="2"/>
  <c r="BE245" i="2"/>
  <c r="BE250" i="2"/>
  <c r="BE262" i="2"/>
  <c r="BE264" i="2"/>
  <c r="BE272" i="2"/>
  <c r="BE273" i="2"/>
  <c r="BE274" i="2"/>
  <c r="BE276" i="2"/>
  <c r="BE280" i="2"/>
  <c r="BE282" i="2"/>
  <c r="BE286" i="2"/>
  <c r="BE305" i="2"/>
  <c r="BE319" i="2"/>
  <c r="BE325" i="2"/>
  <c r="BE327" i="2"/>
  <c r="BE333" i="2"/>
  <c r="BE339" i="2"/>
  <c r="BE340" i="2"/>
  <c r="BE341" i="2"/>
  <c r="BE346" i="2"/>
  <c r="BE358" i="2"/>
  <c r="BE365" i="2"/>
  <c r="BE368" i="2"/>
  <c r="BE371" i="2"/>
  <c r="BE378" i="2"/>
  <c r="BE379" i="2"/>
  <c r="BE393" i="2"/>
  <c r="BE397" i="2"/>
  <c r="BE406" i="2"/>
  <c r="BE415" i="2"/>
  <c r="BE416" i="2"/>
  <c r="BE424" i="2"/>
  <c r="BE434" i="2"/>
  <c r="BE456" i="2"/>
  <c r="BE462" i="2"/>
  <c r="BE468" i="2"/>
  <c r="BE474" i="2"/>
  <c r="BE480" i="2"/>
  <c r="BE482" i="2"/>
  <c r="BE483" i="2"/>
  <c r="BE484" i="2"/>
  <c r="BE490" i="2"/>
  <c r="BE496" i="2"/>
  <c r="BE498" i="2"/>
  <c r="BE503" i="2"/>
  <c r="BE507" i="2"/>
  <c r="BE510" i="2"/>
  <c r="BE512" i="2"/>
  <c r="J144" i="2"/>
  <c r="BE151" i="2"/>
  <c r="BE156" i="2"/>
  <c r="BE158" i="2"/>
  <c r="BE159" i="2"/>
  <c r="BE165" i="2"/>
  <c r="BE171" i="2"/>
  <c r="BE172" i="2"/>
  <c r="BE187" i="2"/>
  <c r="BE189" i="2"/>
  <c r="BE196" i="2"/>
  <c r="BE200" i="2"/>
  <c r="BE202" i="2"/>
  <c r="BE223" i="2"/>
  <c r="BE224" i="2"/>
  <c r="BE225" i="2"/>
  <c r="BE226" i="2"/>
  <c r="BE228" i="2"/>
  <c r="BE240" i="2"/>
  <c r="BE247" i="2"/>
  <c r="BE252" i="2"/>
  <c r="BE253" i="2"/>
  <c r="BE267" i="2"/>
  <c r="BE283" i="2"/>
  <c r="BE287" i="2"/>
  <c r="BE306" i="2"/>
  <c r="BE344" i="2"/>
  <c r="BE345" i="2"/>
  <c r="BE353" i="2"/>
  <c r="BE362" i="2"/>
  <c r="BE363" i="2"/>
  <c r="BE372" i="2"/>
  <c r="BE373" i="2"/>
  <c r="BE384" i="2"/>
  <c r="BE390" i="2"/>
  <c r="BE391" i="2"/>
  <c r="BE392" i="2"/>
  <c r="BE395" i="2"/>
  <c r="BE398" i="2"/>
  <c r="BE407" i="2"/>
  <c r="BE411" i="2"/>
  <c r="BE420" i="2"/>
  <c r="BE425" i="2"/>
  <c r="BE426" i="2"/>
  <c r="BE431" i="2"/>
  <c r="BE439" i="2"/>
  <c r="BE445" i="2"/>
  <c r="BE451" i="2"/>
  <c r="BE453" i="2"/>
  <c r="BE459" i="2"/>
  <c r="BE472" i="2"/>
  <c r="BE476" i="2"/>
  <c r="BE477" i="2"/>
  <c r="BE485" i="2"/>
  <c r="BE489" i="2"/>
  <c r="BE494" i="2"/>
  <c r="BE160" i="2"/>
  <c r="BE162" i="2"/>
  <c r="BE163" i="2"/>
  <c r="BE166" i="2"/>
  <c r="BE175" i="2"/>
  <c r="BE180" i="2"/>
  <c r="BE182" i="2"/>
  <c r="BE188" i="2"/>
  <c r="BE197" i="2"/>
  <c r="BE210" i="2"/>
  <c r="BE230" i="2"/>
  <c r="BE232" i="2"/>
  <c r="BE233" i="2"/>
  <c r="BE258" i="2"/>
  <c r="BE259" i="2"/>
  <c r="BE269" i="2"/>
  <c r="BE271" i="2"/>
  <c r="BE277" i="2"/>
  <c r="BE279" i="2"/>
  <c r="BE289" i="2"/>
  <c r="BE301" i="2"/>
  <c r="BE302" i="2"/>
  <c r="BE303" i="2"/>
  <c r="BE304" i="2"/>
  <c r="BE310" i="2"/>
  <c r="BE312" i="2"/>
  <c r="BE316" i="2"/>
  <c r="BE321" i="2"/>
  <c r="BE322" i="2"/>
  <c r="BE329" i="2"/>
  <c r="BE335" i="2"/>
  <c r="BE337" i="2"/>
  <c r="BE351" i="2"/>
  <c r="BE356" i="2"/>
  <c r="BE375" i="2"/>
  <c r="BE377" i="2"/>
  <c r="BE381" i="2"/>
  <c r="BE382" i="2"/>
  <c r="BE389" i="2"/>
  <c r="BE421" i="2"/>
  <c r="BE422" i="2"/>
  <c r="BE433" i="2"/>
  <c r="BE435" i="2"/>
  <c r="BE437" i="2"/>
  <c r="BE438" i="2"/>
  <c r="BE440" i="2"/>
  <c r="BE455" i="2"/>
  <c r="BE464" i="2"/>
  <c r="BE465" i="2"/>
  <c r="BE471" i="2"/>
  <c r="BE497" i="2"/>
  <c r="BE499" i="2"/>
  <c r="BE502" i="2"/>
  <c r="BE504" i="2"/>
  <c r="BE505" i="2"/>
  <c r="BE511" i="2"/>
  <c r="BE150" i="2"/>
  <c r="BE152" i="2"/>
  <c r="BE155" i="2"/>
  <c r="BE157" i="2"/>
  <c r="BE173" i="2"/>
  <c r="BE174" i="2"/>
  <c r="BE176" i="2"/>
  <c r="BE185" i="2"/>
  <c r="BE195" i="2"/>
  <c r="BE206" i="2"/>
  <c r="BE207" i="2"/>
  <c r="BE208" i="2"/>
  <c r="BE209" i="2"/>
  <c r="BE214" i="2"/>
  <c r="BE218" i="2"/>
  <c r="BE219" i="2"/>
  <c r="BE220" i="2"/>
  <c r="BE221" i="2"/>
  <c r="BE227" i="2"/>
  <c r="BE229" i="2"/>
  <c r="BE248" i="2"/>
  <c r="BE254" i="2"/>
  <c r="BE256" i="2"/>
  <c r="BE260" i="2"/>
  <c r="BE261" i="2"/>
  <c r="BE263" i="2"/>
  <c r="BE270" i="2"/>
  <c r="BE275" i="2"/>
  <c r="BE281" i="2"/>
  <c r="BE285" i="2"/>
  <c r="BE292" i="2"/>
  <c r="BE295" i="2"/>
  <c r="BE296" i="2"/>
  <c r="BE313" i="2"/>
  <c r="BE320" i="2"/>
  <c r="BE347" i="2"/>
  <c r="BE348" i="2"/>
  <c r="BE349" i="2"/>
  <c r="BE357" i="2"/>
  <c r="BE367" i="2"/>
  <c r="BE370" i="2"/>
  <c r="BE374" i="2"/>
  <c r="BE383" i="2"/>
  <c r="BE394" i="2"/>
  <c r="BE396" i="2"/>
  <c r="BE402" i="2"/>
  <c r="BE408" i="2"/>
  <c r="BE413" i="2"/>
  <c r="BE414" i="2"/>
  <c r="BE423" i="2"/>
  <c r="BE443" i="2"/>
  <c r="BE444" i="2"/>
  <c r="BE448" i="2"/>
  <c r="BE449" i="2"/>
  <c r="BE450" i="2"/>
  <c r="BE452" i="2"/>
  <c r="BE460" i="2"/>
  <c r="BE467" i="2"/>
  <c r="BE470" i="2"/>
  <c r="BE473" i="2"/>
  <c r="BE479" i="2"/>
  <c r="BE495" i="2"/>
  <c r="BE506" i="2"/>
  <c r="BE509" i="2"/>
  <c r="BE514" i="2"/>
  <c r="BE170" i="2"/>
  <c r="BE177" i="2"/>
  <c r="BE179" i="2"/>
  <c r="BE183" i="2"/>
  <c r="BE203" i="2"/>
  <c r="BE204" i="2"/>
  <c r="BE211" i="2"/>
  <c r="BE213" i="2"/>
  <c r="BE215" i="2"/>
  <c r="BE236" i="2"/>
  <c r="BE238" i="2"/>
  <c r="BE249" i="2"/>
  <c r="BE255" i="2"/>
  <c r="BE257" i="2"/>
  <c r="BE278" i="2"/>
  <c r="BE293" i="2"/>
  <c r="BE294" i="2"/>
  <c r="BE297" i="2"/>
  <c r="BE309" i="2"/>
  <c r="BE315" i="2"/>
  <c r="BE317" i="2"/>
  <c r="BE323" i="2"/>
  <c r="BE342" i="2"/>
  <c r="BE364" i="2"/>
  <c r="BE366" i="2"/>
  <c r="BE400" i="2"/>
  <c r="BE403" i="2"/>
  <c r="BE404" i="2"/>
  <c r="BE410" i="2"/>
  <c r="BE412" i="2"/>
  <c r="BE427" i="2"/>
  <c r="BE446" i="2"/>
  <c r="BE454" i="2"/>
  <c r="BE457" i="2"/>
  <c r="BE458" i="2"/>
  <c r="BE461" i="2"/>
  <c r="BE463" i="2"/>
  <c r="BE469" i="2"/>
  <c r="BE486" i="2"/>
  <c r="BE488" i="2"/>
  <c r="BE500" i="2"/>
  <c r="F35" i="2"/>
  <c r="BB95" i="1" s="1"/>
  <c r="F35" i="5"/>
  <c r="BB98" i="1" s="1"/>
  <c r="J34" i="6"/>
  <c r="AW99" i="1"/>
  <c r="J34" i="8"/>
  <c r="AW101" i="1" s="1"/>
  <c r="F37" i="9"/>
  <c r="BD102" i="1" s="1"/>
  <c r="F34" i="10"/>
  <c r="BA103" i="1"/>
  <c r="F37" i="10"/>
  <c r="BD103" i="1" s="1"/>
  <c r="F35" i="11"/>
  <c r="BB104" i="1" s="1"/>
  <c r="F37" i="12"/>
  <c r="BD105" i="1" s="1"/>
  <c r="F37" i="2"/>
  <c r="BD95" i="1" s="1"/>
  <c r="J34" i="5"/>
  <c r="AW98" i="1" s="1"/>
  <c r="F36" i="6"/>
  <c r="BC99" i="1" s="1"/>
  <c r="F36" i="7"/>
  <c r="BC100" i="1" s="1"/>
  <c r="F34" i="9"/>
  <c r="BA102" i="1" s="1"/>
  <c r="F35" i="9"/>
  <c r="BB102" i="1" s="1"/>
  <c r="F36" i="9"/>
  <c r="BC102" i="1" s="1"/>
  <c r="J34" i="10"/>
  <c r="AW103" i="1" s="1"/>
  <c r="F34" i="11"/>
  <c r="BA104" i="1" s="1"/>
  <c r="F35" i="12"/>
  <c r="BB105" i="1" s="1"/>
  <c r="J30" i="9"/>
  <c r="J34" i="2"/>
  <c r="AW95" i="1" s="1"/>
  <c r="F34" i="6"/>
  <c r="BA99" i="1" s="1"/>
  <c r="F35" i="7"/>
  <c r="BB100" i="1"/>
  <c r="F35" i="8"/>
  <c r="BB101" i="1" s="1"/>
  <c r="F37" i="11"/>
  <c r="BD104" i="1" s="1"/>
  <c r="F34" i="12"/>
  <c r="BA105" i="1"/>
  <c r="F34" i="3"/>
  <c r="BA96" i="1" s="1"/>
  <c r="F35" i="3"/>
  <c r="BB96" i="1" s="1"/>
  <c r="F36" i="3"/>
  <c r="BC96" i="1" s="1"/>
  <c r="J34" i="3"/>
  <c r="AW96" i="1" s="1"/>
  <c r="F37" i="3"/>
  <c r="BD96" i="1" s="1"/>
  <c r="J34" i="4"/>
  <c r="AW97" i="1" s="1"/>
  <c r="F34" i="4"/>
  <c r="BA97" i="1" s="1"/>
  <c r="F35" i="4"/>
  <c r="BB97" i="1" s="1"/>
  <c r="F36" i="4"/>
  <c r="BC97" i="1" s="1"/>
  <c r="F37" i="4"/>
  <c r="BD97" i="1" s="1"/>
  <c r="F34" i="5"/>
  <c r="BA98" i="1"/>
  <c r="F37" i="5"/>
  <c r="BD98" i="1" s="1"/>
  <c r="F35" i="6"/>
  <c r="BB99" i="1" s="1"/>
  <c r="F37" i="7"/>
  <c r="BD100" i="1"/>
  <c r="F37" i="8"/>
  <c r="BD101" i="1" s="1"/>
  <c r="F36" i="12"/>
  <c r="BC105" i="1" s="1"/>
  <c r="F36" i="2"/>
  <c r="BC95" i="1" s="1"/>
  <c r="F36" i="5"/>
  <c r="BC98" i="1" s="1"/>
  <c r="J34" i="7"/>
  <c r="AW100" i="1" s="1"/>
  <c r="F36" i="8"/>
  <c r="BC101" i="1" s="1"/>
  <c r="J34" i="9"/>
  <c r="AW102" i="1" s="1"/>
  <c r="F35" i="10"/>
  <c r="BB103" i="1" s="1"/>
  <c r="J34" i="11"/>
  <c r="AW104" i="1" s="1"/>
  <c r="J34" i="12"/>
  <c r="AW105" i="1" s="1"/>
  <c r="F34" i="2"/>
  <c r="BA95" i="1" s="1"/>
  <c r="F37" i="6"/>
  <c r="BD99" i="1" s="1"/>
  <c r="F34" i="7"/>
  <c r="BA100" i="1" s="1"/>
  <c r="F34" i="8"/>
  <c r="BA101" i="1" s="1"/>
  <c r="F36" i="10"/>
  <c r="BC103" i="1"/>
  <c r="F36" i="11"/>
  <c r="BC104" i="1" s="1"/>
  <c r="BK117" i="4" l="1"/>
  <c r="J117" i="4" s="1"/>
  <c r="J96" i="4" s="1"/>
  <c r="P119" i="10"/>
  <c r="AU103" i="1" s="1"/>
  <c r="J291" i="2"/>
  <c r="J107" i="2" s="1"/>
  <c r="BK290" i="2"/>
  <c r="J290" i="2" s="1"/>
  <c r="J106" i="2" s="1"/>
  <c r="J118" i="5"/>
  <c r="J97" i="5" s="1"/>
  <c r="J149" i="2"/>
  <c r="J98" i="2" s="1"/>
  <c r="BK148" i="2"/>
  <c r="J118" i="3"/>
  <c r="J97" i="3" s="1"/>
  <c r="BK128" i="11"/>
  <c r="J128" i="11" s="1"/>
  <c r="J97" i="11" s="1"/>
  <c r="R128" i="11"/>
  <c r="J30" i="3"/>
  <c r="AG96" i="1" s="1"/>
  <c r="J96" i="3"/>
  <c r="J118" i="7"/>
  <c r="J97" i="7" s="1"/>
  <c r="J96" i="5"/>
  <c r="R148" i="2"/>
  <c r="R208" i="11"/>
  <c r="R119" i="10"/>
  <c r="T119" i="10"/>
  <c r="R290" i="2"/>
  <c r="P128" i="11"/>
  <c r="P127" i="11" s="1"/>
  <c r="AU104" i="1" s="1"/>
  <c r="T128" i="11"/>
  <c r="T127" i="11" s="1"/>
  <c r="P148" i="2"/>
  <c r="T290" i="2"/>
  <c r="R125" i="8"/>
  <c r="P290" i="2"/>
  <c r="P125" i="8"/>
  <c r="AU101" i="1" s="1"/>
  <c r="BK125" i="8"/>
  <c r="J125" i="8" s="1"/>
  <c r="J96" i="8" s="1"/>
  <c r="T148" i="2"/>
  <c r="AG102" i="1"/>
  <c r="BK208" i="11"/>
  <c r="J208" i="11" s="1"/>
  <c r="J105" i="11" s="1"/>
  <c r="BK123" i="12"/>
  <c r="J123" i="12" s="1"/>
  <c r="J97" i="12" s="1"/>
  <c r="BK119" i="10"/>
  <c r="J119" i="10" s="1"/>
  <c r="J96" i="10" s="1"/>
  <c r="AG98" i="1"/>
  <c r="J33" i="2"/>
  <c r="AV95" i="1" s="1"/>
  <c r="AT95" i="1" s="1"/>
  <c r="F33" i="2"/>
  <c r="AZ95" i="1" s="1"/>
  <c r="J33" i="3"/>
  <c r="AV96" i="1" s="1"/>
  <c r="AT96" i="1" s="1"/>
  <c r="F33" i="4"/>
  <c r="AZ97" i="1" s="1"/>
  <c r="J30" i="4"/>
  <c r="AG97" i="1" s="1"/>
  <c r="J33" i="5"/>
  <c r="AV98" i="1"/>
  <c r="AT98" i="1" s="1"/>
  <c r="AN98" i="1" s="1"/>
  <c r="F33" i="6"/>
  <c r="AZ99" i="1" s="1"/>
  <c r="F33" i="7"/>
  <c r="AZ100" i="1"/>
  <c r="J33" i="9"/>
  <c r="AV102" i="1" s="1"/>
  <c r="AT102" i="1" s="1"/>
  <c r="AN102" i="1" s="1"/>
  <c r="F33" i="9"/>
  <c r="AZ102" i="1" s="1"/>
  <c r="F33" i="10"/>
  <c r="AZ103" i="1" s="1"/>
  <c r="J33" i="11"/>
  <c r="AV104" i="1" s="1"/>
  <c r="AT104" i="1" s="1"/>
  <c r="F33" i="3"/>
  <c r="AZ96" i="1" s="1"/>
  <c r="J33" i="4"/>
  <c r="AV97" i="1" s="1"/>
  <c r="AT97" i="1" s="1"/>
  <c r="F33" i="5"/>
  <c r="AZ98" i="1" s="1"/>
  <c r="J33" i="6"/>
  <c r="AV99" i="1" s="1"/>
  <c r="AT99" i="1" s="1"/>
  <c r="J30" i="7"/>
  <c r="AG100" i="1"/>
  <c r="F33" i="8"/>
  <c r="AZ101" i="1" s="1"/>
  <c r="J33" i="12"/>
  <c r="AV105" i="1" s="1"/>
  <c r="AT105" i="1" s="1"/>
  <c r="BA94" i="1"/>
  <c r="AW94" i="1" s="1"/>
  <c r="AK30" i="1" s="1"/>
  <c r="BC94" i="1"/>
  <c r="W32" i="1" s="1"/>
  <c r="J30" i="6"/>
  <c r="AG99" i="1"/>
  <c r="J33" i="7"/>
  <c r="AV100" i="1" s="1"/>
  <c r="AT100" i="1" s="1"/>
  <c r="J33" i="10"/>
  <c r="AV103" i="1" s="1"/>
  <c r="AT103" i="1" s="1"/>
  <c r="F33" i="11"/>
  <c r="AZ104" i="1" s="1"/>
  <c r="J33" i="8"/>
  <c r="AV101" i="1" s="1"/>
  <c r="AT101" i="1" s="1"/>
  <c r="F33" i="12"/>
  <c r="AZ105" i="1" s="1"/>
  <c r="BD94" i="1"/>
  <c r="W33" i="1" s="1"/>
  <c r="BB94" i="1"/>
  <c r="AX94" i="1" s="1"/>
  <c r="J148" i="2" l="1"/>
  <c r="J97" i="2" s="1"/>
  <c r="BK147" i="2"/>
  <c r="J147" i="2" s="1"/>
  <c r="J30" i="2" s="1"/>
  <c r="AG95" i="1" s="1"/>
  <c r="T147" i="2"/>
  <c r="AN96" i="1"/>
  <c r="R127" i="11"/>
  <c r="P147" i="2"/>
  <c r="AU95" i="1" s="1"/>
  <c r="AU94" i="1" s="1"/>
  <c r="R147" i="2"/>
  <c r="BK127" i="11"/>
  <c r="J127" i="11" s="1"/>
  <c r="J96" i="11" s="1"/>
  <c r="BK122" i="12"/>
  <c r="J122" i="12"/>
  <c r="J96" i="12" s="1"/>
  <c r="J39" i="9"/>
  <c r="AN100" i="1"/>
  <c r="AN99" i="1"/>
  <c r="J39" i="7"/>
  <c r="J39" i="6"/>
  <c r="AN97" i="1"/>
  <c r="J39" i="5"/>
  <c r="J39" i="4"/>
  <c r="J39" i="3"/>
  <c r="J30" i="10"/>
  <c r="AG103" i="1"/>
  <c r="W30" i="1"/>
  <c r="AZ94" i="1"/>
  <c r="AV94" i="1" s="1"/>
  <c r="AK29" i="1" s="1"/>
  <c r="AY94" i="1"/>
  <c r="J30" i="8"/>
  <c r="AG101" i="1" s="1"/>
  <c r="W31" i="1"/>
  <c r="J39" i="2" l="1"/>
  <c r="J39" i="10"/>
  <c r="J39" i="8"/>
  <c r="J96" i="2"/>
  <c r="AN95" i="1"/>
  <c r="AN103" i="1"/>
  <c r="AN101" i="1"/>
  <c r="J30" i="12"/>
  <c r="AG105" i="1" s="1"/>
  <c r="J30" i="11"/>
  <c r="AG104" i="1" s="1"/>
  <c r="AN104" i="1" s="1"/>
  <c r="W29" i="1"/>
  <c r="AT94" i="1"/>
  <c r="J39" i="12" l="1"/>
  <c r="J39" i="11"/>
  <c r="AN105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<sst xmlns="http://schemas.openxmlformats.org/spreadsheetml/2006/main" count="11270" uniqueCount="2216">
  <si>
    <t>Export Komplet</t>
  </si>
  <si>
    <t/>
  </si>
  <si>
    <t>2.0</t>
  </si>
  <si>
    <t>False</t>
  </si>
  <si>
    <t>{53977db8-328e-4b2d-b1c1-03710b6c166d}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</si>
  <si>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</si>
  <si>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</si>
  <si>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</si>
  <si>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</si>
  <si>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</si>
  <si>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</si>
  <si>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</si>
  <si>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</si>
  <si>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</si>
  <si>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</si>
  <si>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</si>
  <si>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</si>
  <si>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Pražská 128, Máslovice</t>
  </si>
  <si>
    <t>Datum:</t>
  </si>
  <si>
    <t>Zadavatel:</t>
  </si>
  <si>
    <t>IČ:</t>
  </si>
  <si>
    <t>Obec Máslovice</t>
  </si>
  <si>
    <t>DIČ:</t>
  </si>
  <si>
    <t>Zhotovitel: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</si>
  <si>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</si>
  <si>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</si>
  <si>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</si>
  <si>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</si>
  <si>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</si>
  <si>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</si>
  <si>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</si>
  <si>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</si>
  <si>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</si>
  <si>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</si>
  <si>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</si>
  <si>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</si>
  <si>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</si>
  <si>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</si>
  <si>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</si>
  <si>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</si>
  <si>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</si>
  <si>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</si>
  <si>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</si>
  <si>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</si>
  <si>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</si>
  <si>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</si>
  <si>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</si>
  <si>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</si>
  <si>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</si>
  <si>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</si>
  <si>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</si>
  <si>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</si>
  <si>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</si>
  <si>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</si>
  <si>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</si>
  <si>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</si>
  <si>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</si>
  <si>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</si>
  <si>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</si>
  <si>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</si>
  <si>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</si>
  <si>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</si>
  <si>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</si>
  <si>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</si>
  <si>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</si>
  <si>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</si>
  <si>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</si>
  <si>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</si>
  <si>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</si>
  <si>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</si>
  <si>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</si>
  <si>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</si>
  <si>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</si>
  <si>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</si>
  <si>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KCM1</t>
  </si>
  <si>
    <t>objekt</t>
  </si>
  <si>
    <t>STA</t>
  </si>
  <si>
    <t>1</t>
  </si>
  <si>
    <t>{6102ef10-52f7-456c-b325-f73a571e05e5}</t>
  </si>
  <si>
    <t>2</t>
  </si>
  <si>
    <t>Objekt2</t>
  </si>
  <si>
    <t>kanalizace</t>
  </si>
  <si>
    <t>{d02a06ab-63a6-420e-bc59-48b1e466f4aa}</t>
  </si>
  <si>
    <t>Objekt3</t>
  </si>
  <si>
    <t>vodovod</t>
  </si>
  <si>
    <t>{b9582a66-2513-4cb9-8721-54451a7b9224}</t>
  </si>
  <si>
    <t>Objekt4</t>
  </si>
  <si>
    <t>plynovod</t>
  </si>
  <si>
    <t>{55561449-c375-48a5-b42f-b4c6a68abba8}</t>
  </si>
  <si>
    <t>Objekt5</t>
  </si>
  <si>
    <t>zařizovací předměty</t>
  </si>
  <si>
    <t>{1406e0cd-fb69-409f-ab8b-5296f2ba9c68}</t>
  </si>
  <si>
    <t>Objekt6</t>
  </si>
  <si>
    <t>UT</t>
  </si>
  <si>
    <t>{f351bf78-1822-4e9f-833b-9408b378080a}</t>
  </si>
  <si>
    <t>Objekt7</t>
  </si>
  <si>
    <t>SI</t>
  </si>
  <si>
    <t>{6362e65b-86b4-4059-84ec-b761813bd219}</t>
  </si>
  <si>
    <t>Objekt8</t>
  </si>
  <si>
    <t>EZS</t>
  </si>
  <si>
    <t>{f33440d3-7a4b-4911-afb3-39f35aa18818}</t>
  </si>
  <si>
    <t>Objekt9</t>
  </si>
  <si>
    <t>VZT</t>
  </si>
  <si>
    <t>{e35aaf2c-236f-4819-9463-414863f6cdc4}</t>
  </si>
  <si>
    <t>KCM2</t>
  </si>
  <si>
    <t>zpevněné plochy</t>
  </si>
  <si>
    <t>{cc80a12e-bfd6-4895-984e-251b3ad9aa7c}</t>
  </si>
  <si>
    <t>KCM3</t>
  </si>
  <si>
    <t>VRN</t>
  </si>
  <si>
    <t>{6e91041a-ea83-42ee-a254-3814d7135402}</t>
  </si>
  <si>
    <t>KRYCÍ LIST SOUPISU PRACÍ</t>
  </si>
  <si>
    <t>Objekt:</t>
  </si>
  <si>
    <t>KCM1 - objekt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</si>
  <si>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</si>
  <si>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</si>
  <si>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</si>
  <si>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</si>
  <si>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</si>
  <si>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</si>
  <si>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</si>
  <si>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</si>
  <si>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</si>
  <si>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</si>
  <si>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</si>
  <si>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</si>
  <si>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</si>
  <si>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</si>
  <si>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</si>
  <si>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</si>
  <si>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</si>
  <si>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</si>
  <si>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</si>
  <si>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</si>
  <si>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</si>
  <si>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</si>
  <si>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</si>
  <si>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731 - Ústřední vytápění</t>
  </si>
  <si>
    <t xml:space="preserve">    741 - Elektroinstalace - silnoproud a slaboproud</t>
  </si>
  <si>
    <t xml:space="preserve">    742 - Elektroinstalace - EZS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</si>
  <si>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</si>
  <si>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</si>
  <si>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</si>
  <si>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</si>
  <si>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</si>
  <si>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</si>
  <si>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</si>
  <si>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</si>
  <si>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</si>
  <si>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</si>
  <si>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</si>
  <si>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</si>
  <si>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</si>
  <si>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</si>
  <si>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</si>
  <si>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</si>
  <si>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</si>
  <si>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</si>
  <si>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</si>
  <si>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</si>
  <si>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</si>
  <si>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</si>
  <si>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</si>
  <si>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</si>
  <si>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</si>
  <si>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</si>
  <si>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</si>
  <si>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</si>
  <si>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</si>
  <si>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m3</t>
  </si>
  <si>
    <t>4</t>
  </si>
  <si>
    <t>soubor</t>
  </si>
  <si>
    <t>460161162</t>
  </si>
  <si>
    <t>Hloubení kabelových rýh ručně š 35 cm a hl 70 cm v hor  tř I skupiny 3</t>
  </si>
  <si>
    <t>m</t>
  </si>
  <si>
    <t>6</t>
  </si>
  <si>
    <t>460341113</t>
  </si>
  <si>
    <t>Vodorovné přemístění výkopku do 1000 m</t>
  </si>
  <si>
    <t>8</t>
  </si>
  <si>
    <t>460341121</t>
  </si>
  <si>
    <t>Příplatek za dalších 9000 m</t>
  </si>
  <si>
    <t>10</t>
  </si>
  <si>
    <t>Poplatek za uložení stavebního odpadu na skládce (skládkovné) zeminy a kamení zatříděného do Katalogu odpadů pod kódem 17 05 04</t>
  </si>
  <si>
    <t>12</t>
  </si>
  <si>
    <t>460661111</t>
  </si>
  <si>
    <t>Kabelové lože z písku pro kabely bez zakrytí š do 35 cm</t>
  </si>
  <si>
    <t>14</t>
  </si>
  <si>
    <t>460671113</t>
  </si>
  <si>
    <t>Výstražná fólie pro krytí kabelů šířky 34 cm</t>
  </si>
  <si>
    <t>16</t>
  </si>
  <si>
    <t>460742123</t>
  </si>
  <si>
    <t>Osazení chráničky z trub plastových do 10 cm do rýhy s obsypem</t>
  </si>
  <si>
    <t>18</t>
  </si>
  <si>
    <t>M</t>
  </si>
  <si>
    <t>28610006</t>
  </si>
  <si>
    <t>trubka  DN 50 mm</t>
  </si>
  <si>
    <t>20</t>
  </si>
  <si>
    <t>460391112</t>
  </si>
  <si>
    <t>Zásyp ručně se zhutněním</t>
  </si>
  <si>
    <t>22</t>
  </si>
  <si>
    <t>3</t>
  </si>
  <si>
    <t>24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</si>
  <si>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</si>
  <si>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</si>
  <si>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26</t>
  </si>
  <si>
    <t>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</si>
  <si>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</si>
  <si>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</si>
  <si>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28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</si>
  <si>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</si>
  <si>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</si>
  <si>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30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</si>
  <si>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</si>
  <si>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</si>
  <si>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</si>
  <si>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32</t>
  </si>
  <si>
    <t>167111101</t>
  </si>
  <si>
    <t>Nakládání, skládání a překládání neulehlého výkopku nebo sypaniny ručně nakládání, z hornin třídy těžitelnosti I, skupiny 1 až 3</t>
  </si>
  <si>
    <t>34</t>
  </si>
  <si>
    <t>9</t>
  </si>
  <si>
    <t>171201221.1</t>
  </si>
  <si>
    <t>t</t>
  </si>
  <si>
    <t>36</t>
  </si>
  <si>
    <t>171251201</t>
  </si>
  <si>
    <t>Uložení sypaniny na skládky nebo meziskládky bez hutnění s upravením uložené sypaniny do předepsaného tvaru</t>
  </si>
  <si>
    <t>38</t>
  </si>
  <si>
    <t>11</t>
  </si>
  <si>
    <t>174111101</t>
  </si>
  <si>
    <t>Zásyp sypaninou z jakékoliv horniny ručně s uložením výkopku ve vrstvách se zhutněním po podbetonování základů</t>
  </si>
  <si>
    <t>40</t>
  </si>
  <si>
    <t>17411110R</t>
  </si>
  <si>
    <t>Příplatek za doplnění jílovitou zeminou pod okapový chodník</t>
  </si>
  <si>
    <t>42</t>
  </si>
  <si>
    <t>Zakládání</t>
  </si>
  <si>
    <t>13</t>
  </si>
  <si>
    <t>211531111</t>
  </si>
  <si>
    <t>Výplň kamenivem do rýh trativodů bez zhutnění, s úpravou povrchu výplně kamenivem hrubým drceným frakce 16 až 63 mm</t>
  </si>
  <si>
    <t>44</t>
  </si>
  <si>
    <t>211971110</t>
  </si>
  <si>
    <t>Zřízení opláštění výplně z geotextilie trativodů v rýze nebo zářezu se stěnami šikmými o sklonu do 1:2</t>
  </si>
  <si>
    <t>m2</t>
  </si>
  <si>
    <t>46</t>
  </si>
  <si>
    <t>69311082</t>
  </si>
  <si>
    <t>geotextilie netkaná separační, ochranná, filtrační, drenážní PP 500g/m2</t>
  </si>
  <si>
    <t>48</t>
  </si>
  <si>
    <t>212312111</t>
  </si>
  <si>
    <t>Lože pro trativody z betonu prostého</t>
  </si>
  <si>
    <t>50</t>
  </si>
  <si>
    <t>17</t>
  </si>
  <si>
    <t>212755214</t>
  </si>
  <si>
    <t>Trativody bez lože z drenážních trubek plastových flexibilních D 100 mm</t>
  </si>
  <si>
    <t>52</t>
  </si>
  <si>
    <t>213141111</t>
  </si>
  <si>
    <t>Zřízení vrstvy z geotextilie filtrační, separační, odvodňovací, ochranné, výztužné nebo protierozní v rovině nebo ve sklonu do 1:5, šířky do 3 m</t>
  </si>
  <si>
    <t>54</t>
  </si>
  <si>
    <t>19</t>
  </si>
  <si>
    <t>2615261100</t>
  </si>
  <si>
    <t>300 g/m2 netkaná geotextilie (role/100m2) tavený</t>
  </si>
  <si>
    <t>56</t>
  </si>
  <si>
    <t>58</t>
  </si>
  <si>
    <t>2615261170</t>
  </si>
  <si>
    <t>500 g/m2 netkaná geotextilie(role/50m2) tavený</t>
  </si>
  <si>
    <t>60</t>
  </si>
  <si>
    <t>62</t>
  </si>
  <si>
    <t>23</t>
  </si>
  <si>
    <t>64</t>
  </si>
  <si>
    <t>66</t>
  </si>
  <si>
    <t>25</t>
  </si>
  <si>
    <t>68</t>
  </si>
  <si>
    <t>70</t>
  </si>
  <si>
    <t>27</t>
  </si>
  <si>
    <t>72</t>
  </si>
  <si>
    <t>279113142</t>
  </si>
  <si>
    <t>Základové zdi z tvárnic ztraceného bednění včetně výplně z betonu bez zvláštních nároků na vliv prostředí třídy C 20/25, tloušťky zdiva přes 150 do 200 mm</t>
  </si>
  <si>
    <t>74</t>
  </si>
  <si>
    <t>29</t>
  </si>
  <si>
    <t>76</t>
  </si>
  <si>
    <t>78</t>
  </si>
  <si>
    <t>Svislé a kompletní konstrukce</t>
  </si>
  <si>
    <t>31</t>
  </si>
  <si>
    <t>kus</t>
  </si>
  <si>
    <t>80</t>
  </si>
  <si>
    <t>82</t>
  </si>
  <si>
    <t>33</t>
  </si>
  <si>
    <t>84</t>
  </si>
  <si>
    <t>86</t>
  </si>
  <si>
    <t>35</t>
  </si>
  <si>
    <t>311234081</t>
  </si>
  <si>
    <t>Zdivo jednovrstvé z cihel děrovaných nebroušených klasických spojených na pero a drážku na maltu M5, pevnost cihel do P10, tl. zdiva 380 mm</t>
  </si>
  <si>
    <t>88</t>
  </si>
  <si>
    <t>90</t>
  </si>
  <si>
    <t>37</t>
  </si>
  <si>
    <t>92</t>
  </si>
  <si>
    <t>316381113</t>
  </si>
  <si>
    <t>Komínové krycí desky z betonu tř. C 12/15 až C 16/20 s případnou konstrukční obvodovou výztuží včetně bednění, s potěrem nebo s povrchem vyhlazeným ve spádu k okrajům, bez přesahu, tl. přes 100 do 120 mm</t>
  </si>
  <si>
    <t>94</t>
  </si>
  <si>
    <t>39</t>
  </si>
  <si>
    <t>96</t>
  </si>
  <si>
    <t>98</t>
  </si>
  <si>
    <t>41</t>
  </si>
  <si>
    <t>100</t>
  </si>
  <si>
    <t>102</t>
  </si>
  <si>
    <t>43</t>
  </si>
  <si>
    <t>104</t>
  </si>
  <si>
    <t>106</t>
  </si>
  <si>
    <t>45</t>
  </si>
  <si>
    <t>108</t>
  </si>
  <si>
    <t>110</t>
  </si>
  <si>
    <t>47</t>
  </si>
  <si>
    <t>112</t>
  </si>
  <si>
    <t>114</t>
  </si>
  <si>
    <t>49</t>
  </si>
  <si>
    <t>116</t>
  </si>
  <si>
    <t>118</t>
  </si>
  <si>
    <t>51</t>
  </si>
  <si>
    <t>120</t>
  </si>
  <si>
    <t>319201321</t>
  </si>
  <si>
    <t>Vyrovnání nerovného povrchu vnitřního i vnějšího zdiva bez odsekání vadných cihel, maltou (s dodáním hmot) tl. do 30 mm</t>
  </si>
  <si>
    <t>122</t>
  </si>
  <si>
    <t>53</t>
  </si>
  <si>
    <t>124</t>
  </si>
  <si>
    <t>126</t>
  </si>
  <si>
    <t>128</t>
  </si>
  <si>
    <t>340239211</t>
  </si>
  <si>
    <t>Zazdívka otvorů v příčkách nebo stěnách cihlami plnými pálenými plochy přes 1 m2 do 4 m2, tloušťky do 100 mm</t>
  </si>
  <si>
    <t>130</t>
  </si>
  <si>
    <t>57</t>
  </si>
  <si>
    <t>340271001</t>
  </si>
  <si>
    <t>Zazdívka otvorů v příčkách nebo stěnách pórobetonovými tvárnicemi plochy přes 0,025 m2 do 1 m2, objemová hmotnost 500 kg/m3, tloušťka příčky 50 mm</t>
  </si>
  <si>
    <t>132</t>
  </si>
  <si>
    <t>342244101</t>
  </si>
  <si>
    <t>Příčky jednoduché z cihel děrovaných klasických spojených na pero a drážku na maltu M5, pevnost cihel do P15, tl. příčky 80 mm</t>
  </si>
  <si>
    <t>134</t>
  </si>
  <si>
    <t>59</t>
  </si>
  <si>
    <t>342244111</t>
  </si>
  <si>
    <t>Příčky jednoduché z cihel děrovaných klasických spojených na pero a drážku na maltu M5, pevnost cihel do P15, tl. příčky 115 mm</t>
  </si>
  <si>
    <t>136</t>
  </si>
  <si>
    <t>342244121</t>
  </si>
  <si>
    <t>Příčky jednoduché z cihel děrovaných klasických spojených na pero a drážku na maltu M5, pevnost cihel do P15, tl. příčky 140 mm</t>
  </si>
  <si>
    <t>138</t>
  </si>
  <si>
    <t>61</t>
  </si>
  <si>
    <t>140</t>
  </si>
  <si>
    <t>346272236</t>
  </si>
  <si>
    <t>Přizdívky z pórobetonových tvárnic objemová hmotnost do 500 kg/m3, na tenké maltové lože, tloušťka přizdívky 100 mm</t>
  </si>
  <si>
    <t>142</t>
  </si>
  <si>
    <t>63</t>
  </si>
  <si>
    <t>346272256</t>
  </si>
  <si>
    <t>Přizdívky z pórobetonových tvárnic objemová hmotnost do 500 kg/m3, na tenké maltové lože, tloušťka přizdívky 150 mm</t>
  </si>
  <si>
    <t>144</t>
  </si>
  <si>
    <t>346481111</t>
  </si>
  <si>
    <t>Zaplentování rýh, potrubí, válcovaných nosníků, výklenků nebo nik jakéhokoliv tvaru, na maltu ve stěnách nebo před stěnami rabicovým pletivem</t>
  </si>
  <si>
    <t>146</t>
  </si>
  <si>
    <t>Vodorovné konstrukce</t>
  </si>
  <si>
    <t>65</t>
  </si>
  <si>
    <t>148</t>
  </si>
  <si>
    <t>150</t>
  </si>
  <si>
    <t>67</t>
  </si>
  <si>
    <t>152</t>
  </si>
  <si>
    <t>154</t>
  </si>
  <si>
    <t>69</t>
  </si>
  <si>
    <t>156</t>
  </si>
  <si>
    <t>158</t>
  </si>
  <si>
    <t>71</t>
  </si>
  <si>
    <t>160</t>
  </si>
  <si>
    <t>162</t>
  </si>
  <si>
    <t>73</t>
  </si>
  <si>
    <t>164</t>
  </si>
  <si>
    <t>166</t>
  </si>
  <si>
    <t>75</t>
  </si>
  <si>
    <t>168</t>
  </si>
  <si>
    <t>170</t>
  </si>
  <si>
    <t>77</t>
  </si>
  <si>
    <t>172</t>
  </si>
  <si>
    <t>79</t>
  </si>
  <si>
    <t>43032161R</t>
  </si>
  <si>
    <t>Schodišťové konstrukce a rampy z betonu železového (bez výztuže) stupně, schodnice, ramena, podesty s nosníky tř. C 30/37-XC4,XF3,XA1</t>
  </si>
  <si>
    <t>182</t>
  </si>
  <si>
    <t>83</t>
  </si>
  <si>
    <t>430361821</t>
  </si>
  <si>
    <t>Výztuž schodišťových konstrukcí a ramp stupňů, schodnic, ramen, podest s nosníky z betonářské oceli 10 505 (R) nebo BSt 500</t>
  </si>
  <si>
    <t>184</t>
  </si>
  <si>
    <t>431351121</t>
  </si>
  <si>
    <t>Bednění podest, podstupňových desek a ramp včetně podpěrné konstrukce výšky do 4 m půdorysně přímočarých zřízení</t>
  </si>
  <si>
    <t>186</t>
  </si>
  <si>
    <t>85</t>
  </si>
  <si>
    <t>431351122</t>
  </si>
  <si>
    <t>Bednění podest, podstupňových desek a ramp včetně podpěrné konstrukce výšky do 4 m půdorysně přímočarých odstranění</t>
  </si>
  <si>
    <t>188</t>
  </si>
  <si>
    <t>434311115</t>
  </si>
  <si>
    <t>Stupně dusané z betonu prostého nebo prokládaného kamenem na terén nebo na desku bez potěru, se zahlazením povrchu tř. C 20/25</t>
  </si>
  <si>
    <t>190</t>
  </si>
  <si>
    <t>87</t>
  </si>
  <si>
    <t>434351141</t>
  </si>
  <si>
    <t>Bednění stupňů betonovaných na podstupňové desce nebo na terénu půdorysně přímočarých zřízení</t>
  </si>
  <si>
    <t>192</t>
  </si>
  <si>
    <t>434351142</t>
  </si>
  <si>
    <t>Bednění stupňů betonovaných na podstupňové desce nebo na terénu půdorysně přímočarých odstranění</t>
  </si>
  <si>
    <t>194</t>
  </si>
  <si>
    <t>Komunikace pozemní</t>
  </si>
  <si>
    <t>89</t>
  </si>
  <si>
    <t>564730011</t>
  </si>
  <si>
    <t>Podklad nebo kryt z kameniva hrubého drceného vel. 8-16 mm s rozprostřením a zhutněním, po zhutnění tl. 100 mm</t>
  </si>
  <si>
    <t>196</t>
  </si>
  <si>
    <t>564760111</t>
  </si>
  <si>
    <t>Podklad nebo kryt z kameniva hrubého drceného vel. 16-32 mm s rozprostřením a zhutněním, po zhutnění tl. 200 mm</t>
  </si>
  <si>
    <t>198</t>
  </si>
  <si>
    <t>Úpravy povrchů, podlahy a osazování výplní</t>
  </si>
  <si>
    <t>91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</si>
  <si>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</si>
  <si>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</si>
  <si>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200</t>
  </si>
  <si>
    <t>611321191</t>
  </si>
  <si>
    <t>Omítka vápenocementová vnitřních ploch nanášená ručně Příplatek k cenám za každých dalších i započatých 5 mm tloušťky omítky přes 10 mm stropů (tl celkem 15 mm)</t>
  </si>
  <si>
    <t>202</t>
  </si>
  <si>
    <t>93</t>
  </si>
  <si>
    <t>612142001</t>
  </si>
  <si>
    <t>Potažení vnitřních ploch pletivem v ploše nebo pruzích, na plném podkladu sklovláknitým vtlačením do tmelu stěn</t>
  </si>
  <si>
    <t>204</t>
  </si>
  <si>
    <t>61231113R</t>
  </si>
  <si>
    <t>Potažení vnitřních ploch štukem tloušťky tl 5 mm svislých konstrukcí stěn</t>
  </si>
  <si>
    <t>206</t>
  </si>
  <si>
    <t>95</t>
  </si>
  <si>
    <t>612321121</t>
  </si>
  <si>
    <t>Omítka vápenocementová vnitřních ploch nanášená ručně jednovrstvá, tloušťky do 10 mm hladká svislých konstrukcí stěn</t>
  </si>
  <si>
    <t>208</t>
  </si>
  <si>
    <t>612325213</t>
  </si>
  <si>
    <t>Vápenocementová omítka jednotlivých malých ploch hladká na stěnách, plochy jednotlivě přes 0,25 do 1 m2</t>
  </si>
  <si>
    <t>210</t>
  </si>
  <si>
    <t>97</t>
  </si>
  <si>
    <t>612325215</t>
  </si>
  <si>
    <t>Vápenocementová omítka jednotlivých malých ploch hladká na stěnách, plochy jednotlivě přes 1,0 do 4 m2</t>
  </si>
  <si>
    <t>212</t>
  </si>
  <si>
    <t>612325302</t>
  </si>
  <si>
    <t>Vápenocementová omítka ostění nebo nadpraží štuková</t>
  </si>
  <si>
    <t>214</t>
  </si>
  <si>
    <t>99</t>
  </si>
  <si>
    <t>612325412</t>
  </si>
  <si>
    <t>Oprava vápenocementové omítky vnitřních ploch hladké, tloušťky do 20 mm stěn, v rozsahu opravované plochy přes 10 do 30%</t>
  </si>
  <si>
    <t>216</t>
  </si>
  <si>
    <t>612821012</t>
  </si>
  <si>
    <t>Sanační omítka vnitřních ploch stěn pro vlhké a zasolené zdivo, prováděná ve dvou vrstvách, tl. jádrové omítky do 30 mm ručně štuková</t>
  </si>
  <si>
    <t>218</t>
  </si>
  <si>
    <t>101</t>
  </si>
  <si>
    <t>612821031</t>
  </si>
  <si>
    <t>Sanační omítka vnitřních ploch stěn vyrovnávací vrstva, prováděná v tl. do 20 mm ručně</t>
  </si>
  <si>
    <t>220</t>
  </si>
  <si>
    <t>622142001</t>
  </si>
  <si>
    <t>Potažení vnějších ploch pletivem v ploše nebo pruzích, na plném podkladu sklovláknitým vtlačením do tmelu stěn- sokl</t>
  </si>
  <si>
    <t>222</t>
  </si>
  <si>
    <t>103</t>
  </si>
  <si>
    <t>622212011R</t>
  </si>
  <si>
    <t>Montáž kontaktního zateplení vnějšího ostění, nadpraží nebo parapetu lepením z polystyrenových desek nebo z kombinovaných desek hloubky špalet do 200 mm, tloušťky desek přes 40 do 80 mm vč syst prvků a lišt</t>
  </si>
  <si>
    <t>224</t>
  </si>
  <si>
    <t>28376441</t>
  </si>
  <si>
    <t>deska z polystyrénu XPS, hrana rovná a strukturovaný povrch 300kPa tl 60mm</t>
  </si>
  <si>
    <t>226</t>
  </si>
  <si>
    <t>105</t>
  </si>
  <si>
    <t>622212021R</t>
  </si>
  <si>
    <t>Montáž kontaktního zateplení vnějšího ostění, nadpraží nebo parapetu lepením z polystyrenových desek nebo z kombinovaných desek hloubky špalet do 200 mm, tloušťky desek přes 80 do 120 mm vč syst prvků a lišt</t>
  </si>
  <si>
    <t>228</t>
  </si>
  <si>
    <t>28376443</t>
  </si>
  <si>
    <t>deska z polystyrénu XPS, hrana rovná a strukturovaný povrch 300kPa tl 100mm</t>
  </si>
  <si>
    <t>230</t>
  </si>
  <si>
    <t>107</t>
  </si>
  <si>
    <t>622212061R</t>
  </si>
  <si>
    <t>Montáž kontaktního zateplení vnějšího ostění, nadpraží nebo parapetu lepením z polystyrenových desek nebo z kombinovaných desek hloubky špalet přes 200 do 400 mm, tloušťky desek přes 40 do 80 mm vč syst prvků a lišt</t>
  </si>
  <si>
    <t>232</t>
  </si>
  <si>
    <t>234</t>
  </si>
  <si>
    <t>109</t>
  </si>
  <si>
    <t>62221206R</t>
  </si>
  <si>
    <t>Montáž kontaktního zateplení vnějšího ostění, nadpraží nebo parapetu lepením z polystyrenových desek nebo z kombinovaných desek hloubky špalet přes 400 mm do 600 mm, tloušťky desek přes 40 do 80 mm vč syst prvků a lišt</t>
  </si>
  <si>
    <t>236</t>
  </si>
  <si>
    <t>238</t>
  </si>
  <si>
    <t>111</t>
  </si>
  <si>
    <t>622212071R</t>
  </si>
  <si>
    <t>Montáž kontaktního zateplení vnějšího ostění, nadpraží nebo parapetu lepením z polystyrenových desek nebo z kombinovaných desek hloubky špalet přes 200 do 400 mm, tloušťky desek přes 80 do 120 mm vč syst prvků a lišt</t>
  </si>
  <si>
    <t>240</t>
  </si>
  <si>
    <t>242</t>
  </si>
  <si>
    <t>113</t>
  </si>
  <si>
    <t>62222104R</t>
  </si>
  <si>
    <t>Montáž kontaktního zateplení lepením a mechanickým kotvením z desek z minerální vlny s podélnou orientací vláken na vnější stěny, tloušťky desek přes 160 mm vč syst prvků a lišt</t>
  </si>
  <si>
    <t>244</t>
  </si>
  <si>
    <t>8592248022484</t>
  </si>
  <si>
    <t>Minerální izolace z kamenných vláken - minerální plsti 200mm, λD = 0,036 (W·m-1·K-1),1000x600x200mm(pro izolaci ostění), pevnost v tahu TR 10kPa, fasádní minerální izolace s podélným vláknem.</t>
  </si>
  <si>
    <t>246</t>
  </si>
  <si>
    <t>115</t>
  </si>
  <si>
    <t>622325103</t>
  </si>
  <si>
    <t>Oprava vápenocementové omítky vnějších ploch stupně členitosti 1 hladké stěn, v rozsahu opravované plochy přes 30 do 50%</t>
  </si>
  <si>
    <t>248</t>
  </si>
  <si>
    <t>62253103R</t>
  </si>
  <si>
    <t>Omítka systémová dekorativní silikonová pastovité konzistence vnějších ploch včetně penetrace podkladu imitace historické omítky (bez nátěru) dle popisu PU 5</t>
  </si>
  <si>
    <t>250</t>
  </si>
  <si>
    <t>117</t>
  </si>
  <si>
    <t>623331141</t>
  </si>
  <si>
    <t>Omítka cementová vnějších ploch nanášená ručně dvouvrstvá, tloušťky jádrové omítky do 15 mm a tloušťky štuku do 3 mm štuková pilířů nebo sloupů</t>
  </si>
  <si>
    <t>252</t>
  </si>
  <si>
    <t>629991011</t>
  </si>
  <si>
    <t>Zakrytí vnějších ploch před znečištěním včetně pozdějšího odkrytí výplní otvorů a svislých ploch fólií přilepenou lepící páskou</t>
  </si>
  <si>
    <t>254</t>
  </si>
  <si>
    <t>119</t>
  </si>
  <si>
    <t>629995101</t>
  </si>
  <si>
    <t>Očištění vnějších ploch tlakovou vodou omytím</t>
  </si>
  <si>
    <t>256</t>
  </si>
  <si>
    <t>258</t>
  </si>
  <si>
    <t>121</t>
  </si>
  <si>
    <t>631311115</t>
  </si>
  <si>
    <t>Mazanina z betonu prostého bez zvýšených nároků na prostředí tl. přes 50 do 80 mm tř. C 20/25</t>
  </si>
  <si>
    <t>260</t>
  </si>
  <si>
    <t>631311137</t>
  </si>
  <si>
    <t>Mazanina z betonu prostého bez zvýšených nároků na prostředí tl. přes 120 do 240 mm tř. C 30/37</t>
  </si>
  <si>
    <t>262</t>
  </si>
  <si>
    <t>123</t>
  </si>
  <si>
    <t>631319171</t>
  </si>
  <si>
    <t>Příplatek k cenám mazanin za stržení povrchu spodní vrstvy mazaniny latí před vložením výztuže nebo pletiva pro tl. obou vrstev mazaniny přes 50 do 80 mm</t>
  </si>
  <si>
    <t>264</t>
  </si>
  <si>
    <t>631319175</t>
  </si>
  <si>
    <t>Příplatek k cenám mazanin za stržení povrchu spodní vrstvy mazaniny latí před vložením výztuže nebo pletiva pro tl. obou vrstev mazaniny přes 120 do 240 mm</t>
  </si>
  <si>
    <t>266</t>
  </si>
  <si>
    <t>125</t>
  </si>
  <si>
    <t>631362021</t>
  </si>
  <si>
    <t>Výztuž mazanin ze svařovaných sítí z drátů typu KARI</t>
  </si>
  <si>
    <t>268</t>
  </si>
  <si>
    <t>270</t>
  </si>
  <si>
    <t>127</t>
  </si>
  <si>
    <t>632441225</t>
  </si>
  <si>
    <t>Potěr anhydritový samonivelační litý např C30 tl do 50 mm</t>
  </si>
  <si>
    <t>272</t>
  </si>
  <si>
    <t>632441293</t>
  </si>
  <si>
    <t>Příplatek k anhydritovému samonivelačnímu litému potěru C30 ZKD 5 mm tloušťky přes 50 mm (tl celkem 63 mm)</t>
  </si>
  <si>
    <t>274</t>
  </si>
  <si>
    <t>129</t>
  </si>
  <si>
    <t>632451031</t>
  </si>
  <si>
    <t>Potěr cementový vyrovnávací z malty (MC-15) v ploše o průměrné (střední) tl. od 10 do 20 mm</t>
  </si>
  <si>
    <t>276</t>
  </si>
  <si>
    <t>63247600R</t>
  </si>
  <si>
    <t>Cementová stěrka - Jemná vysoce odolná zušlechtěná cementová stěrka na bázi Wittenského cementu,kompl prov vč transparentního nátěru dle popisu v tabulce D.1.1.104 - PU/1</t>
  </si>
  <si>
    <t>278</t>
  </si>
  <si>
    <t>131</t>
  </si>
  <si>
    <t>632481213</t>
  </si>
  <si>
    <t>Separační vrstva k oddělení podlahových vrstev z polyetylénové fólie</t>
  </si>
  <si>
    <t>280</t>
  </si>
  <si>
    <t>632481215</t>
  </si>
  <si>
    <t>Separační vrstva k oddělení podlahových vrstev z geotextilie PP 500g/m2</t>
  </si>
  <si>
    <t>282</t>
  </si>
  <si>
    <t>284</t>
  </si>
  <si>
    <t>Ostatní konstrukce a práce, bourání</t>
  </si>
  <si>
    <t>941111132</t>
  </si>
  <si>
    <t>Montáž lešení řadového trubkového lehkého pracovního s podlahami s provozním zatížením tř. 3 do 200 kg/m2 šířky tř. W12 přes 1,2 do 1,5 m, výšky přes 10 do 25 m</t>
  </si>
  <si>
    <t>286</t>
  </si>
  <si>
    <t>135</t>
  </si>
  <si>
    <t>941111232</t>
  </si>
  <si>
    <t>Montáž lešení řadového trubkového lehkého pracovního s podlahami s provozním zatížením tř. 3 do 200 kg/m2 Příplatek za první a každý další den použití lešení k ceně -1132</t>
  </si>
  <si>
    <t>288</t>
  </si>
  <si>
    <t>941111832</t>
  </si>
  <si>
    <t>Demontáž lešení řadového trubkového lehkého pracovního s podlahami s provozním zatížením tř. 3 do 200 kg/m2 šířky tř. W12 přes 1,2 do 1,5 m, výšky přes 10 do 25 m</t>
  </si>
  <si>
    <t>290</t>
  </si>
  <si>
    <t>137</t>
  </si>
  <si>
    <t>952901111</t>
  </si>
  <si>
    <t>Vyčištění budov nebo objektů před předáním do užívání budov bytové nebo občanské výstavby, světlé výšky podlaží do 4 m</t>
  </si>
  <si>
    <t>292</t>
  </si>
  <si>
    <t>953940R01</t>
  </si>
  <si>
    <t>Ostatní prvky kompletizované,kompl prov dle podrobného popisu v tabulce - X 01</t>
  </si>
  <si>
    <t>294</t>
  </si>
  <si>
    <t>139</t>
  </si>
  <si>
    <t>953940R02</t>
  </si>
  <si>
    <t>Ostatní prvky kompletizované,kompl prov dle podrobného popisu v tabulce - X 02</t>
  </si>
  <si>
    <t>296</t>
  </si>
  <si>
    <t>953940R03</t>
  </si>
  <si>
    <t>Ostatní prvky kompletizované,kompl prov dle podrobného popisu v tabulce - X 03</t>
  </si>
  <si>
    <t>298</t>
  </si>
  <si>
    <t>141</t>
  </si>
  <si>
    <t>953940R04</t>
  </si>
  <si>
    <t>Ostatní prvky kompletizované,kompl prov dle podrobného popisu v tabulce - X 04</t>
  </si>
  <si>
    <t>300</t>
  </si>
  <si>
    <t>953940R05</t>
  </si>
  <si>
    <t>Ostatní prvky kompletizované,kompl prov dle podrobného popisu v tabulce - X 05</t>
  </si>
  <si>
    <t>302</t>
  </si>
  <si>
    <t>143</t>
  </si>
  <si>
    <t>953940R06</t>
  </si>
  <si>
    <t>Ostatní prvky kompletizované,kompl prov dle podrobného popisu v tabulce - X 06</t>
  </si>
  <si>
    <t>304</t>
  </si>
  <si>
    <t>953940R07</t>
  </si>
  <si>
    <t>Ostatní prvky kompletizované,kompl prov dle podrobného popisu v tabulce - X 07</t>
  </si>
  <si>
    <t>306</t>
  </si>
  <si>
    <t>145</t>
  </si>
  <si>
    <t>953940R08</t>
  </si>
  <si>
    <t>Ostatní prvky kompletizované,kompl prov dle podrobného popisu v tabulce - X 08</t>
  </si>
  <si>
    <t>308</t>
  </si>
  <si>
    <t>953940R09</t>
  </si>
  <si>
    <t>Ostatní prvky kompletizované,kompl prov dle podrobného popisu v tabulce - X 09</t>
  </si>
  <si>
    <t>310</t>
  </si>
  <si>
    <t>147</t>
  </si>
  <si>
    <t>953940R10</t>
  </si>
  <si>
    <t>Ostatní prvky kompletizované,kompl prov dle podrobného popisu v tabulce - X 10</t>
  </si>
  <si>
    <t>312</t>
  </si>
  <si>
    <t>953940R11</t>
  </si>
  <si>
    <t>Ostatní prvky kompletizované,kompl prov dle podrobného popisu v tabulce - X 11</t>
  </si>
  <si>
    <t>314</t>
  </si>
  <si>
    <t>149</t>
  </si>
  <si>
    <t>953940R12</t>
  </si>
  <si>
    <t>Ostatní prvky kompletizované,kompl prov dle podrobného popisu v tabulce - X 12</t>
  </si>
  <si>
    <t>316</t>
  </si>
  <si>
    <t>953940R13</t>
  </si>
  <si>
    <t>Ostatní prvky kompletizované,kompl prov dle podrobného popisu v tabulce - X 13</t>
  </si>
  <si>
    <t>318</t>
  </si>
  <si>
    <t>151</t>
  </si>
  <si>
    <t>953940R14</t>
  </si>
  <si>
    <t>Ostatní prvky kompletizované,kompl prov dle podrobného popisu v tabulce - X 14</t>
  </si>
  <si>
    <t>320</t>
  </si>
  <si>
    <t>953940R15</t>
  </si>
  <si>
    <t>Ostatní prvky kompletizované,kompl prov dle podrobného popisu v tabulce - X 15</t>
  </si>
  <si>
    <t>322</t>
  </si>
  <si>
    <t>153</t>
  </si>
  <si>
    <t>953940R16</t>
  </si>
  <si>
    <t>Ostatní prvky kompletizované,kompl prov dle podrobného popisu v tabulce - X 16</t>
  </si>
  <si>
    <t>324</t>
  </si>
  <si>
    <t>953940R17</t>
  </si>
  <si>
    <t>Ostatní prvky kompletizované,kompl prov dle podrobného popisu v tabulce - X 17</t>
  </si>
  <si>
    <t>326</t>
  </si>
  <si>
    <t>155</t>
  </si>
  <si>
    <t>953940R18</t>
  </si>
  <si>
    <t>Ostatní prvky kompletizované,kompl prov dle podrobného popisu v tabulce - X 17b</t>
  </si>
  <si>
    <t>328</t>
  </si>
  <si>
    <t>953940R19</t>
  </si>
  <si>
    <t>Ostatní prvky kompletizované,kompl prov dle podrobného popisu v tabulce - X 18</t>
  </si>
  <si>
    <t>330</t>
  </si>
  <si>
    <t>157</t>
  </si>
  <si>
    <t>953940R20</t>
  </si>
  <si>
    <t>Ostatní prvky kompletizované,kompl prov dle podrobného popisu v tabulce - X 19</t>
  </si>
  <si>
    <t>332</t>
  </si>
  <si>
    <t>953940R21</t>
  </si>
  <si>
    <t>Ostatní prvky kompletizované,kompl prov dle podrobného popisu v tabulce - X 20</t>
  </si>
  <si>
    <t>334</t>
  </si>
  <si>
    <t>159</t>
  </si>
  <si>
    <t>953940R22</t>
  </si>
  <si>
    <t>Ostatní prvky kompletizované,kompl prov dle podrobného popisu v tabulce - X 21</t>
  </si>
  <si>
    <t>336</t>
  </si>
  <si>
    <t>953940R23</t>
  </si>
  <si>
    <t>Ostatní prvky kompletizované,kompl prov dle podrobného popisu v tabulce - X 22</t>
  </si>
  <si>
    <t>338</t>
  </si>
  <si>
    <t>161</t>
  </si>
  <si>
    <t>953940R24</t>
  </si>
  <si>
    <t>Ostatní prvky kompletizované,kompl prov dle podrobného popisu v tabulce - X 23</t>
  </si>
  <si>
    <t>340</t>
  </si>
  <si>
    <t>953940R25</t>
  </si>
  <si>
    <t>Ostatní prvky kompletizované,kompl prov dle podrobného popisu v tabulce - X 24</t>
  </si>
  <si>
    <t>342</t>
  </si>
  <si>
    <t>163</t>
  </si>
  <si>
    <t>953940R26</t>
  </si>
  <si>
    <t>Ostatní prvky kompletizované,kompl prov dle podrobného popisu v tabulce - X 25 (3 různé velikosti)</t>
  </si>
  <si>
    <t>344</t>
  </si>
  <si>
    <t>953940R27</t>
  </si>
  <si>
    <t>Ostatní prvky kompletizované,kompl prov dle podrobného popisu v tabulce - X 26</t>
  </si>
  <si>
    <t>346</t>
  </si>
  <si>
    <t>165</t>
  </si>
  <si>
    <t>953940R28</t>
  </si>
  <si>
    <t>Ostatní prvky kompletizované,kompl prov dle podrobného popisu v tabulce - X 27</t>
  </si>
  <si>
    <t>348</t>
  </si>
  <si>
    <t>953940R29</t>
  </si>
  <si>
    <t>Ostatní prvky kompletizované,kompl prov dle podrobného popisu v tabulce - X 28</t>
  </si>
  <si>
    <t>350</t>
  </si>
  <si>
    <t>167</t>
  </si>
  <si>
    <t>953940R30</t>
  </si>
  <si>
    <t>Ostatní prvky kompletizované,kompl prov dle podrobného popisu v tabulce - X 29</t>
  </si>
  <si>
    <t>352</t>
  </si>
  <si>
    <t>9539412R1</t>
  </si>
  <si>
    <t>Ocelová táhla vč kotevních destiček,kompl prov D+M+kotvení</t>
  </si>
  <si>
    <t>kg</t>
  </si>
  <si>
    <t>354</t>
  </si>
  <si>
    <t>169</t>
  </si>
  <si>
    <t>9539412R2</t>
  </si>
  <si>
    <t>Orientační tabulky dle PBŘ - D+M</t>
  </si>
  <si>
    <t>356</t>
  </si>
  <si>
    <t>953943211</t>
  </si>
  <si>
    <t>Osazování drobných kovových předmětů kotvených do stěny hasicího přístroje</t>
  </si>
  <si>
    <t>358</t>
  </si>
  <si>
    <t>171</t>
  </si>
  <si>
    <t>449321R1</t>
  </si>
  <si>
    <t>přístroj hasicí ruční s hasící schopností 21A</t>
  </si>
  <si>
    <t>360</t>
  </si>
  <si>
    <t>449321R2</t>
  </si>
  <si>
    <t>přístroj hasicí ruční s hasící schopností 55B</t>
  </si>
  <si>
    <t>362</t>
  </si>
  <si>
    <t>173</t>
  </si>
  <si>
    <t>449321R3</t>
  </si>
  <si>
    <t>přístroj hasicí ruční s hasící schopností 34A</t>
  </si>
  <si>
    <t>364</t>
  </si>
  <si>
    <t>366</t>
  </si>
  <si>
    <t>368</t>
  </si>
  <si>
    <t>370</t>
  </si>
  <si>
    <t>962032231</t>
  </si>
  <si>
    <t>372</t>
  </si>
  <si>
    <t>374</t>
  </si>
  <si>
    <t>376</t>
  </si>
  <si>
    <t>378</t>
  </si>
  <si>
    <t>380</t>
  </si>
  <si>
    <t>382</t>
  </si>
  <si>
    <t>384</t>
  </si>
  <si>
    <t>386</t>
  </si>
  <si>
    <t>388</t>
  </si>
  <si>
    <t>390</t>
  </si>
  <si>
    <t>394</t>
  </si>
  <si>
    <t>396</t>
  </si>
  <si>
    <t>398</t>
  </si>
  <si>
    <t>400</t>
  </si>
  <si>
    <t>402</t>
  </si>
  <si>
    <t>404</t>
  </si>
  <si>
    <t>406</t>
  </si>
  <si>
    <t>408</t>
  </si>
  <si>
    <t>410</t>
  </si>
  <si>
    <t>412</t>
  </si>
  <si>
    <t>414</t>
  </si>
  <si>
    <t>416</t>
  </si>
  <si>
    <t>418</t>
  </si>
  <si>
    <t>420</t>
  </si>
  <si>
    <t>422</t>
  </si>
  <si>
    <t>424</t>
  </si>
  <si>
    <t>426</t>
  </si>
  <si>
    <t>428</t>
  </si>
  <si>
    <t>430</t>
  </si>
  <si>
    <t>436</t>
  </si>
  <si>
    <t>438</t>
  </si>
  <si>
    <t>442</t>
  </si>
  <si>
    <t>444</t>
  </si>
  <si>
    <t>446</t>
  </si>
  <si>
    <t>448</t>
  </si>
  <si>
    <t>450</t>
  </si>
  <si>
    <t>452</t>
  </si>
  <si>
    <t>454</t>
  </si>
  <si>
    <t>219</t>
  </si>
  <si>
    <t>98523111R</t>
  </si>
  <si>
    <t>Spárování zdiva maltou CS IV pro výplň spár po líc zdiva</t>
  </si>
  <si>
    <t>456</t>
  </si>
  <si>
    <t>985331213</t>
  </si>
  <si>
    <t>Dodatečné vlepování betonářské výztuže včetně vyvrtání a vyčištění otvoru chemickou maltou průměr výztuže 12 mm</t>
  </si>
  <si>
    <t>458</t>
  </si>
  <si>
    <t>221</t>
  </si>
  <si>
    <t>13021013</t>
  </si>
  <si>
    <t>tyč ocelová žebírková jakost BSt 500S (10 505) výztuž do betonu D 12mm</t>
  </si>
  <si>
    <t>460</t>
  </si>
  <si>
    <t>985331217</t>
  </si>
  <si>
    <t>Dodatečné vlepování betonářské výztuže včetně vyvrtání a vyčištění otvoru chemickou maltou průměr výztuže 20 mm</t>
  </si>
  <si>
    <t>462</t>
  </si>
  <si>
    <t>464</t>
  </si>
  <si>
    <t>466</t>
  </si>
  <si>
    <t>468</t>
  </si>
  <si>
    <t>470</t>
  </si>
  <si>
    <t>997</t>
  </si>
  <si>
    <t>Přesun sutě</t>
  </si>
  <si>
    <t>997013501</t>
  </si>
  <si>
    <t>997013509</t>
  </si>
  <si>
    <t>Odvoz suti a vybouraných hmot na skládku nebo meziskládku se složením, na vzdálenost Příplatek k ceně za každý další i započatý 1 km přes 1 km</t>
  </si>
  <si>
    <t>997013631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</si>
  <si>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</si>
  <si>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</si>
  <si>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</si>
  <si>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</si>
  <si>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</si>
  <si>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482</t>
  </si>
  <si>
    <t>PSV</t>
  </si>
  <si>
    <t>Práce a dodávky PSV</t>
  </si>
  <si>
    <t>711</t>
  </si>
  <si>
    <t>Izolace proti vodě, vlhkosti a plynům</t>
  </si>
  <si>
    <t>233</t>
  </si>
  <si>
    <t>711111011</t>
  </si>
  <si>
    <t>Provedení izolace proti zemní vlhkosti emulzí za studena na ploše vodorovné V nátěrem suspensí asfaltovou</t>
  </si>
  <si>
    <t>484</t>
  </si>
  <si>
    <t>2230101076</t>
  </si>
  <si>
    <t>za studena zpracovatelná asfaltová emulze bez obsahu rozpouštědel (bal/25l)</t>
  </si>
  <si>
    <t>litr</t>
  </si>
  <si>
    <t>486</t>
  </si>
  <si>
    <t>235</t>
  </si>
  <si>
    <t>711113117</t>
  </si>
  <si>
    <t>Izolace proti zemní vlhkosti natěradly a tmely za studena na ploše vodorovné V těsnicí stěrkou jednosložkovu na bázi cementu vč syst prvků a doplňků,úprava koutů a rohů</t>
  </si>
  <si>
    <t>488</t>
  </si>
  <si>
    <t>71111312R</t>
  </si>
  <si>
    <t>Izolace proti zemní vlhkosti natěradly a tmely za studena na ploše svislé S těsnicí stěrkou jednosložkovu na bázi cementu</t>
  </si>
  <si>
    <t>490</t>
  </si>
  <si>
    <t>237</t>
  </si>
  <si>
    <t>711113127</t>
  </si>
  <si>
    <t>Izolace proti zemní vlhkosti natěradly a tmely za studena na ploše svislé S těsnicí stěrkou jednosložkovu na bázi cementu vč syst prvků a doplňků,úprava koutů a rohů</t>
  </si>
  <si>
    <t>492</t>
  </si>
  <si>
    <t>7111131R1</t>
  </si>
  <si>
    <t>Izolace proti zemní vlhkosti stěrkou na ploše svislé na sokl minerální stěrkou</t>
  </si>
  <si>
    <t>494</t>
  </si>
  <si>
    <t>239</t>
  </si>
  <si>
    <t>711141559</t>
  </si>
  <si>
    <t>Provedení izolace proti zemní vlhkosti pásy přitavením NAIP na ploše vodorovné V</t>
  </si>
  <si>
    <t>496</t>
  </si>
  <si>
    <t>1010151880</t>
  </si>
  <si>
    <t>Pás z SBS modifikovaného asfaltu s nosnou vložkou ze skleněné tkaniny. Pás je na horním povrchu opatřen jemným separačním posypem a na spodním separační PE fólií. (role/7,5m2)</t>
  </si>
  <si>
    <t>498</t>
  </si>
  <si>
    <t>241</t>
  </si>
  <si>
    <t>1010151220</t>
  </si>
  <si>
    <t>Pás z SBS modifikovaného asfaltu s nosnou vložkou z polyesterové rohože. Pás je na horním povrchu opatřen jemným separačním posypem a na spodním separační PE fólií.(role/7,5m2)</t>
  </si>
  <si>
    <t>500</t>
  </si>
  <si>
    <t>711161212R</t>
  </si>
  <si>
    <t>Montáž izolace nopovými fóliemi na ploše svislé S vrstva ochranná, odvětrávací a drenážní výška nopku 8,0 mm, tl. fólie do 0,6 mm</t>
  </si>
  <si>
    <t>502</t>
  </si>
  <si>
    <t>243</t>
  </si>
  <si>
    <t>28323006</t>
  </si>
  <si>
    <t>fólie profilovaná (nopová) drenážní HDPE s nakašírovanou filtrační textilií s výškou nopů 8mm</t>
  </si>
  <si>
    <t>504</t>
  </si>
  <si>
    <t>711191011</t>
  </si>
  <si>
    <t>Provedení nátěru adhezního můstku na ploše svislé S</t>
  </si>
  <si>
    <t>506</t>
  </si>
  <si>
    <t>245</t>
  </si>
  <si>
    <t>58581220</t>
  </si>
  <si>
    <t>adhezní můstek pod izolační a vyrovnávací lepící hmoty</t>
  </si>
  <si>
    <t>508</t>
  </si>
  <si>
    <t>71149312R</t>
  </si>
  <si>
    <t>Hydoizolační klín (fabión) pro napojení vodorovné a svislé hydroizolace dle odborné firmy</t>
  </si>
  <si>
    <t>510</t>
  </si>
  <si>
    <t>247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</si>
  <si>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</si>
  <si>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</si>
  <si>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</si>
  <si>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512</t>
  </si>
  <si>
    <t>712</t>
  </si>
  <si>
    <t>Povlakové krytiny</t>
  </si>
  <si>
    <t>71263110R</t>
  </si>
  <si>
    <t>Provedení netkané textílie střech šikmých přes 30° pásy na sucho na dřevěný rošt</t>
  </si>
  <si>
    <t>514</t>
  </si>
  <si>
    <t>249</t>
  </si>
  <si>
    <t>693111 R1</t>
  </si>
  <si>
    <t>netkaná textílie 300g/m2 superdifuzní membrána s extrémní odolností proti UV záření.</t>
  </si>
  <si>
    <t>516</t>
  </si>
  <si>
    <t>998712202</t>
  </si>
  <si>
    <t>Přesun hmot pro povlakové krytiny stanovený procentní sazbou (%) z ceny vodorovná dopravní vzdálenost do 50 m v objektech výšky přes 6 do 12 m</t>
  </si>
  <si>
    <t>518</t>
  </si>
  <si>
    <t>713</t>
  </si>
  <si>
    <t>Izolace tepelné</t>
  </si>
  <si>
    <t>251</t>
  </si>
  <si>
    <t>713121111</t>
  </si>
  <si>
    <t>Montáž tepelné izolace podlah rohožemi, pásy, deskami, dílci, bloky (izolační materiál ve specifikaci) kladenými volně jednovrstvá</t>
  </si>
  <si>
    <t>520</t>
  </si>
  <si>
    <t>28375993</t>
  </si>
  <si>
    <t>deska EPS 150 do plochých střech a podlah λ=0,035 tl 200mm</t>
  </si>
  <si>
    <t>522</t>
  </si>
  <si>
    <t>253</t>
  </si>
  <si>
    <t>28375910</t>
  </si>
  <si>
    <t>deska EPS 150 do plochých střech a podlah λ=0,035 tl 60mm</t>
  </si>
  <si>
    <t>524</t>
  </si>
  <si>
    <t>8591057210303</t>
  </si>
  <si>
    <t>speciální typ elastifikovaných desek EPS - 30mm, λD = 0,044 (W·m-1·K-1),1000 x 500 x 30 mm, elastifikovaný polystyren pro kročejový útlum těžkých plovoucích podlah (beton, anhydrit) s užitným zatížením max. 4 kN/m2.</t>
  </si>
  <si>
    <t>526</t>
  </si>
  <si>
    <t>255</t>
  </si>
  <si>
    <t>8591057210402</t>
  </si>
  <si>
    <t>speciální typ elastifikovaných desek EPS  - 40mm, λD = 0,044 (W·m-1·K-1),1000 x 500 x 40 mm, elastifikovaný polystyren pro kročejový útlum těžkých plovoucích podlah (beton, anhydrit) s užitným zatížením max. 4 kN/m2.</t>
  </si>
  <si>
    <t>528</t>
  </si>
  <si>
    <t>859105730275R</t>
  </si>
  <si>
    <t>speciální typ elastifikovaných desek EPS  6500 - 40mm, λD = 0,039 (W·m-1·K-1),1000 x 500 x 40 mm, elastifikovaný polystyren pro kročejový útlum těžkých plovoucích podlah (beton, anhydrit) s užitným zatížením max. 5 kN/m2.</t>
  </si>
  <si>
    <t>530</t>
  </si>
  <si>
    <t>257</t>
  </si>
  <si>
    <t>532</t>
  </si>
  <si>
    <t>713131141</t>
  </si>
  <si>
    <t>Montáž tepelné izolace základů s vytažením nad terén rohožemi, pásy, deskami, dílci, bloky (izolační materiál ve specifikaci) lepením celoplošně</t>
  </si>
  <si>
    <t>534</t>
  </si>
  <si>
    <t>259</t>
  </si>
  <si>
    <t>401443900913R</t>
  </si>
  <si>
    <t>EXTRUDOVANÝ POLYSTYREN 3035 CS Desky se zpevněným hladkým povrchem a polodrážkou - 200mm</t>
  </si>
  <si>
    <t>536</t>
  </si>
  <si>
    <t>713151111</t>
  </si>
  <si>
    <t>Montáž tepelné izolace střech šikmých rohožemi, pásy, deskami (izolační materiál ve specifikaci) kladenými volně mezi rošt z latí</t>
  </si>
  <si>
    <t>538</t>
  </si>
  <si>
    <t>261</t>
  </si>
  <si>
    <t>63141186</t>
  </si>
  <si>
    <t>deska tepelně izolační minerální do šikmých střech a stěn  λ=0,036-0,037 tl 80mm</t>
  </si>
  <si>
    <t>540</t>
  </si>
  <si>
    <t>542</t>
  </si>
  <si>
    <t>263</t>
  </si>
  <si>
    <t>63141182</t>
  </si>
  <si>
    <t>deska tepelně izolační minerální do šikmých střech a stěn  λ=0,036-0,037 tl 40mm</t>
  </si>
  <si>
    <t>544</t>
  </si>
  <si>
    <t>998713202</t>
  </si>
  <si>
    <t>Přesun hmot pro izolace tepelné stanovený procentní sazbou (%) z ceny vodorovná dopravní vzdálenost do 50 m v objektech výšky přes 6 do 12 m</t>
  </si>
  <si>
    <t>546</t>
  </si>
  <si>
    <t>721</t>
  </si>
  <si>
    <t>Zdravotechnika - vnitřní kanalizace</t>
  </si>
  <si>
    <t>265</t>
  </si>
  <si>
    <t>ZTI kanalizace - dle přílohy</t>
  </si>
  <si>
    <t>548</t>
  </si>
  <si>
    <t>722</t>
  </si>
  <si>
    <t>Zdravotechnika - vnitřní vodovod</t>
  </si>
  <si>
    <t>ZTI vodovod - dle přílohy</t>
  </si>
  <si>
    <t>550</t>
  </si>
  <si>
    <t>723</t>
  </si>
  <si>
    <t>Zdravotechnika - vnitřní plynovod</t>
  </si>
  <si>
    <t>267</t>
  </si>
  <si>
    <t>ZTI plynovod - dle přílohy</t>
  </si>
  <si>
    <t>552</t>
  </si>
  <si>
    <t>725</t>
  </si>
  <si>
    <t>Zdravotechnika - zařizovací předměty</t>
  </si>
  <si>
    <t>ZTI zařizovací předměty - dle přílohy</t>
  </si>
  <si>
    <t>554</t>
  </si>
  <si>
    <t>731</t>
  </si>
  <si>
    <t>Ústřední vytápění</t>
  </si>
  <si>
    <t>269</t>
  </si>
  <si>
    <t>Vytápění - dle přílohy</t>
  </si>
  <si>
    <t>556</t>
  </si>
  <si>
    <t>741</t>
  </si>
  <si>
    <t>Elektroinstalace - silnoproud a slaboproud</t>
  </si>
  <si>
    <t>Elekrtoinstalace - dle přílohy</t>
  </si>
  <si>
    <t>558</t>
  </si>
  <si>
    <t>271</t>
  </si>
  <si>
    <t>741370R01</t>
  </si>
  <si>
    <t>Osvětlení-prvek kompletizovaný,kompl provdle podrobného popisu v tabulce - OS 01</t>
  </si>
  <si>
    <t>560</t>
  </si>
  <si>
    <t>741370R02</t>
  </si>
  <si>
    <t>Osvětlení-prvek kompletizovaný,kompl provdle podrobného popisu v tabulce - OS 01N</t>
  </si>
  <si>
    <t>562</t>
  </si>
  <si>
    <t>273</t>
  </si>
  <si>
    <t>741370R03</t>
  </si>
  <si>
    <t>Osvětlení-prvek kompletizovaný,kompl provdle podrobného popisu v tabulce - OS 02</t>
  </si>
  <si>
    <t>564</t>
  </si>
  <si>
    <t>741370R04</t>
  </si>
  <si>
    <t>Osvětlení-prvek kompletizovaný,kompl provdle podrobného popisu v tabulce - OS 03</t>
  </si>
  <si>
    <t>566</t>
  </si>
  <si>
    <t>275</t>
  </si>
  <si>
    <t>741370R05</t>
  </si>
  <si>
    <t>Osvětlení-prvek kompletizovaný,kompl provdle podrobného popisu v tabulce - OS 04</t>
  </si>
  <si>
    <t>568</t>
  </si>
  <si>
    <t>741370R06</t>
  </si>
  <si>
    <t>Osvětlení-prvek kompletizovaný,kompl provdle podrobného popisu v tabulce - OS 05</t>
  </si>
  <si>
    <t>570</t>
  </si>
  <si>
    <t>277</t>
  </si>
  <si>
    <t>741370R07</t>
  </si>
  <si>
    <t>Osvětlení-prvek kompletizovaný,kompl provdle podrobného popisu v tabulce - OS 05-stmívatelná</t>
  </si>
  <si>
    <t>572</t>
  </si>
  <si>
    <t>741370R08</t>
  </si>
  <si>
    <t>Osvětlení-prvek kompletizovaný,kompl provdle podrobného popisu v tabulce - OS 06</t>
  </si>
  <si>
    <t>574</t>
  </si>
  <si>
    <t>279</t>
  </si>
  <si>
    <t>741370R09</t>
  </si>
  <si>
    <t>Osvětlení-prvek kompletizovaný,kompl provdle podrobného popisu v tabulce - OS 07</t>
  </si>
  <si>
    <t>576</t>
  </si>
  <si>
    <t>741370R10</t>
  </si>
  <si>
    <t>Osvětlení-prvek kompletizovaný,kompl provdle podrobného popisu v tabulce - OS 08N</t>
  </si>
  <si>
    <t>578</t>
  </si>
  <si>
    <t>281</t>
  </si>
  <si>
    <t>741370R11</t>
  </si>
  <si>
    <t>Osvětlení-prvek kompletizovaný,kompl provdle podrobného popisu v tabulce - OS 21</t>
  </si>
  <si>
    <t>580</t>
  </si>
  <si>
    <t>741370R12</t>
  </si>
  <si>
    <t>Osvětlení-prvek kompletizovaný,kompl provdle podrobného popisu v tabulce - OS 22</t>
  </si>
  <si>
    <t>582</t>
  </si>
  <si>
    <t>742</t>
  </si>
  <si>
    <t>Elektroinstalace - EZS</t>
  </si>
  <si>
    <t>283</t>
  </si>
  <si>
    <t>EZS - dle přílohy</t>
  </si>
  <si>
    <t>kpl</t>
  </si>
  <si>
    <t>584</t>
  </si>
  <si>
    <t>751</t>
  </si>
  <si>
    <t>Vzduchotechnika</t>
  </si>
  <si>
    <t>Vzdduchotechnika - dle přílohy</t>
  </si>
  <si>
    <t>586</t>
  </si>
  <si>
    <t>762</t>
  </si>
  <si>
    <t>Konstrukce tesařské</t>
  </si>
  <si>
    <t>285</t>
  </si>
  <si>
    <t>762081150</t>
  </si>
  <si>
    <t>Práce společné pro tesařské konstrukce hoblování hraněného řeziva přímo na staveništi</t>
  </si>
  <si>
    <t>588</t>
  </si>
  <si>
    <t>762332131</t>
  </si>
  <si>
    <t>Montáž vázaných konstrukcí krovů střech pultových, sedlových, valbových, stanových čtvercového nebo obdélníkového půdorysu z řeziva hraněného průřezové plochy do 120 cm2</t>
  </si>
  <si>
    <t>594</t>
  </si>
  <si>
    <t>289</t>
  </si>
  <si>
    <t>60512125</t>
  </si>
  <si>
    <t>hranol stavební řezivo průřezu do 120cm2 do dl 6m</t>
  </si>
  <si>
    <t>596</t>
  </si>
  <si>
    <t>762332132</t>
  </si>
  <si>
    <t>Montáž vázaných konstrukcí krovů střech pultových, sedlových, valbových, stanových čtvercového nebo obdélníkového půdorysu z řeziva hraněného průřezové plochy přes 120 do 224 cm2</t>
  </si>
  <si>
    <t>598</t>
  </si>
  <si>
    <t>291</t>
  </si>
  <si>
    <t>60512131</t>
  </si>
  <si>
    <t>hranol stavební řezivo průřezu do 224cm2 dl 6-8m</t>
  </si>
  <si>
    <t>600</t>
  </si>
  <si>
    <t>60512130</t>
  </si>
  <si>
    <t>hranol stavební řezivo průřezu do 224cm2 do dl 6m</t>
  </si>
  <si>
    <t>602</t>
  </si>
  <si>
    <t>293</t>
  </si>
  <si>
    <t>762332133</t>
  </si>
  <si>
    <t>Montáž vázaných konstrukcí krovů střech pultových, sedlových, valbových, stanových čtvercového nebo obdélníkového půdorysu z řeziva hraněného průřezové plochy přes 224 do 288 cm2</t>
  </si>
  <si>
    <t>604</t>
  </si>
  <si>
    <t>60512135</t>
  </si>
  <si>
    <t>hranol stavební řezivo průřezu do 288cm2 do dl 6m</t>
  </si>
  <si>
    <t>606</t>
  </si>
  <si>
    <t>295</t>
  </si>
  <si>
    <t>762332134</t>
  </si>
  <si>
    <t>Montáž vázaných konstrukcí krovů střech pultových, sedlových, valbových, stanových čtvercového nebo obdélníkového půdorysu z řeziva hraněného průřezové plochy přes 288 do 450 cm2</t>
  </si>
  <si>
    <t>608</t>
  </si>
  <si>
    <t>60512140</t>
  </si>
  <si>
    <t>hranol stavební řezivo průřezu do 450cm2 do dl 6m</t>
  </si>
  <si>
    <t>610</t>
  </si>
  <si>
    <t>297</t>
  </si>
  <si>
    <t>762342214</t>
  </si>
  <si>
    <t>Laťování montáž laťování střech jednoduchých sklonu do 60° při osové vzdálenosti latí přes 150 do 360 mm</t>
  </si>
  <si>
    <t>612</t>
  </si>
  <si>
    <t>60514114</t>
  </si>
  <si>
    <t>řezivo jehličnaté lať impregnovaná dl 4 m</t>
  </si>
  <si>
    <t>614</t>
  </si>
  <si>
    <t>299</t>
  </si>
  <si>
    <t>762342441</t>
  </si>
  <si>
    <t>Montáž kontralatí</t>
  </si>
  <si>
    <t>616</t>
  </si>
  <si>
    <t>618</t>
  </si>
  <si>
    <t>762395000</t>
  </si>
  <si>
    <t>Spojovací prostředky krovů, bednění a laťování, nadstřešních konstrukcí svory, prkna, hřebíky, pásová ocel, vruty</t>
  </si>
  <si>
    <t>622</t>
  </si>
  <si>
    <t>303</t>
  </si>
  <si>
    <t>762511276</t>
  </si>
  <si>
    <t>Podlahové konstrukce podkladové z dřevoštěpkových desek OSB jednovrstvých šroubovaných na pero a drážku broušených, tloušťky desky 22 mm - bez formaldehydu</t>
  </si>
  <si>
    <t>624</t>
  </si>
  <si>
    <t>762512245</t>
  </si>
  <si>
    <t>Podlahové konstrukce podkladové montáž z desek dřevovláknitých na podklad dřevěný šroubováním (2 desky)</t>
  </si>
  <si>
    <t>626</t>
  </si>
  <si>
    <t>305</t>
  </si>
  <si>
    <t>60711503</t>
  </si>
  <si>
    <t>deska dřevovláknitá tvrdá MDF surová 1840x2800mm tl 18mm</t>
  </si>
  <si>
    <t>628</t>
  </si>
  <si>
    <t>60711505</t>
  </si>
  <si>
    <t>deska dřevovláknitá tvrdá MDF surová 1840x2800mm tl 22mm</t>
  </si>
  <si>
    <t>630</t>
  </si>
  <si>
    <t>762822110</t>
  </si>
  <si>
    <t>Montáž stropních trámů z hraněného a polohraněného řeziva s trámovými výměnami, průřezové plochy do 144 cm2</t>
  </si>
  <si>
    <t>634</t>
  </si>
  <si>
    <t>309</t>
  </si>
  <si>
    <t>636</t>
  </si>
  <si>
    <t>762822120</t>
  </si>
  <si>
    <t>Montáž stropních trámů z hraněného a polohraněného řeziva s trámovými výměnami, průřezové plochy přes 144 do 288 cm2</t>
  </si>
  <si>
    <t>638</t>
  </si>
  <si>
    <t>311</t>
  </si>
  <si>
    <t>640</t>
  </si>
  <si>
    <t>313</t>
  </si>
  <si>
    <t>762823210</t>
  </si>
  <si>
    <t>Montáž stropních trámů z hoblovaného řeziva s trámovými výměnami, průřezové plochy do 144 cm2</t>
  </si>
  <si>
    <t>644</t>
  </si>
  <si>
    <t>762823220</t>
  </si>
  <si>
    <t>Montáž stropních trámů z hoblovaného řeziva s trámovými výměnami, průřezové plochy přes 144 do 288 cm2</t>
  </si>
  <si>
    <t>646</t>
  </si>
  <si>
    <t>315</t>
  </si>
  <si>
    <t>6051213R</t>
  </si>
  <si>
    <t>hranol stavební řezivo průřezu do 224cm2 do dl 6m hoblovaný</t>
  </si>
  <si>
    <t>648</t>
  </si>
  <si>
    <t>762842231</t>
  </si>
  <si>
    <t>Montáž podbíjení střech šikmých, vnějšího přesahu šířky přes 0,8 m z hoblovaných prken z palubek</t>
  </si>
  <si>
    <t>654</t>
  </si>
  <si>
    <t>319</t>
  </si>
  <si>
    <t>61191172</t>
  </si>
  <si>
    <t>palubky obkladové smrk profil klasický 15x121mm jakost A/B</t>
  </si>
  <si>
    <t>656</t>
  </si>
  <si>
    <t>762895000</t>
  </si>
  <si>
    <t>Spojovací prostředky záklopu stropů, stropnic, podbíjení hřebíky, svory</t>
  </si>
  <si>
    <t>658</t>
  </si>
  <si>
    <t>321</t>
  </si>
  <si>
    <t>998762202</t>
  </si>
  <si>
    <t>Přesun hmot pro konstrukce tesařské stanovený procentní sazbou (%) z ceny vodorovná dopravní vzdálenost do 50 m v objektech výšky přes 6 do 12 m</t>
  </si>
  <si>
    <t>660</t>
  </si>
  <si>
    <t>763</t>
  </si>
  <si>
    <t>Konstrukce suché výstavby</t>
  </si>
  <si>
    <t>763131511</t>
  </si>
  <si>
    <t>Podhled ze sádrokartonových desek jednovrstvá zavěšená spodní konstrukce z ocelových profilů CD, UD jednoduše opláštěná deskou standardní A, tl. 12,5 mm, bez izolace</t>
  </si>
  <si>
    <t>662</t>
  </si>
  <si>
    <t>323</t>
  </si>
  <si>
    <t>763131521</t>
  </si>
  <si>
    <t>Podhled ze sádrokartonových desek jednovrstvá zavěšená spodní konstrukce z ocelových profilů CD, UD dvojitě opláštěná deskami standardními A, tl. 2 x 12,5 mm, bez izolace, EI 30</t>
  </si>
  <si>
    <t>664</t>
  </si>
  <si>
    <t>76313155R</t>
  </si>
  <si>
    <t>Podhled ze sádrokartonových desek jednovrstvá zavěšená spodní konstrukce z ocelových profilů CD, UD jednoduše opláštěná deskou akustickou např heraklith C tl. 25 mm dle tabulky D.1.1.104 - PU/7</t>
  </si>
  <si>
    <t>666</t>
  </si>
  <si>
    <t>325</t>
  </si>
  <si>
    <t>763131561</t>
  </si>
  <si>
    <t>Podhled ze sádrokartonových desek jednovrstvá zavěšená spodní konstrukce z ocelových profilů CD, UD dvojitě opláštěná deskami impregnovanými H2, tl. 2 x 12,5 mm, bez izolace, EI 30</t>
  </si>
  <si>
    <t>668</t>
  </si>
  <si>
    <t>763131714</t>
  </si>
  <si>
    <t>Podhled ze sádrokartonových desek ostatní práce a konstrukce na podhledech ze sádrokartonových desek základní penetrační nátěr</t>
  </si>
  <si>
    <t>670</t>
  </si>
  <si>
    <t>327</t>
  </si>
  <si>
    <t>763131751</t>
  </si>
  <si>
    <t>Podhled ze sádrokartonových desek ostatní práce a konstrukce na podhledech ze sádrokartonových desek montáž parotěsné zábrany</t>
  </si>
  <si>
    <t>672</t>
  </si>
  <si>
    <t>28329027</t>
  </si>
  <si>
    <t>fólie PE vyztužená Al vrstvou pro parotěsnou vrstvu 150g/m2</t>
  </si>
  <si>
    <t>674</t>
  </si>
  <si>
    <t>329</t>
  </si>
  <si>
    <t>28329028</t>
  </si>
  <si>
    <t>fólie PE vyztužená Al vrstvou pro parotěsnou vrstvu 150g/m2 s integrovanou lepící páskou</t>
  </si>
  <si>
    <t>676</t>
  </si>
  <si>
    <t>763131752</t>
  </si>
  <si>
    <t>Podhled ze sádrokartonových desek ostatní práce a konstrukce na podhledech ze sádrokartonových desek montáž jedné vrstvy tepelné izolace</t>
  </si>
  <si>
    <t>678</t>
  </si>
  <si>
    <t>331</t>
  </si>
  <si>
    <t>63148105</t>
  </si>
  <si>
    <t>deska tepelně izolační minerální univerzální λ=0,038-0,039 tl 120mm</t>
  </si>
  <si>
    <t>680</t>
  </si>
  <si>
    <t>63148011</t>
  </si>
  <si>
    <t>deska tepelně izolační minerální univerzální λ=0,038-0,039  tl 200mm</t>
  </si>
  <si>
    <t>682</t>
  </si>
  <si>
    <t>333</t>
  </si>
  <si>
    <t>6314810R</t>
  </si>
  <si>
    <t>deska tepelně izolační minerální univerzální λ=0,038-0,039 tl 90mm</t>
  </si>
  <si>
    <t>684</t>
  </si>
  <si>
    <t>76316172R</t>
  </si>
  <si>
    <t>Podkroví ze sádrokartonových desek dvouvrstvá spodní konstrukce z ocelových profilů CD, UD na krokvových závěsech jednoduše opláštěná deskou protipožární DF, tl. 15 mm, bez TI, REI 30</t>
  </si>
  <si>
    <t>686</t>
  </si>
  <si>
    <t>335</t>
  </si>
  <si>
    <t>76316175R</t>
  </si>
  <si>
    <t>Podkroví ze sádrokartonových desek dvouvrstvá spodní konstrukce z ocelových profilů CD, UD na krokvových závěsech dvojitě opláštěná deskami standardními A, tl. 2 x 12,5 mm, bez TI, REI 30</t>
  </si>
  <si>
    <t>688</t>
  </si>
  <si>
    <t>998763402</t>
  </si>
  <si>
    <t>Přesun hmot pro konstrukce montované z desek stanovený procentní sazbou (%) z ceny vodorovná dopravní vzdálenost do 50 m v objektech výšky přes 6 do 12 m</t>
  </si>
  <si>
    <t>690</t>
  </si>
  <si>
    <t>764</t>
  </si>
  <si>
    <t>766</t>
  </si>
  <si>
    <t>Konstrukce truhlářské</t>
  </si>
  <si>
    <t>357</t>
  </si>
  <si>
    <t>76642120R</t>
  </si>
  <si>
    <t>Montáž obložení podhledů latěmi s mezerami</t>
  </si>
  <si>
    <t>732</t>
  </si>
  <si>
    <t>734</t>
  </si>
  <si>
    <t>766427112</t>
  </si>
  <si>
    <t>Montáž obložení podhledů rošt podkladový</t>
  </si>
  <si>
    <t>738</t>
  </si>
  <si>
    <t>361</t>
  </si>
  <si>
    <t>740</t>
  </si>
  <si>
    <t>766621R01</t>
  </si>
  <si>
    <t>Okno dřevěné kompletizované,kompl prov dle podrobného popisu v tabulce, D+M - O01-O03</t>
  </si>
  <si>
    <t>363</t>
  </si>
  <si>
    <t>766621R02</t>
  </si>
  <si>
    <t>Okno dřevěné kompletizované,kompl prov dle podrobného popisu v tabulce, D+M - O04</t>
  </si>
  <si>
    <t>744</t>
  </si>
  <si>
    <t>766621R03</t>
  </si>
  <si>
    <t>Okno dřevěné kompletizované,kompl prov dle podrobného popisu v tabulce, D+M - O05</t>
  </si>
  <si>
    <t>746</t>
  </si>
  <si>
    <t>365</t>
  </si>
  <si>
    <t>766621R04</t>
  </si>
  <si>
    <t>Okno dřevěné kompletizované,kompl prov dle podrobného popisu v tabulce, D+M - O06</t>
  </si>
  <si>
    <t>748</t>
  </si>
  <si>
    <t>766621R05</t>
  </si>
  <si>
    <t>Okno dřevěné kompletizované,kompl prov dle podrobného popisu v tabulce, D+M - O07</t>
  </si>
  <si>
    <t>750</t>
  </si>
  <si>
    <t>367</t>
  </si>
  <si>
    <t>766621R06</t>
  </si>
  <si>
    <t>Okno dřevěné kompletizované,kompl prov dle podrobného popisu v tabulce, D+M - O08</t>
  </si>
  <si>
    <t>752</t>
  </si>
  <si>
    <t>766621R07</t>
  </si>
  <si>
    <t>Okno dřevěné kompletizované,kompl prov dle podrobného popisu v tabulce, D+M - O09</t>
  </si>
  <si>
    <t>754</t>
  </si>
  <si>
    <t>369</t>
  </si>
  <si>
    <t>766621R08</t>
  </si>
  <si>
    <t>Okno dřevěné kompletizované,kompl prov dle podrobného popisu v tabulce, D+M - O10-O20</t>
  </si>
  <si>
    <t>756</t>
  </si>
  <si>
    <t>766621R09</t>
  </si>
  <si>
    <t>Okno dřevěné kompletizované,kompl prov dle podrobného popisu v tabulce, D+M - O21</t>
  </si>
  <si>
    <t>758</t>
  </si>
  <si>
    <t>371</t>
  </si>
  <si>
    <t>766621R10</t>
  </si>
  <si>
    <t>Okno dřevěné kompletizované,kompl prov dle podrobného popisu v tabulce, D+M - O22</t>
  </si>
  <si>
    <t>760</t>
  </si>
  <si>
    <t>766621R11</t>
  </si>
  <si>
    <t>Okno dřevěné kompletizované,kompl prov dle podrobného popisu v tabulce, D+M - O23</t>
  </si>
  <si>
    <t>373</t>
  </si>
  <si>
    <t>766621R12</t>
  </si>
  <si>
    <t>Okno dřevěné kompletizované,kompl prov dle podrobného popisu v tabulce, D+M - O24</t>
  </si>
  <si>
    <t>766660R01</t>
  </si>
  <si>
    <t>Dveře kompletizované vč zárubně,kompl prov dle podrobného popisu v tabulce, D+M - D01</t>
  </si>
  <si>
    <t>375</t>
  </si>
  <si>
    <t>766660R02</t>
  </si>
  <si>
    <t>Dveře kompletizované vč zárubně,kompl prov dle podrobného popisu v tabulce, D+M - D02</t>
  </si>
  <si>
    <t>768</t>
  </si>
  <si>
    <t>766660R03</t>
  </si>
  <si>
    <t>Dveře kompletizované vč zárubně,kompl prov dle podrobného popisu v tabulce, D+M - D03</t>
  </si>
  <si>
    <t>770</t>
  </si>
  <si>
    <t>377</t>
  </si>
  <si>
    <t>766660R04</t>
  </si>
  <si>
    <t>Dveře kompletizované vč zárubně,kompl prov dle podrobného popisu v tabulce, D+M - D04</t>
  </si>
  <si>
    <t>772</t>
  </si>
  <si>
    <t>766660R05</t>
  </si>
  <si>
    <t>Dveře kompletizované vč zárubně,kompl prov dle podrobného popisu v tabulce, D+M - D05</t>
  </si>
  <si>
    <t>774</t>
  </si>
  <si>
    <t>379</t>
  </si>
  <si>
    <t>766660R06</t>
  </si>
  <si>
    <t>Dveře kompletizované vč zárubně,kompl prov dle podrobného popisu v tabulce, D+M - D06</t>
  </si>
  <si>
    <t>776</t>
  </si>
  <si>
    <t>766660R07</t>
  </si>
  <si>
    <t>Dveře kompletizované vč zárubně,kompl prov dle podrobného popisu v tabulce, D+M - D07</t>
  </si>
  <si>
    <t>778</t>
  </si>
  <si>
    <t>381</t>
  </si>
  <si>
    <t>766660R08</t>
  </si>
  <si>
    <t>Dveře kompletizované vč zárubně,kompl prov dle podrobného popisu v tabulce, D+M - D08</t>
  </si>
  <si>
    <t>780</t>
  </si>
  <si>
    <t>766660R09</t>
  </si>
  <si>
    <t>Dveře kompletizované vč zárubně,kompl prov dle podrobného popisu v tabulce, D+M - D09</t>
  </si>
  <si>
    <t>782</t>
  </si>
  <si>
    <t>383</t>
  </si>
  <si>
    <t>766660R10</t>
  </si>
  <si>
    <t>Dveře kompletizované vč zárubně,kompl prov dle podrobného popisu v tabulce, D+M - D10</t>
  </si>
  <si>
    <t>784</t>
  </si>
  <si>
    <t>766660R11</t>
  </si>
  <si>
    <t>Dveře kompletizované vč zárubně,kompl prov dle podrobného popisu v tabulce, D+M - D11</t>
  </si>
  <si>
    <t>786</t>
  </si>
  <si>
    <t>385</t>
  </si>
  <si>
    <t>766660R12</t>
  </si>
  <si>
    <t>Dveře kompletizované vč zárubně,kompl prov dle podrobného popisu v tabulce, D+M - D12</t>
  </si>
  <si>
    <t>788</t>
  </si>
  <si>
    <t>766660R13</t>
  </si>
  <si>
    <t>Dveře kompletizované vč zárubně,kompl prov dle podrobného popisu v tabulce, D+M - D13</t>
  </si>
  <si>
    <t>790</t>
  </si>
  <si>
    <t>387</t>
  </si>
  <si>
    <t>766660R14</t>
  </si>
  <si>
    <t>Dveře kompletizované vč zárubně,kompl prov dle podrobného popisu v tabulce, D+M - D14</t>
  </si>
  <si>
    <t>792</t>
  </si>
  <si>
    <t>766660R15</t>
  </si>
  <si>
    <t>Dveře kompletizované vč zárubně,kompl prov dle podrobného popisu v tabulce, D+M - D15</t>
  </si>
  <si>
    <t>794</t>
  </si>
  <si>
    <t>389</t>
  </si>
  <si>
    <t>766660R16</t>
  </si>
  <si>
    <t>Dveře kompletizované vč zárubně,kompl prov dle podrobného popisu v tabulce, D+M - D16</t>
  </si>
  <si>
    <t>796</t>
  </si>
  <si>
    <t>766660R17</t>
  </si>
  <si>
    <t>Dveře kompletizované vč zárubně,kompl prov dle podrobného popisu v tabulce, D+M - D17</t>
  </si>
  <si>
    <t>798</t>
  </si>
  <si>
    <t>393</t>
  </si>
  <si>
    <t>766660R20</t>
  </si>
  <si>
    <t>Dveře kompletizované vč zárubně,kompl prov dle podrobného popisu v tabulce, D+M - D20 - viz prvky T...</t>
  </si>
  <si>
    <t>804</t>
  </si>
  <si>
    <t>766821R01</t>
  </si>
  <si>
    <t>Truhlářské prvky kompletizované vč zárubně,kompl prov dle podrobného popisu v tabulce, D+M - T 01</t>
  </si>
  <si>
    <t>806</t>
  </si>
  <si>
    <t>395</t>
  </si>
  <si>
    <t>766821R02</t>
  </si>
  <si>
    <t>Truhlářské prvky kompletizované vč zárubně,kompl prov dle podrobného popisu v tabulce, D+M - T 02</t>
  </si>
  <si>
    <t>808</t>
  </si>
  <si>
    <t>766821R03</t>
  </si>
  <si>
    <t>Truhlářské prvky kompletizované vč zárubně,kompl prov dle podrobného popisu v tabulce, D+M - T 03</t>
  </si>
  <si>
    <t>810</t>
  </si>
  <si>
    <t>397</t>
  </si>
  <si>
    <t>766821R04</t>
  </si>
  <si>
    <t>Truhlářské prvky kompletizované vč zárubně,kompl prov dle podrobného popisu v tabulce, D+M - T 04</t>
  </si>
  <si>
    <t>812</t>
  </si>
  <si>
    <t>766821R05</t>
  </si>
  <si>
    <t>Truhlářské prvky kompletizované vč zárubně,kompl prov dle podrobného popisu v tabulce, D+M - T 05</t>
  </si>
  <si>
    <t>814</t>
  </si>
  <si>
    <t>399</t>
  </si>
  <si>
    <t>766821R06</t>
  </si>
  <si>
    <t>Truhlářské prvky kompletizované vč zárubně,kompl prov dle podrobného popisu v tabulce, D+M - T 06</t>
  </si>
  <si>
    <t>816</t>
  </si>
  <si>
    <t>766821R07</t>
  </si>
  <si>
    <t>Truhlářské prvky kompletizované vč zárubně,kompl prov dle podrobného popisu v tabulce, D+M - T 07</t>
  </si>
  <si>
    <t>818</t>
  </si>
  <si>
    <t>401</t>
  </si>
  <si>
    <t>766821R08</t>
  </si>
  <si>
    <t>Truhlářské prvky kompletizované vč zárubně,kompl prov dle podrobného popisu v tabulce, D+M - T 08</t>
  </si>
  <si>
    <t>820</t>
  </si>
  <si>
    <t>766821R09</t>
  </si>
  <si>
    <t>Truhlářské prvky kompletizované vč zárubně,kompl prov dle podrobného popisu v tabulce, D+M - T 09</t>
  </si>
  <si>
    <t>822</t>
  </si>
  <si>
    <t>403</t>
  </si>
  <si>
    <t>766821R10</t>
  </si>
  <si>
    <t>Truhlářské prvky kompletizované vč zárubně,kompl prov dle podrobného popisu v tabulce, D+M - T 10</t>
  </si>
  <si>
    <t>824</t>
  </si>
  <si>
    <t>766821R11</t>
  </si>
  <si>
    <t>Truhlářské prvky kompletizované vč zárubně,kompl prov dle podrobného popisu v tabulce, D+M - T 11</t>
  </si>
  <si>
    <t>826</t>
  </si>
  <si>
    <t>405</t>
  </si>
  <si>
    <t>766821R12</t>
  </si>
  <si>
    <t>Truhlářské prvky kompletizované vč zárubně,kompl prov dle podrobného popisu v tabulce, D+M - T 12</t>
  </si>
  <si>
    <t>828</t>
  </si>
  <si>
    <t>766821R13</t>
  </si>
  <si>
    <t>Truhlářské prvky kompletizované vč zárubně,kompl prov dle podrobného popisu v tabulce, D+M - T 13</t>
  </si>
  <si>
    <t>830</t>
  </si>
  <si>
    <t>407</t>
  </si>
  <si>
    <t>766821R14</t>
  </si>
  <si>
    <t>Truhlářské prvky kompletizované vč zárubně,kompl prov dle podrobného popisu v tabulce, D+M - T 14</t>
  </si>
  <si>
    <t>832</t>
  </si>
  <si>
    <t>766821R15</t>
  </si>
  <si>
    <t>Truhlářské prvky kompletizované vč zárubně,kompl prov dle podrobného popisu v tabulce, D+M - T 15</t>
  </si>
  <si>
    <t>834</t>
  </si>
  <si>
    <t>409</t>
  </si>
  <si>
    <t>766821R16</t>
  </si>
  <si>
    <t>Truhlářské prvky kompletizované vč zárubně,kompl prov dle podrobného popisu v tabulce, D+M - T 16</t>
  </si>
  <si>
    <t>836</t>
  </si>
  <si>
    <t>766821R17</t>
  </si>
  <si>
    <t>Truhlářské prvky kompletizované vč zárubně,kompl prov dle podrobného popisu v tabulce, D+M - T 17</t>
  </si>
  <si>
    <t>838</t>
  </si>
  <si>
    <t>411</t>
  </si>
  <si>
    <t>766821R18</t>
  </si>
  <si>
    <t>Truhlářské prvky kompletizované vč zárubně,kompl prov dle podrobného popisu v tabulce, D+M - T 18</t>
  </si>
  <si>
    <t>840</t>
  </si>
  <si>
    <t>766821R19</t>
  </si>
  <si>
    <t>Truhlářské prvky kompletizované vč zárubně,kompl prov dle podrobného popisu v tabulce, D+M - T 19</t>
  </si>
  <si>
    <t>842</t>
  </si>
  <si>
    <t>413</t>
  </si>
  <si>
    <t>766821R20</t>
  </si>
  <si>
    <t>Truhlářské prvky kompletizované vč zárubně,kompl prov dle podrobného popisu v tabulce, D+M - T 20</t>
  </si>
  <si>
    <t>844</t>
  </si>
  <si>
    <t>766821R21</t>
  </si>
  <si>
    <t>Truhlářské prvky kompletizované vč zárubně,kompl prov dle podrobného popisu v tabulce, D+M - T 51</t>
  </si>
  <si>
    <t>846</t>
  </si>
  <si>
    <t>415</t>
  </si>
  <si>
    <t>766821R22</t>
  </si>
  <si>
    <t>Truhlářské prvky kompletizované vč zárubně,kompl prov dle podrobného popisu v tabulce, D+M - T 52</t>
  </si>
  <si>
    <t>848</t>
  </si>
  <si>
    <t>766821R23</t>
  </si>
  <si>
    <t>Truhlářské prvky kompletizované vč zárubně,kompl prov dle podrobného popisu v tabulce, D+M - T 53</t>
  </si>
  <si>
    <t>850</t>
  </si>
  <si>
    <t>417</t>
  </si>
  <si>
    <t>766821R24</t>
  </si>
  <si>
    <t>Truhlářské prvky kompletizované vč zárubně,kompl prov dle podrobného popisu v tabulce, D+M - T 54</t>
  </si>
  <si>
    <t>852</t>
  </si>
  <si>
    <t>766821R25</t>
  </si>
  <si>
    <t>Truhlářské prvky kompletizované vč zárubně,kompl prov dle podrobného popisu v tabulce, D+M - T 55</t>
  </si>
  <si>
    <t>854</t>
  </si>
  <si>
    <t>419</t>
  </si>
  <si>
    <t>766821R26</t>
  </si>
  <si>
    <t>Truhlářské prvky kompletizované vč zárubně,kompl prov dle podrobného popisu v tabulce, D+M - T 56</t>
  </si>
  <si>
    <t>856</t>
  </si>
  <si>
    <t>766821R27</t>
  </si>
  <si>
    <t>Truhlářské prvky kompletizované vč zárubně,kompl prov dle podrobného popisu v tabulce, D+M - T 57</t>
  </si>
  <si>
    <t>858</t>
  </si>
  <si>
    <t>421</t>
  </si>
  <si>
    <t>766821R28</t>
  </si>
  <si>
    <t>Truhlářské prvky kompletizované vč zárubně,kompl prov dle podrobného popisu v tabulce, D+M - T 58</t>
  </si>
  <si>
    <t>860</t>
  </si>
  <si>
    <t>766821R29</t>
  </si>
  <si>
    <t>Truhlářské prvky kompletizované vč zárubně,kompl prov dle podrobného popisu v tabulce, D+M - T 59</t>
  </si>
  <si>
    <t>862</t>
  </si>
  <si>
    <t>423</t>
  </si>
  <si>
    <t>998766202</t>
  </si>
  <si>
    <t>Přesun hmot pro konstrukce truhlářské stanovený procentní sazbou (%) z ceny vodorovná dopravní vzdálenost do 50 m v objektech výšky přes 6 do 12 m</t>
  </si>
  <si>
    <t>864</t>
  </si>
  <si>
    <t>767</t>
  </si>
  <si>
    <t>Konstrukce zámečnické</t>
  </si>
  <si>
    <t>767995R01</t>
  </si>
  <si>
    <t>Zámečnické prvky kompletizované,kompl prov D+M dle podrobného popisu v tabulce - Z 01</t>
  </si>
  <si>
    <t>866</t>
  </si>
  <si>
    <t>425</t>
  </si>
  <si>
    <t>767995R02</t>
  </si>
  <si>
    <t>Zámečnické prvky kompletizované,kompl prov D+M dle podrobného popisu v tabulce - Z 02</t>
  </si>
  <si>
    <t>868</t>
  </si>
  <si>
    <t>767995R03</t>
  </si>
  <si>
    <t>Zámečnické prvky kompletizované,kompl prov D+M dle podrobného popisu v tabulce - Z 03</t>
  </si>
  <si>
    <t>870</t>
  </si>
  <si>
    <t>427</t>
  </si>
  <si>
    <t>767995R04</t>
  </si>
  <si>
    <t>Zámečnické prvky kompletizované,kompl prov D+M dle podrobného popisu v tabulce - Z 04</t>
  </si>
  <si>
    <t>872</t>
  </si>
  <si>
    <t>767995R05</t>
  </si>
  <si>
    <t>Zámečnické prvky kompletizované,kompl prov D+M dle podrobného popisu v tabulce - Z 05</t>
  </si>
  <si>
    <t>874</t>
  </si>
  <si>
    <t>429</t>
  </si>
  <si>
    <t>767995R06</t>
  </si>
  <si>
    <t>Zámečnické prvky kompletizované,kompl prov D+M dle podrobného popisu v tabulce - Z 06</t>
  </si>
  <si>
    <t>876</t>
  </si>
  <si>
    <t>767995R07</t>
  </si>
  <si>
    <t>Zámečnické prvky kompletizované,kompl prov D+M dle podrobného popisu v tabulce - Z 07</t>
  </si>
  <si>
    <t>878</t>
  </si>
  <si>
    <t>435</t>
  </si>
  <si>
    <t>998767202</t>
  </si>
  <si>
    <t>Přesun hmot pro zámečnické konstrukce stanovený procentní sazbou (%) z ceny vodorovná dopravní vzdálenost do 50 m v objektech výšky přes 6 do 12 m</t>
  </si>
  <si>
    <t>888</t>
  </si>
  <si>
    <t>771</t>
  </si>
  <si>
    <t>Podlahy z dlaždic</t>
  </si>
  <si>
    <t>771121011</t>
  </si>
  <si>
    <t>Příprava podkladu nátěr penetrační na podlahu</t>
  </si>
  <si>
    <t>890</t>
  </si>
  <si>
    <t>437</t>
  </si>
  <si>
    <t>77112101R</t>
  </si>
  <si>
    <t>Příprava podkladu disperzní penetrace podkladu na beton</t>
  </si>
  <si>
    <t>892</t>
  </si>
  <si>
    <t>771151012</t>
  </si>
  <si>
    <t>Příprava podkladu před provedením nášlapu -systémová plnící a opravná zušlechtěná cementová stěrka tl 3-5mm</t>
  </si>
  <si>
    <t>894</t>
  </si>
  <si>
    <t>439</t>
  </si>
  <si>
    <t>771151014</t>
  </si>
  <si>
    <t>Příprava podkladu před provedením dlažby samonivelační stěrka min.pevnosti 20 MPa, tloušťky přes 8 do 10 mm</t>
  </si>
  <si>
    <t>896</t>
  </si>
  <si>
    <t>441</t>
  </si>
  <si>
    <t>998771202</t>
  </si>
  <si>
    <t>Přesun hmot pro podlahy z dlaždic stanovený procentní sazbou (%) z ceny vodorovná dopravní vzdálenost do 50 m v objektech výšky přes 6 do 12 m</t>
  </si>
  <si>
    <t>900</t>
  </si>
  <si>
    <t>775</t>
  </si>
  <si>
    <t>Podlahy skládané</t>
  </si>
  <si>
    <t>775413320</t>
  </si>
  <si>
    <t>Montáž podlahového soklíku nebo lišty obvodové (soklové) dřevěné bez základního nátěru soklíku ze dřeva tvrdého nebo měkkého, v přírodní barvě připevněného vruty, s přetmelením,zapuštěného - ozn S1</t>
  </si>
  <si>
    <t>902</t>
  </si>
  <si>
    <t>443</t>
  </si>
  <si>
    <t>6141810R</t>
  </si>
  <si>
    <t>lakované prkno pro sokl</t>
  </si>
  <si>
    <t>904</t>
  </si>
  <si>
    <t>77552620R</t>
  </si>
  <si>
    <t>Podlahy z třívrstvých dubových lamel tl 14mm lepených flex tmelem tl 4mm vč vysokoodolného laku a soklu,kompl prov - D+M dle popisu v tabulce d.1.1.104 - PU/2</t>
  </si>
  <si>
    <t>906</t>
  </si>
  <si>
    <t>445</t>
  </si>
  <si>
    <t>775591411</t>
  </si>
  <si>
    <t>Skládané podlahy - ostatní práce dokončovací nátěr - tvrdý voskový olej</t>
  </si>
  <si>
    <t>908</t>
  </si>
  <si>
    <t>998775202</t>
  </si>
  <si>
    <t>Přesun hmot pro podlahy skládané stanovený procentní sazbou (%) z ceny vodorovná dopravní vzdálenost do 50 m v objektech výšky přes 6 do 12 m</t>
  </si>
  <si>
    <t>910</t>
  </si>
  <si>
    <t>777</t>
  </si>
  <si>
    <t>Podlahy lité</t>
  </si>
  <si>
    <t>447</t>
  </si>
  <si>
    <t>777121115</t>
  </si>
  <si>
    <t>Vyrovnání podkladu epoxidovou stěrkou plněnou pískem, tloušťky přes 3 do 5 mm, plochy přes 1,0 m2</t>
  </si>
  <si>
    <t>912</t>
  </si>
  <si>
    <t>777131101</t>
  </si>
  <si>
    <t>Penetrační nátěr podlahy epoxidový na podklad suchý a vyzrálý</t>
  </si>
  <si>
    <t>914</t>
  </si>
  <si>
    <t>449</t>
  </si>
  <si>
    <t>7775111R2</t>
  </si>
  <si>
    <t>2komponentní epoxidová emulze, nízkoviskózní emulze na bázi epoxidové pryskyřice</t>
  </si>
  <si>
    <t>916</t>
  </si>
  <si>
    <t>7776111R1</t>
  </si>
  <si>
    <t>2komponentní struktur probarvený protiskluz nátěr 2x dle tabulky D.1.1.104 - PU/10</t>
  </si>
  <si>
    <t>918</t>
  </si>
  <si>
    <t>451</t>
  </si>
  <si>
    <t>998777202</t>
  </si>
  <si>
    <t>Přesun hmot pro podlahy lité stanovený procentní sazbou (%) z ceny vodorovná dopravní vzdálenost do 50 m v objektech výšky přes 6 do 12 m</t>
  </si>
  <si>
    <t>920</t>
  </si>
  <si>
    <t>781</t>
  </si>
  <si>
    <t>Dokončovací práce - obklady</t>
  </si>
  <si>
    <t>781121011</t>
  </si>
  <si>
    <t>Příprava podkladu před provedením obkladu nátěr penetrační na stěnu</t>
  </si>
  <si>
    <t>922</t>
  </si>
  <si>
    <t>781474120</t>
  </si>
  <si>
    <t>Montáž obkladů vnitřních stěn z dlaždic keramických lepených flexibilním lepidlem maloformátových hladkých přes 85 do 100 ks/m2 dle tabulky D.1.1.104 - PU/3</t>
  </si>
  <si>
    <t>926</t>
  </si>
  <si>
    <t>455</t>
  </si>
  <si>
    <t>597614R1</t>
  </si>
  <si>
    <t>dlaždice hutná bílá, 98x98x6mm  spára 2mm protiskluz dle normy</t>
  </si>
  <si>
    <t>928</t>
  </si>
  <si>
    <t>781477113</t>
  </si>
  <si>
    <t>Montáž obkladů vnitřních stěn z dlaždic keramických Příplatek k cenám za spárování cement bílý</t>
  </si>
  <si>
    <t>930</t>
  </si>
  <si>
    <t>457</t>
  </si>
  <si>
    <t>781495115</t>
  </si>
  <si>
    <t>Obklad - dokončující práce ostatní práce spárování silikonem</t>
  </si>
  <si>
    <t>932</t>
  </si>
  <si>
    <t>781495211</t>
  </si>
  <si>
    <t>Čištění vnitřních ploch po provedení obkladu stěn chemickými prostředky</t>
  </si>
  <si>
    <t>934</t>
  </si>
  <si>
    <t>459</t>
  </si>
  <si>
    <t>998781202</t>
  </si>
  <si>
    <t>Přesun hmot pro obklady keramické stanovený procentní sazbou (%) z ceny vodorovná dopravní vzdálenost do 50 m v objektech výšky přes 6 do 12 m</t>
  </si>
  <si>
    <t>936</t>
  </si>
  <si>
    <t>783</t>
  </si>
  <si>
    <t>Dokončovací práce - nátěry</t>
  </si>
  <si>
    <t>783213021</t>
  </si>
  <si>
    <t>Preventivní napouštěcí nátěr tesařských prvků proti dřevokazným houbám, hmyzu a plísním nezabudovaných do konstrukce dvojnásobný syntetický</t>
  </si>
  <si>
    <t>938</t>
  </si>
  <si>
    <t>461</t>
  </si>
  <si>
    <t>78311810R</t>
  </si>
  <si>
    <t>Povrchová úprava viditelných částí krovu dle tabulky D.1.1.104 - PU/9</t>
  </si>
  <si>
    <t>940</t>
  </si>
  <si>
    <t>783314201</t>
  </si>
  <si>
    <t>Základní antikorozní nátěr zámečnických konstrukcí jednonásobný syntetický standardní</t>
  </si>
  <si>
    <t>942</t>
  </si>
  <si>
    <t>463</t>
  </si>
  <si>
    <t>78381310R</t>
  </si>
  <si>
    <t>Penetrace mineralizační zdiva</t>
  </si>
  <si>
    <t>944</t>
  </si>
  <si>
    <t>78382661R</t>
  </si>
  <si>
    <t>Voděodolný nátěr na sokl ozn S3 (skl V.1.),kompl prov vč přípray podkladu</t>
  </si>
  <si>
    <t>946</t>
  </si>
  <si>
    <t>465</t>
  </si>
  <si>
    <t>783827425</t>
  </si>
  <si>
    <t>Krycí (ochranný ) nátěr omítek dvojnásobný hladkých omítek hladkých, zrnitých tenkovrstvých nebo štukových stupně členitosti 1 a 2 silikonový - PU 5</t>
  </si>
  <si>
    <t>948</t>
  </si>
  <si>
    <t>Dokončovací práce - malby a tapety</t>
  </si>
  <si>
    <t>784121001</t>
  </si>
  <si>
    <t>Oškrabání malby v místnostech výšky do 3,80 m</t>
  </si>
  <si>
    <t>950</t>
  </si>
  <si>
    <t>467</t>
  </si>
  <si>
    <t>784121011</t>
  </si>
  <si>
    <t>Rozmývání podkladu po oškrabání malby v místnostech výšky do 3,80 m</t>
  </si>
  <si>
    <t>952</t>
  </si>
  <si>
    <t>784181101</t>
  </si>
  <si>
    <t>Penetrace podkladu jednonásobná základní akrylátová bezbarvá v místnostech výšky do 3,80 m</t>
  </si>
  <si>
    <t>954</t>
  </si>
  <si>
    <t>469</t>
  </si>
  <si>
    <t>784211101</t>
  </si>
  <si>
    <t>Malby z malířských směsí otěruvzdorných za mokra dvojnásobné, bílé za mokra otěruvzdorné výborně v místnostech výšky do 3,80 m PU 4</t>
  </si>
  <si>
    <t>956</t>
  </si>
  <si>
    <t>784211163</t>
  </si>
  <si>
    <t>Malby z malířských směsí otěruvzdorných za mokra Příplatek k cenám dvojnásobných maleb za provádění barevné malby tónované na tónovacích automatech, v odstínu středně sytém</t>
  </si>
  <si>
    <t>958</t>
  </si>
  <si>
    <t>471</t>
  </si>
  <si>
    <t>78432100R</t>
  </si>
  <si>
    <t>Malby omyvatelné dvojnásobné na stěny dle tabulky D.1.1.104 - PU/6</t>
  </si>
  <si>
    <t>960</t>
  </si>
  <si>
    <t>hod</t>
  </si>
  <si>
    <t>Objekt2 - kanalizace</t>
  </si>
  <si>
    <t>D1 - KANALIZACE splašková</t>
  </si>
  <si>
    <t>D1</t>
  </si>
  <si>
    <t>KANALIZACE splašková</t>
  </si>
  <si>
    <t>721 17 1001</t>
  </si>
  <si>
    <t>Odpadní PP potrubí systému HT pro vnitřní kanalizaci DN 32</t>
  </si>
  <si>
    <t>721 17 1002</t>
  </si>
  <si>
    <t>Odpadní PP potrubí systému HT pro vnitřní kanalizaci DN 40</t>
  </si>
  <si>
    <t>721 17 1003</t>
  </si>
  <si>
    <t>Odpadní PP potrubí systému HT pro vnitřní kanalizaci DN 50</t>
  </si>
  <si>
    <t>721 17 1004</t>
  </si>
  <si>
    <t>Odpadní PP potrubí systému HT pro vnitřní kanalizaci DN 70</t>
  </si>
  <si>
    <t>721 17 1005</t>
  </si>
  <si>
    <t>Odpadní PP potrubí systému HT pro vnitřní kanalizaci DN 100</t>
  </si>
  <si>
    <t>721 17 1011</t>
  </si>
  <si>
    <t>Odpadní PP potrubí systému HT pro vnitřní kanalizaci, odbočky do DN 100</t>
  </si>
  <si>
    <t>ks</t>
  </si>
  <si>
    <t>721 17 1012</t>
  </si>
  <si>
    <t>Odpadní PP potrubí systému HT pro vnitřní kanalizaci, kolena do DN 100</t>
  </si>
  <si>
    <t>721 17 1013</t>
  </si>
  <si>
    <t>Odpadní PP potrubí systému HT pro vnitřní kanalizaci, přechody do DN 100</t>
  </si>
  <si>
    <t>721 17 1014</t>
  </si>
  <si>
    <t>Odpadní PP potrubí systému HT pro vnitřní kanalizaci, čistící kusy do DN 100</t>
  </si>
  <si>
    <t>721 17 1503</t>
  </si>
  <si>
    <t>Potrubí odpadní z trub PVC - KG systém DN 150</t>
  </si>
  <si>
    <t>721 17 1512</t>
  </si>
  <si>
    <t>Potrubí odpadní z trub PVC - KG systém, kolena do DN 150</t>
  </si>
  <si>
    <t>721 17 1601</t>
  </si>
  <si>
    <t>Požární ucpávky, popř. manžety do DN125</t>
  </si>
  <si>
    <t>721 17 1602</t>
  </si>
  <si>
    <t>Hydroizolační manžety do DN125</t>
  </si>
  <si>
    <t>721 19 1001</t>
  </si>
  <si>
    <t>Vyvedení odpadních výpustek 50 x 1,8</t>
  </si>
  <si>
    <t>721 19 1002</t>
  </si>
  <si>
    <t>Vyvedení odpadních výpustek 110 x 2,3</t>
  </si>
  <si>
    <t>721 22 1001</t>
  </si>
  <si>
    <t>ZU vodní pro umývadlo, vč. celokovové zátky</t>
  </si>
  <si>
    <t>721 22 1002</t>
  </si>
  <si>
    <t>ZU vodní pro dřez</t>
  </si>
  <si>
    <t>721 22 1003</t>
  </si>
  <si>
    <t>ZU vodní pro sprchu</t>
  </si>
  <si>
    <t>721 22 1004</t>
  </si>
  <si>
    <t>ZU vodní pro VZT (s kuličkou)</t>
  </si>
  <si>
    <t>721 27 1001</t>
  </si>
  <si>
    <t>Ventilač.střešní souprava DN 70-100 např.HL 810</t>
  </si>
  <si>
    <t>721 27 1002</t>
  </si>
  <si>
    <t>Kanalizační přivzdušňovací ventil DN 70-100 např. HL 900</t>
  </si>
  <si>
    <t>721 29 1001</t>
  </si>
  <si>
    <t>Šachta z betonových skruží DN 1000 se stupadly, litinovým poklopem a vyrovnávacími prstenci, hloubka do 1,5m, komplet.provedení dodávka + montáž</t>
  </si>
  <si>
    <t>721 29 1002</t>
  </si>
  <si>
    <t>Vsakovací studny z betonových skruží DN 1000 se stupadly, litinovým poklopem a vyrovnávacími prstenci, hloubka do 2,5m, obsyp štěrkem s geotextilií, komplet.provedení dodávka + montáž</t>
  </si>
  <si>
    <t>721 29 1003</t>
  </si>
  <si>
    <t>Šachta plastová DN 400, litinovým poklopem, hloubka do 1,5m, komplet.provedení dodávka + montáž</t>
  </si>
  <si>
    <t>721 29 0004</t>
  </si>
  <si>
    <t>Plastová dvouplášťová žumpa s vybetonováním, 5m3</t>
  </si>
  <si>
    <t>721 24 1001</t>
  </si>
  <si>
    <t>Lapač splavenin litinový DN 100-125</t>
  </si>
  <si>
    <t>721 29 0001</t>
  </si>
  <si>
    <t>Montáž potrubí</t>
  </si>
  <si>
    <t>721 29 0002</t>
  </si>
  <si>
    <t>Zkouška těsnosti kanalizace vodou - do DN 125</t>
  </si>
  <si>
    <t>721 29 0003</t>
  </si>
  <si>
    <t>Zkouška těsnosti kanalizace vodou - DN 150 a DN 200</t>
  </si>
  <si>
    <t>Drážka ve zdivu pro vedení kanalizace</t>
  </si>
  <si>
    <t>721 29 0006</t>
  </si>
  <si>
    <t>Zemní práce pro svodné potrubí</t>
  </si>
  <si>
    <t>721 29 0007</t>
  </si>
  <si>
    <t>Přesun hmot stanovený proc.sazbou v obj. výšky do 12 m</t>
  </si>
  <si>
    <t>Objekt3 - vodovod</t>
  </si>
  <si>
    <t>D1 - VODOVOD</t>
  </si>
  <si>
    <t>VODOVOD</t>
  </si>
  <si>
    <t>722 13 1001</t>
  </si>
  <si>
    <t>Potrubí z trubek z ocelových pro vodu DN 32, vč. tvarovek</t>
  </si>
  <si>
    <t>722 17 1011</t>
  </si>
  <si>
    <t>Potrubí z trubek z plast.hmot PPR tlaková řada PN 16 ø 16 x 2,3, vč. tvarovek</t>
  </si>
  <si>
    <t>722 17 1012</t>
  </si>
  <si>
    <t>Potrubí z trubek z plast.hmot PPR tlaková řada PN 16 ø 20 x 2,8, vč. tvarovek</t>
  </si>
  <si>
    <t>722 17 1013</t>
  </si>
  <si>
    <t>Potrubí z trubek z plast.hmot PPR tlaková řada PN 16 ø 25 x 3,5, vč. tvarovek</t>
  </si>
  <si>
    <t>722 17 1014</t>
  </si>
  <si>
    <t>Potrubí z trubek z plast.hmot PPR tlaková řada PN 16 ø 32 x 4,4, vč. tvarovek</t>
  </si>
  <si>
    <t>722 17 1015</t>
  </si>
  <si>
    <t>Potrubí z trubek z plast.hmot PPR tlaková řada PN 16 ø 40 x 5,5, vč. tvarovek</t>
  </si>
  <si>
    <t>722 17 1021</t>
  </si>
  <si>
    <t>Potrubí z trubek z polyethylenu pro vodu PE40, vč. tvarovek</t>
  </si>
  <si>
    <t>722 17 1101</t>
  </si>
  <si>
    <t>Požární ucpávky, popř. manžety pro potrubí do DN50</t>
  </si>
  <si>
    <t>722 18 1011</t>
  </si>
  <si>
    <t>Izolace potrubí z PE návleková tl. 9 mm/16</t>
  </si>
  <si>
    <t>722 18 1011.1</t>
  </si>
  <si>
    <t>Izolace potrubí z PE návleková tl. 9 mm/20</t>
  </si>
  <si>
    <t>722 18 1012</t>
  </si>
  <si>
    <t>Izolace potrubí z PE návleková tl. 9 mm/25</t>
  </si>
  <si>
    <t>722 18 1013</t>
  </si>
  <si>
    <t>Izolace potrubí z PE návleková tl. 9 mm/32</t>
  </si>
  <si>
    <t>722 18 1014</t>
  </si>
  <si>
    <t>Izolace potrubí z PE návleková tl. 9 mm/40</t>
  </si>
  <si>
    <t>722 18 1016</t>
  </si>
  <si>
    <t>Izolace potrubí z PE návleková tl. 20 mm/20</t>
  </si>
  <si>
    <t>722 18 1016.1</t>
  </si>
  <si>
    <t>Izolace potrubí z PE návleková tl. 20 mm/25</t>
  </si>
  <si>
    <t>722 18 1017</t>
  </si>
  <si>
    <t>Izolace potrubí z PE návleková tl. 30 mm/32</t>
  </si>
  <si>
    <t>722 22 1001</t>
  </si>
  <si>
    <t>Nástěnka pro rohový ventil s vnitřním závitem G 1/2</t>
  </si>
  <si>
    <t>722 22 1002</t>
  </si>
  <si>
    <t>Vypouštěcí (zkušební) ventil DN 20</t>
  </si>
  <si>
    <t>722 22 1003</t>
  </si>
  <si>
    <t>Výtokový ventil s koncovkou na hadici DN 15</t>
  </si>
  <si>
    <t>722 22 1005</t>
  </si>
  <si>
    <t>Ventil venkovní nezámrzný na hadici DN 15, např.Kemper</t>
  </si>
  <si>
    <t>722 23 1001</t>
  </si>
  <si>
    <t>Kulový ventil kovový s páčkou DN 20</t>
  </si>
  <si>
    <t>722 23 1002</t>
  </si>
  <si>
    <t>Kulový ventil kovový s páčkou DN 25</t>
  </si>
  <si>
    <t>722 23 1003</t>
  </si>
  <si>
    <t>Kulový ventil kovový s páčkou DN 32</t>
  </si>
  <si>
    <t>722 23 1015</t>
  </si>
  <si>
    <t>Zpětný ventil kovový DN 20</t>
  </si>
  <si>
    <t>722 23 1016</t>
  </si>
  <si>
    <t>Zpětný ventil kovový DN 25</t>
  </si>
  <si>
    <t>722 23 1016.1</t>
  </si>
  <si>
    <t>Zpětný ventil kovový DN 32</t>
  </si>
  <si>
    <t>722 23 1017</t>
  </si>
  <si>
    <t>Redukční ventil</t>
  </si>
  <si>
    <t>722 23 1018</t>
  </si>
  <si>
    <t>Pojistný ventil</t>
  </si>
  <si>
    <t>722 23 1019</t>
  </si>
  <si>
    <t>Vypouštěcí kohout DN 15</t>
  </si>
  <si>
    <t>722 25 0001</t>
  </si>
  <si>
    <t>Nástěnný hydrant D19/30</t>
  </si>
  <si>
    <t>722 26 1001</t>
  </si>
  <si>
    <t>Vodoměr bytový na SV</t>
  </si>
  <si>
    <t>725 53 0001</t>
  </si>
  <si>
    <t>Elektrický zásobník poddřezový 5lt</t>
  </si>
  <si>
    <t>725 53 0002</t>
  </si>
  <si>
    <t>Elektrický průtokový ohřívač podumývadlový</t>
  </si>
  <si>
    <t>725 53 1001</t>
  </si>
  <si>
    <t>Cirkulační čerpadlo, komplet</t>
  </si>
  <si>
    <t>725 81 1011</t>
  </si>
  <si>
    <t>Ventil rohový kulový DN 15</t>
  </si>
  <si>
    <t>722 29 0001</t>
  </si>
  <si>
    <t>Montáž vodovodního potrubí do DN 50</t>
  </si>
  <si>
    <t>722 29 0002</t>
  </si>
  <si>
    <t>Zkouška těsnosti vodovodního potrubí do DN 50</t>
  </si>
  <si>
    <t>722 29 0003</t>
  </si>
  <si>
    <t>Proplach a dezinfekce potrubí do DN 50</t>
  </si>
  <si>
    <t>722 29 0004</t>
  </si>
  <si>
    <t>Drážka ve zdivu pro vedení vodovodu</t>
  </si>
  <si>
    <t>722 29 0005</t>
  </si>
  <si>
    <t>Postup ve zdivu, popř. stropu, pro vedení vodovodu</t>
  </si>
  <si>
    <t>722 29 0006</t>
  </si>
  <si>
    <t>Přesun hmot stanovený proc.sazbou v obj.výšky do 12m</t>
  </si>
  <si>
    <t>Objekt4 - plynovod</t>
  </si>
  <si>
    <t>D1 - PLYNOVOD</t>
  </si>
  <si>
    <t>PLYNOVOD</t>
  </si>
  <si>
    <t>723 11 1001</t>
  </si>
  <si>
    <t>Potrubí z trubek ocelových, chráničky do DN50</t>
  </si>
  <si>
    <t>723 17 1001</t>
  </si>
  <si>
    <t>Potrubí z trub polyethylenových lPE 32x3, vč. tvarovek</t>
  </si>
  <si>
    <t>723 18 1001</t>
  </si>
  <si>
    <t>Potrubí z trubek měděných pro plyn, 22x1, vč. tvarovek</t>
  </si>
  <si>
    <t>723 18 1002</t>
  </si>
  <si>
    <t>Potrubí z trubek měděných pro plyn, 28x1,5, vč. tvarovek</t>
  </si>
  <si>
    <t>723 23 1001</t>
  </si>
  <si>
    <t>Kulový ventil plynový kovový s páčkou DN20</t>
  </si>
  <si>
    <t>723 23 1002</t>
  </si>
  <si>
    <t>Přechodka PE/Cu-25</t>
  </si>
  <si>
    <t>723 29 1001</t>
  </si>
  <si>
    <t>Signalizační vodič a folie</t>
  </si>
  <si>
    <t>723 29 0001</t>
  </si>
  <si>
    <t>Montáž plynovodního potrubí do DN 50</t>
  </si>
  <si>
    <t>723 29 0002</t>
  </si>
  <si>
    <t>Zkouška těsnosti plynovodního potrubí do DN 50</t>
  </si>
  <si>
    <t>723 29 0003</t>
  </si>
  <si>
    <t>Tlaková zkouška</t>
  </si>
  <si>
    <t>723 29 0004</t>
  </si>
  <si>
    <t>Drážka ve zdivu pro vedení plynovodu</t>
  </si>
  <si>
    <t>723 29 0005</t>
  </si>
  <si>
    <t>Postup ve zdivu, popř. stropu, pro vedení plynovodu</t>
  </si>
  <si>
    <t>723 29 0006</t>
  </si>
  <si>
    <t>Zemní práce - výkop pro uložení vedení od HUP do budovy</t>
  </si>
  <si>
    <t>723 29 0007</t>
  </si>
  <si>
    <t>Objekt5 - zařizovací předměty</t>
  </si>
  <si>
    <t>D1 - ZAŘIZOVACÍ PŘEDMĚTY</t>
  </si>
  <si>
    <t>ZAŘIZOVACÍ PŘEDMĚTY</t>
  </si>
  <si>
    <t>725 11 1001</t>
  </si>
  <si>
    <t>WC mísa s hlub.splachováním kombi hl.540mm</t>
  </si>
  <si>
    <t>725 11 1002</t>
  </si>
  <si>
    <t>WC sedátko bílé duroplastové s funkcí SOFT CLOSE (pomalé sklápění)</t>
  </si>
  <si>
    <t>725 11 1003</t>
  </si>
  <si>
    <t>WC mísa kombi - pro imobilní osoby hl.700mm, výška 500 mm</t>
  </si>
  <si>
    <t>725 11 0001</t>
  </si>
  <si>
    <t>Montáž klozetových mís</t>
  </si>
  <si>
    <t>725 21 1001</t>
  </si>
  <si>
    <t>Umývadlo bílé, s přepadem a otvorem pro baterii, komplet.provedení včetně sifonu</t>
  </si>
  <si>
    <t>725 21 1002</t>
  </si>
  <si>
    <t>Umyvadlo bílé pro imobilní osoby, včetně sifonu</t>
  </si>
  <si>
    <t>725 21 0001</t>
  </si>
  <si>
    <t>Montáž umyvadel</t>
  </si>
  <si>
    <t>725 33 1001</t>
  </si>
  <si>
    <t>Výlevka podlahová keramická 500x390 s roštem, komplet</t>
  </si>
  <si>
    <t>725 33 0001</t>
  </si>
  <si>
    <t>Montáž výlevky</t>
  </si>
  <si>
    <t>725 82 1001</t>
  </si>
  <si>
    <t>Baterie umyvadlová stojánková, směšovací, páková, komplet</t>
  </si>
  <si>
    <t>725 82 1011</t>
  </si>
  <si>
    <t>Baterie dřezová stojánková, směšovací, páková, komplet</t>
  </si>
  <si>
    <t>725 82 1012</t>
  </si>
  <si>
    <t>Baterie nástěnná s delším ramenem k nástěnným výlevkám, komplet</t>
  </si>
  <si>
    <t>725 82 1013</t>
  </si>
  <si>
    <t>Baterie nástěnná sprchová s hlavovou a ruční sprchou, komplet</t>
  </si>
  <si>
    <t>725 82 0001</t>
  </si>
  <si>
    <t>Montáž baterií</t>
  </si>
  <si>
    <t>725 29 1001</t>
  </si>
  <si>
    <t>Madlo pevné 600 mm nerez k UI - komplet.provedení dod.+montáž</t>
  </si>
  <si>
    <t>725 29 1002</t>
  </si>
  <si>
    <t>Madlo sklopné 600 mm nerez k UI- komplet.provedení dod.+montáž</t>
  </si>
  <si>
    <t>725 31 1101</t>
  </si>
  <si>
    <t>dřez 1 (ZT 07) - komplet.provedení dod.+montáž</t>
  </si>
  <si>
    <t>725 31 1102</t>
  </si>
  <si>
    <t>dřez 2 (ZT08) - komplet.provedení dod.+montáž</t>
  </si>
  <si>
    <t>725 31 1103</t>
  </si>
  <si>
    <t>dřez 3 (ZT 10) - komplet.provedení dod.+montáž</t>
  </si>
  <si>
    <t>725 29 1201</t>
  </si>
  <si>
    <t>dávkovač mýdla - komplet.provedení dod.+montáž</t>
  </si>
  <si>
    <t>725 44 4101</t>
  </si>
  <si>
    <t>sprchová zástěna - komplet.provedení dod.+montáž</t>
  </si>
  <si>
    <t>725 44 4102</t>
  </si>
  <si>
    <t>sprchová vanička - komplet.provedení dod.+montáž</t>
  </si>
  <si>
    <t>725 29 1202</t>
  </si>
  <si>
    <t>wc kartáč- komplet.provedení dod.+montáž</t>
  </si>
  <si>
    <t>725 00 0000</t>
  </si>
  <si>
    <t>Objekt6 - UT</t>
  </si>
  <si>
    <t>D1 - VYTÁPĚNÍ</t>
  </si>
  <si>
    <t>VYTÁPĚNÍ</t>
  </si>
  <si>
    <t>731 24 1001</t>
  </si>
  <si>
    <t>Plynový kondenzační závěsný kotel o výkonu 19kW, vč. ekvitermní regulace a napojovací spalinové cesty s přívodem vzduchu s dálkovou wifi kontrolou</t>
  </si>
  <si>
    <t>732 11 1001</t>
  </si>
  <si>
    <t>Typový modulární rozdělovač a sběrač, tři otopné větve, do 3m3/h, vč. Konzolí s dálkovou wifi kontrolou</t>
  </si>
  <si>
    <t>732 19 1001</t>
  </si>
  <si>
    <t>Stabilizátor kvality do 3m3/h, Hydraulický stabilizátor dynamických tlaků s vyhýbkou</t>
  </si>
  <si>
    <t>732 21 1001</t>
  </si>
  <si>
    <t>Nepřímotopný zásobník TUV, 120lt, s izolací,</t>
  </si>
  <si>
    <t>732 24 1001</t>
  </si>
  <si>
    <t>Typová čerpadlová skupina typu MK, DN25, rozteč 180mm, elektronické čerpadlo</t>
  </si>
  <si>
    <t>732 24 1002</t>
  </si>
  <si>
    <t>Typová čerpadlová skupina typu UK, DN25, rozteč 180mm, elektronické čerpadlo</t>
  </si>
  <si>
    <t>732 33 1001</t>
  </si>
  <si>
    <t>Tlaková expanzní nádoba 35lt</t>
  </si>
  <si>
    <t>733 22 1001</t>
  </si>
  <si>
    <t>Potrubí z měděných trubek pro vytápění, 12x1, vč. tvarovek</t>
  </si>
  <si>
    <t>733 22 1002</t>
  </si>
  <si>
    <t>Potrubí z měděných trubek pro vytápění, 15x1, vč. tvarovek</t>
  </si>
  <si>
    <t>733 22 1003</t>
  </si>
  <si>
    <t>Potrubí z měděných trubek pro vytápění, 18x1, vč. tvarovek</t>
  </si>
  <si>
    <t>733 22 1004</t>
  </si>
  <si>
    <t>Potrubí z měděných trubek pro vytápění, 22x1, vč. tvarovek</t>
  </si>
  <si>
    <t>733 22 1005</t>
  </si>
  <si>
    <t>Potrubí z měděných trubek pro vytápění, 28x1,5, vč. tvarovek</t>
  </si>
  <si>
    <t>733 22 1011</t>
  </si>
  <si>
    <t>Těsnící požární ucpávka, popř. manžeta na potrubí do DN 50</t>
  </si>
  <si>
    <t>733 89 1001</t>
  </si>
  <si>
    <t>Izolace potrubí z PE návleková tl. 9 mm/12</t>
  </si>
  <si>
    <t>733 89 1002</t>
  </si>
  <si>
    <t>Izolace potrubí z PE návleková tl. 9 mm/15</t>
  </si>
  <si>
    <t>733 89 1003</t>
  </si>
  <si>
    <t>Izolace potrubí z PE návleková tl. 9 mm/18</t>
  </si>
  <si>
    <t>733 89 1004</t>
  </si>
  <si>
    <t>Izolace potrubí z PE návleková tl. 9 mm/22</t>
  </si>
  <si>
    <t>733 89 1005</t>
  </si>
  <si>
    <t>Izolace potrubí z PE návleková tl. 30 mm/28</t>
  </si>
  <si>
    <t>734 23 1001</t>
  </si>
  <si>
    <t>Kulový ventil kovový s páčkou DN 15</t>
  </si>
  <si>
    <t>734 23 1002</t>
  </si>
  <si>
    <t>734 23 1011</t>
  </si>
  <si>
    <t>734 23 1031</t>
  </si>
  <si>
    <t>Filtr DN20</t>
  </si>
  <si>
    <t>735 12 1601</t>
  </si>
  <si>
    <t>Otopné těleso z ocelových žebrovaných trubek, tvarová refenrence: (možno použít jiný výrobek ale nutno dodržet tvarovou formu) ISAN RA1-76/2,5/156-1000</t>
  </si>
  <si>
    <t>735 12 1602</t>
  </si>
  <si>
    <t>Otopné těleso z ocelových žebrovaných trubek, tvarová refenrence: (možno použít jiný výrobek ale nutno dodržet tvarovou formu) ISAN RA1-76/2,5/156-1500</t>
  </si>
  <si>
    <t>735 12 1603</t>
  </si>
  <si>
    <t>Otopné těleso z ocelových žebrovaných trubek,  tvarová refenrence: (možno použít jiný výrobek ale nutno dodržet tvarovou formu) ISAN RA1-76/2,5/156-2000</t>
  </si>
  <si>
    <t>735 12 1604</t>
  </si>
  <si>
    <t>Otopné těleso z ocelových žebrovaných trubek,  tvarová refenrence: (možno použít jiný výrobek ale nutno dodržet tvarovou formu) ISAN RA02-32/2/92-1500</t>
  </si>
  <si>
    <t>735 12 1611</t>
  </si>
  <si>
    <t>Otopné těleso deskové ocelové, ploché stěny bez prolisů 11-500/400</t>
  </si>
  <si>
    <t>735 12 1612</t>
  </si>
  <si>
    <t>Otopné těleso deskové ocelové, ploché stěny bez prolisů 11-500/500</t>
  </si>
  <si>
    <t>735 12 1613</t>
  </si>
  <si>
    <t>Otopné těleso deskové ocelové, ploché stěny bez prolisů 22-200/1100</t>
  </si>
  <si>
    <t>735 12 1614</t>
  </si>
  <si>
    <t>Otopné těleso deskové ocelové, ploché stěny bez prolisů 22-200/1800</t>
  </si>
  <si>
    <t>735 12 1615</t>
  </si>
  <si>
    <t>Otopné těleso deskové ocelové, ploché stěny bez prolisů 33-200/2000</t>
  </si>
  <si>
    <t>735 12 1621</t>
  </si>
  <si>
    <t>Otopné těleso trubkové ocelové,žebřík 1500/450</t>
  </si>
  <si>
    <t>735 12 1601.1</t>
  </si>
  <si>
    <t>Napojovací šroubení žebrovaných trubek s termostatickou hlavicí dálkově ovládanou</t>
  </si>
  <si>
    <t>735 12 1602.1</t>
  </si>
  <si>
    <t>Napojovací šroubení typu VK s termostatickou hlavicí dálkově ovládanou</t>
  </si>
  <si>
    <t>735 12 1603.1</t>
  </si>
  <si>
    <t>Napojovací šroubení a středová sada HM VK s termostatickou hlavicí dálkově ovládanou</t>
  </si>
  <si>
    <t>731 24 0001</t>
  </si>
  <si>
    <t>Montáž kotelny</t>
  </si>
  <si>
    <t>soub</t>
  </si>
  <si>
    <t>731 24 0002</t>
  </si>
  <si>
    <t>Regulace systému a topná zkouška</t>
  </si>
  <si>
    <t>731 24 0003</t>
  </si>
  <si>
    <t>Zkouška těsnosti</t>
  </si>
  <si>
    <t>733 22 0001</t>
  </si>
  <si>
    <t>Montáž potrubí Cu</t>
  </si>
  <si>
    <t>735 12 0001</t>
  </si>
  <si>
    <t>Montáž otopných těles</t>
  </si>
  <si>
    <t>735 99 0001</t>
  </si>
  <si>
    <t>Stavební přípomoce (rýhy,průrazy,zazdívky,výplně, apod)</t>
  </si>
  <si>
    <t>735 22 0002</t>
  </si>
  <si>
    <t>Objekt7 - SI</t>
  </si>
  <si>
    <t>7422 - ROZVADĚČE A DODÁVKY</t>
  </si>
  <si>
    <t>7428 - SVORKOVNICE</t>
  </si>
  <si>
    <t>743 - HRUBÁ MONTÁŽ</t>
  </si>
  <si>
    <t>7436 - UZEMŇOVACÍ A HROMOSVODOVÉ SOUSTAVY</t>
  </si>
  <si>
    <t>7442 - IZOLOVANÉ VODIČE MĚDĚNÉ</t>
  </si>
  <si>
    <t>7462 - UKONČENÍ VODIČŮ</t>
  </si>
  <si>
    <t>7471 - SPÍNAČE A ZÁSUVKY kulaté (tvarová reference typ VS Plastik), barva černá, přístroje nebudou ve vícen</t>
  </si>
  <si>
    <t>7479 - OSTATNÍ KOMPLETACE</t>
  </si>
  <si>
    <t>7499 - OSTATNÍ</t>
  </si>
  <si>
    <t>7422</t>
  </si>
  <si>
    <t>ROZVADĚČE A DODÁVKY</t>
  </si>
  <si>
    <t>742200001</t>
  </si>
  <si>
    <t>Rozvaděč RE</t>
  </si>
  <si>
    <t>742200002</t>
  </si>
  <si>
    <t>Rozvaděče R1</t>
  </si>
  <si>
    <t>742200003</t>
  </si>
  <si>
    <t>Rozvaděč R2</t>
  </si>
  <si>
    <t>742200004</t>
  </si>
  <si>
    <t>Prázdná pojistková skříň DCK  SS 410x510x250mm</t>
  </si>
  <si>
    <t>742200005</t>
  </si>
  <si>
    <t>Slaboproudý rozvaděč 19", 18U jednodílny, 600x900x495mm</t>
  </si>
  <si>
    <t>742200006</t>
  </si>
  <si>
    <t>Svod ze sloupu</t>
  </si>
  <si>
    <t>742200007</t>
  </si>
  <si>
    <t>Tísňové volání komplet</t>
  </si>
  <si>
    <t>742200008</t>
  </si>
  <si>
    <t>Tlačítko pod sklem TOTAL STOP a CENTRAL STOP</t>
  </si>
  <si>
    <t>742200009</t>
  </si>
  <si>
    <t>Podlahová krabice kovová; 140x140x96mm (8 Modules)</t>
  </si>
  <si>
    <t>742200010</t>
  </si>
  <si>
    <t>HOP</t>
  </si>
  <si>
    <t>7428</t>
  </si>
  <si>
    <t>SVORKOVNICE</t>
  </si>
  <si>
    <t>742800001</t>
  </si>
  <si>
    <t>Svorkovnice krabicová  273-403 3x1,5-4mm2</t>
  </si>
  <si>
    <t>742800002</t>
  </si>
  <si>
    <t>Svorkovnice krabicová  273-102 4x1-2,5mm2</t>
  </si>
  <si>
    <t>743</t>
  </si>
  <si>
    <t>HRUBÁ MONTÁŽ</t>
  </si>
  <si>
    <t>743400001</t>
  </si>
  <si>
    <t>Krabice  21A/IP44</t>
  </si>
  <si>
    <t>743400002</t>
  </si>
  <si>
    <t>Krabice KU 68-1903 / svorky / víčko</t>
  </si>
  <si>
    <t>743400003</t>
  </si>
  <si>
    <t>Krabice KP 68</t>
  </si>
  <si>
    <t>743400004</t>
  </si>
  <si>
    <t>Krabice KO 97/5 s víčkem</t>
  </si>
  <si>
    <t>743400005</t>
  </si>
  <si>
    <t xml:space="preserve">Trubka ochr.4025LA / P23 (INS-RML)T 23 ,šeda </t>
  </si>
  <si>
    <t>743400006</t>
  </si>
  <si>
    <t>Trubka korugovaná dvouplášťová, ohebná 75</t>
  </si>
  <si>
    <t>-1078702242</t>
  </si>
  <si>
    <t>743500001</t>
  </si>
  <si>
    <t>Drobný instalační, montážní a pomocný materiál pro hrubou montáž</t>
  </si>
  <si>
    <t>7436</t>
  </si>
  <si>
    <t>UZEMŇOVACÍ A HROMOSVODOVÉ SOUSTAVY</t>
  </si>
  <si>
    <t>743600001</t>
  </si>
  <si>
    <t>Zemnící svorka ZS16 uzemn. na potrubí</t>
  </si>
  <si>
    <t>743600002</t>
  </si>
  <si>
    <t>Vrchní stavba hromosvodu FeZn8</t>
  </si>
  <si>
    <t>743600003</t>
  </si>
  <si>
    <t>Spodní stavba hromosvodu FeZn10</t>
  </si>
  <si>
    <t>743600004</t>
  </si>
  <si>
    <t>Střešní držáky vedení FeZn8</t>
  </si>
  <si>
    <t>743600005</t>
  </si>
  <si>
    <t>Svorka univerzální SU</t>
  </si>
  <si>
    <t>743600006</t>
  </si>
  <si>
    <t>Svorka připojovací SP1</t>
  </si>
  <si>
    <t>743600007</t>
  </si>
  <si>
    <t>Svorka křížová SK</t>
  </si>
  <si>
    <t>743600008</t>
  </si>
  <si>
    <t>Svorka okapová SO</t>
  </si>
  <si>
    <t>743600009</t>
  </si>
  <si>
    <t>Svorka zkušební SZ</t>
  </si>
  <si>
    <t>743600010</t>
  </si>
  <si>
    <t>Rozpojovací díl otevřená</t>
  </si>
  <si>
    <t>743600011</t>
  </si>
  <si>
    <t>Křížový zemnič s připojovacím jazýčkem 1m St FT, 213 1000 DIN</t>
  </si>
  <si>
    <t>743400012</t>
  </si>
  <si>
    <t>Zaváděcí tyč vč. podpěr</t>
  </si>
  <si>
    <t>743400013</t>
  </si>
  <si>
    <t>Tyčový zemnič</t>
  </si>
  <si>
    <t>743400014</t>
  </si>
  <si>
    <t>Nekovová netříštivá trubka 1240, vnitřní průměr min. 31,2 mm.</t>
  </si>
  <si>
    <t>743400015</t>
  </si>
  <si>
    <t>FeZn30/4</t>
  </si>
  <si>
    <t>7442</t>
  </si>
  <si>
    <t>IZOLOVANÉ VODIČE MĚDĚNÉ</t>
  </si>
  <si>
    <t>744200001</t>
  </si>
  <si>
    <t>Vodič jednožilový, izolace PVC - CYA 16 mm2, volně VODIČ JEDNOŽILOVÝ, IZOLACE PVC CY 4 mm2, volně Vodič jednožilový, izolace PVC - CY 4 mm2, volně</t>
  </si>
  <si>
    <t>744200002</t>
  </si>
  <si>
    <t>Vodič HO7V-K10 pro ochranné pospojení</t>
  </si>
  <si>
    <t>744200003</t>
  </si>
  <si>
    <t>Kabel silový, izolace PVC - CYKY-O2x1.5  Kabel silový, izolace PVC - CYKY 2Ax1.5</t>
  </si>
  <si>
    <t>744200004</t>
  </si>
  <si>
    <t>Kabel silový, izolace PVC - CYKY-O3x1.5  Kabel silový, izolace PVC - CYKY 3Cx1.5</t>
  </si>
  <si>
    <t>744200005</t>
  </si>
  <si>
    <t>Kabel silový, izolace PVC - CYKY-J3x1.5  Kabel silový, izolace PVC - CYKY 2Ax1.5</t>
  </si>
  <si>
    <t>744200006</t>
  </si>
  <si>
    <t>Kabel silový, izolace PVC - CYKY-J3x2.5  Kabel silový, izolace PVC - CYKY 2Ax1.5</t>
  </si>
  <si>
    <t>744200007</t>
  </si>
  <si>
    <t>Kabel silový, izolace PVC - CYKY-J5x1.5  Kabel silový, izolace PVC - CYKY 2Ax1.5</t>
  </si>
  <si>
    <t>744200008</t>
  </si>
  <si>
    <t>Kabel silový, izolace PVC - CYKY-J4x2,5 Kabel silový, izolace PVC - CYKY 5Cx6</t>
  </si>
  <si>
    <t>744200009</t>
  </si>
  <si>
    <t>Kabel silový, izolace PVC - CYKY-J5x4  Kabel silový, izolace PVC - CYKY 5Cx6</t>
  </si>
  <si>
    <t>744200010</t>
  </si>
  <si>
    <t>Kabel silový, izolace PVC - CYKY 4Jx10  Kabel silový, izolace PVC - CYKY 2Ax1.5</t>
  </si>
  <si>
    <t>744200011</t>
  </si>
  <si>
    <t>Kabel silový, izolace PVC - CYKY-J4x25  Kabel silový, izolace PVC - CYKY 2Ax1.5</t>
  </si>
  <si>
    <t>744200012</t>
  </si>
  <si>
    <t>NHXH FE 180/E302Dx1,5</t>
  </si>
  <si>
    <t>744200013</t>
  </si>
  <si>
    <t>UTP 4p cat 6</t>
  </si>
  <si>
    <t>7462</t>
  </si>
  <si>
    <t>UKONČENÍ VODIČŮ</t>
  </si>
  <si>
    <t>746200001</t>
  </si>
  <si>
    <t>Do 2,5 mm2</t>
  </si>
  <si>
    <t>746200002</t>
  </si>
  <si>
    <t>Do 6 mm2</t>
  </si>
  <si>
    <t>746200003</t>
  </si>
  <si>
    <t>Do 10 mm2</t>
  </si>
  <si>
    <t>746200004</t>
  </si>
  <si>
    <t>Do 25 mm2</t>
  </si>
  <si>
    <t>7471</t>
  </si>
  <si>
    <t>SPÍNAČE A ZÁSUVKY kulaté (tvarová reference typ VS Plastik), barva černá, přístroje nebudou ve vícen</t>
  </si>
  <si>
    <t>747100001</t>
  </si>
  <si>
    <t>Spínač jednopolový, řazení 1, IP44</t>
  </si>
  <si>
    <t>747100002</t>
  </si>
  <si>
    <t>Spínač jednopolový pro povrchovou montáž, 230V, 10A,řazení 1, IP44</t>
  </si>
  <si>
    <t>747100003</t>
  </si>
  <si>
    <t>Spínač jednopolový řazení 1, 230V, 10A</t>
  </si>
  <si>
    <t>747100004</t>
  </si>
  <si>
    <t>Spínač střídavý řazení 6, 230V, 10A</t>
  </si>
  <si>
    <t>747100005</t>
  </si>
  <si>
    <t>Spínač křížový řazení 7, 230V, 10A</t>
  </si>
  <si>
    <t>747100006</t>
  </si>
  <si>
    <t>Stmívač 230V, 10A</t>
  </si>
  <si>
    <t>747100007</t>
  </si>
  <si>
    <t>Spínač tlačítkový 230V, 10A, s orientační signálkou</t>
  </si>
  <si>
    <t>747100008</t>
  </si>
  <si>
    <t>Spínač IČ snímač s doběhem</t>
  </si>
  <si>
    <t>747100009</t>
  </si>
  <si>
    <t>Zásuvka  250V, 16A</t>
  </si>
  <si>
    <t>747100010</t>
  </si>
  <si>
    <t>Dtto s pootočenými kolíčky, šedá, jemná přepěťová ochrana pro PC</t>
  </si>
  <si>
    <t>747100011</t>
  </si>
  <si>
    <t>Dtto s pootočenými kolíčky, šedá</t>
  </si>
  <si>
    <t>747100012</t>
  </si>
  <si>
    <t>Zásuvka 230 V, 16 A, IP44</t>
  </si>
  <si>
    <t>747100013</t>
  </si>
  <si>
    <t>Zásuvka 230 V, 16 A, IP54, v krabici pod omítku (doplněk X23)</t>
  </si>
  <si>
    <t>747100014</t>
  </si>
  <si>
    <t>Zásuvka 400 V, 16 A, venkovní</t>
  </si>
  <si>
    <t>747100015</t>
  </si>
  <si>
    <t>Tlačítkové tablo dle skutečně vybraného a dodaného typu</t>
  </si>
  <si>
    <t>747100016</t>
  </si>
  <si>
    <t>Domácí telefon</t>
  </si>
  <si>
    <t>747100017</t>
  </si>
  <si>
    <t>Zvonek</t>
  </si>
  <si>
    <t>747100018</t>
  </si>
  <si>
    <t>KOM.JEDNONÁSOBNÁ ZÁSUVKA -RJ 45-8 Cat.6</t>
  </si>
  <si>
    <t>747100019</t>
  </si>
  <si>
    <t>Zásuvkový modul do podlahové krabice 230V 16A</t>
  </si>
  <si>
    <t>747100020</t>
  </si>
  <si>
    <t>Zásuvkový modul do podlahové krabice 230V 16A jemná přepěťová ochrana pro PC</t>
  </si>
  <si>
    <t>747100021</t>
  </si>
  <si>
    <t>Fotoluminiscenční tabulka pro únikové cesty</t>
  </si>
  <si>
    <t>7479</t>
  </si>
  <si>
    <t>OSTATNÍ KOMPLETACE</t>
  </si>
  <si>
    <t>747900001</t>
  </si>
  <si>
    <t>Autonomní kouřové čidlo</t>
  </si>
  <si>
    <t>747900002</t>
  </si>
  <si>
    <t>Požární ucpávky komplet</t>
  </si>
  <si>
    <t>747900003</t>
  </si>
  <si>
    <t>Drobný instalační a pomocný materiál pro kompletace</t>
  </si>
  <si>
    <t>kopl</t>
  </si>
  <si>
    <t>7499</t>
  </si>
  <si>
    <t>OSTATNÍ</t>
  </si>
  <si>
    <t>749900001</t>
  </si>
  <si>
    <t>Stavební přípomocné práce</t>
  </si>
  <si>
    <t>749900002</t>
  </si>
  <si>
    <t>Kontrola</t>
  </si>
  <si>
    <t>749900003</t>
  </si>
  <si>
    <t>Revizní technik</t>
  </si>
  <si>
    <t>749900004</t>
  </si>
  <si>
    <t>Spolupráce s revizním technikem</t>
  </si>
  <si>
    <t>749900006</t>
  </si>
  <si>
    <t>Závěrečné srovnání, začištění, sejmutí zásuvek a vypínačů pro malby atd.</t>
  </si>
  <si>
    <t>Objekt8 - EZS</t>
  </si>
  <si>
    <t>742 001</t>
  </si>
  <si>
    <t>ústředna včetně záložního zdroje, potřebných komunikátorů a posilovačů</t>
  </si>
  <si>
    <t>742 002</t>
  </si>
  <si>
    <t>Koncentrátor v kovovém krytu pro 8 zón a 4 PGM výstupy  G8P</t>
  </si>
  <si>
    <t>742 003</t>
  </si>
  <si>
    <t>Klávesnice LCD -  přístupový modul s displejem, klávesnicí a RFID, včetně zabezpečovacích segmentů dle počtu okruhů v PD</t>
  </si>
  <si>
    <t>742 004</t>
  </si>
  <si>
    <t>MG kontakt čtyřdrátový s pracovní mezerou 25mm MAS 203</t>
  </si>
  <si>
    <t>742 005</t>
  </si>
  <si>
    <t>PIR detektor se zrcadlovou optikou, funkcí AM, vestavěnými EOL a dosahem 16m</t>
  </si>
  <si>
    <t>742 006</t>
  </si>
  <si>
    <t>Detektor tříštění skla s dosahem až 9m</t>
  </si>
  <si>
    <t>742 007</t>
  </si>
  <si>
    <t>Hlásič kouřový optický včetně 12V releové samoresetovací patice</t>
  </si>
  <si>
    <t>742 008</t>
  </si>
  <si>
    <t>Kabel SYKFY 3x2x0,5</t>
  </si>
  <si>
    <t>742 009</t>
  </si>
  <si>
    <t>Kabel JYSTY 3x2x0,8</t>
  </si>
  <si>
    <t>742 010</t>
  </si>
  <si>
    <t>Kabel napájecí 3x1,5</t>
  </si>
  <si>
    <t>742 011</t>
  </si>
  <si>
    <t>PVC trubka p. om. 23 mm  vč. vysekání drážek</t>
  </si>
  <si>
    <t>742 012</t>
  </si>
  <si>
    <t>Uvedení do provozu, zaškolení</t>
  </si>
  <si>
    <t>Objekt9 - VZT</t>
  </si>
  <si>
    <t>D1 - Hygienické zázemí</t>
  </si>
  <si>
    <t>D2 - Nátěry</t>
  </si>
  <si>
    <t>D3 - Uvedení do chodu</t>
  </si>
  <si>
    <t>Hygienické zázemí</t>
  </si>
  <si>
    <t>751 12 01</t>
  </si>
  <si>
    <t>Radiální ventilátor do podhledu Qv=90m3/hod P=10 W (230 V) s doběhem chodu</t>
  </si>
  <si>
    <t>751 31 01</t>
  </si>
  <si>
    <t>Protidešťová žaluzie na potrubí průměr 100 s okapničkou</t>
  </si>
  <si>
    <t>751 53 01</t>
  </si>
  <si>
    <t>Ohebné hliníkové potrubí s tlumičem SV 25 Js80</t>
  </si>
  <si>
    <t>751 51 01</t>
  </si>
  <si>
    <t>průměr 100</t>
  </si>
  <si>
    <t>751 51 02</t>
  </si>
  <si>
    <t>průměr 125</t>
  </si>
  <si>
    <t>751 39 01</t>
  </si>
  <si>
    <t>Spojovací a těsnící materiál</t>
  </si>
  <si>
    <t>751 39 02</t>
  </si>
  <si>
    <t>Závěsy</t>
  </si>
  <si>
    <t>D2</t>
  </si>
  <si>
    <t>Nátěry</t>
  </si>
  <si>
    <t>783 64 01</t>
  </si>
  <si>
    <t>Nátěr vzd. zařízení ve venkovním prostoru. Odstín dle návrhu arch.</t>
  </si>
  <si>
    <t>D3</t>
  </si>
  <si>
    <t>Uvedení do chodu</t>
  </si>
  <si>
    <t>751 39 03</t>
  </si>
  <si>
    <t>Příprava ke komplexnímu vyzkoušení</t>
  </si>
  <si>
    <t>752 39 04</t>
  </si>
  <si>
    <t>Komplexní vyzkoušení</t>
  </si>
  <si>
    <t>753 39 05</t>
  </si>
  <si>
    <t>Zkušební provoz</t>
  </si>
  <si>
    <t>754 39 06</t>
  </si>
  <si>
    <t>Zaučení obsluhy</t>
  </si>
  <si>
    <t>KCM2 - zpevněné plochy</t>
  </si>
  <si>
    <t>111212211</t>
  </si>
  <si>
    <t>Odstranění nevhodných dřevin průměru kmene do 100 mm výšky do 1 m s odstraněním pařezu do 100 m2 v rovině nebo na svahu do 1:5</t>
  </si>
  <si>
    <t>11130111R</t>
  </si>
  <si>
    <t>Odstranění stávajícího trávníku hloubky přes 100 do 200 mm s přemístěním do 50 mm pro zpětné použití</t>
  </si>
  <si>
    <t>113106134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</si>
  <si>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</si>
  <si>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113107321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</si>
  <si>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</si>
  <si>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113107330</t>
  </si>
  <si>
    <t>Odstranění podkladů nebo krytů strojně plochy jednotlivě do 50 m2 s přemístěním hmot na skládku na vzdálenost do 3 m nebo s naložením na dopravní prostředek z betonu prostého, o tl. vrstvy do 100 mm</t>
  </si>
  <si>
    <t>113107331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</si>
  <si>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</si>
  <si>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113107341</t>
  </si>
  <si>
    <t>Odstranění podkladů nebo krytů strojně plochy jednotlivě do 50 m2 s přemístěním hmot na skládku na vzdálenost do 3 m nebo s naložením na dopravní prostředek živičných, o tl. vrstvy do 50 mm</t>
  </si>
  <si>
    <t>113107343</t>
  </si>
  <si>
    <t>Odstranění podkladů nebo krytů strojně plochy jednotlivě do 50 m2 s přemístěním hmot na skládku na vzdálenost do 3 m nebo s naložením na dopravní prostředek živičných, o tl. vrstvy přes 100 do 150 mm</t>
  </si>
  <si>
    <t>113202111</t>
  </si>
  <si>
    <t>Vytrhání obrub s vybouráním lože, s přemístěním hmot na skládku na vzdálenost do 3 m nebo s naložením na dopravní prostředek z krajníků nebo obrubníků stojatých</t>
  </si>
  <si>
    <t>119005153</t>
  </si>
  <si>
    <t>Vytyčení výsadeb s rozmístěním rostlin dle projektové dokumentace solitérních přes 10 do 50 kusů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</si>
  <si>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</si>
  <si>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</si>
  <si>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17215200R</t>
  </si>
  <si>
    <t>Promíchání zeminy s kamenivem pro štěrkové trávníky s přemístěním z mezideponie, s případným nutným kropením se zhutněním</t>
  </si>
  <si>
    <t>174111109</t>
  </si>
  <si>
    <t>Příplatek k ceně za prohození sypaniny sítem-pro smíchání s kamenivem pro štěrkové chodníky a zpětné použití pro plochy</t>
  </si>
  <si>
    <t>181311103</t>
  </si>
  <si>
    <t>Rozprostření a urovnání ornice v rovině nebo ve svahu sklonu do 1:5 ručně při souvislé ploše, tl. vrstvy do 200 mm</t>
  </si>
  <si>
    <t>10364101</t>
  </si>
  <si>
    <t>zemina pro terénní úpravy -  ornice</t>
  </si>
  <si>
    <t>181411131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</si>
  <si>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</si>
  <si>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</si>
  <si>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</si>
  <si>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18230311r</t>
  </si>
  <si>
    <t>Doplnění substrátu na travnatých plochách tloušťky do 100 mm v rovině nebo na svahu do 1:5</t>
  </si>
  <si>
    <t>10371500</t>
  </si>
  <si>
    <t>substrát pro trávníky VL</t>
  </si>
  <si>
    <t>18400441R</t>
  </si>
  <si>
    <t>Výsadba stromků vč jaky v. přes 1500 do 3000 mm, jamky o průměru 400 mm, hl. 600 mm</t>
  </si>
  <si>
    <t>0265001R</t>
  </si>
  <si>
    <t>jabloň domácí v 3 m</t>
  </si>
  <si>
    <t>184004611</t>
  </si>
  <si>
    <t>Výsadba sazenic bez vykopání jamek a bez donesení hlíny stromů nebo keřů s kořenovým balem v jutovém obalu, o průměru balu do 200 mm, do jamky o průměru do 250 mm, hl. 250 mm</t>
  </si>
  <si>
    <t>0265200R</t>
  </si>
  <si>
    <t>přísavník třílaločný v 125-150 cm</t>
  </si>
  <si>
    <t>184818232</t>
  </si>
  <si>
    <t>Ochrana kmene bedněním před poškozením stavebním provozem zřízení včetně odstranění výšky bednění do 2 m průměru kmene přes 300 do 500 mm</t>
  </si>
  <si>
    <t>33123110R</t>
  </si>
  <si>
    <t>Dozdění a přizdění pilířků vč omítky dle pilířků stávajících</t>
  </si>
  <si>
    <t>341311711</t>
  </si>
  <si>
    <t>Litá betonová obruba u V3.3</t>
  </si>
  <si>
    <t>341351111</t>
  </si>
  <si>
    <t>Bednění stěn obruby rovné oboustranné za každou stranu zřízení</t>
  </si>
  <si>
    <t>341351112</t>
  </si>
  <si>
    <t>Bednění stěn obruby rovné oboustranné za každou stranu odstranění</t>
  </si>
  <si>
    <t>564231111</t>
  </si>
  <si>
    <t>Podklad nebo podsyp ze štěrkopísku ŠP s rozprostřením, vlhčením a zhutněním, po zhutnění tl. 100 mm</t>
  </si>
  <si>
    <t>564581111</t>
  </si>
  <si>
    <t>Zřízení podsypu nebo podkladu ze sypaniny s rozprostřením, vlhčením, a zhutněním, po zhutnění tl. 300 mm</t>
  </si>
  <si>
    <t>564720111</t>
  </si>
  <si>
    <t>Podklad nebo kryt z kameniva hrubého drceného vel. 16-32 mm s rozprostřením a zhutněním, po zhutnění tl. 80 mm</t>
  </si>
  <si>
    <t>564761111</t>
  </si>
  <si>
    <t>Podklad nebo kryt z kameniva hrubého drceného vel. 32-63 mm s rozprostřením a zhutněním, po zhutnění tl. 200 mm</t>
  </si>
  <si>
    <t>56478211R</t>
  </si>
  <si>
    <t>Podklad nebo kryt z kameniva drceného vel. 0-63 mm s rozprostřením, vlhčením a zhutněním, po zhutnění tl.200 mm</t>
  </si>
  <si>
    <t>5648711R1</t>
  </si>
  <si>
    <t>Kryt 85% drceného kameniva vel.0-32 s zprostřením a zhutněním, po zhutnění tl. 300 mm - V3.4</t>
  </si>
  <si>
    <t>5648711R2</t>
  </si>
  <si>
    <t>Kryt 80% drceného kameniva vel.0-32 s zprostřením a zhutněním, po zhutnění tl. 200 mm - V3.5</t>
  </si>
  <si>
    <t>591211111</t>
  </si>
  <si>
    <t>Kladení dlažby z kostek s provedením lože do tl. 50 mm, s vyplněním spár, s dvojím beraněním a se smetením přebytečného materiálu na krajnici drobných z kamene, do lože z kameniva těženého</t>
  </si>
  <si>
    <t>583810R1</t>
  </si>
  <si>
    <t>kostka dlažební sekaná šedá 8/10</t>
  </si>
  <si>
    <t>596911111</t>
  </si>
  <si>
    <t>Kladení šlapáků z jednotlivých kusů do lože ze štěrkopísku nebo z prohozené zeminy v rovině nebo na svahu do 1:5</t>
  </si>
  <si>
    <t>583810R2</t>
  </si>
  <si>
    <t>šlapáky dle výběru</t>
  </si>
  <si>
    <t>622321131</t>
  </si>
  <si>
    <t>Potažení vnějších ploch štukem vápenocementovým, tloušťky do 3 mm stěn</t>
  </si>
  <si>
    <t>622325202</t>
  </si>
  <si>
    <t>Oprava vápenocementové omítky vnějších ploch stupně členitosti 1 štukové stěn, v rozsahu opravované plochy přes 10 do 30%</t>
  </si>
  <si>
    <t>91451111R</t>
  </si>
  <si>
    <t>Osazení stávající dopravní značky vč doplnění o stávající značku cyklostezka</t>
  </si>
  <si>
    <t>919726122</t>
  </si>
  <si>
    <t>Geotextilie netkaná pro ochranu, separaci nebo filtraci měrná hmotnost přes 200 do 300 g/m2</t>
  </si>
  <si>
    <t>919726123</t>
  </si>
  <si>
    <t>Geotextilie netkaná pro ochranu, separaci nebo filtraci měrná hmotnost přes 300 do 500 g/m2</t>
  </si>
  <si>
    <t>949101111</t>
  </si>
  <si>
    <t>Lešení pomocné pracovní pro opravu zdi vč lešenové podlahy do 1,9 m</t>
  </si>
  <si>
    <t>952902121</t>
  </si>
  <si>
    <t>Čištění budov při provádění oprav a udržovacích prací podlah drsných nebo chodníků zametením</t>
  </si>
  <si>
    <t>95394R001</t>
  </si>
  <si>
    <t>Ostatní prvky kompletizované,kompl prov dle podrobného popisu v tabulce - X 50</t>
  </si>
  <si>
    <t>95394R003</t>
  </si>
  <si>
    <t>Ostatní prvky kompletizované,kompl prov dle podrobného popisu v tabulce - X 52</t>
  </si>
  <si>
    <t>95394R004</t>
  </si>
  <si>
    <t>Ostatní prvky kompletizované,kompl prov dle podrobného popisu v tabulce - X 53</t>
  </si>
  <si>
    <t>95394R005</t>
  </si>
  <si>
    <t>Ostatní prvky kompletizované,kompl prov dle podrobného popisu v tabulce - X 54</t>
  </si>
  <si>
    <t>95394R006</t>
  </si>
  <si>
    <t>Ostatní prvky kompletizované,kompl prov dle podrobného popisu v tabulce - X 55</t>
  </si>
  <si>
    <t>962032230</t>
  </si>
  <si>
    <t>Ubourání zdiva nadzákladového z cihel nebo tvárnic z cihel pálených nebo vápenopískových, na maltu vápennou nebo vápenocementovou, objemu do 1 m3</t>
  </si>
  <si>
    <t>Bourání zdiva nadzákladového z cihel nebo tvárnic z cihel pálených nebo vápenopískových, na maltu vápennou nebo vápenocementovou, objemu přes 1 m3-septiky</t>
  </si>
  <si>
    <t>966006132</t>
  </si>
  <si>
    <t>Odstranění dopravních nebo orientačních značek se sloupkem s uložením hmot na vzdálenost do 20 m nebo s naložením na dopravní prostředek, se zásypem jam a jeho zhutněním s betonovou patkou-dopravní značení,info tabule,cyklist značka</t>
  </si>
  <si>
    <t>978015331</t>
  </si>
  <si>
    <t>Otlučení vápenných nebo vápenocementových omítek vnějších ploch s vyškrabáním spar a s očištěním zdiva stupně členitosti 1 a 2, v rozsahu přes 10 do 20 %</t>
  </si>
  <si>
    <t>997013111</t>
  </si>
  <si>
    <t>Vnitrostaveništní doprava suti a vybouraných hmot vodorovně do 50 m svisle s použitím mechanizace pro budovy a haly výšky do 6 m</t>
  </si>
  <si>
    <t>Odvoz suti a vybouraných hmot na skládku nebo meziskládku se složením, na vzdálenost do 1 km (zpevněné plochy)</t>
  </si>
  <si>
    <t>997013511</t>
  </si>
  <si>
    <t>Odvoz suti a vybouraných hmot z meziskládky na skládku s naložením a se složením, na vzdálenost do 1 km</t>
  </si>
  <si>
    <t>997221551</t>
  </si>
  <si>
    <t>Vodorovná doprava suti bez naložení, ale se složením a s hrubým urovnáním ze sypkých materiálů, na vzdálenost do 1 km</t>
  </si>
  <si>
    <t>997221561</t>
  </si>
  <si>
    <t>Vodorovná doprava suti bez naložení, ale se složením a s hrubým urovnáním z kusových materiálů, na vzdálenost do 1 km</t>
  </si>
  <si>
    <t>997221861</t>
  </si>
  <si>
    <t>Poplatek za uložení stavebního odpadu na recyklační skládce (skládkovné) z prostého betonu zatříděného do Katalogu odpadů pod kódem 17 01 01</t>
  </si>
  <si>
    <t>997221873</t>
  </si>
  <si>
    <t>Poplatek za uložení stavebního odpadu na recyklační skládce (skládkovné) kamenivo zatříděného do Katalogu odpadů pod kódem 17 05 04</t>
  </si>
  <si>
    <t>997221875</t>
  </si>
  <si>
    <t>Poplatek za uložení stavebního odpadu na recyklační skládce (skládkovné) asfaltového bez obsahu dehtu zatříděného do Katalogu odpadů pod kódem 17 03 02</t>
  </si>
  <si>
    <t>998223011</t>
  </si>
  <si>
    <t>Přesun hmot pro pozemní komunikace s krytem dlážděným dopravní vzdálenost do 200 m jakékoliv délky objektu</t>
  </si>
  <si>
    <t>767995R08</t>
  </si>
  <si>
    <t>Zámečnické prvky kompletizované,kompl prov D+M dle podrobného popisu v tabulce - Z 50</t>
  </si>
  <si>
    <t>767995R09</t>
  </si>
  <si>
    <t>Zámečnické prvky kompletizované,kompl prov D+M dle podrobného popisu v tabulce - Z 51</t>
  </si>
  <si>
    <t>767995R10</t>
  </si>
  <si>
    <t>Zámečnické prvky kompletizované,kompl prov D+M dle podrobného popisu v tabulce - Z 52</t>
  </si>
  <si>
    <t>2komponentní epoxidová emulze</t>
  </si>
  <si>
    <t>KCM3 -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</si>
  <si>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</si>
  <si>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</si>
  <si>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</si>
  <si>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</si>
  <si>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</si>
  <si>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</si>
  <si>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</si>
  <si>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</si>
  <si>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</si>
  <si>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</si>
  <si>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</si>
  <si>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</si>
  <si>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</si>
  <si>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</si>
  <si>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</si>
  <si>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</si>
  <si>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</si>
  <si>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</si>
  <si>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</si>
  <si>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</si>
  <si>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060001000</t>
  </si>
  <si>
    <t>VRN7</t>
  </si>
  <si>
    <t>Provozní vlivy</t>
  </si>
  <si>
    <t>070001000</t>
  </si>
  <si>
    <t>Komunitní centrum Máslovice - II.etapa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</si>
</sst>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 wrapText="1"/>
    </xf>
    <xf numFmtId="4" fontId="28" fillId="5" borderId="0" xfId="0" applyNumberFormat="1" applyFont="1" applyFill="1" applyAlignment="1">
      <alignment vertical="center"/>
    </xf>
    <xf numFmtId="4" fontId="8" fillId="5" borderId="0" xfId="0" applyNumberFormat="1" applyFont="1" applyFill="1" applyAlignment="1">
      <alignment vertical="center"/>
    </xf>
    <xf numFmtId="4" fontId="0" fillId="5" borderId="0" xfId="0" applyNumberFormat="1" applyFont="1" applyFill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4" borderId="7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opLeftCell="A136" workbookViewId="0">
      <selection activeCell="K7" sqref="K7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93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79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R5" s="17"/>
      <c r="BS5" s="14" t="s">
        <v>6</v>
      </c>
    </row>
    <row r="6" spans="1:74" s="1" customFormat="1" ht="36.9" customHeight="1">
      <c r="B6" s="17"/>
      <c r="D6" s="22" t="s">
        <v>13</v>
      </c>
      <c r="K6" s="181" t="s">
        <v>2215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/>
      <c r="AR10" s="17"/>
      <c r="BS10" s="14" t="s">
        <v>6</v>
      </c>
    </row>
    <row r="11" spans="1:74" s="1" customFormat="1" ht="18.45" customHeight="1">
      <c r="B11" s="17"/>
      <c r="E11" s="21" t="s">
        <v>21</v>
      </c>
      <c r="AK11" s="23" t="s">
        <v>22</v>
      </c>
      <c r="AN11" s="21"/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20</v>
      </c>
      <c r="AN13" s="21"/>
      <c r="AR13" s="17"/>
      <c r="BS13" s="14" t="s">
        <v>6</v>
      </c>
    </row>
    <row r="14" spans="1:74" ht="13.2">
      <c r="B14" s="17"/>
      <c r="E14" s="21"/>
      <c r="AK14" s="23" t="s">
        <v>22</v>
      </c>
      <c r="AN14" s="21"/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25</v>
      </c>
      <c r="AK17" s="23" t="s">
        <v>22</v>
      </c>
      <c r="AN17" s="21" t="s">
        <v>1</v>
      </c>
      <c r="AR17" s="17"/>
      <c r="BS17" s="14" t="s">
        <v>26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25</v>
      </c>
      <c r="AK20" s="23" t="s">
        <v>22</v>
      </c>
      <c r="AN20" s="21" t="s">
        <v>1</v>
      </c>
      <c r="AR20" s="17"/>
      <c r="BS20" s="14" t="s">
        <v>26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3">
        <f>ROUND(AG94,2)</f>
        <v>0</v>
      </c>
      <c r="AL26" s="184"/>
      <c r="AM26" s="184"/>
      <c r="AN26" s="184"/>
      <c r="AO26" s="184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5" t="s">
        <v>30</v>
      </c>
      <c r="M28" s="185"/>
      <c r="N28" s="185"/>
      <c r="O28" s="185"/>
      <c r="P28" s="185"/>
      <c r="Q28" s="26"/>
      <c r="R28" s="26"/>
      <c r="S28" s="26"/>
      <c r="T28" s="26"/>
      <c r="U28" s="26"/>
      <c r="V28" s="26"/>
      <c r="W28" s="185" t="s">
        <v>31</v>
      </c>
      <c r="X28" s="185"/>
      <c r="Y28" s="185"/>
      <c r="Z28" s="185"/>
      <c r="AA28" s="185"/>
      <c r="AB28" s="185"/>
      <c r="AC28" s="185"/>
      <c r="AD28" s="185"/>
      <c r="AE28" s="185"/>
      <c r="AF28" s="26"/>
      <c r="AG28" s="26"/>
      <c r="AH28" s="26"/>
      <c r="AI28" s="26"/>
      <c r="AJ28" s="26"/>
      <c r="AK28" s="185" t="s">
        <v>32</v>
      </c>
      <c r="AL28" s="185"/>
      <c r="AM28" s="185"/>
      <c r="AN28" s="185"/>
      <c r="AO28" s="185"/>
      <c r="AP28" s="26"/>
      <c r="AQ28" s="26"/>
      <c r="AR28" s="27"/>
      <c r="BE28" s="26"/>
    </row>
    <row r="29" spans="1:71" s="3" customFormat="1" ht="14.4" customHeight="1">
      <c r="B29" s="31"/>
      <c r="D29" s="23" t="s">
        <v>33</v>
      </c>
      <c r="F29" s="23" t="s">
        <v>34</v>
      </c>
      <c r="L29" s="186">
        <v>0.21</v>
      </c>
      <c r="M29" s="187"/>
      <c r="N29" s="187"/>
      <c r="O29" s="187"/>
      <c r="P29" s="187"/>
      <c r="W29" s="188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8">
        <f>ROUND(AV94, 2)</f>
        <v>0</v>
      </c>
      <c r="AL29" s="187"/>
      <c r="AM29" s="187"/>
      <c r="AN29" s="187"/>
      <c r="AO29" s="187"/>
      <c r="AR29" s="31"/>
    </row>
    <row r="30" spans="1:71" s="3" customFormat="1" ht="14.4" customHeight="1">
      <c r="B30" s="31"/>
      <c r="F30" s="23" t="s">
        <v>35</v>
      </c>
      <c r="L30" s="186">
        <v>0.15</v>
      </c>
      <c r="M30" s="187"/>
      <c r="N30" s="187"/>
      <c r="O30" s="187"/>
      <c r="P30" s="187"/>
      <c r="W30" s="188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8">
        <f>ROUND(AW94, 2)</f>
        <v>0</v>
      </c>
      <c r="AL30" s="187"/>
      <c r="AM30" s="187"/>
      <c r="AN30" s="187"/>
      <c r="AO30" s="187"/>
      <c r="AR30" s="31"/>
    </row>
    <row r="31" spans="1:71" s="3" customFormat="1" ht="14.4" hidden="1" customHeight="1">
      <c r="B31" s="31"/>
      <c r="F31" s="23" t="s">
        <v>36</v>
      </c>
      <c r="L31" s="186">
        <v>0.21</v>
      </c>
      <c r="M31" s="187"/>
      <c r="N31" s="187"/>
      <c r="O31" s="187"/>
      <c r="P31" s="187"/>
      <c r="W31" s="188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8">
        <v>0</v>
      </c>
      <c r="AL31" s="187"/>
      <c r="AM31" s="187"/>
      <c r="AN31" s="187"/>
      <c r="AO31" s="187"/>
      <c r="AR31" s="31"/>
    </row>
    <row r="32" spans="1:71" s="3" customFormat="1" ht="14.4" hidden="1" customHeight="1">
      <c r="B32" s="31"/>
      <c r="F32" s="23" t="s">
        <v>37</v>
      </c>
      <c r="L32" s="186">
        <v>0.15</v>
      </c>
      <c r="M32" s="187"/>
      <c r="N32" s="187"/>
      <c r="O32" s="187"/>
      <c r="P32" s="187"/>
      <c r="W32" s="188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8">
        <v>0</v>
      </c>
      <c r="AL32" s="187"/>
      <c r="AM32" s="187"/>
      <c r="AN32" s="187"/>
      <c r="AO32" s="187"/>
      <c r="AR32" s="31"/>
    </row>
    <row r="33" spans="1:57" s="3" customFormat="1" ht="14.4" hidden="1" customHeight="1">
      <c r="B33" s="31"/>
      <c r="F33" s="23" t="s">
        <v>38</v>
      </c>
      <c r="L33" s="186">
        <v>0</v>
      </c>
      <c r="M33" s="187"/>
      <c r="N33" s="187"/>
      <c r="O33" s="187"/>
      <c r="P33" s="187"/>
      <c r="W33" s="188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8">
        <v>0</v>
      </c>
      <c r="AL33" s="187"/>
      <c r="AM33" s="187"/>
      <c r="AN33" s="187"/>
      <c r="AO33" s="187"/>
      <c r="AR33" s="31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92" t="s">
        <v>41</v>
      </c>
      <c r="Y35" s="190"/>
      <c r="Z35" s="190"/>
      <c r="AA35" s="190"/>
      <c r="AB35" s="190"/>
      <c r="AC35" s="34"/>
      <c r="AD35" s="34"/>
      <c r="AE35" s="34"/>
      <c r="AF35" s="34"/>
      <c r="AG35" s="34"/>
      <c r="AH35" s="34"/>
      <c r="AI35" s="34"/>
      <c r="AJ35" s="34"/>
      <c r="AK35" s="189">
        <f>SUM(AK26:AK33)</f>
        <v>0</v>
      </c>
      <c r="AL35" s="190"/>
      <c r="AM35" s="190"/>
      <c r="AN35" s="190"/>
      <c r="AO35" s="191"/>
      <c r="AP35" s="32"/>
      <c r="AQ35" s="32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>
        <f>K5</f>
        <v>0</v>
      </c>
      <c r="AR84" s="45"/>
    </row>
    <row r="85" spans="1:91" s="5" customFormat="1" ht="36.9" customHeight="1">
      <c r="B85" s="46"/>
      <c r="C85" s="47" t="s">
        <v>13</v>
      </c>
      <c r="L85" s="201" t="str">
        <f>K6</f>
        <v>Komunitní centrum Máslovice - II.etapa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46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Pražská 128, Máslovice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03" t="str">
        <f>IF(AN8= "","",AN8)</f>
        <v/>
      </c>
      <c r="AN87" s="203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Máslovice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204" t="str">
        <f>IF(E17="","",E17)</f>
        <v xml:space="preserve"> </v>
      </c>
      <c r="AN89" s="205"/>
      <c r="AO89" s="205"/>
      <c r="AP89" s="205"/>
      <c r="AQ89" s="26"/>
      <c r="AR89" s="27"/>
      <c r="AS89" s="197" t="s">
        <v>49</v>
      </c>
      <c r="AT89" s="198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15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204" t="str">
        <f>IF(E20="","",E20)</f>
        <v xml:space="preserve"> </v>
      </c>
      <c r="AN90" s="205"/>
      <c r="AO90" s="205"/>
      <c r="AP90" s="205"/>
      <c r="AQ90" s="26"/>
      <c r="AR90" s="27"/>
      <c r="AS90" s="199"/>
      <c r="AT90" s="200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9"/>
      <c r="AT91" s="200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8" t="s">
        <v>50</v>
      </c>
      <c r="D92" s="177"/>
      <c r="E92" s="177"/>
      <c r="F92" s="177"/>
      <c r="G92" s="177"/>
      <c r="H92" s="54"/>
      <c r="I92" s="176" t="s">
        <v>51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96" t="s">
        <v>52</v>
      </c>
      <c r="AH92" s="177"/>
      <c r="AI92" s="177"/>
      <c r="AJ92" s="177"/>
      <c r="AK92" s="177"/>
      <c r="AL92" s="177"/>
      <c r="AM92" s="177"/>
      <c r="AN92" s="176" t="s">
        <v>53</v>
      </c>
      <c r="AO92" s="177"/>
      <c r="AP92" s="206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7">
        <f>ROUND(SUM(AG95:AG105),2)</f>
        <v>0</v>
      </c>
      <c r="AH94" s="207"/>
      <c r="AI94" s="207"/>
      <c r="AJ94" s="207"/>
      <c r="AK94" s="207"/>
      <c r="AL94" s="207"/>
      <c r="AM94" s="207"/>
      <c r="AN94" s="208">
        <f t="shared" ref="AN94:AN105" si="0">SUM(AG94,AT94)</f>
        <v>0</v>
      </c>
      <c r="AO94" s="208"/>
      <c r="AP94" s="208"/>
      <c r="AQ94" s="66" t="s">
        <v>1</v>
      </c>
      <c r="AR94" s="62"/>
      <c r="AS94" s="67">
        <f>ROUND(SUM(AS95:AS105),2)</f>
        <v>0</v>
      </c>
      <c r="AT94" s="68">
        <f t="shared" ref="AT94:AT105" si="1">ROUND(SUM(AV94:AW94),2)</f>
        <v>0</v>
      </c>
      <c r="AU94" s="69" t="e">
        <f>ROUND(SUM(AU95:AU105),5)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ROUND(SUM(AZ95:AZ105),2)</f>
        <v>0</v>
      </c>
      <c r="BA94" s="68">
        <f>ROUND(SUM(BA95:BA105),2)</f>
        <v>0</v>
      </c>
      <c r="BB94" s="68">
        <f>ROUND(SUM(BB95:BB105),2)</f>
        <v>0</v>
      </c>
      <c r="BC94" s="68">
        <f>ROUND(SUM(BC95:BC105),2)</f>
        <v>0</v>
      </c>
      <c r="BD94" s="70">
        <f>ROUND(SUM(BD95:BD105),2)</f>
        <v>0</v>
      </c>
      <c r="BS94" s="71" t="s">
        <v>68</v>
      </c>
      <c r="BT94" s="71" t="s">
        <v>69</v>
      </c>
      <c r="BU94" s="72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1" s="7" customFormat="1" ht="16.5" customHeight="1">
      <c r="A95" s="73" t="s">
        <v>73</v>
      </c>
      <c r="B95" s="74"/>
      <c r="C95" s="75"/>
      <c r="D95" s="175" t="s">
        <v>74</v>
      </c>
      <c r="E95" s="175"/>
      <c r="F95" s="175"/>
      <c r="G95" s="175"/>
      <c r="H95" s="175"/>
      <c r="I95" s="76"/>
      <c r="J95" s="175" t="s">
        <v>75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94">
        <f>'KCM1 - objekt'!J30</f>
        <v>0</v>
      </c>
      <c r="AH95" s="195"/>
      <c r="AI95" s="195"/>
      <c r="AJ95" s="195"/>
      <c r="AK95" s="195"/>
      <c r="AL95" s="195"/>
      <c r="AM95" s="195"/>
      <c r="AN95" s="194">
        <f t="shared" si="0"/>
        <v>0</v>
      </c>
      <c r="AO95" s="195"/>
      <c r="AP95" s="195"/>
      <c r="AQ95" s="77" t="s">
        <v>76</v>
      </c>
      <c r="AR95" s="74"/>
      <c r="AS95" s="78">
        <v>0</v>
      </c>
      <c r="AT95" s="79">
        <f t="shared" si="1"/>
        <v>0</v>
      </c>
      <c r="AU95" s="80" t="e">
        <f>'KCM1 - objekt'!P147</f>
        <v>#REF!</v>
      </c>
      <c r="AV95" s="79">
        <f>'KCM1 - objekt'!J33</f>
        <v>0</v>
      </c>
      <c r="AW95" s="79">
        <f>'KCM1 - objekt'!J34</f>
        <v>0</v>
      </c>
      <c r="AX95" s="79">
        <f>'KCM1 - objekt'!J35</f>
        <v>0</v>
      </c>
      <c r="AY95" s="79">
        <f>'KCM1 - objekt'!J36</f>
        <v>0</v>
      </c>
      <c r="AZ95" s="79">
        <f>'KCM1 - objekt'!F33</f>
        <v>0</v>
      </c>
      <c r="BA95" s="79">
        <f>'KCM1 - objekt'!F34</f>
        <v>0</v>
      </c>
      <c r="BB95" s="79">
        <f>'KCM1 - objekt'!F35</f>
        <v>0</v>
      </c>
      <c r="BC95" s="79">
        <f>'KCM1 - objekt'!F36</f>
        <v>0</v>
      </c>
      <c r="BD95" s="81">
        <f>'KCM1 - objekt'!F37</f>
        <v>0</v>
      </c>
      <c r="BT95" s="82" t="s">
        <v>77</v>
      </c>
      <c r="BV95" s="82" t="s">
        <v>71</v>
      </c>
      <c r="BW95" s="82" t="s">
        <v>78</v>
      </c>
      <c r="BX95" s="82" t="s">
        <v>4</v>
      </c>
      <c r="CL95" s="82" t="s">
        <v>1</v>
      </c>
      <c r="CM95" s="82" t="s">
        <v>79</v>
      </c>
    </row>
    <row r="96" spans="1:91" s="7" customFormat="1" ht="16.5" customHeight="1">
      <c r="A96" s="73" t="s">
        <v>73</v>
      </c>
      <c r="B96" s="74"/>
      <c r="C96" s="75"/>
      <c r="D96" s="175" t="s">
        <v>80</v>
      </c>
      <c r="E96" s="175"/>
      <c r="F96" s="175"/>
      <c r="G96" s="175"/>
      <c r="H96" s="175"/>
      <c r="I96" s="76"/>
      <c r="J96" s="175" t="s">
        <v>81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94">
        <f>'Objekt2 - kanalizace'!J30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77" t="s">
        <v>76</v>
      </c>
      <c r="AR96" s="74"/>
      <c r="AS96" s="78">
        <v>0</v>
      </c>
      <c r="AT96" s="79">
        <f t="shared" si="1"/>
        <v>0</v>
      </c>
      <c r="AU96" s="80">
        <f>'Objekt2 - kanalizace'!P117</f>
        <v>0</v>
      </c>
      <c r="AV96" s="79">
        <f>'Objekt2 - kanalizace'!J33</f>
        <v>0</v>
      </c>
      <c r="AW96" s="79">
        <f>'Objekt2 - kanalizace'!J34</f>
        <v>0</v>
      </c>
      <c r="AX96" s="79">
        <f>'Objekt2 - kanalizace'!J35</f>
        <v>0</v>
      </c>
      <c r="AY96" s="79">
        <f>'Objekt2 - kanalizace'!J36</f>
        <v>0</v>
      </c>
      <c r="AZ96" s="79">
        <f>'Objekt2 - kanalizace'!F33</f>
        <v>0</v>
      </c>
      <c r="BA96" s="79">
        <f>'Objekt2 - kanalizace'!F34</f>
        <v>0</v>
      </c>
      <c r="BB96" s="79">
        <f>'Objekt2 - kanalizace'!F35</f>
        <v>0</v>
      </c>
      <c r="BC96" s="79">
        <f>'Objekt2 - kanalizace'!F36</f>
        <v>0</v>
      </c>
      <c r="BD96" s="81">
        <f>'Objekt2 - kanalizace'!F37</f>
        <v>0</v>
      </c>
      <c r="BT96" s="82" t="s">
        <v>77</v>
      </c>
      <c r="BV96" s="82" t="s">
        <v>71</v>
      </c>
      <c r="BW96" s="82" t="s">
        <v>82</v>
      </c>
      <c r="BX96" s="82" t="s">
        <v>4</v>
      </c>
      <c r="CL96" s="82" t="s">
        <v>1</v>
      </c>
      <c r="CM96" s="82" t="s">
        <v>79</v>
      </c>
    </row>
    <row r="97" spans="1:91" s="7" customFormat="1" ht="16.5" customHeight="1">
      <c r="A97" s="73" t="s">
        <v>73</v>
      </c>
      <c r="B97" s="74"/>
      <c r="C97" s="75"/>
      <c r="D97" s="175" t="s">
        <v>83</v>
      </c>
      <c r="E97" s="175"/>
      <c r="F97" s="175"/>
      <c r="G97" s="175"/>
      <c r="H97" s="175"/>
      <c r="I97" s="76"/>
      <c r="J97" s="175" t="s">
        <v>84</v>
      </c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94">
        <f>'Objekt3 - vodovod'!J30</f>
        <v>0</v>
      </c>
      <c r="AH97" s="195"/>
      <c r="AI97" s="195"/>
      <c r="AJ97" s="195"/>
      <c r="AK97" s="195"/>
      <c r="AL97" s="195"/>
      <c r="AM97" s="195"/>
      <c r="AN97" s="194">
        <f t="shared" si="0"/>
        <v>0</v>
      </c>
      <c r="AO97" s="195"/>
      <c r="AP97" s="195"/>
      <c r="AQ97" s="77" t="s">
        <v>76</v>
      </c>
      <c r="AR97" s="74"/>
      <c r="AS97" s="78">
        <v>0</v>
      </c>
      <c r="AT97" s="79">
        <f t="shared" si="1"/>
        <v>0</v>
      </c>
      <c r="AU97" s="80">
        <f>'Objekt3 - vodovod'!P117</f>
        <v>0</v>
      </c>
      <c r="AV97" s="79">
        <f>'Objekt3 - vodovod'!J33</f>
        <v>0</v>
      </c>
      <c r="AW97" s="79">
        <f>'Objekt3 - vodovod'!J34</f>
        <v>0</v>
      </c>
      <c r="AX97" s="79">
        <f>'Objekt3 - vodovod'!J35</f>
        <v>0</v>
      </c>
      <c r="AY97" s="79">
        <f>'Objekt3 - vodovod'!J36</f>
        <v>0</v>
      </c>
      <c r="AZ97" s="79">
        <f>'Objekt3 - vodovod'!F33</f>
        <v>0</v>
      </c>
      <c r="BA97" s="79">
        <f>'Objekt3 - vodovod'!F34</f>
        <v>0</v>
      </c>
      <c r="BB97" s="79">
        <f>'Objekt3 - vodovod'!F35</f>
        <v>0</v>
      </c>
      <c r="BC97" s="79">
        <f>'Objekt3 - vodovod'!F36</f>
        <v>0</v>
      </c>
      <c r="BD97" s="81">
        <f>'Objekt3 - vodovod'!F37</f>
        <v>0</v>
      </c>
      <c r="BT97" s="82" t="s">
        <v>77</v>
      </c>
      <c r="BV97" s="82" t="s">
        <v>71</v>
      </c>
      <c r="BW97" s="82" t="s">
        <v>85</v>
      </c>
      <c r="BX97" s="82" t="s">
        <v>4</v>
      </c>
      <c r="CL97" s="82" t="s">
        <v>1</v>
      </c>
      <c r="CM97" s="82" t="s">
        <v>79</v>
      </c>
    </row>
    <row r="98" spans="1:91" s="7" customFormat="1" ht="16.5" customHeight="1">
      <c r="A98" s="73" t="s">
        <v>73</v>
      </c>
      <c r="B98" s="74"/>
      <c r="C98" s="75"/>
      <c r="D98" s="175" t="s">
        <v>86</v>
      </c>
      <c r="E98" s="175"/>
      <c r="F98" s="175"/>
      <c r="G98" s="175"/>
      <c r="H98" s="175"/>
      <c r="I98" s="76"/>
      <c r="J98" s="175" t="s">
        <v>87</v>
      </c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94">
        <f>'Objekt4 - plynovod'!J30</f>
        <v>0</v>
      </c>
      <c r="AH98" s="195"/>
      <c r="AI98" s="195"/>
      <c r="AJ98" s="195"/>
      <c r="AK98" s="195"/>
      <c r="AL98" s="195"/>
      <c r="AM98" s="195"/>
      <c r="AN98" s="194">
        <f t="shared" si="0"/>
        <v>0</v>
      </c>
      <c r="AO98" s="195"/>
      <c r="AP98" s="195"/>
      <c r="AQ98" s="77" t="s">
        <v>76</v>
      </c>
      <c r="AR98" s="74"/>
      <c r="AS98" s="78">
        <v>0</v>
      </c>
      <c r="AT98" s="79">
        <f t="shared" si="1"/>
        <v>0</v>
      </c>
      <c r="AU98" s="80">
        <f>'Objekt4 - plynovod'!P117</f>
        <v>0</v>
      </c>
      <c r="AV98" s="79">
        <f>'Objekt4 - plynovod'!J33</f>
        <v>0</v>
      </c>
      <c r="AW98" s="79">
        <f>'Objekt4 - plynovod'!J34</f>
        <v>0</v>
      </c>
      <c r="AX98" s="79">
        <f>'Objekt4 - plynovod'!J35</f>
        <v>0</v>
      </c>
      <c r="AY98" s="79">
        <f>'Objekt4 - plynovod'!J36</f>
        <v>0</v>
      </c>
      <c r="AZ98" s="79">
        <f>'Objekt4 - plynovod'!F33</f>
        <v>0</v>
      </c>
      <c r="BA98" s="79">
        <f>'Objekt4 - plynovod'!F34</f>
        <v>0</v>
      </c>
      <c r="BB98" s="79">
        <f>'Objekt4 - plynovod'!F35</f>
        <v>0</v>
      </c>
      <c r="BC98" s="79">
        <f>'Objekt4 - plynovod'!F36</f>
        <v>0</v>
      </c>
      <c r="BD98" s="81">
        <f>'Objekt4 - plynovod'!F37</f>
        <v>0</v>
      </c>
      <c r="BT98" s="82" t="s">
        <v>77</v>
      </c>
      <c r="BV98" s="82" t="s">
        <v>71</v>
      </c>
      <c r="BW98" s="82" t="s">
        <v>88</v>
      </c>
      <c r="BX98" s="82" t="s">
        <v>4</v>
      </c>
      <c r="CL98" s="82" t="s">
        <v>1</v>
      </c>
      <c r="CM98" s="82" t="s">
        <v>79</v>
      </c>
    </row>
    <row r="99" spans="1:91" s="7" customFormat="1" ht="16.5" customHeight="1">
      <c r="A99" s="73" t="s">
        <v>73</v>
      </c>
      <c r="B99" s="74"/>
      <c r="C99" s="75"/>
      <c r="D99" s="175" t="s">
        <v>89</v>
      </c>
      <c r="E99" s="175"/>
      <c r="F99" s="175"/>
      <c r="G99" s="175"/>
      <c r="H99" s="175"/>
      <c r="I99" s="76"/>
      <c r="J99" s="175" t="s">
        <v>90</v>
      </c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94">
        <f>'Objekt5 - zařizovací před...'!J30</f>
        <v>0</v>
      </c>
      <c r="AH99" s="195"/>
      <c r="AI99" s="195"/>
      <c r="AJ99" s="195"/>
      <c r="AK99" s="195"/>
      <c r="AL99" s="195"/>
      <c r="AM99" s="195"/>
      <c r="AN99" s="194">
        <f t="shared" si="0"/>
        <v>0</v>
      </c>
      <c r="AO99" s="195"/>
      <c r="AP99" s="195"/>
      <c r="AQ99" s="77" t="s">
        <v>76</v>
      </c>
      <c r="AR99" s="74"/>
      <c r="AS99" s="78">
        <v>0</v>
      </c>
      <c r="AT99" s="79">
        <f t="shared" si="1"/>
        <v>0</v>
      </c>
      <c r="AU99" s="80">
        <f>'Objekt5 - zařizovací před...'!P117</f>
        <v>0</v>
      </c>
      <c r="AV99" s="79">
        <f>'Objekt5 - zařizovací před...'!J33</f>
        <v>0</v>
      </c>
      <c r="AW99" s="79">
        <f>'Objekt5 - zařizovací před...'!J34</f>
        <v>0</v>
      </c>
      <c r="AX99" s="79">
        <f>'Objekt5 - zařizovací před...'!J35</f>
        <v>0</v>
      </c>
      <c r="AY99" s="79">
        <f>'Objekt5 - zařizovací před...'!J36</f>
        <v>0</v>
      </c>
      <c r="AZ99" s="79">
        <f>'Objekt5 - zařizovací před...'!F33</f>
        <v>0</v>
      </c>
      <c r="BA99" s="79">
        <f>'Objekt5 - zařizovací před...'!F34</f>
        <v>0</v>
      </c>
      <c r="BB99" s="79">
        <f>'Objekt5 - zařizovací před...'!F35</f>
        <v>0</v>
      </c>
      <c r="BC99" s="79">
        <f>'Objekt5 - zařizovací před...'!F36</f>
        <v>0</v>
      </c>
      <c r="BD99" s="81">
        <f>'Objekt5 - zařizovací před...'!F37</f>
        <v>0</v>
      </c>
      <c r="BT99" s="82" t="s">
        <v>77</v>
      </c>
      <c r="BV99" s="82" t="s">
        <v>71</v>
      </c>
      <c r="BW99" s="82" t="s">
        <v>91</v>
      </c>
      <c r="BX99" s="82" t="s">
        <v>4</v>
      </c>
      <c r="CL99" s="82" t="s">
        <v>1</v>
      </c>
      <c r="CM99" s="82" t="s">
        <v>79</v>
      </c>
    </row>
    <row r="100" spans="1:91" s="7" customFormat="1" ht="16.5" customHeight="1">
      <c r="A100" s="73" t="s">
        <v>73</v>
      </c>
      <c r="B100" s="74"/>
      <c r="C100" s="75"/>
      <c r="D100" s="175" t="s">
        <v>92</v>
      </c>
      <c r="E100" s="175"/>
      <c r="F100" s="175"/>
      <c r="G100" s="175"/>
      <c r="H100" s="175"/>
      <c r="I100" s="76"/>
      <c r="J100" s="175" t="s">
        <v>93</v>
      </c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94">
        <f>'Objekt6 - UT'!J30</f>
        <v>0</v>
      </c>
      <c r="AH100" s="195"/>
      <c r="AI100" s="195"/>
      <c r="AJ100" s="195"/>
      <c r="AK100" s="195"/>
      <c r="AL100" s="195"/>
      <c r="AM100" s="195"/>
      <c r="AN100" s="194">
        <f t="shared" si="0"/>
        <v>0</v>
      </c>
      <c r="AO100" s="195"/>
      <c r="AP100" s="195"/>
      <c r="AQ100" s="77" t="s">
        <v>76</v>
      </c>
      <c r="AR100" s="74"/>
      <c r="AS100" s="78">
        <v>0</v>
      </c>
      <c r="AT100" s="79">
        <f t="shared" si="1"/>
        <v>0</v>
      </c>
      <c r="AU100" s="80">
        <f>'Objekt6 - UT'!P117</f>
        <v>0</v>
      </c>
      <c r="AV100" s="79">
        <f>'Objekt6 - UT'!J33</f>
        <v>0</v>
      </c>
      <c r="AW100" s="79">
        <f>'Objekt6 - UT'!J34</f>
        <v>0</v>
      </c>
      <c r="AX100" s="79">
        <f>'Objekt6 - UT'!J35</f>
        <v>0</v>
      </c>
      <c r="AY100" s="79">
        <f>'Objekt6 - UT'!J36</f>
        <v>0</v>
      </c>
      <c r="AZ100" s="79">
        <f>'Objekt6 - UT'!F33</f>
        <v>0</v>
      </c>
      <c r="BA100" s="79">
        <f>'Objekt6 - UT'!F34</f>
        <v>0</v>
      </c>
      <c r="BB100" s="79">
        <f>'Objekt6 - UT'!F35</f>
        <v>0</v>
      </c>
      <c r="BC100" s="79">
        <f>'Objekt6 - UT'!F36</f>
        <v>0</v>
      </c>
      <c r="BD100" s="81">
        <f>'Objekt6 - UT'!F37</f>
        <v>0</v>
      </c>
      <c r="BT100" s="82" t="s">
        <v>77</v>
      </c>
      <c r="BV100" s="82" t="s">
        <v>71</v>
      </c>
      <c r="BW100" s="82" t="s">
        <v>94</v>
      </c>
      <c r="BX100" s="82" t="s">
        <v>4</v>
      </c>
      <c r="CL100" s="82" t="s">
        <v>1</v>
      </c>
      <c r="CM100" s="82" t="s">
        <v>79</v>
      </c>
    </row>
    <row r="101" spans="1:91" s="7" customFormat="1" ht="16.5" customHeight="1">
      <c r="A101" s="73" t="s">
        <v>73</v>
      </c>
      <c r="B101" s="74"/>
      <c r="C101" s="75"/>
      <c r="D101" s="175" t="s">
        <v>95</v>
      </c>
      <c r="E101" s="175"/>
      <c r="F101" s="175"/>
      <c r="G101" s="175"/>
      <c r="H101" s="175"/>
      <c r="I101" s="76"/>
      <c r="J101" s="175" t="s">
        <v>96</v>
      </c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94">
        <f>'Objekt7 - SI'!J30</f>
        <v>0</v>
      </c>
      <c r="AH101" s="195"/>
      <c r="AI101" s="195"/>
      <c r="AJ101" s="195"/>
      <c r="AK101" s="195"/>
      <c r="AL101" s="195"/>
      <c r="AM101" s="195"/>
      <c r="AN101" s="194">
        <f t="shared" si="0"/>
        <v>0</v>
      </c>
      <c r="AO101" s="195"/>
      <c r="AP101" s="195"/>
      <c r="AQ101" s="77" t="s">
        <v>76</v>
      </c>
      <c r="AR101" s="74"/>
      <c r="AS101" s="78">
        <v>0</v>
      </c>
      <c r="AT101" s="79">
        <f t="shared" si="1"/>
        <v>0</v>
      </c>
      <c r="AU101" s="80">
        <f>'Objekt7 - SI'!P125</f>
        <v>0</v>
      </c>
      <c r="AV101" s="79">
        <f>'Objekt7 - SI'!J33</f>
        <v>0</v>
      </c>
      <c r="AW101" s="79">
        <f>'Objekt7 - SI'!J34</f>
        <v>0</v>
      </c>
      <c r="AX101" s="79">
        <f>'Objekt7 - SI'!J35</f>
        <v>0</v>
      </c>
      <c r="AY101" s="79">
        <f>'Objekt7 - SI'!J36</f>
        <v>0</v>
      </c>
      <c r="AZ101" s="79">
        <f>'Objekt7 - SI'!F33</f>
        <v>0</v>
      </c>
      <c r="BA101" s="79">
        <f>'Objekt7 - SI'!F34</f>
        <v>0</v>
      </c>
      <c r="BB101" s="79">
        <f>'Objekt7 - SI'!F35</f>
        <v>0</v>
      </c>
      <c r="BC101" s="79">
        <f>'Objekt7 - SI'!F36</f>
        <v>0</v>
      </c>
      <c r="BD101" s="81">
        <f>'Objekt7 - SI'!F37</f>
        <v>0</v>
      </c>
      <c r="BT101" s="82" t="s">
        <v>77</v>
      </c>
      <c r="BV101" s="82" t="s">
        <v>71</v>
      </c>
      <c r="BW101" s="82" t="s">
        <v>97</v>
      </c>
      <c r="BX101" s="82" t="s">
        <v>4</v>
      </c>
      <c r="CL101" s="82" t="s">
        <v>1</v>
      </c>
      <c r="CM101" s="82" t="s">
        <v>79</v>
      </c>
    </row>
    <row r="102" spans="1:91" s="7" customFormat="1" ht="16.5" customHeight="1">
      <c r="A102" s="73" t="s">
        <v>73</v>
      </c>
      <c r="B102" s="74"/>
      <c r="C102" s="75"/>
      <c r="D102" s="175" t="s">
        <v>98</v>
      </c>
      <c r="E102" s="175"/>
      <c r="F102" s="175"/>
      <c r="G102" s="175"/>
      <c r="H102" s="175"/>
      <c r="I102" s="76"/>
      <c r="J102" s="175" t="s">
        <v>99</v>
      </c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94">
        <f>'Objekt8 - EZS'!J30</f>
        <v>0</v>
      </c>
      <c r="AH102" s="195"/>
      <c r="AI102" s="195"/>
      <c r="AJ102" s="195"/>
      <c r="AK102" s="195"/>
      <c r="AL102" s="195"/>
      <c r="AM102" s="195"/>
      <c r="AN102" s="194">
        <f t="shared" si="0"/>
        <v>0</v>
      </c>
      <c r="AO102" s="195"/>
      <c r="AP102" s="195"/>
      <c r="AQ102" s="77" t="s">
        <v>76</v>
      </c>
      <c r="AR102" s="74"/>
      <c r="AS102" s="78">
        <v>0</v>
      </c>
      <c r="AT102" s="79">
        <f t="shared" si="1"/>
        <v>0</v>
      </c>
      <c r="AU102" s="80">
        <f>'Objekt8 - EZS'!P116</f>
        <v>0</v>
      </c>
      <c r="AV102" s="79">
        <f>'Objekt8 - EZS'!J33</f>
        <v>0</v>
      </c>
      <c r="AW102" s="79">
        <f>'Objekt8 - EZS'!J34</f>
        <v>0</v>
      </c>
      <c r="AX102" s="79">
        <f>'Objekt8 - EZS'!J35</f>
        <v>0</v>
      </c>
      <c r="AY102" s="79">
        <f>'Objekt8 - EZS'!J36</f>
        <v>0</v>
      </c>
      <c r="AZ102" s="79">
        <f>'Objekt8 - EZS'!F33</f>
        <v>0</v>
      </c>
      <c r="BA102" s="79">
        <f>'Objekt8 - EZS'!F34</f>
        <v>0</v>
      </c>
      <c r="BB102" s="79">
        <f>'Objekt8 - EZS'!F35</f>
        <v>0</v>
      </c>
      <c r="BC102" s="79">
        <f>'Objekt8 - EZS'!F36</f>
        <v>0</v>
      </c>
      <c r="BD102" s="81">
        <f>'Objekt8 - EZS'!F37</f>
        <v>0</v>
      </c>
      <c r="BT102" s="82" t="s">
        <v>77</v>
      </c>
      <c r="BV102" s="82" t="s">
        <v>71</v>
      </c>
      <c r="BW102" s="82" t="s">
        <v>100</v>
      </c>
      <c r="BX102" s="82" t="s">
        <v>4</v>
      </c>
      <c r="CL102" s="82" t="s">
        <v>1</v>
      </c>
      <c r="CM102" s="82" t="s">
        <v>79</v>
      </c>
    </row>
    <row r="103" spans="1:91" s="7" customFormat="1" ht="16.5" customHeight="1">
      <c r="A103" s="73" t="s">
        <v>73</v>
      </c>
      <c r="B103" s="74"/>
      <c r="C103" s="75"/>
      <c r="D103" s="175" t="s">
        <v>101</v>
      </c>
      <c r="E103" s="175"/>
      <c r="F103" s="175"/>
      <c r="G103" s="175"/>
      <c r="H103" s="175"/>
      <c r="I103" s="76"/>
      <c r="J103" s="175" t="s">
        <v>102</v>
      </c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94">
        <f>'Objekt9 - VZT'!J30</f>
        <v>0</v>
      </c>
      <c r="AH103" s="195"/>
      <c r="AI103" s="195"/>
      <c r="AJ103" s="195"/>
      <c r="AK103" s="195"/>
      <c r="AL103" s="195"/>
      <c r="AM103" s="195"/>
      <c r="AN103" s="194">
        <f t="shared" si="0"/>
        <v>0</v>
      </c>
      <c r="AO103" s="195"/>
      <c r="AP103" s="195"/>
      <c r="AQ103" s="77" t="s">
        <v>76</v>
      </c>
      <c r="AR103" s="74"/>
      <c r="AS103" s="78">
        <v>0</v>
      </c>
      <c r="AT103" s="79">
        <f t="shared" si="1"/>
        <v>0</v>
      </c>
      <c r="AU103" s="80">
        <f>'Objekt9 - VZT'!P119</f>
        <v>0</v>
      </c>
      <c r="AV103" s="79">
        <f>'Objekt9 - VZT'!J33</f>
        <v>0</v>
      </c>
      <c r="AW103" s="79">
        <f>'Objekt9 - VZT'!J34</f>
        <v>0</v>
      </c>
      <c r="AX103" s="79">
        <f>'Objekt9 - VZT'!J35</f>
        <v>0</v>
      </c>
      <c r="AY103" s="79">
        <f>'Objekt9 - VZT'!J36</f>
        <v>0</v>
      </c>
      <c r="AZ103" s="79">
        <f>'Objekt9 - VZT'!F33</f>
        <v>0</v>
      </c>
      <c r="BA103" s="79">
        <f>'Objekt9 - VZT'!F34</f>
        <v>0</v>
      </c>
      <c r="BB103" s="79">
        <f>'Objekt9 - VZT'!F35</f>
        <v>0</v>
      </c>
      <c r="BC103" s="79">
        <f>'Objekt9 - VZT'!F36</f>
        <v>0</v>
      </c>
      <c r="BD103" s="81">
        <f>'Objekt9 - VZT'!F37</f>
        <v>0</v>
      </c>
      <c r="BT103" s="82" t="s">
        <v>77</v>
      </c>
      <c r="BV103" s="82" t="s">
        <v>71</v>
      </c>
      <c r="BW103" s="82" t="s">
        <v>103</v>
      </c>
      <c r="BX103" s="82" t="s">
        <v>4</v>
      </c>
      <c r="CL103" s="82" t="s">
        <v>1</v>
      </c>
      <c r="CM103" s="82" t="s">
        <v>79</v>
      </c>
    </row>
    <row r="104" spans="1:91" s="7" customFormat="1" ht="16.5" customHeight="1">
      <c r="A104" s="73" t="s">
        <v>73</v>
      </c>
      <c r="B104" s="74"/>
      <c r="C104" s="75"/>
      <c r="D104" s="175" t="s">
        <v>104</v>
      </c>
      <c r="E104" s="175"/>
      <c r="F104" s="175"/>
      <c r="G104" s="175"/>
      <c r="H104" s="175"/>
      <c r="I104" s="76"/>
      <c r="J104" s="175" t="s">
        <v>105</v>
      </c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94">
        <f>'KCM2 - zpevněné plochy'!J30</f>
        <v>0</v>
      </c>
      <c r="AH104" s="195"/>
      <c r="AI104" s="195"/>
      <c r="AJ104" s="195"/>
      <c r="AK104" s="195"/>
      <c r="AL104" s="195"/>
      <c r="AM104" s="195"/>
      <c r="AN104" s="194">
        <f t="shared" si="0"/>
        <v>0</v>
      </c>
      <c r="AO104" s="195"/>
      <c r="AP104" s="195"/>
      <c r="AQ104" s="77" t="s">
        <v>76</v>
      </c>
      <c r="AR104" s="74"/>
      <c r="AS104" s="78">
        <v>0</v>
      </c>
      <c r="AT104" s="79">
        <f t="shared" si="1"/>
        <v>0</v>
      </c>
      <c r="AU104" s="80">
        <f>'KCM2 - zpevněné plochy'!P127</f>
        <v>0</v>
      </c>
      <c r="AV104" s="79">
        <f>'KCM2 - zpevněné plochy'!J33</f>
        <v>0</v>
      </c>
      <c r="AW104" s="79">
        <f>'KCM2 - zpevněné plochy'!J34</f>
        <v>0</v>
      </c>
      <c r="AX104" s="79">
        <f>'KCM2 - zpevněné plochy'!J35</f>
        <v>0</v>
      </c>
      <c r="AY104" s="79">
        <f>'KCM2 - zpevněné plochy'!J36</f>
        <v>0</v>
      </c>
      <c r="AZ104" s="79">
        <f>'KCM2 - zpevněné plochy'!F33</f>
        <v>0</v>
      </c>
      <c r="BA104" s="79">
        <f>'KCM2 - zpevněné plochy'!F34</f>
        <v>0</v>
      </c>
      <c r="BB104" s="79">
        <f>'KCM2 - zpevněné plochy'!F35</f>
        <v>0</v>
      </c>
      <c r="BC104" s="79">
        <f>'KCM2 - zpevněné plochy'!F36</f>
        <v>0</v>
      </c>
      <c r="BD104" s="81">
        <f>'KCM2 - zpevněné plochy'!F37</f>
        <v>0</v>
      </c>
      <c r="BT104" s="82" t="s">
        <v>77</v>
      </c>
      <c r="BV104" s="82" t="s">
        <v>71</v>
      </c>
      <c r="BW104" s="82" t="s">
        <v>106</v>
      </c>
      <c r="BX104" s="82" t="s">
        <v>4</v>
      </c>
      <c r="CL104" s="82" t="s">
        <v>1</v>
      </c>
      <c r="CM104" s="82" t="s">
        <v>79</v>
      </c>
    </row>
    <row r="105" spans="1:91" s="7" customFormat="1" ht="16.5" customHeight="1">
      <c r="A105" s="73" t="s">
        <v>73</v>
      </c>
      <c r="B105" s="74"/>
      <c r="C105" s="75"/>
      <c r="D105" s="175" t="s">
        <v>107</v>
      </c>
      <c r="E105" s="175"/>
      <c r="F105" s="175"/>
      <c r="G105" s="175"/>
      <c r="H105" s="175"/>
      <c r="I105" s="76"/>
      <c r="J105" s="175" t="s">
        <v>108</v>
      </c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94">
        <f>'KCM3 - VRN'!J30</f>
        <v>0</v>
      </c>
      <c r="AH105" s="195"/>
      <c r="AI105" s="195"/>
      <c r="AJ105" s="195"/>
      <c r="AK105" s="195"/>
      <c r="AL105" s="195"/>
      <c r="AM105" s="195"/>
      <c r="AN105" s="194">
        <f t="shared" si="0"/>
        <v>0</v>
      </c>
      <c r="AO105" s="195"/>
      <c r="AP105" s="195"/>
      <c r="AQ105" s="77" t="s">
        <v>76</v>
      </c>
      <c r="AR105" s="74"/>
      <c r="AS105" s="83">
        <v>0</v>
      </c>
      <c r="AT105" s="84">
        <f t="shared" si="1"/>
        <v>0</v>
      </c>
      <c r="AU105" s="85">
        <f>'KCM3 - VRN'!P122</f>
        <v>0</v>
      </c>
      <c r="AV105" s="84">
        <f>'KCM3 - VRN'!J33</f>
        <v>0</v>
      </c>
      <c r="AW105" s="84">
        <f>'KCM3 - VRN'!J34</f>
        <v>0</v>
      </c>
      <c r="AX105" s="84">
        <f>'KCM3 - VRN'!J35</f>
        <v>0</v>
      </c>
      <c r="AY105" s="84">
        <f>'KCM3 - VRN'!J36</f>
        <v>0</v>
      </c>
      <c r="AZ105" s="84">
        <f>'KCM3 - VRN'!F33</f>
        <v>0</v>
      </c>
      <c r="BA105" s="84">
        <f>'KCM3 - VRN'!F34</f>
        <v>0</v>
      </c>
      <c r="BB105" s="84">
        <f>'KCM3 - VRN'!F35</f>
        <v>0</v>
      </c>
      <c r="BC105" s="84">
        <f>'KCM3 - VRN'!F36</f>
        <v>0</v>
      </c>
      <c r="BD105" s="86">
        <f>'KCM3 - VRN'!F37</f>
        <v>0</v>
      </c>
      <c r="BT105" s="82" t="s">
        <v>77</v>
      </c>
      <c r="BV105" s="82" t="s">
        <v>71</v>
      </c>
      <c r="BW105" s="82" t="s">
        <v>109</v>
      </c>
      <c r="BX105" s="82" t="s">
        <v>4</v>
      </c>
      <c r="CL105" s="82" t="s">
        <v>1</v>
      </c>
      <c r="CM105" s="82" t="s">
        <v>79</v>
      </c>
    </row>
    <row r="106" spans="1:91" s="2" customFormat="1" ht="30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7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91" s="2" customFormat="1" ht="6.9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27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</sheetData>
  <mergeCells count="80">
    <mergeCell ref="AN105:AP105"/>
    <mergeCell ref="AG105:AM105"/>
    <mergeCell ref="AG94:AM94"/>
    <mergeCell ref="AN94:AP94"/>
    <mergeCell ref="AG104:AM104"/>
    <mergeCell ref="AG98:AM98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L85:AJ85"/>
    <mergeCell ref="AM87:AN87"/>
    <mergeCell ref="AM89:AP89"/>
    <mergeCell ref="AM90:AP90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D105:H105"/>
    <mergeCell ref="J105:AF10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KCM1 - objekt'!C2" display="/" xr:uid="{00000000-0004-0000-0000-000000000000}"/>
    <hyperlink ref="A96" location="'Objekt2 - kanalizace'!C2" display="/" xr:uid="{00000000-0004-0000-0000-000001000000}"/>
    <hyperlink ref="A97" location="'Objekt3 - vodovod'!C2" display="/" xr:uid="{00000000-0004-0000-0000-000002000000}"/>
    <hyperlink ref="A98" location="'Objekt4 - plynovod'!C2" display="/" xr:uid="{00000000-0004-0000-0000-000003000000}"/>
    <hyperlink ref="A99" location="'Objekt5 - zařizovací před...'!C2" display="/" xr:uid="{00000000-0004-0000-0000-000004000000}"/>
    <hyperlink ref="A100" location="'Objekt6 - UT'!C2" display="/" xr:uid="{00000000-0004-0000-0000-000005000000}"/>
    <hyperlink ref="A101" location="'Objekt7 - SI'!C2" display="/" xr:uid="{00000000-0004-0000-0000-000006000000}"/>
    <hyperlink ref="A102" location="'Objekt8 - EZS'!C2" display="/" xr:uid="{00000000-0004-0000-0000-000007000000}"/>
    <hyperlink ref="A103" location="'Objekt9 - VZT'!C2" display="/" xr:uid="{00000000-0004-0000-0000-000008000000}"/>
    <hyperlink ref="A104" location="'KCM2 - zpevněné plochy'!C2" display="/" xr:uid="{00000000-0004-0000-0000-000009000000}"/>
    <hyperlink ref="A105" location="'KCM3 - VRN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35"/>
  <sheetViews>
    <sheetView showGridLines="0" topLeftCell="A89" workbookViewId="0">
      <selection activeCell="I121" sqref="I121:I13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103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2023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ROUND(J119,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ROUND((SUM(BE119:BE134)),  2)</f>
        <v>0</v>
      </c>
      <c r="G33" s="26"/>
      <c r="H33" s="26"/>
      <c r="I33" s="95">
        <v>0.21</v>
      </c>
      <c r="J33" s="94">
        <f>ROUND(((SUM(BE119:BE134))*I33),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ROUND((SUM(BF119:BF134)),  2)</f>
        <v>0</v>
      </c>
      <c r="G34" s="26"/>
      <c r="H34" s="26"/>
      <c r="I34" s="95">
        <v>0.15</v>
      </c>
      <c r="J34" s="94">
        <f>ROUND(((SUM(BF119:BF134))*I34),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ROUND((SUM(BG119:BG134)),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ROUND((SUM(BH119:BH134)),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ROUND((SUM(BI119:BI134)),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Objekt9 - VZT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J119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2024</v>
      </c>
      <c r="E97" s="109"/>
      <c r="F97" s="109"/>
      <c r="G97" s="109"/>
      <c r="H97" s="109"/>
      <c r="I97" s="109"/>
      <c r="J97" s="110">
        <f>J120</f>
        <v>0</v>
      </c>
      <c r="L97" s="107"/>
    </row>
    <row r="98" spans="1:31" s="9" customFormat="1" ht="24.9" customHeight="1">
      <c r="B98" s="107"/>
      <c r="D98" s="108" t="s">
        <v>2025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1:31" s="9" customFormat="1" ht="24.9" customHeight="1">
      <c r="B99" s="107"/>
      <c r="D99" s="108" t="s">
        <v>2026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" customHeight="1">
      <c r="A106" s="26"/>
      <c r="B106" s="27"/>
      <c r="C106" s="18" t="s">
        <v>150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0" t="str">
        <f>E7</f>
        <v>Komunitní centrum Máslovice - II.etapa</v>
      </c>
      <c r="F109" s="211"/>
      <c r="G109" s="211"/>
      <c r="H109" s="211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111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1" t="str">
        <f>E9</f>
        <v>Objekt9 - VZT</v>
      </c>
      <c r="F111" s="209"/>
      <c r="G111" s="209"/>
      <c r="H111" s="209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16</v>
      </c>
      <c r="D113" s="26"/>
      <c r="E113" s="26"/>
      <c r="F113" s="21" t="str">
        <f>F12</f>
        <v xml:space="preserve"> </v>
      </c>
      <c r="G113" s="26"/>
      <c r="H113" s="26"/>
      <c r="I113" s="23" t="s">
        <v>18</v>
      </c>
      <c r="J113" s="49" t="str">
        <f>IF(J12="","",J12)</f>
        <v/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19</v>
      </c>
      <c r="D115" s="26"/>
      <c r="E115" s="26"/>
      <c r="F115" s="21" t="str">
        <f>E15</f>
        <v>Obec Máslovice</v>
      </c>
      <c r="G115" s="26"/>
      <c r="H115" s="26"/>
      <c r="I115" s="23" t="s">
        <v>24</v>
      </c>
      <c r="J115" s="24" t="str">
        <f>E21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23</v>
      </c>
      <c r="D116" s="26"/>
      <c r="E116" s="26"/>
      <c r="F116" s="21" t="str">
        <f>IF(E18="","",E18)</f>
        <v/>
      </c>
      <c r="G116" s="26"/>
      <c r="H116" s="26"/>
      <c r="I116" s="23" t="s">
        <v>27</v>
      </c>
      <c r="J116" s="24" t="str">
        <f>E24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5"/>
      <c r="B118" s="116"/>
      <c r="C118" s="117" t="s">
        <v>151</v>
      </c>
      <c r="D118" s="118" t="s">
        <v>54</v>
      </c>
      <c r="E118" s="118" t="s">
        <v>50</v>
      </c>
      <c r="F118" s="118" t="s">
        <v>51</v>
      </c>
      <c r="G118" s="118" t="s">
        <v>152</v>
      </c>
      <c r="H118" s="118" t="s">
        <v>153</v>
      </c>
      <c r="I118" s="118" t="s">
        <v>154</v>
      </c>
      <c r="J118" s="119" t="s">
        <v>115</v>
      </c>
      <c r="K118" s="120" t="s">
        <v>155</v>
      </c>
      <c r="L118" s="121"/>
      <c r="M118" s="56" t="s">
        <v>1</v>
      </c>
      <c r="N118" s="57" t="s">
        <v>33</v>
      </c>
      <c r="O118" s="57" t="s">
        <v>156</v>
      </c>
      <c r="P118" s="57" t="s">
        <v>157</v>
      </c>
      <c r="Q118" s="57" t="s">
        <v>158</v>
      </c>
      <c r="R118" s="57" t="s">
        <v>159</v>
      </c>
      <c r="S118" s="57" t="s">
        <v>160</v>
      </c>
      <c r="T118" s="58" t="s">
        <v>161</v>
      </c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</row>
    <row r="119" spans="1:65" s="2" customFormat="1" ht="22.95" customHeight="1">
      <c r="A119" s="26"/>
      <c r="B119" s="27"/>
      <c r="C119" s="63" t="s">
        <v>162</v>
      </c>
      <c r="D119" s="26"/>
      <c r="E119" s="26"/>
      <c r="F119" s="26"/>
      <c r="G119" s="26"/>
      <c r="H119" s="26"/>
      <c r="I119" s="26"/>
      <c r="J119" s="122">
        <f>BK119</f>
        <v>0</v>
      </c>
      <c r="K119" s="26"/>
      <c r="L119" s="27"/>
      <c r="M119" s="59"/>
      <c r="N119" s="50"/>
      <c r="O119" s="60"/>
      <c r="P119" s="123">
        <f>P120+P128+P130</f>
        <v>0</v>
      </c>
      <c r="Q119" s="60"/>
      <c r="R119" s="123">
        <f>R120+R128+R130</f>
        <v>0</v>
      </c>
      <c r="S119" s="60"/>
      <c r="T119" s="124">
        <f>T120+T128+T130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68</v>
      </c>
      <c r="AU119" s="14" t="s">
        <v>117</v>
      </c>
      <c r="BK119" s="125">
        <f>BK120+BK128+BK130</f>
        <v>0</v>
      </c>
    </row>
    <row r="120" spans="1:65" s="12" customFormat="1" ht="25.95" customHeight="1">
      <c r="B120" s="126"/>
      <c r="D120" s="127" t="s">
        <v>68</v>
      </c>
      <c r="E120" s="128" t="s">
        <v>1492</v>
      </c>
      <c r="F120" s="128" t="s">
        <v>2027</v>
      </c>
      <c r="J120" s="129">
        <f>BK120</f>
        <v>0</v>
      </c>
      <c r="L120" s="126"/>
      <c r="M120" s="130"/>
      <c r="N120" s="131"/>
      <c r="O120" s="131"/>
      <c r="P120" s="132">
        <f>SUM(P121:P127)</f>
        <v>0</v>
      </c>
      <c r="Q120" s="131"/>
      <c r="R120" s="132">
        <f>SUM(R121:R127)</f>
        <v>0</v>
      </c>
      <c r="S120" s="131"/>
      <c r="T120" s="133">
        <f>SUM(T121:T127)</f>
        <v>0</v>
      </c>
      <c r="AR120" s="127" t="s">
        <v>77</v>
      </c>
      <c r="AT120" s="134" t="s">
        <v>68</v>
      </c>
      <c r="AU120" s="134" t="s">
        <v>69</v>
      </c>
      <c r="AY120" s="127" t="s">
        <v>165</v>
      </c>
      <c r="BK120" s="135">
        <f>SUM(BK121:BK127)</f>
        <v>0</v>
      </c>
    </row>
    <row r="121" spans="1:65" s="2" customFormat="1" ht="24.15" customHeight="1">
      <c r="A121" s="26"/>
      <c r="B121" s="138"/>
      <c r="C121" s="139" t="s">
        <v>77</v>
      </c>
      <c r="D121" s="139" t="s">
        <v>167</v>
      </c>
      <c r="E121" s="140" t="s">
        <v>2028</v>
      </c>
      <c r="F121" s="141" t="s">
        <v>2029</v>
      </c>
      <c r="G121" s="142" t="s">
        <v>1506</v>
      </c>
      <c r="H121" s="143">
        <v>7</v>
      </c>
      <c r="I121" s="144"/>
      <c r="J121" s="144">
        <f t="shared" ref="J121:J127" si="0">ROUND(I121*H121,2)</f>
        <v>0</v>
      </c>
      <c r="K121" s="145"/>
      <c r="L121" s="27"/>
      <c r="M121" s="146" t="s">
        <v>1</v>
      </c>
      <c r="N121" s="147" t="s">
        <v>34</v>
      </c>
      <c r="O121" s="148">
        <v>0</v>
      </c>
      <c r="P121" s="148">
        <f t="shared" ref="P121:P127" si="1">O121*H121</f>
        <v>0</v>
      </c>
      <c r="Q121" s="148">
        <v>0</v>
      </c>
      <c r="R121" s="148">
        <f t="shared" ref="R121:R127" si="2">Q121*H121</f>
        <v>0</v>
      </c>
      <c r="S121" s="148">
        <v>0</v>
      </c>
      <c r="T121" s="149">
        <f t="shared" ref="T121:T127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169</v>
      </c>
      <c r="AT121" s="150" t="s">
        <v>167</v>
      </c>
      <c r="AU121" s="150" t="s">
        <v>77</v>
      </c>
      <c r="AY121" s="14" t="s">
        <v>165</v>
      </c>
      <c r="BE121" s="151">
        <f t="shared" ref="BE121:BE127" si="4">IF(N121="základní",J121,0)</f>
        <v>0</v>
      </c>
      <c r="BF121" s="151">
        <f t="shared" ref="BF121:BF127" si="5">IF(N121="snížená",J121,0)</f>
        <v>0</v>
      </c>
      <c r="BG121" s="151">
        <f t="shared" ref="BG121:BG127" si="6">IF(N121="zákl. přenesená",J121,0)</f>
        <v>0</v>
      </c>
      <c r="BH121" s="151">
        <f t="shared" ref="BH121:BH127" si="7">IF(N121="sníž. přenesená",J121,0)</f>
        <v>0</v>
      </c>
      <c r="BI121" s="151">
        <f t="shared" ref="BI121:BI127" si="8">IF(N121="nulová",J121,0)</f>
        <v>0</v>
      </c>
      <c r="BJ121" s="14" t="s">
        <v>77</v>
      </c>
      <c r="BK121" s="151">
        <f t="shared" ref="BK121:BK127" si="9">ROUND(I121*H121,2)</f>
        <v>0</v>
      </c>
      <c r="BL121" s="14" t="s">
        <v>169</v>
      </c>
      <c r="BM121" s="150" t="s">
        <v>79</v>
      </c>
    </row>
    <row r="122" spans="1:65" s="2" customFormat="1" ht="24.15" customHeight="1">
      <c r="A122" s="26"/>
      <c r="B122" s="138"/>
      <c r="C122" s="139" t="s">
        <v>79</v>
      </c>
      <c r="D122" s="139" t="s">
        <v>167</v>
      </c>
      <c r="E122" s="140" t="s">
        <v>2030</v>
      </c>
      <c r="F122" s="141" t="s">
        <v>2031</v>
      </c>
      <c r="G122" s="142" t="s">
        <v>1506</v>
      </c>
      <c r="H122" s="143">
        <v>1</v>
      </c>
      <c r="I122" s="144"/>
      <c r="J122" s="144">
        <f t="shared" si="0"/>
        <v>0</v>
      </c>
      <c r="K122" s="145"/>
      <c r="L122" s="27"/>
      <c r="M122" s="146" t="s">
        <v>1</v>
      </c>
      <c r="N122" s="147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169</v>
      </c>
      <c r="AT122" s="150" t="s">
        <v>167</v>
      </c>
      <c r="AU122" s="150" t="s">
        <v>77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169</v>
      </c>
    </row>
    <row r="123" spans="1:65" s="2" customFormat="1" ht="21.75" customHeight="1">
      <c r="A123" s="26"/>
      <c r="B123" s="138"/>
      <c r="C123" s="139" t="s">
        <v>199</v>
      </c>
      <c r="D123" s="139" t="s">
        <v>167</v>
      </c>
      <c r="E123" s="140" t="s">
        <v>2032</v>
      </c>
      <c r="F123" s="141" t="s">
        <v>2033</v>
      </c>
      <c r="G123" s="142" t="s">
        <v>173</v>
      </c>
      <c r="H123" s="143">
        <v>4</v>
      </c>
      <c r="I123" s="144"/>
      <c r="J123" s="144">
        <f t="shared" si="0"/>
        <v>0</v>
      </c>
      <c r="K123" s="145"/>
      <c r="L123" s="27"/>
      <c r="M123" s="146" t="s">
        <v>1</v>
      </c>
      <c r="N123" s="147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169</v>
      </c>
      <c r="AT123" s="150" t="s">
        <v>167</v>
      </c>
      <c r="AU123" s="150" t="s">
        <v>77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174</v>
      </c>
    </row>
    <row r="124" spans="1:65" s="2" customFormat="1" ht="16.5" customHeight="1">
      <c r="A124" s="26"/>
      <c r="B124" s="138"/>
      <c r="C124" s="139" t="s">
        <v>169</v>
      </c>
      <c r="D124" s="139" t="s">
        <v>167</v>
      </c>
      <c r="E124" s="140" t="s">
        <v>2034</v>
      </c>
      <c r="F124" s="141" t="s">
        <v>2035</v>
      </c>
      <c r="G124" s="142" t="s">
        <v>173</v>
      </c>
      <c r="H124" s="143">
        <v>6</v>
      </c>
      <c r="I124" s="144"/>
      <c r="J124" s="144">
        <f t="shared" si="0"/>
        <v>0</v>
      </c>
      <c r="K124" s="145"/>
      <c r="L124" s="27"/>
      <c r="M124" s="146" t="s">
        <v>1</v>
      </c>
      <c r="N124" s="147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169</v>
      </c>
      <c r="AT124" s="150" t="s">
        <v>167</v>
      </c>
      <c r="AU124" s="150" t="s">
        <v>77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177</v>
      </c>
    </row>
    <row r="125" spans="1:65" s="2" customFormat="1" ht="16.5" customHeight="1">
      <c r="A125" s="26"/>
      <c r="B125" s="138"/>
      <c r="C125" s="139" t="s">
        <v>204</v>
      </c>
      <c r="D125" s="139" t="s">
        <v>167</v>
      </c>
      <c r="E125" s="140" t="s">
        <v>2036</v>
      </c>
      <c r="F125" s="141" t="s">
        <v>2037</v>
      </c>
      <c r="G125" s="142" t="s">
        <v>173</v>
      </c>
      <c r="H125" s="143">
        <v>6</v>
      </c>
      <c r="I125" s="144"/>
      <c r="J125" s="144">
        <f t="shared" si="0"/>
        <v>0</v>
      </c>
      <c r="K125" s="145"/>
      <c r="L125" s="27"/>
      <c r="M125" s="146" t="s">
        <v>1</v>
      </c>
      <c r="N125" s="147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169</v>
      </c>
      <c r="AT125" s="150" t="s">
        <v>167</v>
      </c>
      <c r="AU125" s="150" t="s">
        <v>77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180</v>
      </c>
    </row>
    <row r="126" spans="1:65" s="2" customFormat="1" ht="16.5" customHeight="1">
      <c r="A126" s="26"/>
      <c r="B126" s="138"/>
      <c r="C126" s="139" t="s">
        <v>174</v>
      </c>
      <c r="D126" s="139" t="s">
        <v>167</v>
      </c>
      <c r="E126" s="140" t="s">
        <v>2038</v>
      </c>
      <c r="F126" s="141" t="s">
        <v>2039</v>
      </c>
      <c r="G126" s="142" t="s">
        <v>666</v>
      </c>
      <c r="H126" s="143">
        <v>3</v>
      </c>
      <c r="I126" s="144"/>
      <c r="J126" s="144">
        <f t="shared" si="0"/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169</v>
      </c>
      <c r="AT126" s="150" t="s">
        <v>167</v>
      </c>
      <c r="AU126" s="150" t="s">
        <v>77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182</v>
      </c>
    </row>
    <row r="127" spans="1:65" s="2" customFormat="1" ht="16.5" customHeight="1">
      <c r="A127" s="26"/>
      <c r="B127" s="138"/>
      <c r="C127" s="139" t="s">
        <v>211</v>
      </c>
      <c r="D127" s="139" t="s">
        <v>167</v>
      </c>
      <c r="E127" s="140" t="s">
        <v>2040</v>
      </c>
      <c r="F127" s="141" t="s">
        <v>2041</v>
      </c>
      <c r="G127" s="142" t="s">
        <v>173</v>
      </c>
      <c r="H127" s="143">
        <v>12</v>
      </c>
      <c r="I127" s="144"/>
      <c r="J127" s="144">
        <f t="shared" si="0"/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77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185</v>
      </c>
    </row>
    <row r="128" spans="1:65" s="12" customFormat="1" ht="25.95" customHeight="1">
      <c r="B128" s="126"/>
      <c r="D128" s="127" t="s">
        <v>68</v>
      </c>
      <c r="E128" s="128" t="s">
        <v>2042</v>
      </c>
      <c r="F128" s="128" t="s">
        <v>2043</v>
      </c>
      <c r="J128" s="129">
        <f>BK128</f>
        <v>0</v>
      </c>
      <c r="L128" s="126"/>
      <c r="M128" s="130"/>
      <c r="N128" s="131"/>
      <c r="O128" s="131"/>
      <c r="P128" s="132">
        <f>P129</f>
        <v>0</v>
      </c>
      <c r="Q128" s="131"/>
      <c r="R128" s="132">
        <f>R129</f>
        <v>0</v>
      </c>
      <c r="S128" s="131"/>
      <c r="T128" s="133">
        <f>T129</f>
        <v>0</v>
      </c>
      <c r="AR128" s="127" t="s">
        <v>77</v>
      </c>
      <c r="AT128" s="134" t="s">
        <v>68</v>
      </c>
      <c r="AU128" s="134" t="s">
        <v>69</v>
      </c>
      <c r="AY128" s="127" t="s">
        <v>165</v>
      </c>
      <c r="BK128" s="135">
        <f>BK129</f>
        <v>0</v>
      </c>
    </row>
    <row r="129" spans="1:65" s="2" customFormat="1" ht="24.15" customHeight="1">
      <c r="A129" s="26"/>
      <c r="B129" s="138"/>
      <c r="C129" s="139" t="s">
        <v>177</v>
      </c>
      <c r="D129" s="139" t="s">
        <v>167</v>
      </c>
      <c r="E129" s="140" t="s">
        <v>2044</v>
      </c>
      <c r="F129" s="141" t="s">
        <v>2045</v>
      </c>
      <c r="G129" s="142" t="s">
        <v>239</v>
      </c>
      <c r="H129" s="143">
        <v>2</v>
      </c>
      <c r="I129" s="144"/>
      <c r="J129" s="144">
        <f>ROUND(I129*H129,2)</f>
        <v>0</v>
      </c>
      <c r="K129" s="145"/>
      <c r="L129" s="27"/>
      <c r="M129" s="146" t="s">
        <v>1</v>
      </c>
      <c r="N129" s="147" t="s">
        <v>34</v>
      </c>
      <c r="O129" s="148">
        <v>0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169</v>
      </c>
      <c r="AT129" s="150" t="s">
        <v>167</v>
      </c>
      <c r="AU129" s="150" t="s">
        <v>77</v>
      </c>
      <c r="AY129" s="14" t="s">
        <v>165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4" t="s">
        <v>77</v>
      </c>
      <c r="BK129" s="151">
        <f>ROUND(I129*H129,2)</f>
        <v>0</v>
      </c>
      <c r="BL129" s="14" t="s">
        <v>169</v>
      </c>
      <c r="BM129" s="150" t="s">
        <v>188</v>
      </c>
    </row>
    <row r="130" spans="1:65" s="12" customFormat="1" ht="25.95" customHeight="1">
      <c r="B130" s="126"/>
      <c r="D130" s="127" t="s">
        <v>68</v>
      </c>
      <c r="E130" s="128" t="s">
        <v>2046</v>
      </c>
      <c r="F130" s="128" t="s">
        <v>2047</v>
      </c>
      <c r="J130" s="129">
        <f>BK130</f>
        <v>0</v>
      </c>
      <c r="L130" s="126"/>
      <c r="M130" s="130"/>
      <c r="N130" s="131"/>
      <c r="O130" s="131"/>
      <c r="P130" s="132">
        <f>SUM(P131:P134)</f>
        <v>0</v>
      </c>
      <c r="Q130" s="131"/>
      <c r="R130" s="132">
        <f>SUM(R131:R134)</f>
        <v>0</v>
      </c>
      <c r="S130" s="131"/>
      <c r="T130" s="133">
        <f>SUM(T131:T134)</f>
        <v>0</v>
      </c>
      <c r="AR130" s="127" t="s">
        <v>77</v>
      </c>
      <c r="AT130" s="134" t="s">
        <v>68</v>
      </c>
      <c r="AU130" s="134" t="s">
        <v>69</v>
      </c>
      <c r="AY130" s="127" t="s">
        <v>165</v>
      </c>
      <c r="BK130" s="135">
        <f>SUM(BK131:BK134)</f>
        <v>0</v>
      </c>
    </row>
    <row r="131" spans="1:65" s="2" customFormat="1" ht="16.5" customHeight="1">
      <c r="A131" s="26"/>
      <c r="B131" s="138"/>
      <c r="C131" s="139" t="s">
        <v>218</v>
      </c>
      <c r="D131" s="139" t="s">
        <v>167</v>
      </c>
      <c r="E131" s="140" t="s">
        <v>2048</v>
      </c>
      <c r="F131" s="141" t="s">
        <v>2049</v>
      </c>
      <c r="G131" s="142" t="s">
        <v>1489</v>
      </c>
      <c r="H131" s="143">
        <v>8</v>
      </c>
      <c r="I131" s="144"/>
      <c r="J131" s="144">
        <f>ROUND(I131*H131,2)</f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169</v>
      </c>
      <c r="AT131" s="150" t="s">
        <v>167</v>
      </c>
      <c r="AU131" s="150" t="s">
        <v>77</v>
      </c>
      <c r="AY131" s="14" t="s">
        <v>165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4" t="s">
        <v>77</v>
      </c>
      <c r="BK131" s="151">
        <f>ROUND(I131*H131,2)</f>
        <v>0</v>
      </c>
      <c r="BL131" s="14" t="s">
        <v>169</v>
      </c>
      <c r="BM131" s="150" t="s">
        <v>191</v>
      </c>
    </row>
    <row r="132" spans="1:65" s="2" customFormat="1" ht="16.5" customHeight="1">
      <c r="A132" s="26"/>
      <c r="B132" s="138"/>
      <c r="C132" s="139" t="s">
        <v>180</v>
      </c>
      <c r="D132" s="139" t="s">
        <v>167</v>
      </c>
      <c r="E132" s="140" t="s">
        <v>2050</v>
      </c>
      <c r="F132" s="141" t="s">
        <v>2051</v>
      </c>
      <c r="G132" s="142" t="s">
        <v>1489</v>
      </c>
      <c r="H132" s="143">
        <v>4</v>
      </c>
      <c r="I132" s="144"/>
      <c r="J132" s="144">
        <f>ROUND(I132*H132,2)</f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169</v>
      </c>
      <c r="AT132" s="150" t="s">
        <v>167</v>
      </c>
      <c r="AU132" s="150" t="s">
        <v>77</v>
      </c>
      <c r="AY132" s="14" t="s">
        <v>165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4" t="s">
        <v>77</v>
      </c>
      <c r="BK132" s="151">
        <f>ROUND(I132*H132,2)</f>
        <v>0</v>
      </c>
      <c r="BL132" s="14" t="s">
        <v>169</v>
      </c>
      <c r="BM132" s="150" t="s">
        <v>195</v>
      </c>
    </row>
    <row r="133" spans="1:65" s="2" customFormat="1" ht="16.5" customHeight="1">
      <c r="A133" s="26"/>
      <c r="B133" s="138"/>
      <c r="C133" s="139" t="s">
        <v>225</v>
      </c>
      <c r="D133" s="139" t="s">
        <v>167</v>
      </c>
      <c r="E133" s="140" t="s">
        <v>2052</v>
      </c>
      <c r="F133" s="141" t="s">
        <v>2053</v>
      </c>
      <c r="G133" s="142" t="s">
        <v>1489</v>
      </c>
      <c r="H133" s="143">
        <v>4</v>
      </c>
      <c r="I133" s="144"/>
      <c r="J133" s="144">
        <f>ROUND(I133*H133,2)</f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169</v>
      </c>
      <c r="AT133" s="150" t="s">
        <v>167</v>
      </c>
      <c r="AU133" s="150" t="s">
        <v>77</v>
      </c>
      <c r="AY133" s="14" t="s">
        <v>165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4" t="s">
        <v>77</v>
      </c>
      <c r="BK133" s="151">
        <f>ROUND(I133*H133,2)</f>
        <v>0</v>
      </c>
      <c r="BL133" s="14" t="s">
        <v>169</v>
      </c>
      <c r="BM133" s="150" t="s">
        <v>198</v>
      </c>
    </row>
    <row r="134" spans="1:65" s="2" customFormat="1" ht="16.5" customHeight="1">
      <c r="A134" s="26"/>
      <c r="B134" s="138"/>
      <c r="C134" s="139" t="s">
        <v>182</v>
      </c>
      <c r="D134" s="139" t="s">
        <v>167</v>
      </c>
      <c r="E134" s="140" t="s">
        <v>2054</v>
      </c>
      <c r="F134" s="141" t="s">
        <v>2055</v>
      </c>
      <c r="G134" s="142" t="s">
        <v>1489</v>
      </c>
      <c r="H134" s="143">
        <v>1</v>
      </c>
      <c r="I134" s="144"/>
      <c r="J134" s="144">
        <f>ROUND(I134*H134,2)</f>
        <v>0</v>
      </c>
      <c r="K134" s="145"/>
      <c r="L134" s="27"/>
      <c r="M134" s="162" t="s">
        <v>1</v>
      </c>
      <c r="N134" s="163" t="s">
        <v>34</v>
      </c>
      <c r="O134" s="164">
        <v>0</v>
      </c>
      <c r="P134" s="164">
        <f>O134*H134</f>
        <v>0</v>
      </c>
      <c r="Q134" s="164">
        <v>0</v>
      </c>
      <c r="R134" s="164">
        <f>Q134*H134</f>
        <v>0</v>
      </c>
      <c r="S134" s="164">
        <v>0</v>
      </c>
      <c r="T134" s="16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169</v>
      </c>
      <c r="AT134" s="150" t="s">
        <v>167</v>
      </c>
      <c r="AU134" s="150" t="s">
        <v>77</v>
      </c>
      <c r="AY134" s="14" t="s">
        <v>165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4" t="s">
        <v>77</v>
      </c>
      <c r="BK134" s="151">
        <f>ROUND(I134*H134,2)</f>
        <v>0</v>
      </c>
      <c r="BL134" s="14" t="s">
        <v>169</v>
      </c>
      <c r="BM134" s="150" t="s">
        <v>200</v>
      </c>
    </row>
    <row r="135" spans="1:65" s="2" customFormat="1" ht="6.9" customHeight="1">
      <c r="A135" s="26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27"/>
      <c r="M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</sheetData>
  <autoFilter ref="C118:K134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216"/>
  <sheetViews>
    <sheetView showGridLines="0" topLeftCell="A200" workbookViewId="0">
      <selection activeCell="I210" sqref="I210:I21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106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2056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ROUND(J127,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ROUND((SUM(BE127:BE215)),  2)</f>
        <v>0</v>
      </c>
      <c r="G33" s="26"/>
      <c r="H33" s="26"/>
      <c r="I33" s="95">
        <v>0.21</v>
      </c>
      <c r="J33" s="94">
        <f>ROUND(((SUM(BE127:BE215))*I33),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ROUND((SUM(BF127:BF215)),  2)</f>
        <v>0</v>
      </c>
      <c r="G34" s="26"/>
      <c r="H34" s="26"/>
      <c r="I34" s="95">
        <v>0.15</v>
      </c>
      <c r="J34" s="94">
        <f>ROUND(((SUM(BF127:BF215))*I34),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ROUND((SUM(BG127:BG215)),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ROUND((SUM(BH127:BH215)),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ROUND((SUM(BI127:BI215)),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KCM2 - zpevněné plochy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118</v>
      </c>
      <c r="E97" s="109"/>
      <c r="F97" s="109"/>
      <c r="G97" s="109"/>
      <c r="H97" s="109"/>
      <c r="I97" s="109"/>
      <c r="J97" s="110">
        <f>J128</f>
        <v>0</v>
      </c>
      <c r="L97" s="107"/>
    </row>
    <row r="98" spans="1:31" s="10" customFormat="1" ht="19.95" customHeight="1">
      <c r="B98" s="111"/>
      <c r="D98" s="112" t="s">
        <v>119</v>
      </c>
      <c r="E98" s="113"/>
      <c r="F98" s="113"/>
      <c r="G98" s="113"/>
      <c r="H98" s="113"/>
      <c r="I98" s="113"/>
      <c r="J98" s="114">
        <f>J129</f>
        <v>0</v>
      </c>
      <c r="L98" s="111"/>
    </row>
    <row r="99" spans="1:31" s="10" customFormat="1" ht="19.95" customHeight="1">
      <c r="B99" s="111"/>
      <c r="D99" s="112" t="s">
        <v>121</v>
      </c>
      <c r="E99" s="113"/>
      <c r="F99" s="113"/>
      <c r="G99" s="113"/>
      <c r="H99" s="113"/>
      <c r="I99" s="113"/>
      <c r="J99" s="114">
        <f>J155</f>
        <v>0</v>
      </c>
      <c r="L99" s="111"/>
    </row>
    <row r="100" spans="1:31" s="10" customFormat="1" ht="19.95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J160</f>
        <v>0</v>
      </c>
      <c r="L100" s="111"/>
    </row>
    <row r="101" spans="1:31" s="10" customFormat="1" ht="19.95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J174</f>
        <v>0</v>
      </c>
      <c r="L101" s="111"/>
    </row>
    <row r="102" spans="1:31" s="10" customFormat="1" ht="19.95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J180</f>
        <v>0</v>
      </c>
      <c r="L102" s="111"/>
    </row>
    <row r="103" spans="1:31" s="10" customFormat="1" ht="19.95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J195</f>
        <v>0</v>
      </c>
      <c r="L103" s="111"/>
    </row>
    <row r="104" spans="1:31" s="10" customFormat="1" ht="19.95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J206</f>
        <v>0</v>
      </c>
      <c r="L104" s="111"/>
    </row>
    <row r="105" spans="1:31" s="9" customFormat="1" ht="24.9" customHeight="1">
      <c r="B105" s="107"/>
      <c r="D105" s="108" t="s">
        <v>128</v>
      </c>
      <c r="E105" s="109"/>
      <c r="F105" s="109"/>
      <c r="G105" s="109"/>
      <c r="H105" s="109"/>
      <c r="I105" s="109"/>
      <c r="J105" s="110">
        <f>J208</f>
        <v>0</v>
      </c>
      <c r="L105" s="107"/>
    </row>
    <row r="106" spans="1:31" s="10" customFormat="1" ht="19.95" customHeight="1">
      <c r="B106" s="111"/>
      <c r="D106" s="112" t="s">
        <v>143</v>
      </c>
      <c r="E106" s="113"/>
      <c r="F106" s="113"/>
      <c r="G106" s="113"/>
      <c r="H106" s="113"/>
      <c r="I106" s="113"/>
      <c r="J106" s="114">
        <f>J209</f>
        <v>0</v>
      </c>
      <c r="L106" s="111"/>
    </row>
    <row r="107" spans="1:31" s="10" customFormat="1" ht="19.95" customHeight="1">
      <c r="B107" s="111"/>
      <c r="D107" s="112" t="s">
        <v>146</v>
      </c>
      <c r="E107" s="113"/>
      <c r="F107" s="113"/>
      <c r="G107" s="113"/>
      <c r="H107" s="113"/>
      <c r="I107" s="113"/>
      <c r="J107" s="114">
        <f>J213</f>
        <v>0</v>
      </c>
      <c r="L107" s="111"/>
    </row>
    <row r="108" spans="1:31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" customHeight="1">
      <c r="A114" s="26"/>
      <c r="B114" s="27"/>
      <c r="C114" s="18" t="s">
        <v>150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10" t="str">
        <f>E7</f>
        <v>Komunitní centrum Máslovice - II.etapa</v>
      </c>
      <c r="F117" s="211"/>
      <c r="G117" s="211"/>
      <c r="H117" s="211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111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201" t="str">
        <f>E9</f>
        <v>KCM2 - zpevněné plochy</v>
      </c>
      <c r="F119" s="209"/>
      <c r="G119" s="209"/>
      <c r="H119" s="209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16</v>
      </c>
      <c r="D121" s="26"/>
      <c r="E121" s="26"/>
      <c r="F121" s="21" t="str">
        <f>F12</f>
        <v xml:space="preserve"> </v>
      </c>
      <c r="G121" s="26"/>
      <c r="H121" s="26"/>
      <c r="I121" s="23" t="s">
        <v>18</v>
      </c>
      <c r="J121" s="49" t="str">
        <f>IF(J12="","",J12)</f>
        <v/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19</v>
      </c>
      <c r="D123" s="26"/>
      <c r="E123" s="26"/>
      <c r="F123" s="21" t="str">
        <f>E15</f>
        <v>Obec Máslovice</v>
      </c>
      <c r="G123" s="26"/>
      <c r="H123" s="26"/>
      <c r="I123" s="23" t="s">
        <v>24</v>
      </c>
      <c r="J123" s="24" t="str">
        <f>E21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>
      <c r="A124" s="26"/>
      <c r="B124" s="27"/>
      <c r="C124" s="23" t="s">
        <v>23</v>
      </c>
      <c r="D124" s="26"/>
      <c r="E124" s="26"/>
      <c r="F124" s="21" t="str">
        <f>IF(E18="","",E18)</f>
        <v/>
      </c>
      <c r="G124" s="26"/>
      <c r="H124" s="26"/>
      <c r="I124" s="23" t="s">
        <v>27</v>
      </c>
      <c r="J124" s="24" t="str">
        <f>E24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5"/>
      <c r="B126" s="116"/>
      <c r="C126" s="117" t="s">
        <v>151</v>
      </c>
      <c r="D126" s="118" t="s">
        <v>54</v>
      </c>
      <c r="E126" s="118" t="s">
        <v>50</v>
      </c>
      <c r="F126" s="118" t="s">
        <v>51</v>
      </c>
      <c r="G126" s="118" t="s">
        <v>152</v>
      </c>
      <c r="H126" s="118" t="s">
        <v>153</v>
      </c>
      <c r="I126" s="118" t="s">
        <v>154</v>
      </c>
      <c r="J126" s="119" t="s">
        <v>115</v>
      </c>
      <c r="K126" s="120" t="s">
        <v>155</v>
      </c>
      <c r="L126" s="121"/>
      <c r="M126" s="56" t="s">
        <v>1</v>
      </c>
      <c r="N126" s="57" t="s">
        <v>33</v>
      </c>
      <c r="O126" s="57" t="s">
        <v>156</v>
      </c>
      <c r="P126" s="57" t="s">
        <v>157</v>
      </c>
      <c r="Q126" s="57" t="s">
        <v>158</v>
      </c>
      <c r="R126" s="57" t="s">
        <v>159</v>
      </c>
      <c r="S126" s="57" t="s">
        <v>160</v>
      </c>
      <c r="T126" s="58" t="s">
        <v>161</v>
      </c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</row>
    <row r="127" spans="1:63" s="2" customFormat="1" ht="22.95" customHeight="1">
      <c r="A127" s="26"/>
      <c r="B127" s="27"/>
      <c r="C127" s="63" t="s">
        <v>162</v>
      </c>
      <c r="D127" s="26"/>
      <c r="E127" s="26"/>
      <c r="F127" s="26"/>
      <c r="G127" s="26"/>
      <c r="H127" s="26"/>
      <c r="I127" s="26"/>
      <c r="J127" s="122">
        <f>BK127</f>
        <v>0</v>
      </c>
      <c r="K127" s="26"/>
      <c r="L127" s="27"/>
      <c r="M127" s="59"/>
      <c r="N127" s="50"/>
      <c r="O127" s="60"/>
      <c r="P127" s="123">
        <f>P128+P208</f>
        <v>0</v>
      </c>
      <c r="Q127" s="60"/>
      <c r="R127" s="123">
        <f>R128+R208</f>
        <v>0</v>
      </c>
      <c r="S127" s="60"/>
      <c r="T127" s="124">
        <f>T128+T208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68</v>
      </c>
      <c r="AU127" s="14" t="s">
        <v>117</v>
      </c>
      <c r="BK127" s="125">
        <f>BK128+BK208</f>
        <v>0</v>
      </c>
    </row>
    <row r="128" spans="1:63" s="12" customFormat="1" ht="25.95" customHeight="1">
      <c r="B128" s="126"/>
      <c r="D128" s="127" t="s">
        <v>68</v>
      </c>
      <c r="E128" s="128" t="s">
        <v>163</v>
      </c>
      <c r="F128" s="128" t="s">
        <v>164</v>
      </c>
      <c r="J128" s="129">
        <f>BK128</f>
        <v>0</v>
      </c>
      <c r="L128" s="126"/>
      <c r="M128" s="130"/>
      <c r="N128" s="131"/>
      <c r="O128" s="131"/>
      <c r="P128" s="132">
        <f>P129+P155+P160+P174+P180+P195+P206</f>
        <v>0</v>
      </c>
      <c r="Q128" s="131"/>
      <c r="R128" s="132">
        <f>R129+R155+R160+R174+R180+R195+R206</f>
        <v>0</v>
      </c>
      <c r="S128" s="131"/>
      <c r="T128" s="133">
        <f>T129+T155+T160+T174+T180+T195+T206</f>
        <v>0</v>
      </c>
      <c r="AR128" s="127" t="s">
        <v>77</v>
      </c>
      <c r="AT128" s="134" t="s">
        <v>68</v>
      </c>
      <c r="AU128" s="134" t="s">
        <v>69</v>
      </c>
      <c r="AY128" s="127" t="s">
        <v>165</v>
      </c>
      <c r="BK128" s="135">
        <f>BK129+BK155+BK160+BK174+BK180+BK195+BK206</f>
        <v>0</v>
      </c>
    </row>
    <row r="129" spans="1:65" s="12" customFormat="1" ht="22.95" customHeight="1">
      <c r="B129" s="126"/>
      <c r="D129" s="127" t="s">
        <v>68</v>
      </c>
      <c r="E129" s="136" t="s">
        <v>77</v>
      </c>
      <c r="F129" s="136" t="s">
        <v>166</v>
      </c>
      <c r="J129" s="137">
        <f>BK129</f>
        <v>0</v>
      </c>
      <c r="L129" s="126"/>
      <c r="M129" s="130"/>
      <c r="N129" s="131"/>
      <c r="O129" s="131"/>
      <c r="P129" s="132">
        <f>SUM(P130:P154)</f>
        <v>0</v>
      </c>
      <c r="Q129" s="131"/>
      <c r="R129" s="132">
        <f>SUM(R130:R154)</f>
        <v>0</v>
      </c>
      <c r="S129" s="131"/>
      <c r="T129" s="133">
        <f>SUM(T130:T154)</f>
        <v>0</v>
      </c>
      <c r="AR129" s="127" t="s">
        <v>77</v>
      </c>
      <c r="AT129" s="134" t="s">
        <v>68</v>
      </c>
      <c r="AU129" s="134" t="s">
        <v>77</v>
      </c>
      <c r="AY129" s="127" t="s">
        <v>165</v>
      </c>
      <c r="BK129" s="135">
        <f>SUM(BK130:BK154)</f>
        <v>0</v>
      </c>
    </row>
    <row r="130" spans="1:65" s="2" customFormat="1" ht="44.25" customHeight="1">
      <c r="A130" s="26"/>
      <c r="B130" s="138"/>
      <c r="C130" s="139" t="s">
        <v>79</v>
      </c>
      <c r="D130" s="139" t="s">
        <v>167</v>
      </c>
      <c r="E130" s="140" t="s">
        <v>2057</v>
      </c>
      <c r="F130" s="141" t="s">
        <v>2058</v>
      </c>
      <c r="G130" s="142" t="s">
        <v>239</v>
      </c>
      <c r="H130" s="143">
        <v>29</v>
      </c>
      <c r="I130" s="144"/>
      <c r="J130" s="144">
        <f t="shared" ref="J130:J154" si="0">ROUND(I130*H130,2)</f>
        <v>0</v>
      </c>
      <c r="K130" s="145"/>
      <c r="L130" s="27"/>
      <c r="M130" s="146" t="s">
        <v>1</v>
      </c>
      <c r="N130" s="147" t="s">
        <v>34</v>
      </c>
      <c r="O130" s="148">
        <v>0</v>
      </c>
      <c r="P130" s="148">
        <f t="shared" ref="P130:P154" si="1">O130*H130</f>
        <v>0</v>
      </c>
      <c r="Q130" s="148">
        <v>0</v>
      </c>
      <c r="R130" s="148">
        <f t="shared" ref="R130:R154" si="2">Q130*H130</f>
        <v>0</v>
      </c>
      <c r="S130" s="148">
        <v>0</v>
      </c>
      <c r="T130" s="149">
        <f t="shared" ref="T130:T154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169</v>
      </c>
      <c r="AT130" s="150" t="s">
        <v>167</v>
      </c>
      <c r="AU130" s="150" t="s">
        <v>79</v>
      </c>
      <c r="AY130" s="14" t="s">
        <v>165</v>
      </c>
      <c r="BE130" s="151">
        <f t="shared" ref="BE130:BE154" si="4">IF(N130="základní",J130,0)</f>
        <v>0</v>
      </c>
      <c r="BF130" s="151">
        <f t="shared" ref="BF130:BF154" si="5">IF(N130="snížená",J130,0)</f>
        <v>0</v>
      </c>
      <c r="BG130" s="151">
        <f t="shared" ref="BG130:BG154" si="6">IF(N130="zákl. přenesená",J130,0)</f>
        <v>0</v>
      </c>
      <c r="BH130" s="151">
        <f t="shared" ref="BH130:BH154" si="7">IF(N130="sníž. přenesená",J130,0)</f>
        <v>0</v>
      </c>
      <c r="BI130" s="151">
        <f t="shared" ref="BI130:BI154" si="8">IF(N130="nulová",J130,0)</f>
        <v>0</v>
      </c>
      <c r="BJ130" s="14" t="s">
        <v>77</v>
      </c>
      <c r="BK130" s="151">
        <f t="shared" ref="BK130:BK154" si="9">ROUND(I130*H130,2)</f>
        <v>0</v>
      </c>
      <c r="BL130" s="14" t="s">
        <v>169</v>
      </c>
      <c r="BM130" s="150" t="s">
        <v>169</v>
      </c>
    </row>
    <row r="131" spans="1:65" s="2" customFormat="1" ht="33" customHeight="1">
      <c r="A131" s="26"/>
      <c r="B131" s="138"/>
      <c r="C131" s="139" t="s">
        <v>199</v>
      </c>
      <c r="D131" s="139" t="s">
        <v>167</v>
      </c>
      <c r="E131" s="140" t="s">
        <v>2059</v>
      </c>
      <c r="F131" s="141" t="s">
        <v>2060</v>
      </c>
      <c r="G131" s="142" t="s">
        <v>239</v>
      </c>
      <c r="H131" s="143">
        <v>33.799999999999997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169</v>
      </c>
      <c r="AT131" s="150" t="s">
        <v>167</v>
      </c>
      <c r="AU131" s="150" t="s">
        <v>79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174</v>
      </c>
    </row>
    <row r="132" spans="1:65" s="2" customFormat="1" ht="66.75" customHeight="1">
      <c r="A132" s="26"/>
      <c r="B132" s="138"/>
      <c r="C132" s="139" t="s">
        <v>169</v>
      </c>
      <c r="D132" s="139" t="s">
        <v>167</v>
      </c>
      <c r="E132" s="140" t="s">
        <v>2061</v>
      </c>
      <c r="F132" s="141" t="s">
        <v>2062</v>
      </c>
      <c r="G132" s="142" t="s">
        <v>239</v>
      </c>
      <c r="H132" s="143">
        <v>22.6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169</v>
      </c>
      <c r="AT132" s="150" t="s">
        <v>167</v>
      </c>
      <c r="AU132" s="150" t="s">
        <v>79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177</v>
      </c>
    </row>
    <row r="133" spans="1:65" s="2" customFormat="1" ht="62.7" customHeight="1">
      <c r="A133" s="26"/>
      <c r="B133" s="138"/>
      <c r="C133" s="139" t="s">
        <v>204</v>
      </c>
      <c r="D133" s="139" t="s">
        <v>167</v>
      </c>
      <c r="E133" s="140" t="s">
        <v>2063</v>
      </c>
      <c r="F133" s="141" t="s">
        <v>2064</v>
      </c>
      <c r="G133" s="142" t="s">
        <v>239</v>
      </c>
      <c r="H133" s="143">
        <v>265.60000000000002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169</v>
      </c>
      <c r="AT133" s="150" t="s">
        <v>167</v>
      </c>
      <c r="AU133" s="150" t="s">
        <v>79</v>
      </c>
      <c r="AY133" s="14" t="s">
        <v>165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77</v>
      </c>
      <c r="BK133" s="151">
        <f t="shared" si="9"/>
        <v>0</v>
      </c>
      <c r="BL133" s="14" t="s">
        <v>169</v>
      </c>
      <c r="BM133" s="150" t="s">
        <v>180</v>
      </c>
    </row>
    <row r="134" spans="1:65" s="2" customFormat="1" ht="55.5" customHeight="1">
      <c r="A134" s="26"/>
      <c r="B134" s="138"/>
      <c r="C134" s="139" t="s">
        <v>174</v>
      </c>
      <c r="D134" s="139" t="s">
        <v>167</v>
      </c>
      <c r="E134" s="140" t="s">
        <v>2065</v>
      </c>
      <c r="F134" s="141" t="s">
        <v>2066</v>
      </c>
      <c r="G134" s="142" t="s">
        <v>239</v>
      </c>
      <c r="H134" s="143">
        <v>14.9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169</v>
      </c>
      <c r="AT134" s="150" t="s">
        <v>167</v>
      </c>
      <c r="AU134" s="150" t="s">
        <v>79</v>
      </c>
      <c r="AY134" s="14" t="s">
        <v>165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77</v>
      </c>
      <c r="BK134" s="151">
        <f t="shared" si="9"/>
        <v>0</v>
      </c>
      <c r="BL134" s="14" t="s">
        <v>169</v>
      </c>
      <c r="BM134" s="150" t="s">
        <v>182</v>
      </c>
    </row>
    <row r="135" spans="1:65" s="2" customFormat="1" ht="62.7" customHeight="1">
      <c r="A135" s="26"/>
      <c r="B135" s="138"/>
      <c r="C135" s="139" t="s">
        <v>211</v>
      </c>
      <c r="D135" s="139" t="s">
        <v>167</v>
      </c>
      <c r="E135" s="140" t="s">
        <v>2067</v>
      </c>
      <c r="F135" s="141" t="s">
        <v>2068</v>
      </c>
      <c r="G135" s="142" t="s">
        <v>239</v>
      </c>
      <c r="H135" s="143">
        <v>54.6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169</v>
      </c>
      <c r="AT135" s="150" t="s">
        <v>167</v>
      </c>
      <c r="AU135" s="150" t="s">
        <v>79</v>
      </c>
      <c r="AY135" s="14" t="s">
        <v>165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77</v>
      </c>
      <c r="BK135" s="151">
        <f t="shared" si="9"/>
        <v>0</v>
      </c>
      <c r="BL135" s="14" t="s">
        <v>169</v>
      </c>
      <c r="BM135" s="150" t="s">
        <v>185</v>
      </c>
    </row>
    <row r="136" spans="1:65" s="2" customFormat="1" ht="55.5" customHeight="1">
      <c r="A136" s="26"/>
      <c r="B136" s="138"/>
      <c r="C136" s="139" t="s">
        <v>177</v>
      </c>
      <c r="D136" s="139" t="s">
        <v>167</v>
      </c>
      <c r="E136" s="140" t="s">
        <v>2069</v>
      </c>
      <c r="F136" s="141" t="s">
        <v>2070</v>
      </c>
      <c r="G136" s="142" t="s">
        <v>239</v>
      </c>
      <c r="H136" s="143">
        <v>54.6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169</v>
      </c>
      <c r="AT136" s="150" t="s">
        <v>167</v>
      </c>
      <c r="AU136" s="150" t="s">
        <v>79</v>
      </c>
      <c r="AY136" s="14" t="s">
        <v>165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77</v>
      </c>
      <c r="BK136" s="151">
        <f t="shared" si="9"/>
        <v>0</v>
      </c>
      <c r="BL136" s="14" t="s">
        <v>169</v>
      </c>
      <c r="BM136" s="150" t="s">
        <v>188</v>
      </c>
    </row>
    <row r="137" spans="1:65" s="2" customFormat="1" ht="55.5" customHeight="1">
      <c r="A137" s="26"/>
      <c r="B137" s="138"/>
      <c r="C137" s="139" t="s">
        <v>218</v>
      </c>
      <c r="D137" s="139" t="s">
        <v>167</v>
      </c>
      <c r="E137" s="140" t="s">
        <v>2071</v>
      </c>
      <c r="F137" s="141" t="s">
        <v>2072</v>
      </c>
      <c r="G137" s="142" t="s">
        <v>239</v>
      </c>
      <c r="H137" s="143">
        <v>86.6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34</v>
      </c>
      <c r="O137" s="148">
        <v>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169</v>
      </c>
      <c r="AT137" s="150" t="s">
        <v>167</v>
      </c>
      <c r="AU137" s="150" t="s">
        <v>79</v>
      </c>
      <c r="AY137" s="14" t="s">
        <v>165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77</v>
      </c>
      <c r="BK137" s="151">
        <f t="shared" si="9"/>
        <v>0</v>
      </c>
      <c r="BL137" s="14" t="s">
        <v>169</v>
      </c>
      <c r="BM137" s="150" t="s">
        <v>191</v>
      </c>
    </row>
    <row r="138" spans="1:65" s="2" customFormat="1" ht="49.2" customHeight="1">
      <c r="A138" s="26"/>
      <c r="B138" s="138"/>
      <c r="C138" s="139" t="s">
        <v>180</v>
      </c>
      <c r="D138" s="139" t="s">
        <v>167</v>
      </c>
      <c r="E138" s="140" t="s">
        <v>2073</v>
      </c>
      <c r="F138" s="141" t="s">
        <v>2074</v>
      </c>
      <c r="G138" s="142" t="s">
        <v>173</v>
      </c>
      <c r="H138" s="143">
        <v>34.9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34</v>
      </c>
      <c r="O138" s="148">
        <v>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169</v>
      </c>
      <c r="AT138" s="150" t="s">
        <v>167</v>
      </c>
      <c r="AU138" s="150" t="s">
        <v>79</v>
      </c>
      <c r="AY138" s="14" t="s">
        <v>165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77</v>
      </c>
      <c r="BK138" s="151">
        <f t="shared" si="9"/>
        <v>0</v>
      </c>
      <c r="BL138" s="14" t="s">
        <v>169</v>
      </c>
      <c r="BM138" s="150" t="s">
        <v>195</v>
      </c>
    </row>
    <row r="139" spans="1:65" s="2" customFormat="1" ht="33" customHeight="1">
      <c r="A139" s="26"/>
      <c r="B139" s="138"/>
      <c r="C139" s="139" t="s">
        <v>225</v>
      </c>
      <c r="D139" s="139" t="s">
        <v>167</v>
      </c>
      <c r="E139" s="140" t="s">
        <v>2075</v>
      </c>
      <c r="F139" s="141" t="s">
        <v>2076</v>
      </c>
      <c r="G139" s="142" t="s">
        <v>279</v>
      </c>
      <c r="H139" s="143">
        <v>32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169</v>
      </c>
      <c r="AT139" s="150" t="s">
        <v>167</v>
      </c>
      <c r="AU139" s="150" t="s">
        <v>79</v>
      </c>
      <c r="AY139" s="14" t="s">
        <v>165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77</v>
      </c>
      <c r="BK139" s="151">
        <f t="shared" si="9"/>
        <v>0</v>
      </c>
      <c r="BL139" s="14" t="s">
        <v>169</v>
      </c>
      <c r="BM139" s="150" t="s">
        <v>198</v>
      </c>
    </row>
    <row r="140" spans="1:65" s="2" customFormat="1" ht="62.7" customHeight="1">
      <c r="A140" s="26"/>
      <c r="B140" s="138"/>
      <c r="C140" s="139" t="s">
        <v>182</v>
      </c>
      <c r="D140" s="139" t="s">
        <v>167</v>
      </c>
      <c r="E140" s="140" t="s">
        <v>2077</v>
      </c>
      <c r="F140" s="141" t="s">
        <v>2078</v>
      </c>
      <c r="G140" s="142" t="s">
        <v>168</v>
      </c>
      <c r="H140" s="143">
        <v>10.76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169</v>
      </c>
      <c r="AT140" s="150" t="s">
        <v>167</v>
      </c>
      <c r="AU140" s="150" t="s">
        <v>79</v>
      </c>
      <c r="AY140" s="14" t="s">
        <v>165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77</v>
      </c>
      <c r="BK140" s="151">
        <f t="shared" si="9"/>
        <v>0</v>
      </c>
      <c r="BL140" s="14" t="s">
        <v>169</v>
      </c>
      <c r="BM140" s="150" t="s">
        <v>200</v>
      </c>
    </row>
    <row r="141" spans="1:65" s="2" customFormat="1" ht="37.950000000000003" customHeight="1">
      <c r="A141" s="26"/>
      <c r="B141" s="138"/>
      <c r="C141" s="139" t="s">
        <v>233</v>
      </c>
      <c r="D141" s="139" t="s">
        <v>167</v>
      </c>
      <c r="E141" s="140" t="s">
        <v>215</v>
      </c>
      <c r="F141" s="141" t="s">
        <v>216</v>
      </c>
      <c r="G141" s="142" t="s">
        <v>168</v>
      </c>
      <c r="H141" s="143">
        <v>10.76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169</v>
      </c>
      <c r="AT141" s="150" t="s">
        <v>167</v>
      </c>
      <c r="AU141" s="150" t="s">
        <v>79</v>
      </c>
      <c r="AY141" s="14" t="s">
        <v>165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77</v>
      </c>
      <c r="BK141" s="151">
        <f t="shared" si="9"/>
        <v>0</v>
      </c>
      <c r="BL141" s="14" t="s">
        <v>169</v>
      </c>
      <c r="BM141" s="150" t="s">
        <v>203</v>
      </c>
    </row>
    <row r="142" spans="1:65" s="2" customFormat="1" ht="37.950000000000003" customHeight="1">
      <c r="A142" s="26"/>
      <c r="B142" s="138"/>
      <c r="C142" s="139" t="s">
        <v>185</v>
      </c>
      <c r="D142" s="139" t="s">
        <v>167</v>
      </c>
      <c r="E142" s="140" t="s">
        <v>2079</v>
      </c>
      <c r="F142" s="141" t="s">
        <v>2080</v>
      </c>
      <c r="G142" s="142" t="s">
        <v>168</v>
      </c>
      <c r="H142" s="143">
        <v>5.7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34</v>
      </c>
      <c r="O142" s="148">
        <v>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169</v>
      </c>
      <c r="AT142" s="150" t="s">
        <v>167</v>
      </c>
      <c r="AU142" s="150" t="s">
        <v>79</v>
      </c>
      <c r="AY142" s="14" t="s">
        <v>165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77</v>
      </c>
      <c r="BK142" s="151">
        <f t="shared" si="9"/>
        <v>0</v>
      </c>
      <c r="BL142" s="14" t="s">
        <v>169</v>
      </c>
      <c r="BM142" s="150" t="s">
        <v>207</v>
      </c>
    </row>
    <row r="143" spans="1:65" s="2" customFormat="1" ht="37.950000000000003" customHeight="1">
      <c r="A143" s="26"/>
      <c r="B143" s="138"/>
      <c r="C143" s="139" t="s">
        <v>8</v>
      </c>
      <c r="D143" s="139" t="s">
        <v>167</v>
      </c>
      <c r="E143" s="140" t="s">
        <v>2081</v>
      </c>
      <c r="F143" s="141" t="s">
        <v>2082</v>
      </c>
      <c r="G143" s="142" t="s">
        <v>168</v>
      </c>
      <c r="H143" s="143">
        <v>10.7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34</v>
      </c>
      <c r="O143" s="148">
        <v>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169</v>
      </c>
      <c r="AT143" s="150" t="s">
        <v>167</v>
      </c>
      <c r="AU143" s="150" t="s">
        <v>79</v>
      </c>
      <c r="AY143" s="14" t="s">
        <v>165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77</v>
      </c>
      <c r="BK143" s="151">
        <f t="shared" si="9"/>
        <v>0</v>
      </c>
      <c r="BL143" s="14" t="s">
        <v>169</v>
      </c>
      <c r="BM143" s="150" t="s">
        <v>210</v>
      </c>
    </row>
    <row r="144" spans="1:65" s="2" customFormat="1" ht="37.950000000000003" customHeight="1">
      <c r="A144" s="26"/>
      <c r="B144" s="138"/>
      <c r="C144" s="139" t="s">
        <v>188</v>
      </c>
      <c r="D144" s="139" t="s">
        <v>167</v>
      </c>
      <c r="E144" s="140" t="s">
        <v>2083</v>
      </c>
      <c r="F144" s="141" t="s">
        <v>2084</v>
      </c>
      <c r="G144" s="142" t="s">
        <v>239</v>
      </c>
      <c r="H144" s="143">
        <v>200.5</v>
      </c>
      <c r="I144" s="144"/>
      <c r="J144" s="144">
        <f t="shared" si="0"/>
        <v>0</v>
      </c>
      <c r="K144" s="145"/>
      <c r="L144" s="27"/>
      <c r="M144" s="146" t="s">
        <v>1</v>
      </c>
      <c r="N144" s="147" t="s">
        <v>34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169</v>
      </c>
      <c r="AT144" s="150" t="s">
        <v>167</v>
      </c>
      <c r="AU144" s="150" t="s">
        <v>79</v>
      </c>
      <c r="AY144" s="14" t="s">
        <v>165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77</v>
      </c>
      <c r="BK144" s="151">
        <f t="shared" si="9"/>
        <v>0</v>
      </c>
      <c r="BL144" s="14" t="s">
        <v>169</v>
      </c>
      <c r="BM144" s="150" t="s">
        <v>214</v>
      </c>
    </row>
    <row r="145" spans="1:65" s="2" customFormat="1" ht="16.5" customHeight="1">
      <c r="A145" s="26"/>
      <c r="B145" s="138"/>
      <c r="C145" s="152" t="s">
        <v>247</v>
      </c>
      <c r="D145" s="152" t="s">
        <v>192</v>
      </c>
      <c r="E145" s="153" t="s">
        <v>2085</v>
      </c>
      <c r="F145" s="154" t="s">
        <v>2086</v>
      </c>
      <c r="G145" s="155" t="s">
        <v>220</v>
      </c>
      <c r="H145" s="156">
        <v>51.637999999999998</v>
      </c>
      <c r="I145" s="157"/>
      <c r="J145" s="157">
        <f t="shared" si="0"/>
        <v>0</v>
      </c>
      <c r="K145" s="158"/>
      <c r="L145" s="159"/>
      <c r="M145" s="160" t="s">
        <v>1</v>
      </c>
      <c r="N145" s="161" t="s">
        <v>34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177</v>
      </c>
      <c r="AT145" s="150" t="s">
        <v>192</v>
      </c>
      <c r="AU145" s="150" t="s">
        <v>79</v>
      </c>
      <c r="AY145" s="14" t="s">
        <v>165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77</v>
      </c>
      <c r="BK145" s="151">
        <f t="shared" si="9"/>
        <v>0</v>
      </c>
      <c r="BL145" s="14" t="s">
        <v>169</v>
      </c>
      <c r="BM145" s="150" t="s">
        <v>217</v>
      </c>
    </row>
    <row r="146" spans="1:65" s="2" customFormat="1" ht="37.950000000000003" customHeight="1">
      <c r="A146" s="26"/>
      <c r="B146" s="138"/>
      <c r="C146" s="139" t="s">
        <v>191</v>
      </c>
      <c r="D146" s="139" t="s">
        <v>167</v>
      </c>
      <c r="E146" s="140" t="s">
        <v>2087</v>
      </c>
      <c r="F146" s="141" t="s">
        <v>2088</v>
      </c>
      <c r="G146" s="142" t="s">
        <v>239</v>
      </c>
      <c r="H146" s="143">
        <v>200.5</v>
      </c>
      <c r="I146" s="144"/>
      <c r="J146" s="144">
        <f t="shared" si="0"/>
        <v>0</v>
      </c>
      <c r="K146" s="145"/>
      <c r="L146" s="27"/>
      <c r="M146" s="146" t="s">
        <v>1</v>
      </c>
      <c r="N146" s="147" t="s">
        <v>34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169</v>
      </c>
      <c r="AT146" s="150" t="s">
        <v>167</v>
      </c>
      <c r="AU146" s="150" t="s">
        <v>79</v>
      </c>
      <c r="AY146" s="14" t="s">
        <v>165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77</v>
      </c>
      <c r="BK146" s="151">
        <f t="shared" si="9"/>
        <v>0</v>
      </c>
      <c r="BL146" s="14" t="s">
        <v>169</v>
      </c>
      <c r="BM146" s="150" t="s">
        <v>221</v>
      </c>
    </row>
    <row r="147" spans="1:65" s="2" customFormat="1" ht="16.5" customHeight="1">
      <c r="A147" s="26"/>
      <c r="B147" s="138"/>
      <c r="C147" s="152" t="s">
        <v>254</v>
      </c>
      <c r="D147" s="152" t="s">
        <v>192</v>
      </c>
      <c r="E147" s="153" t="s">
        <v>2089</v>
      </c>
      <c r="F147" s="154" t="s">
        <v>2090</v>
      </c>
      <c r="G147" s="155" t="s">
        <v>666</v>
      </c>
      <c r="H147" s="156">
        <v>4.01</v>
      </c>
      <c r="I147" s="157"/>
      <c r="J147" s="157">
        <f t="shared" si="0"/>
        <v>0</v>
      </c>
      <c r="K147" s="158"/>
      <c r="L147" s="159"/>
      <c r="M147" s="160" t="s">
        <v>1</v>
      </c>
      <c r="N147" s="161" t="s">
        <v>34</v>
      </c>
      <c r="O147" s="148">
        <v>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177</v>
      </c>
      <c r="AT147" s="150" t="s">
        <v>192</v>
      </c>
      <c r="AU147" s="150" t="s">
        <v>79</v>
      </c>
      <c r="AY147" s="14" t="s">
        <v>165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77</v>
      </c>
      <c r="BK147" s="151">
        <f t="shared" si="9"/>
        <v>0</v>
      </c>
      <c r="BL147" s="14" t="s">
        <v>169</v>
      </c>
      <c r="BM147" s="150" t="s">
        <v>224</v>
      </c>
    </row>
    <row r="148" spans="1:65" s="2" customFormat="1" ht="33" customHeight="1">
      <c r="A148" s="26"/>
      <c r="B148" s="138"/>
      <c r="C148" s="139" t="s">
        <v>195</v>
      </c>
      <c r="D148" s="139" t="s">
        <v>167</v>
      </c>
      <c r="E148" s="140" t="s">
        <v>2091</v>
      </c>
      <c r="F148" s="141" t="s">
        <v>2092</v>
      </c>
      <c r="G148" s="142" t="s">
        <v>239</v>
      </c>
      <c r="H148" s="143">
        <v>200.5</v>
      </c>
      <c r="I148" s="144"/>
      <c r="J148" s="144">
        <f t="shared" si="0"/>
        <v>0</v>
      </c>
      <c r="K148" s="145"/>
      <c r="L148" s="27"/>
      <c r="M148" s="146" t="s">
        <v>1</v>
      </c>
      <c r="N148" s="147" t="s">
        <v>34</v>
      </c>
      <c r="O148" s="148">
        <v>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169</v>
      </c>
      <c r="AT148" s="150" t="s">
        <v>167</v>
      </c>
      <c r="AU148" s="150" t="s">
        <v>79</v>
      </c>
      <c r="AY148" s="14" t="s">
        <v>165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77</v>
      </c>
      <c r="BK148" s="151">
        <f t="shared" si="9"/>
        <v>0</v>
      </c>
      <c r="BL148" s="14" t="s">
        <v>169</v>
      </c>
      <c r="BM148" s="150" t="s">
        <v>228</v>
      </c>
    </row>
    <row r="149" spans="1:65" s="2" customFormat="1" ht="16.5" customHeight="1">
      <c r="A149" s="26"/>
      <c r="B149" s="138"/>
      <c r="C149" s="152" t="s">
        <v>7</v>
      </c>
      <c r="D149" s="152" t="s">
        <v>192</v>
      </c>
      <c r="E149" s="153" t="s">
        <v>2093</v>
      </c>
      <c r="F149" s="154" t="s">
        <v>2094</v>
      </c>
      <c r="G149" s="155" t="s">
        <v>168</v>
      </c>
      <c r="H149" s="156">
        <v>20.05</v>
      </c>
      <c r="I149" s="157"/>
      <c r="J149" s="157">
        <f t="shared" si="0"/>
        <v>0</v>
      </c>
      <c r="K149" s="158"/>
      <c r="L149" s="159"/>
      <c r="M149" s="160" t="s">
        <v>1</v>
      </c>
      <c r="N149" s="161" t="s">
        <v>34</v>
      </c>
      <c r="O149" s="148">
        <v>0</v>
      </c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177</v>
      </c>
      <c r="AT149" s="150" t="s">
        <v>192</v>
      </c>
      <c r="AU149" s="150" t="s">
        <v>79</v>
      </c>
      <c r="AY149" s="14" t="s">
        <v>165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77</v>
      </c>
      <c r="BK149" s="151">
        <f t="shared" si="9"/>
        <v>0</v>
      </c>
      <c r="BL149" s="14" t="s">
        <v>169</v>
      </c>
      <c r="BM149" s="150" t="s">
        <v>231</v>
      </c>
    </row>
    <row r="150" spans="1:65" s="2" customFormat="1" ht="24.15" customHeight="1">
      <c r="A150" s="26"/>
      <c r="B150" s="138"/>
      <c r="C150" s="139" t="s">
        <v>198</v>
      </c>
      <c r="D150" s="139" t="s">
        <v>167</v>
      </c>
      <c r="E150" s="140" t="s">
        <v>2095</v>
      </c>
      <c r="F150" s="141" t="s">
        <v>2096</v>
      </c>
      <c r="G150" s="142" t="s">
        <v>279</v>
      </c>
      <c r="H150" s="143">
        <v>3</v>
      </c>
      <c r="I150" s="144"/>
      <c r="J150" s="144">
        <f t="shared" si="0"/>
        <v>0</v>
      </c>
      <c r="K150" s="145"/>
      <c r="L150" s="27"/>
      <c r="M150" s="146" t="s">
        <v>1</v>
      </c>
      <c r="N150" s="147" t="s">
        <v>34</v>
      </c>
      <c r="O150" s="148">
        <v>0</v>
      </c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169</v>
      </c>
      <c r="AT150" s="150" t="s">
        <v>167</v>
      </c>
      <c r="AU150" s="150" t="s">
        <v>79</v>
      </c>
      <c r="AY150" s="14" t="s">
        <v>165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77</v>
      </c>
      <c r="BK150" s="151">
        <f t="shared" si="9"/>
        <v>0</v>
      </c>
      <c r="BL150" s="14" t="s">
        <v>169</v>
      </c>
      <c r="BM150" s="150" t="s">
        <v>236</v>
      </c>
    </row>
    <row r="151" spans="1:65" s="2" customFormat="1" ht="16.5" customHeight="1">
      <c r="A151" s="26"/>
      <c r="B151" s="138"/>
      <c r="C151" s="152" t="s">
        <v>263</v>
      </c>
      <c r="D151" s="152" t="s">
        <v>192</v>
      </c>
      <c r="E151" s="153" t="s">
        <v>2097</v>
      </c>
      <c r="F151" s="154" t="s">
        <v>2098</v>
      </c>
      <c r="G151" s="155" t="s">
        <v>279</v>
      </c>
      <c r="H151" s="156">
        <v>3</v>
      </c>
      <c r="I151" s="157"/>
      <c r="J151" s="157">
        <f t="shared" si="0"/>
        <v>0</v>
      </c>
      <c r="K151" s="158"/>
      <c r="L151" s="159"/>
      <c r="M151" s="160" t="s">
        <v>1</v>
      </c>
      <c r="N151" s="161" t="s">
        <v>34</v>
      </c>
      <c r="O151" s="148">
        <v>0</v>
      </c>
      <c r="P151" s="148">
        <f t="shared" si="1"/>
        <v>0</v>
      </c>
      <c r="Q151" s="148">
        <v>0</v>
      </c>
      <c r="R151" s="148">
        <f t="shared" si="2"/>
        <v>0</v>
      </c>
      <c r="S151" s="148">
        <v>0</v>
      </c>
      <c r="T151" s="14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177</v>
      </c>
      <c r="AT151" s="150" t="s">
        <v>192</v>
      </c>
      <c r="AU151" s="150" t="s">
        <v>79</v>
      </c>
      <c r="AY151" s="14" t="s">
        <v>165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4" t="s">
        <v>77</v>
      </c>
      <c r="BK151" s="151">
        <f t="shared" si="9"/>
        <v>0</v>
      </c>
      <c r="BL151" s="14" t="s">
        <v>169</v>
      </c>
      <c r="BM151" s="150" t="s">
        <v>240</v>
      </c>
    </row>
    <row r="152" spans="1:65" s="2" customFormat="1" ht="55.5" customHeight="1">
      <c r="A152" s="26"/>
      <c r="B152" s="138"/>
      <c r="C152" s="139" t="s">
        <v>200</v>
      </c>
      <c r="D152" s="139" t="s">
        <v>167</v>
      </c>
      <c r="E152" s="140" t="s">
        <v>2099</v>
      </c>
      <c r="F152" s="141" t="s">
        <v>2100</v>
      </c>
      <c r="G152" s="142" t="s">
        <v>279</v>
      </c>
      <c r="H152" s="143">
        <v>32</v>
      </c>
      <c r="I152" s="144"/>
      <c r="J152" s="144">
        <f t="shared" si="0"/>
        <v>0</v>
      </c>
      <c r="K152" s="145"/>
      <c r="L152" s="27"/>
      <c r="M152" s="146" t="s">
        <v>1</v>
      </c>
      <c r="N152" s="147" t="s">
        <v>34</v>
      </c>
      <c r="O152" s="148">
        <v>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169</v>
      </c>
      <c r="AT152" s="150" t="s">
        <v>167</v>
      </c>
      <c r="AU152" s="150" t="s">
        <v>79</v>
      </c>
      <c r="AY152" s="14" t="s">
        <v>165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4" t="s">
        <v>77</v>
      </c>
      <c r="BK152" s="151">
        <f t="shared" si="9"/>
        <v>0</v>
      </c>
      <c r="BL152" s="14" t="s">
        <v>169</v>
      </c>
      <c r="BM152" s="150" t="s">
        <v>243</v>
      </c>
    </row>
    <row r="153" spans="1:65" s="2" customFormat="1" ht="16.5" customHeight="1">
      <c r="A153" s="26"/>
      <c r="B153" s="138"/>
      <c r="C153" s="152" t="s">
        <v>266</v>
      </c>
      <c r="D153" s="152" t="s">
        <v>192</v>
      </c>
      <c r="E153" s="153" t="s">
        <v>2101</v>
      </c>
      <c r="F153" s="154" t="s">
        <v>2102</v>
      </c>
      <c r="G153" s="155" t="s">
        <v>279</v>
      </c>
      <c r="H153" s="156">
        <v>32</v>
      </c>
      <c r="I153" s="157"/>
      <c r="J153" s="157">
        <f t="shared" si="0"/>
        <v>0</v>
      </c>
      <c r="K153" s="158"/>
      <c r="L153" s="159"/>
      <c r="M153" s="160" t="s">
        <v>1</v>
      </c>
      <c r="N153" s="161" t="s">
        <v>34</v>
      </c>
      <c r="O153" s="148">
        <v>0</v>
      </c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177</v>
      </c>
      <c r="AT153" s="150" t="s">
        <v>192</v>
      </c>
      <c r="AU153" s="150" t="s">
        <v>79</v>
      </c>
      <c r="AY153" s="14" t="s">
        <v>165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4" t="s">
        <v>77</v>
      </c>
      <c r="BK153" s="151">
        <f t="shared" si="9"/>
        <v>0</v>
      </c>
      <c r="BL153" s="14" t="s">
        <v>169</v>
      </c>
      <c r="BM153" s="150" t="s">
        <v>246</v>
      </c>
    </row>
    <row r="154" spans="1:65" s="2" customFormat="1" ht="44.25" customHeight="1">
      <c r="A154" s="26"/>
      <c r="B154" s="138"/>
      <c r="C154" s="139" t="s">
        <v>203</v>
      </c>
      <c r="D154" s="139" t="s">
        <v>167</v>
      </c>
      <c r="E154" s="140" t="s">
        <v>2103</v>
      </c>
      <c r="F154" s="141" t="s">
        <v>2104</v>
      </c>
      <c r="G154" s="142" t="s">
        <v>279</v>
      </c>
      <c r="H154" s="143">
        <v>2</v>
      </c>
      <c r="I154" s="144"/>
      <c r="J154" s="144">
        <f t="shared" si="0"/>
        <v>0</v>
      </c>
      <c r="K154" s="145"/>
      <c r="L154" s="27"/>
      <c r="M154" s="146" t="s">
        <v>1</v>
      </c>
      <c r="N154" s="147" t="s">
        <v>34</v>
      </c>
      <c r="O154" s="148">
        <v>0</v>
      </c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169</v>
      </c>
      <c r="AT154" s="150" t="s">
        <v>167</v>
      </c>
      <c r="AU154" s="150" t="s">
        <v>79</v>
      </c>
      <c r="AY154" s="14" t="s">
        <v>165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4" t="s">
        <v>77</v>
      </c>
      <c r="BK154" s="151">
        <f t="shared" si="9"/>
        <v>0</v>
      </c>
      <c r="BL154" s="14" t="s">
        <v>169</v>
      </c>
      <c r="BM154" s="150" t="s">
        <v>250</v>
      </c>
    </row>
    <row r="155" spans="1:65" s="12" customFormat="1" ht="22.95" customHeight="1">
      <c r="B155" s="126"/>
      <c r="D155" s="127" t="s">
        <v>68</v>
      </c>
      <c r="E155" s="136" t="s">
        <v>199</v>
      </c>
      <c r="F155" s="136" t="s">
        <v>277</v>
      </c>
      <c r="J155" s="137">
        <f>BK155</f>
        <v>0</v>
      </c>
      <c r="L155" s="126"/>
      <c r="M155" s="130"/>
      <c r="N155" s="131"/>
      <c r="O155" s="131"/>
      <c r="P155" s="132">
        <f>SUM(P156:P159)</f>
        <v>0</v>
      </c>
      <c r="Q155" s="131"/>
      <c r="R155" s="132">
        <f>SUM(R156:R159)</f>
        <v>0</v>
      </c>
      <c r="S155" s="131"/>
      <c r="T155" s="133">
        <f>SUM(T156:T159)</f>
        <v>0</v>
      </c>
      <c r="AR155" s="127" t="s">
        <v>77</v>
      </c>
      <c r="AT155" s="134" t="s">
        <v>68</v>
      </c>
      <c r="AU155" s="134" t="s">
        <v>77</v>
      </c>
      <c r="AY155" s="127" t="s">
        <v>165</v>
      </c>
      <c r="BK155" s="135">
        <f>SUM(BK156:BK159)</f>
        <v>0</v>
      </c>
    </row>
    <row r="156" spans="1:65" s="2" customFormat="1" ht="24.15" customHeight="1">
      <c r="A156" s="26"/>
      <c r="B156" s="138"/>
      <c r="C156" s="139" t="s">
        <v>269</v>
      </c>
      <c r="D156" s="139" t="s">
        <v>167</v>
      </c>
      <c r="E156" s="140" t="s">
        <v>2105</v>
      </c>
      <c r="F156" s="141" t="s">
        <v>2106</v>
      </c>
      <c r="G156" s="142" t="s">
        <v>168</v>
      </c>
      <c r="H156" s="143">
        <v>7.7050000000000001</v>
      </c>
      <c r="I156" s="144"/>
      <c r="J156" s="144">
        <f>ROUND(I156*H156,2)</f>
        <v>0</v>
      </c>
      <c r="K156" s="145"/>
      <c r="L156" s="27"/>
      <c r="M156" s="146" t="s">
        <v>1</v>
      </c>
      <c r="N156" s="147" t="s">
        <v>34</v>
      </c>
      <c r="O156" s="148">
        <v>0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169</v>
      </c>
      <c r="AT156" s="150" t="s">
        <v>167</v>
      </c>
      <c r="AU156" s="150" t="s">
        <v>79</v>
      </c>
      <c r="AY156" s="14" t="s">
        <v>165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4" t="s">
        <v>77</v>
      </c>
      <c r="BK156" s="151">
        <f>ROUND(I156*H156,2)</f>
        <v>0</v>
      </c>
      <c r="BL156" s="14" t="s">
        <v>169</v>
      </c>
      <c r="BM156" s="150" t="s">
        <v>253</v>
      </c>
    </row>
    <row r="157" spans="1:65" s="2" customFormat="1" ht="16.5" customHeight="1">
      <c r="A157" s="26"/>
      <c r="B157" s="138"/>
      <c r="C157" s="139" t="s">
        <v>207</v>
      </c>
      <c r="D157" s="139" t="s">
        <v>167</v>
      </c>
      <c r="E157" s="140" t="s">
        <v>2107</v>
      </c>
      <c r="F157" s="141" t="s">
        <v>2108</v>
      </c>
      <c r="G157" s="142" t="s">
        <v>168</v>
      </c>
      <c r="H157" s="143">
        <v>0.51300000000000001</v>
      </c>
      <c r="I157" s="144"/>
      <c r="J157" s="144">
        <f>ROUND(I157*H157,2)</f>
        <v>0</v>
      </c>
      <c r="K157" s="145"/>
      <c r="L157" s="27"/>
      <c r="M157" s="146" t="s">
        <v>1</v>
      </c>
      <c r="N157" s="147" t="s">
        <v>34</v>
      </c>
      <c r="O157" s="148">
        <v>0</v>
      </c>
      <c r="P157" s="148">
        <f>O157*H157</f>
        <v>0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169</v>
      </c>
      <c r="AT157" s="150" t="s">
        <v>167</v>
      </c>
      <c r="AU157" s="150" t="s">
        <v>79</v>
      </c>
      <c r="AY157" s="14" t="s">
        <v>165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4" t="s">
        <v>77</v>
      </c>
      <c r="BK157" s="151">
        <f>ROUND(I157*H157,2)</f>
        <v>0</v>
      </c>
      <c r="BL157" s="14" t="s">
        <v>169</v>
      </c>
      <c r="BM157" s="150" t="s">
        <v>257</v>
      </c>
    </row>
    <row r="158" spans="1:65" s="2" customFormat="1" ht="24.15" customHeight="1">
      <c r="A158" s="26"/>
      <c r="B158" s="138"/>
      <c r="C158" s="139" t="s">
        <v>274</v>
      </c>
      <c r="D158" s="139" t="s">
        <v>167</v>
      </c>
      <c r="E158" s="140" t="s">
        <v>2109</v>
      </c>
      <c r="F158" s="141" t="s">
        <v>2110</v>
      </c>
      <c r="G158" s="142" t="s">
        <v>239</v>
      </c>
      <c r="H158" s="143">
        <v>10.25</v>
      </c>
      <c r="I158" s="144"/>
      <c r="J158" s="144">
        <f>ROUND(I158*H158,2)</f>
        <v>0</v>
      </c>
      <c r="K158" s="145"/>
      <c r="L158" s="27"/>
      <c r="M158" s="146" t="s">
        <v>1</v>
      </c>
      <c r="N158" s="147" t="s">
        <v>34</v>
      </c>
      <c r="O158" s="148">
        <v>0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169</v>
      </c>
      <c r="AT158" s="150" t="s">
        <v>167</v>
      </c>
      <c r="AU158" s="150" t="s">
        <v>79</v>
      </c>
      <c r="AY158" s="14" t="s">
        <v>165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4" t="s">
        <v>77</v>
      </c>
      <c r="BK158" s="151">
        <f>ROUND(I158*H158,2)</f>
        <v>0</v>
      </c>
      <c r="BL158" s="14" t="s">
        <v>169</v>
      </c>
      <c r="BM158" s="150" t="s">
        <v>258</v>
      </c>
    </row>
    <row r="159" spans="1:65" s="2" customFormat="1" ht="24.15" customHeight="1">
      <c r="A159" s="26"/>
      <c r="B159" s="138"/>
      <c r="C159" s="139" t="s">
        <v>210</v>
      </c>
      <c r="D159" s="139" t="s">
        <v>167</v>
      </c>
      <c r="E159" s="140" t="s">
        <v>2111</v>
      </c>
      <c r="F159" s="141" t="s">
        <v>2112</v>
      </c>
      <c r="G159" s="142" t="s">
        <v>239</v>
      </c>
      <c r="H159" s="143">
        <v>10.25</v>
      </c>
      <c r="I159" s="144"/>
      <c r="J159" s="144">
        <f>ROUND(I159*H159,2)</f>
        <v>0</v>
      </c>
      <c r="K159" s="145"/>
      <c r="L159" s="27"/>
      <c r="M159" s="146" t="s">
        <v>1</v>
      </c>
      <c r="N159" s="147" t="s">
        <v>34</v>
      </c>
      <c r="O159" s="148">
        <v>0</v>
      </c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169</v>
      </c>
      <c r="AT159" s="150" t="s">
        <v>167</v>
      </c>
      <c r="AU159" s="150" t="s">
        <v>79</v>
      </c>
      <c r="AY159" s="14" t="s">
        <v>165</v>
      </c>
      <c r="BE159" s="151">
        <f>IF(N159="základní",J159,0)</f>
        <v>0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14" t="s">
        <v>77</v>
      </c>
      <c r="BK159" s="151">
        <f>ROUND(I159*H159,2)</f>
        <v>0</v>
      </c>
      <c r="BL159" s="14" t="s">
        <v>169</v>
      </c>
      <c r="BM159" s="150" t="s">
        <v>261</v>
      </c>
    </row>
    <row r="160" spans="1:65" s="12" customFormat="1" ht="22.95" customHeight="1">
      <c r="B160" s="126"/>
      <c r="D160" s="127" t="s">
        <v>68</v>
      </c>
      <c r="E160" s="136" t="s">
        <v>204</v>
      </c>
      <c r="F160" s="136" t="s">
        <v>397</v>
      </c>
      <c r="J160" s="137">
        <f>BK160</f>
        <v>0</v>
      </c>
      <c r="L160" s="126"/>
      <c r="M160" s="130"/>
      <c r="N160" s="131"/>
      <c r="O160" s="131"/>
      <c r="P160" s="132">
        <f>SUM(P161:P173)</f>
        <v>0</v>
      </c>
      <c r="Q160" s="131"/>
      <c r="R160" s="132">
        <f>SUM(R161:R173)</f>
        <v>0</v>
      </c>
      <c r="S160" s="131"/>
      <c r="T160" s="133">
        <f>SUM(T161:T173)</f>
        <v>0</v>
      </c>
      <c r="AR160" s="127" t="s">
        <v>77</v>
      </c>
      <c r="AT160" s="134" t="s">
        <v>68</v>
      </c>
      <c r="AU160" s="134" t="s">
        <v>77</v>
      </c>
      <c r="AY160" s="127" t="s">
        <v>165</v>
      </c>
      <c r="BK160" s="135">
        <f>SUM(BK161:BK173)</f>
        <v>0</v>
      </c>
    </row>
    <row r="161" spans="1:65" s="2" customFormat="1" ht="37.950000000000003" customHeight="1">
      <c r="A161" s="26"/>
      <c r="B161" s="138"/>
      <c r="C161" s="139" t="s">
        <v>278</v>
      </c>
      <c r="D161" s="139" t="s">
        <v>167</v>
      </c>
      <c r="E161" s="140" t="s">
        <v>2113</v>
      </c>
      <c r="F161" s="141" t="s">
        <v>2114</v>
      </c>
      <c r="G161" s="142" t="s">
        <v>239</v>
      </c>
      <c r="H161" s="143">
        <v>51</v>
      </c>
      <c r="I161" s="144"/>
      <c r="J161" s="144">
        <f t="shared" ref="J161:J173" si="10">ROUND(I161*H161,2)</f>
        <v>0</v>
      </c>
      <c r="K161" s="145"/>
      <c r="L161" s="27"/>
      <c r="M161" s="146" t="s">
        <v>1</v>
      </c>
      <c r="N161" s="147" t="s">
        <v>34</v>
      </c>
      <c r="O161" s="148">
        <v>0</v>
      </c>
      <c r="P161" s="148">
        <f t="shared" ref="P161:P173" si="11">O161*H161</f>
        <v>0</v>
      </c>
      <c r="Q161" s="148">
        <v>0</v>
      </c>
      <c r="R161" s="148">
        <f t="shared" ref="R161:R173" si="12">Q161*H161</f>
        <v>0</v>
      </c>
      <c r="S161" s="148">
        <v>0</v>
      </c>
      <c r="T161" s="149">
        <f t="shared" ref="T161:T173" si="1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169</v>
      </c>
      <c r="AT161" s="150" t="s">
        <v>167</v>
      </c>
      <c r="AU161" s="150" t="s">
        <v>79</v>
      </c>
      <c r="AY161" s="14" t="s">
        <v>165</v>
      </c>
      <c r="BE161" s="151">
        <f t="shared" ref="BE161:BE173" si="14">IF(N161="základní",J161,0)</f>
        <v>0</v>
      </c>
      <c r="BF161" s="151">
        <f t="shared" ref="BF161:BF173" si="15">IF(N161="snížená",J161,0)</f>
        <v>0</v>
      </c>
      <c r="BG161" s="151">
        <f t="shared" ref="BG161:BG173" si="16">IF(N161="zákl. přenesená",J161,0)</f>
        <v>0</v>
      </c>
      <c r="BH161" s="151">
        <f t="shared" ref="BH161:BH173" si="17">IF(N161="sníž. přenesená",J161,0)</f>
        <v>0</v>
      </c>
      <c r="BI161" s="151">
        <f t="shared" ref="BI161:BI173" si="18">IF(N161="nulová",J161,0)</f>
        <v>0</v>
      </c>
      <c r="BJ161" s="14" t="s">
        <v>77</v>
      </c>
      <c r="BK161" s="151">
        <f t="shared" ref="BK161:BK173" si="19">ROUND(I161*H161,2)</f>
        <v>0</v>
      </c>
      <c r="BL161" s="14" t="s">
        <v>169</v>
      </c>
      <c r="BM161" s="150" t="s">
        <v>262</v>
      </c>
    </row>
    <row r="162" spans="1:65" s="2" customFormat="1" ht="37.950000000000003" customHeight="1">
      <c r="A162" s="26"/>
      <c r="B162" s="138"/>
      <c r="C162" s="139" t="s">
        <v>214</v>
      </c>
      <c r="D162" s="139" t="s">
        <v>167</v>
      </c>
      <c r="E162" s="140" t="s">
        <v>2115</v>
      </c>
      <c r="F162" s="141" t="s">
        <v>2116</v>
      </c>
      <c r="G162" s="142" t="s">
        <v>239</v>
      </c>
      <c r="H162" s="143">
        <v>33</v>
      </c>
      <c r="I162" s="144"/>
      <c r="J162" s="144">
        <f t="shared" si="10"/>
        <v>0</v>
      </c>
      <c r="K162" s="145"/>
      <c r="L162" s="27"/>
      <c r="M162" s="146" t="s">
        <v>1</v>
      </c>
      <c r="N162" s="147" t="s">
        <v>34</v>
      </c>
      <c r="O162" s="148">
        <v>0</v>
      </c>
      <c r="P162" s="148">
        <f t="shared" si="11"/>
        <v>0</v>
      </c>
      <c r="Q162" s="148">
        <v>0</v>
      </c>
      <c r="R162" s="148">
        <f t="shared" si="12"/>
        <v>0</v>
      </c>
      <c r="S162" s="148">
        <v>0</v>
      </c>
      <c r="T162" s="149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169</v>
      </c>
      <c r="AT162" s="150" t="s">
        <v>167</v>
      </c>
      <c r="AU162" s="150" t="s">
        <v>79</v>
      </c>
      <c r="AY162" s="14" t="s">
        <v>165</v>
      </c>
      <c r="BE162" s="151">
        <f t="shared" si="14"/>
        <v>0</v>
      </c>
      <c r="BF162" s="151">
        <f t="shared" si="15"/>
        <v>0</v>
      </c>
      <c r="BG162" s="151">
        <f t="shared" si="16"/>
        <v>0</v>
      </c>
      <c r="BH162" s="151">
        <f t="shared" si="17"/>
        <v>0</v>
      </c>
      <c r="BI162" s="151">
        <f t="shared" si="18"/>
        <v>0</v>
      </c>
      <c r="BJ162" s="14" t="s">
        <v>77</v>
      </c>
      <c r="BK162" s="151">
        <f t="shared" si="19"/>
        <v>0</v>
      </c>
      <c r="BL162" s="14" t="s">
        <v>169</v>
      </c>
      <c r="BM162" s="150" t="s">
        <v>264</v>
      </c>
    </row>
    <row r="163" spans="1:65" s="2" customFormat="1" ht="37.950000000000003" customHeight="1">
      <c r="A163" s="26"/>
      <c r="B163" s="138"/>
      <c r="C163" s="139" t="s">
        <v>282</v>
      </c>
      <c r="D163" s="139" t="s">
        <v>167</v>
      </c>
      <c r="E163" s="140" t="s">
        <v>2117</v>
      </c>
      <c r="F163" s="141" t="s">
        <v>2118</v>
      </c>
      <c r="G163" s="142" t="s">
        <v>239</v>
      </c>
      <c r="H163" s="143">
        <v>200.5</v>
      </c>
      <c r="I163" s="144"/>
      <c r="J163" s="144">
        <f t="shared" si="10"/>
        <v>0</v>
      </c>
      <c r="K163" s="145"/>
      <c r="L163" s="27"/>
      <c r="M163" s="146" t="s">
        <v>1</v>
      </c>
      <c r="N163" s="147" t="s">
        <v>34</v>
      </c>
      <c r="O163" s="148">
        <v>0</v>
      </c>
      <c r="P163" s="148">
        <f t="shared" si="11"/>
        <v>0</v>
      </c>
      <c r="Q163" s="148">
        <v>0</v>
      </c>
      <c r="R163" s="148">
        <f t="shared" si="12"/>
        <v>0</v>
      </c>
      <c r="S163" s="148">
        <v>0</v>
      </c>
      <c r="T163" s="149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169</v>
      </c>
      <c r="AT163" s="150" t="s">
        <v>167</v>
      </c>
      <c r="AU163" s="150" t="s">
        <v>79</v>
      </c>
      <c r="AY163" s="14" t="s">
        <v>165</v>
      </c>
      <c r="BE163" s="151">
        <f t="shared" si="14"/>
        <v>0</v>
      </c>
      <c r="BF163" s="151">
        <f t="shared" si="15"/>
        <v>0</v>
      </c>
      <c r="BG163" s="151">
        <f t="shared" si="16"/>
        <v>0</v>
      </c>
      <c r="BH163" s="151">
        <f t="shared" si="17"/>
        <v>0</v>
      </c>
      <c r="BI163" s="151">
        <f t="shared" si="18"/>
        <v>0</v>
      </c>
      <c r="BJ163" s="14" t="s">
        <v>77</v>
      </c>
      <c r="BK163" s="151">
        <f t="shared" si="19"/>
        <v>0</v>
      </c>
      <c r="BL163" s="14" t="s">
        <v>169</v>
      </c>
      <c r="BM163" s="150" t="s">
        <v>265</v>
      </c>
    </row>
    <row r="164" spans="1:65" s="2" customFormat="1" ht="37.950000000000003" customHeight="1">
      <c r="A164" s="26"/>
      <c r="B164" s="138"/>
      <c r="C164" s="139" t="s">
        <v>217</v>
      </c>
      <c r="D164" s="139" t="s">
        <v>167</v>
      </c>
      <c r="E164" s="140" t="s">
        <v>399</v>
      </c>
      <c r="F164" s="141" t="s">
        <v>400</v>
      </c>
      <c r="G164" s="142" t="s">
        <v>239</v>
      </c>
      <c r="H164" s="143">
        <v>51</v>
      </c>
      <c r="I164" s="144"/>
      <c r="J164" s="144">
        <f t="shared" si="10"/>
        <v>0</v>
      </c>
      <c r="K164" s="145"/>
      <c r="L164" s="27"/>
      <c r="M164" s="146" t="s">
        <v>1</v>
      </c>
      <c r="N164" s="147" t="s">
        <v>34</v>
      </c>
      <c r="O164" s="148">
        <v>0</v>
      </c>
      <c r="P164" s="148">
        <f t="shared" si="11"/>
        <v>0</v>
      </c>
      <c r="Q164" s="148">
        <v>0</v>
      </c>
      <c r="R164" s="148">
        <f t="shared" si="12"/>
        <v>0</v>
      </c>
      <c r="S164" s="148">
        <v>0</v>
      </c>
      <c r="T164" s="14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169</v>
      </c>
      <c r="AT164" s="150" t="s">
        <v>167</v>
      </c>
      <c r="AU164" s="150" t="s">
        <v>79</v>
      </c>
      <c r="AY164" s="14" t="s">
        <v>165</v>
      </c>
      <c r="BE164" s="151">
        <f t="shared" si="14"/>
        <v>0</v>
      </c>
      <c r="BF164" s="151">
        <f t="shared" si="15"/>
        <v>0</v>
      </c>
      <c r="BG164" s="151">
        <f t="shared" si="16"/>
        <v>0</v>
      </c>
      <c r="BH164" s="151">
        <f t="shared" si="17"/>
        <v>0</v>
      </c>
      <c r="BI164" s="151">
        <f t="shared" si="18"/>
        <v>0</v>
      </c>
      <c r="BJ164" s="14" t="s">
        <v>77</v>
      </c>
      <c r="BK164" s="151">
        <f t="shared" si="19"/>
        <v>0</v>
      </c>
      <c r="BL164" s="14" t="s">
        <v>169</v>
      </c>
      <c r="BM164" s="150" t="s">
        <v>267</v>
      </c>
    </row>
    <row r="165" spans="1:65" s="2" customFormat="1" ht="37.950000000000003" customHeight="1">
      <c r="A165" s="26"/>
      <c r="B165" s="138"/>
      <c r="C165" s="139" t="s">
        <v>285</v>
      </c>
      <c r="D165" s="139" t="s">
        <v>167</v>
      </c>
      <c r="E165" s="140" t="s">
        <v>402</v>
      </c>
      <c r="F165" s="141" t="s">
        <v>403</v>
      </c>
      <c r="G165" s="142" t="s">
        <v>239</v>
      </c>
      <c r="H165" s="143">
        <v>51</v>
      </c>
      <c r="I165" s="144"/>
      <c r="J165" s="144">
        <f t="shared" si="10"/>
        <v>0</v>
      </c>
      <c r="K165" s="145"/>
      <c r="L165" s="27"/>
      <c r="M165" s="146" t="s">
        <v>1</v>
      </c>
      <c r="N165" s="147" t="s">
        <v>34</v>
      </c>
      <c r="O165" s="148">
        <v>0</v>
      </c>
      <c r="P165" s="148">
        <f t="shared" si="11"/>
        <v>0</v>
      </c>
      <c r="Q165" s="148">
        <v>0</v>
      </c>
      <c r="R165" s="148">
        <f t="shared" si="12"/>
        <v>0</v>
      </c>
      <c r="S165" s="148">
        <v>0</v>
      </c>
      <c r="T165" s="14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169</v>
      </c>
      <c r="AT165" s="150" t="s">
        <v>167</v>
      </c>
      <c r="AU165" s="150" t="s">
        <v>79</v>
      </c>
      <c r="AY165" s="14" t="s">
        <v>165</v>
      </c>
      <c r="BE165" s="151">
        <f t="shared" si="14"/>
        <v>0</v>
      </c>
      <c r="BF165" s="151">
        <f t="shared" si="15"/>
        <v>0</v>
      </c>
      <c r="BG165" s="151">
        <f t="shared" si="16"/>
        <v>0</v>
      </c>
      <c r="BH165" s="151">
        <f t="shared" si="17"/>
        <v>0</v>
      </c>
      <c r="BI165" s="151">
        <f t="shared" si="18"/>
        <v>0</v>
      </c>
      <c r="BJ165" s="14" t="s">
        <v>77</v>
      </c>
      <c r="BK165" s="151">
        <f t="shared" si="19"/>
        <v>0</v>
      </c>
      <c r="BL165" s="14" t="s">
        <v>169</v>
      </c>
      <c r="BM165" s="150" t="s">
        <v>268</v>
      </c>
    </row>
    <row r="166" spans="1:65" s="2" customFormat="1" ht="37.950000000000003" customHeight="1">
      <c r="A166" s="26"/>
      <c r="B166" s="138"/>
      <c r="C166" s="139" t="s">
        <v>221</v>
      </c>
      <c r="D166" s="139" t="s">
        <v>167</v>
      </c>
      <c r="E166" s="140" t="s">
        <v>2119</v>
      </c>
      <c r="F166" s="141" t="s">
        <v>2120</v>
      </c>
      <c r="G166" s="142" t="s">
        <v>239</v>
      </c>
      <c r="H166" s="143">
        <v>33</v>
      </c>
      <c r="I166" s="144"/>
      <c r="J166" s="144">
        <f t="shared" si="10"/>
        <v>0</v>
      </c>
      <c r="K166" s="145"/>
      <c r="L166" s="27"/>
      <c r="M166" s="146" t="s">
        <v>1</v>
      </c>
      <c r="N166" s="147" t="s">
        <v>34</v>
      </c>
      <c r="O166" s="148">
        <v>0</v>
      </c>
      <c r="P166" s="148">
        <f t="shared" si="11"/>
        <v>0</v>
      </c>
      <c r="Q166" s="148">
        <v>0</v>
      </c>
      <c r="R166" s="148">
        <f t="shared" si="12"/>
        <v>0</v>
      </c>
      <c r="S166" s="148">
        <v>0</v>
      </c>
      <c r="T166" s="149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169</v>
      </c>
      <c r="AT166" s="150" t="s">
        <v>167</v>
      </c>
      <c r="AU166" s="150" t="s">
        <v>79</v>
      </c>
      <c r="AY166" s="14" t="s">
        <v>165</v>
      </c>
      <c r="BE166" s="151">
        <f t="shared" si="14"/>
        <v>0</v>
      </c>
      <c r="BF166" s="151">
        <f t="shared" si="15"/>
        <v>0</v>
      </c>
      <c r="BG166" s="151">
        <f t="shared" si="16"/>
        <v>0</v>
      </c>
      <c r="BH166" s="151">
        <f t="shared" si="17"/>
        <v>0</v>
      </c>
      <c r="BI166" s="151">
        <f t="shared" si="18"/>
        <v>0</v>
      </c>
      <c r="BJ166" s="14" t="s">
        <v>77</v>
      </c>
      <c r="BK166" s="151">
        <f t="shared" si="19"/>
        <v>0</v>
      </c>
      <c r="BL166" s="14" t="s">
        <v>169</v>
      </c>
      <c r="BM166" s="150" t="s">
        <v>270</v>
      </c>
    </row>
    <row r="167" spans="1:65" s="2" customFormat="1" ht="37.950000000000003" customHeight="1">
      <c r="A167" s="26"/>
      <c r="B167" s="138"/>
      <c r="C167" s="139" t="s">
        <v>290</v>
      </c>
      <c r="D167" s="139" t="s">
        <v>167</v>
      </c>
      <c r="E167" s="140" t="s">
        <v>2121</v>
      </c>
      <c r="F167" s="141" t="s">
        <v>2122</v>
      </c>
      <c r="G167" s="142" t="s">
        <v>239</v>
      </c>
      <c r="H167" s="143">
        <v>93</v>
      </c>
      <c r="I167" s="144"/>
      <c r="J167" s="144">
        <f t="shared" si="10"/>
        <v>0</v>
      </c>
      <c r="K167" s="145"/>
      <c r="L167" s="27"/>
      <c r="M167" s="146" t="s">
        <v>1</v>
      </c>
      <c r="N167" s="147" t="s">
        <v>34</v>
      </c>
      <c r="O167" s="148">
        <v>0</v>
      </c>
      <c r="P167" s="148">
        <f t="shared" si="11"/>
        <v>0</v>
      </c>
      <c r="Q167" s="148">
        <v>0</v>
      </c>
      <c r="R167" s="148">
        <f t="shared" si="12"/>
        <v>0</v>
      </c>
      <c r="S167" s="148">
        <v>0</v>
      </c>
      <c r="T167" s="149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169</v>
      </c>
      <c r="AT167" s="150" t="s">
        <v>167</v>
      </c>
      <c r="AU167" s="150" t="s">
        <v>79</v>
      </c>
      <c r="AY167" s="14" t="s">
        <v>165</v>
      </c>
      <c r="BE167" s="151">
        <f t="shared" si="14"/>
        <v>0</v>
      </c>
      <c r="BF167" s="151">
        <f t="shared" si="15"/>
        <v>0</v>
      </c>
      <c r="BG167" s="151">
        <f t="shared" si="16"/>
        <v>0</v>
      </c>
      <c r="BH167" s="151">
        <f t="shared" si="17"/>
        <v>0</v>
      </c>
      <c r="BI167" s="151">
        <f t="shared" si="18"/>
        <v>0</v>
      </c>
      <c r="BJ167" s="14" t="s">
        <v>77</v>
      </c>
      <c r="BK167" s="151">
        <f t="shared" si="19"/>
        <v>0</v>
      </c>
      <c r="BL167" s="14" t="s">
        <v>169</v>
      </c>
      <c r="BM167" s="150" t="s">
        <v>273</v>
      </c>
    </row>
    <row r="168" spans="1:65" s="2" customFormat="1" ht="33" customHeight="1">
      <c r="A168" s="26"/>
      <c r="B168" s="138"/>
      <c r="C168" s="139" t="s">
        <v>224</v>
      </c>
      <c r="D168" s="139" t="s">
        <v>167</v>
      </c>
      <c r="E168" s="140" t="s">
        <v>2123</v>
      </c>
      <c r="F168" s="141" t="s">
        <v>2124</v>
      </c>
      <c r="G168" s="142" t="s">
        <v>239</v>
      </c>
      <c r="H168" s="143">
        <v>93</v>
      </c>
      <c r="I168" s="144"/>
      <c r="J168" s="144">
        <f t="shared" si="10"/>
        <v>0</v>
      </c>
      <c r="K168" s="145"/>
      <c r="L168" s="27"/>
      <c r="M168" s="146" t="s">
        <v>1</v>
      </c>
      <c r="N168" s="147" t="s">
        <v>34</v>
      </c>
      <c r="O168" s="148">
        <v>0</v>
      </c>
      <c r="P168" s="148">
        <f t="shared" si="11"/>
        <v>0</v>
      </c>
      <c r="Q168" s="148">
        <v>0</v>
      </c>
      <c r="R168" s="148">
        <f t="shared" si="12"/>
        <v>0</v>
      </c>
      <c r="S168" s="148">
        <v>0</v>
      </c>
      <c r="T168" s="149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169</v>
      </c>
      <c r="AT168" s="150" t="s">
        <v>167</v>
      </c>
      <c r="AU168" s="150" t="s">
        <v>79</v>
      </c>
      <c r="AY168" s="14" t="s">
        <v>165</v>
      </c>
      <c r="BE168" s="151">
        <f t="shared" si="14"/>
        <v>0</v>
      </c>
      <c r="BF168" s="151">
        <f t="shared" si="15"/>
        <v>0</v>
      </c>
      <c r="BG168" s="151">
        <f t="shared" si="16"/>
        <v>0</v>
      </c>
      <c r="BH168" s="151">
        <f t="shared" si="17"/>
        <v>0</v>
      </c>
      <c r="BI168" s="151">
        <f t="shared" si="18"/>
        <v>0</v>
      </c>
      <c r="BJ168" s="14" t="s">
        <v>77</v>
      </c>
      <c r="BK168" s="151">
        <f t="shared" si="19"/>
        <v>0</v>
      </c>
      <c r="BL168" s="14" t="s">
        <v>169</v>
      </c>
      <c r="BM168" s="150" t="s">
        <v>275</v>
      </c>
    </row>
    <row r="169" spans="1:65" s="2" customFormat="1" ht="33" customHeight="1">
      <c r="A169" s="26"/>
      <c r="B169" s="138"/>
      <c r="C169" s="139" t="s">
        <v>295</v>
      </c>
      <c r="D169" s="139" t="s">
        <v>167</v>
      </c>
      <c r="E169" s="140" t="s">
        <v>2125</v>
      </c>
      <c r="F169" s="141" t="s">
        <v>2126</v>
      </c>
      <c r="G169" s="142" t="s">
        <v>239</v>
      </c>
      <c r="H169" s="143">
        <v>37.44</v>
      </c>
      <c r="I169" s="144"/>
      <c r="J169" s="144">
        <f t="shared" si="10"/>
        <v>0</v>
      </c>
      <c r="K169" s="145"/>
      <c r="L169" s="27"/>
      <c r="M169" s="146" t="s">
        <v>1</v>
      </c>
      <c r="N169" s="147" t="s">
        <v>34</v>
      </c>
      <c r="O169" s="148">
        <v>0</v>
      </c>
      <c r="P169" s="148">
        <f t="shared" si="11"/>
        <v>0</v>
      </c>
      <c r="Q169" s="148">
        <v>0</v>
      </c>
      <c r="R169" s="148">
        <f t="shared" si="12"/>
        <v>0</v>
      </c>
      <c r="S169" s="148">
        <v>0</v>
      </c>
      <c r="T169" s="149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169</v>
      </c>
      <c r="AT169" s="150" t="s">
        <v>167</v>
      </c>
      <c r="AU169" s="150" t="s">
        <v>79</v>
      </c>
      <c r="AY169" s="14" t="s">
        <v>165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4" t="s">
        <v>77</v>
      </c>
      <c r="BK169" s="151">
        <f t="shared" si="19"/>
        <v>0</v>
      </c>
      <c r="BL169" s="14" t="s">
        <v>169</v>
      </c>
      <c r="BM169" s="150" t="s">
        <v>276</v>
      </c>
    </row>
    <row r="170" spans="1:65" s="2" customFormat="1" ht="55.5" customHeight="1">
      <c r="A170" s="26"/>
      <c r="B170" s="138"/>
      <c r="C170" s="139" t="s">
        <v>228</v>
      </c>
      <c r="D170" s="139" t="s">
        <v>167</v>
      </c>
      <c r="E170" s="140" t="s">
        <v>2127</v>
      </c>
      <c r="F170" s="141" t="s">
        <v>2128</v>
      </c>
      <c r="G170" s="142" t="s">
        <v>239</v>
      </c>
      <c r="H170" s="143">
        <v>33</v>
      </c>
      <c r="I170" s="144"/>
      <c r="J170" s="144">
        <f t="shared" si="10"/>
        <v>0</v>
      </c>
      <c r="K170" s="145"/>
      <c r="L170" s="27"/>
      <c r="M170" s="146" t="s">
        <v>1</v>
      </c>
      <c r="N170" s="147" t="s">
        <v>34</v>
      </c>
      <c r="O170" s="148">
        <v>0</v>
      </c>
      <c r="P170" s="148">
        <f t="shared" si="11"/>
        <v>0</v>
      </c>
      <c r="Q170" s="148">
        <v>0</v>
      </c>
      <c r="R170" s="148">
        <f t="shared" si="12"/>
        <v>0</v>
      </c>
      <c r="S170" s="148">
        <v>0</v>
      </c>
      <c r="T170" s="149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169</v>
      </c>
      <c r="AT170" s="150" t="s">
        <v>167</v>
      </c>
      <c r="AU170" s="150" t="s">
        <v>79</v>
      </c>
      <c r="AY170" s="14" t="s">
        <v>165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4" t="s">
        <v>77</v>
      </c>
      <c r="BK170" s="151">
        <f t="shared" si="19"/>
        <v>0</v>
      </c>
      <c r="BL170" s="14" t="s">
        <v>169</v>
      </c>
      <c r="BM170" s="150" t="s">
        <v>280</v>
      </c>
    </row>
    <row r="171" spans="1:65" s="2" customFormat="1" ht="16.5" customHeight="1">
      <c r="A171" s="26"/>
      <c r="B171" s="138"/>
      <c r="C171" s="152" t="s">
        <v>298</v>
      </c>
      <c r="D171" s="152" t="s">
        <v>192</v>
      </c>
      <c r="E171" s="153" t="s">
        <v>2129</v>
      </c>
      <c r="F171" s="154" t="s">
        <v>2130</v>
      </c>
      <c r="G171" s="155" t="s">
        <v>239</v>
      </c>
      <c r="H171" s="156">
        <v>36.299999999999997</v>
      </c>
      <c r="I171" s="157"/>
      <c r="J171" s="157">
        <f t="shared" si="10"/>
        <v>0</v>
      </c>
      <c r="K171" s="158"/>
      <c r="L171" s="159"/>
      <c r="M171" s="160" t="s">
        <v>1</v>
      </c>
      <c r="N171" s="161" t="s">
        <v>34</v>
      </c>
      <c r="O171" s="148">
        <v>0</v>
      </c>
      <c r="P171" s="148">
        <f t="shared" si="11"/>
        <v>0</v>
      </c>
      <c r="Q171" s="148">
        <v>0</v>
      </c>
      <c r="R171" s="148">
        <f t="shared" si="12"/>
        <v>0</v>
      </c>
      <c r="S171" s="148">
        <v>0</v>
      </c>
      <c r="T171" s="149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177</v>
      </c>
      <c r="AT171" s="150" t="s">
        <v>192</v>
      </c>
      <c r="AU171" s="150" t="s">
        <v>79</v>
      </c>
      <c r="AY171" s="14" t="s">
        <v>165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4" t="s">
        <v>77</v>
      </c>
      <c r="BK171" s="151">
        <f t="shared" si="19"/>
        <v>0</v>
      </c>
      <c r="BL171" s="14" t="s">
        <v>169</v>
      </c>
      <c r="BM171" s="150" t="s">
        <v>281</v>
      </c>
    </row>
    <row r="172" spans="1:65" s="2" customFormat="1" ht="37.950000000000003" customHeight="1">
      <c r="A172" s="26"/>
      <c r="B172" s="138"/>
      <c r="C172" s="139" t="s">
        <v>231</v>
      </c>
      <c r="D172" s="139" t="s">
        <v>167</v>
      </c>
      <c r="E172" s="140" t="s">
        <v>2131</v>
      </c>
      <c r="F172" s="141" t="s">
        <v>2132</v>
      </c>
      <c r="G172" s="142" t="s">
        <v>239</v>
      </c>
      <c r="H172" s="143">
        <v>19.2</v>
      </c>
      <c r="I172" s="144"/>
      <c r="J172" s="144">
        <f t="shared" si="10"/>
        <v>0</v>
      </c>
      <c r="K172" s="145"/>
      <c r="L172" s="27"/>
      <c r="M172" s="146" t="s">
        <v>1</v>
      </c>
      <c r="N172" s="147" t="s">
        <v>34</v>
      </c>
      <c r="O172" s="148">
        <v>0</v>
      </c>
      <c r="P172" s="148">
        <f t="shared" si="11"/>
        <v>0</v>
      </c>
      <c r="Q172" s="148">
        <v>0</v>
      </c>
      <c r="R172" s="148">
        <f t="shared" si="12"/>
        <v>0</v>
      </c>
      <c r="S172" s="148">
        <v>0</v>
      </c>
      <c r="T172" s="149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169</v>
      </c>
      <c r="AT172" s="150" t="s">
        <v>167</v>
      </c>
      <c r="AU172" s="150" t="s">
        <v>79</v>
      </c>
      <c r="AY172" s="14" t="s">
        <v>165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4" t="s">
        <v>77</v>
      </c>
      <c r="BK172" s="151">
        <f t="shared" si="19"/>
        <v>0</v>
      </c>
      <c r="BL172" s="14" t="s">
        <v>169</v>
      </c>
      <c r="BM172" s="150" t="s">
        <v>283</v>
      </c>
    </row>
    <row r="173" spans="1:65" s="2" customFormat="1" ht="16.5" customHeight="1">
      <c r="A173" s="26"/>
      <c r="B173" s="138"/>
      <c r="C173" s="152" t="s">
        <v>301</v>
      </c>
      <c r="D173" s="152" t="s">
        <v>192</v>
      </c>
      <c r="E173" s="153" t="s">
        <v>2133</v>
      </c>
      <c r="F173" s="154" t="s">
        <v>2134</v>
      </c>
      <c r="G173" s="155" t="s">
        <v>239</v>
      </c>
      <c r="H173" s="156">
        <v>19.2</v>
      </c>
      <c r="I173" s="157"/>
      <c r="J173" s="157">
        <f t="shared" si="10"/>
        <v>0</v>
      </c>
      <c r="K173" s="158"/>
      <c r="L173" s="159"/>
      <c r="M173" s="160" t="s">
        <v>1</v>
      </c>
      <c r="N173" s="161" t="s">
        <v>34</v>
      </c>
      <c r="O173" s="148">
        <v>0</v>
      </c>
      <c r="P173" s="148">
        <f t="shared" si="11"/>
        <v>0</v>
      </c>
      <c r="Q173" s="148">
        <v>0</v>
      </c>
      <c r="R173" s="148">
        <f t="shared" si="12"/>
        <v>0</v>
      </c>
      <c r="S173" s="148">
        <v>0</v>
      </c>
      <c r="T173" s="149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177</v>
      </c>
      <c r="AT173" s="150" t="s">
        <v>192</v>
      </c>
      <c r="AU173" s="150" t="s">
        <v>79</v>
      </c>
      <c r="AY173" s="14" t="s">
        <v>165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4" t="s">
        <v>77</v>
      </c>
      <c r="BK173" s="151">
        <f t="shared" si="19"/>
        <v>0</v>
      </c>
      <c r="BL173" s="14" t="s">
        <v>169</v>
      </c>
      <c r="BM173" s="150" t="s">
        <v>284</v>
      </c>
    </row>
    <row r="174" spans="1:65" s="12" customFormat="1" ht="22.95" customHeight="1">
      <c r="B174" s="126"/>
      <c r="D174" s="127" t="s">
        <v>68</v>
      </c>
      <c r="E174" s="136" t="s">
        <v>174</v>
      </c>
      <c r="F174" s="136" t="s">
        <v>405</v>
      </c>
      <c r="J174" s="137">
        <f>BK174</f>
        <v>0</v>
      </c>
      <c r="L174" s="126"/>
      <c r="M174" s="130"/>
      <c r="N174" s="131"/>
      <c r="O174" s="131"/>
      <c r="P174" s="132">
        <f>SUM(P175:P179)</f>
        <v>0</v>
      </c>
      <c r="Q174" s="131"/>
      <c r="R174" s="132">
        <f>SUM(R175:R179)</f>
        <v>0</v>
      </c>
      <c r="S174" s="131"/>
      <c r="T174" s="133">
        <f>SUM(T175:T179)</f>
        <v>0</v>
      </c>
      <c r="AR174" s="127" t="s">
        <v>77</v>
      </c>
      <c r="AT174" s="134" t="s">
        <v>68</v>
      </c>
      <c r="AU174" s="134" t="s">
        <v>77</v>
      </c>
      <c r="AY174" s="127" t="s">
        <v>165</v>
      </c>
      <c r="BK174" s="135">
        <f>SUM(BK175:BK179)</f>
        <v>0</v>
      </c>
    </row>
    <row r="175" spans="1:65" s="2" customFormat="1" ht="24.15" customHeight="1">
      <c r="A175" s="26"/>
      <c r="B175" s="138"/>
      <c r="C175" s="139" t="s">
        <v>236</v>
      </c>
      <c r="D175" s="139" t="s">
        <v>167</v>
      </c>
      <c r="E175" s="140" t="s">
        <v>2135</v>
      </c>
      <c r="F175" s="141" t="s">
        <v>2136</v>
      </c>
      <c r="G175" s="142" t="s">
        <v>239</v>
      </c>
      <c r="H175" s="143">
        <v>44.46</v>
      </c>
      <c r="I175" s="144"/>
      <c r="J175" s="144">
        <f>ROUND(I175*H175,2)</f>
        <v>0</v>
      </c>
      <c r="K175" s="145"/>
      <c r="L175" s="27"/>
      <c r="M175" s="146" t="s">
        <v>1</v>
      </c>
      <c r="N175" s="147" t="s">
        <v>34</v>
      </c>
      <c r="O175" s="148">
        <v>0</v>
      </c>
      <c r="P175" s="148">
        <f>O175*H175</f>
        <v>0</v>
      </c>
      <c r="Q175" s="148">
        <v>0</v>
      </c>
      <c r="R175" s="148">
        <f>Q175*H175</f>
        <v>0</v>
      </c>
      <c r="S175" s="148">
        <v>0</v>
      </c>
      <c r="T175" s="149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169</v>
      </c>
      <c r="AT175" s="150" t="s">
        <v>167</v>
      </c>
      <c r="AU175" s="150" t="s">
        <v>79</v>
      </c>
      <c r="AY175" s="14" t="s">
        <v>165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4" t="s">
        <v>77</v>
      </c>
      <c r="BK175" s="151">
        <f>ROUND(I175*H175,2)</f>
        <v>0</v>
      </c>
      <c r="BL175" s="14" t="s">
        <v>169</v>
      </c>
      <c r="BM175" s="150" t="s">
        <v>288</v>
      </c>
    </row>
    <row r="176" spans="1:65" s="2" customFormat="1" ht="37.950000000000003" customHeight="1">
      <c r="A176" s="26"/>
      <c r="B176" s="138"/>
      <c r="C176" s="139" t="s">
        <v>304</v>
      </c>
      <c r="D176" s="139" t="s">
        <v>167</v>
      </c>
      <c r="E176" s="140" t="s">
        <v>2137</v>
      </c>
      <c r="F176" s="141" t="s">
        <v>2138</v>
      </c>
      <c r="G176" s="142" t="s">
        <v>239</v>
      </c>
      <c r="H176" s="143">
        <v>44.46</v>
      </c>
      <c r="I176" s="144"/>
      <c r="J176" s="144">
        <f>ROUND(I176*H176,2)</f>
        <v>0</v>
      </c>
      <c r="K176" s="145"/>
      <c r="L176" s="27"/>
      <c r="M176" s="146" t="s">
        <v>1</v>
      </c>
      <c r="N176" s="147" t="s">
        <v>34</v>
      </c>
      <c r="O176" s="148">
        <v>0</v>
      </c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169</v>
      </c>
      <c r="AT176" s="150" t="s">
        <v>167</v>
      </c>
      <c r="AU176" s="150" t="s">
        <v>79</v>
      </c>
      <c r="AY176" s="14" t="s">
        <v>165</v>
      </c>
      <c r="BE176" s="151">
        <f>IF(N176="základní",J176,0)</f>
        <v>0</v>
      </c>
      <c r="BF176" s="151">
        <f>IF(N176="snížená",J176,0)</f>
        <v>0</v>
      </c>
      <c r="BG176" s="151">
        <f>IF(N176="zákl. přenesená",J176,0)</f>
        <v>0</v>
      </c>
      <c r="BH176" s="151">
        <f>IF(N176="sníž. přenesená",J176,0)</f>
        <v>0</v>
      </c>
      <c r="BI176" s="151">
        <f>IF(N176="nulová",J176,0)</f>
        <v>0</v>
      </c>
      <c r="BJ176" s="14" t="s">
        <v>77</v>
      </c>
      <c r="BK176" s="151">
        <f>ROUND(I176*H176,2)</f>
        <v>0</v>
      </c>
      <c r="BL176" s="14" t="s">
        <v>169</v>
      </c>
      <c r="BM176" s="150" t="s">
        <v>289</v>
      </c>
    </row>
    <row r="177" spans="1:65" s="2" customFormat="1" ht="33" customHeight="1">
      <c r="A177" s="26"/>
      <c r="B177" s="138"/>
      <c r="C177" s="139" t="s">
        <v>240</v>
      </c>
      <c r="D177" s="139" t="s">
        <v>167</v>
      </c>
      <c r="E177" s="140" t="s">
        <v>507</v>
      </c>
      <c r="F177" s="141" t="s">
        <v>508</v>
      </c>
      <c r="G177" s="142" t="s">
        <v>168</v>
      </c>
      <c r="H177" s="143">
        <v>2.7</v>
      </c>
      <c r="I177" s="144"/>
      <c r="J177" s="144">
        <f>ROUND(I177*H177,2)</f>
        <v>0</v>
      </c>
      <c r="K177" s="145"/>
      <c r="L177" s="27"/>
      <c r="M177" s="146" t="s">
        <v>1</v>
      </c>
      <c r="N177" s="147" t="s">
        <v>34</v>
      </c>
      <c r="O177" s="148">
        <v>0</v>
      </c>
      <c r="P177" s="148">
        <f>O177*H177</f>
        <v>0</v>
      </c>
      <c r="Q177" s="148">
        <v>0</v>
      </c>
      <c r="R177" s="148">
        <f>Q177*H177</f>
        <v>0</v>
      </c>
      <c r="S177" s="148">
        <v>0</v>
      </c>
      <c r="T177" s="149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169</v>
      </c>
      <c r="AT177" s="150" t="s">
        <v>167</v>
      </c>
      <c r="AU177" s="150" t="s">
        <v>79</v>
      </c>
      <c r="AY177" s="14" t="s">
        <v>165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4" t="s">
        <v>77</v>
      </c>
      <c r="BK177" s="151">
        <f>ROUND(I177*H177,2)</f>
        <v>0</v>
      </c>
      <c r="BL177" s="14" t="s">
        <v>169</v>
      </c>
      <c r="BM177" s="150" t="s">
        <v>291</v>
      </c>
    </row>
    <row r="178" spans="1:65" s="2" customFormat="1" ht="44.25" customHeight="1">
      <c r="A178" s="26"/>
      <c r="B178" s="138"/>
      <c r="C178" s="139" t="s">
        <v>307</v>
      </c>
      <c r="D178" s="139" t="s">
        <v>167</v>
      </c>
      <c r="E178" s="140" t="s">
        <v>514</v>
      </c>
      <c r="F178" s="141" t="s">
        <v>515</v>
      </c>
      <c r="G178" s="142" t="s">
        <v>168</v>
      </c>
      <c r="H178" s="143">
        <v>2.7</v>
      </c>
      <c r="I178" s="144"/>
      <c r="J178" s="144">
        <f>ROUND(I178*H178,2)</f>
        <v>0</v>
      </c>
      <c r="K178" s="145"/>
      <c r="L178" s="27"/>
      <c r="M178" s="146" t="s">
        <v>1</v>
      </c>
      <c r="N178" s="147" t="s">
        <v>34</v>
      </c>
      <c r="O178" s="148">
        <v>0</v>
      </c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169</v>
      </c>
      <c r="AT178" s="150" t="s">
        <v>167</v>
      </c>
      <c r="AU178" s="150" t="s">
        <v>79</v>
      </c>
      <c r="AY178" s="14" t="s">
        <v>165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4" t="s">
        <v>77</v>
      </c>
      <c r="BK178" s="151">
        <f>ROUND(I178*H178,2)</f>
        <v>0</v>
      </c>
      <c r="BL178" s="14" t="s">
        <v>169</v>
      </c>
      <c r="BM178" s="150" t="s">
        <v>294</v>
      </c>
    </row>
    <row r="179" spans="1:65" s="2" customFormat="1" ht="21.75" customHeight="1">
      <c r="A179" s="26"/>
      <c r="B179" s="138"/>
      <c r="C179" s="139" t="s">
        <v>243</v>
      </c>
      <c r="D179" s="139" t="s">
        <v>167</v>
      </c>
      <c r="E179" s="140" t="s">
        <v>518</v>
      </c>
      <c r="F179" s="141" t="s">
        <v>519</v>
      </c>
      <c r="G179" s="142" t="s">
        <v>220</v>
      </c>
      <c r="H179" s="143">
        <v>0.104</v>
      </c>
      <c r="I179" s="144"/>
      <c r="J179" s="144">
        <f>ROUND(I179*H179,2)</f>
        <v>0</v>
      </c>
      <c r="K179" s="145"/>
      <c r="L179" s="27"/>
      <c r="M179" s="146" t="s">
        <v>1</v>
      </c>
      <c r="N179" s="147" t="s">
        <v>34</v>
      </c>
      <c r="O179" s="148">
        <v>0</v>
      </c>
      <c r="P179" s="148">
        <f>O179*H179</f>
        <v>0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169</v>
      </c>
      <c r="AT179" s="150" t="s">
        <v>167</v>
      </c>
      <c r="AU179" s="150" t="s">
        <v>79</v>
      </c>
      <c r="AY179" s="14" t="s">
        <v>165</v>
      </c>
      <c r="BE179" s="151">
        <f>IF(N179="základní",J179,0)</f>
        <v>0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14" t="s">
        <v>77</v>
      </c>
      <c r="BK179" s="151">
        <f>ROUND(I179*H179,2)</f>
        <v>0</v>
      </c>
      <c r="BL179" s="14" t="s">
        <v>169</v>
      </c>
      <c r="BM179" s="150" t="s">
        <v>296</v>
      </c>
    </row>
    <row r="180" spans="1:65" s="12" customFormat="1" ht="22.95" customHeight="1">
      <c r="B180" s="126"/>
      <c r="D180" s="127" t="s">
        <v>68</v>
      </c>
      <c r="E180" s="136" t="s">
        <v>218</v>
      </c>
      <c r="F180" s="136" t="s">
        <v>544</v>
      </c>
      <c r="J180" s="137">
        <f>BK180</f>
        <v>0</v>
      </c>
      <c r="L180" s="126"/>
      <c r="M180" s="130"/>
      <c r="N180" s="131"/>
      <c r="O180" s="131"/>
      <c r="P180" s="132">
        <f>SUM(P181:P194)</f>
        <v>0</v>
      </c>
      <c r="Q180" s="131"/>
      <c r="R180" s="132">
        <f>SUM(R181:R194)</f>
        <v>0</v>
      </c>
      <c r="S180" s="131"/>
      <c r="T180" s="133">
        <f>SUM(T181:T194)</f>
        <v>0</v>
      </c>
      <c r="AR180" s="127" t="s">
        <v>77</v>
      </c>
      <c r="AT180" s="134" t="s">
        <v>68</v>
      </c>
      <c r="AU180" s="134" t="s">
        <v>77</v>
      </c>
      <c r="AY180" s="127" t="s">
        <v>165</v>
      </c>
      <c r="BK180" s="135">
        <f>SUM(BK181:BK194)</f>
        <v>0</v>
      </c>
    </row>
    <row r="181" spans="1:65" s="2" customFormat="1" ht="24.15" customHeight="1">
      <c r="A181" s="26"/>
      <c r="B181" s="138"/>
      <c r="C181" s="139" t="s">
        <v>310</v>
      </c>
      <c r="D181" s="139" t="s">
        <v>167</v>
      </c>
      <c r="E181" s="140" t="s">
        <v>2139</v>
      </c>
      <c r="F181" s="141" t="s">
        <v>2140</v>
      </c>
      <c r="G181" s="142" t="s">
        <v>279</v>
      </c>
      <c r="H181" s="143">
        <v>1</v>
      </c>
      <c r="I181" s="144"/>
      <c r="J181" s="144">
        <f t="shared" ref="J181:J194" si="20">ROUND(I181*H181,2)</f>
        <v>0</v>
      </c>
      <c r="K181" s="145"/>
      <c r="L181" s="27"/>
      <c r="M181" s="146" t="s">
        <v>1</v>
      </c>
      <c r="N181" s="147" t="s">
        <v>34</v>
      </c>
      <c r="O181" s="148">
        <v>0</v>
      </c>
      <c r="P181" s="148">
        <f t="shared" ref="P181:P194" si="21">O181*H181</f>
        <v>0</v>
      </c>
      <c r="Q181" s="148">
        <v>0</v>
      </c>
      <c r="R181" s="148">
        <f t="shared" ref="R181:R194" si="22">Q181*H181</f>
        <v>0</v>
      </c>
      <c r="S181" s="148">
        <v>0</v>
      </c>
      <c r="T181" s="149">
        <f t="shared" ref="T181:T194" si="23"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169</v>
      </c>
      <c r="AT181" s="150" t="s">
        <v>167</v>
      </c>
      <c r="AU181" s="150" t="s">
        <v>79</v>
      </c>
      <c r="AY181" s="14" t="s">
        <v>165</v>
      </c>
      <c r="BE181" s="151">
        <f t="shared" ref="BE181:BE194" si="24">IF(N181="základní",J181,0)</f>
        <v>0</v>
      </c>
      <c r="BF181" s="151">
        <f t="shared" ref="BF181:BF194" si="25">IF(N181="snížená",J181,0)</f>
        <v>0</v>
      </c>
      <c r="BG181" s="151">
        <f t="shared" ref="BG181:BG194" si="26">IF(N181="zákl. přenesená",J181,0)</f>
        <v>0</v>
      </c>
      <c r="BH181" s="151">
        <f t="shared" ref="BH181:BH194" si="27">IF(N181="sníž. přenesená",J181,0)</f>
        <v>0</v>
      </c>
      <c r="BI181" s="151">
        <f t="shared" ref="BI181:BI194" si="28">IF(N181="nulová",J181,0)</f>
        <v>0</v>
      </c>
      <c r="BJ181" s="14" t="s">
        <v>77</v>
      </c>
      <c r="BK181" s="151">
        <f t="shared" ref="BK181:BK194" si="29">ROUND(I181*H181,2)</f>
        <v>0</v>
      </c>
      <c r="BL181" s="14" t="s">
        <v>169</v>
      </c>
      <c r="BM181" s="150" t="s">
        <v>297</v>
      </c>
    </row>
    <row r="182" spans="1:65" s="2" customFormat="1" ht="24.15" customHeight="1">
      <c r="A182" s="26"/>
      <c r="B182" s="138"/>
      <c r="C182" s="139" t="s">
        <v>246</v>
      </c>
      <c r="D182" s="139" t="s">
        <v>167</v>
      </c>
      <c r="E182" s="140" t="s">
        <v>2141</v>
      </c>
      <c r="F182" s="141" t="s">
        <v>2142</v>
      </c>
      <c r="G182" s="142" t="s">
        <v>239</v>
      </c>
      <c r="H182" s="143">
        <v>400.3</v>
      </c>
      <c r="I182" s="144"/>
      <c r="J182" s="144">
        <f t="shared" si="20"/>
        <v>0</v>
      </c>
      <c r="K182" s="145"/>
      <c r="L182" s="27"/>
      <c r="M182" s="146" t="s">
        <v>1</v>
      </c>
      <c r="N182" s="147" t="s">
        <v>34</v>
      </c>
      <c r="O182" s="148">
        <v>0</v>
      </c>
      <c r="P182" s="148">
        <f t="shared" si="21"/>
        <v>0</v>
      </c>
      <c r="Q182" s="148">
        <v>0</v>
      </c>
      <c r="R182" s="148">
        <f t="shared" si="22"/>
        <v>0</v>
      </c>
      <c r="S182" s="148">
        <v>0</v>
      </c>
      <c r="T182" s="149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169</v>
      </c>
      <c r="AT182" s="150" t="s">
        <v>167</v>
      </c>
      <c r="AU182" s="150" t="s">
        <v>79</v>
      </c>
      <c r="AY182" s="14" t="s">
        <v>165</v>
      </c>
      <c r="BE182" s="151">
        <f t="shared" si="24"/>
        <v>0</v>
      </c>
      <c r="BF182" s="151">
        <f t="shared" si="25"/>
        <v>0</v>
      </c>
      <c r="BG182" s="151">
        <f t="shared" si="26"/>
        <v>0</v>
      </c>
      <c r="BH182" s="151">
        <f t="shared" si="27"/>
        <v>0</v>
      </c>
      <c r="BI182" s="151">
        <f t="shared" si="28"/>
        <v>0</v>
      </c>
      <c r="BJ182" s="14" t="s">
        <v>77</v>
      </c>
      <c r="BK182" s="151">
        <f t="shared" si="29"/>
        <v>0</v>
      </c>
      <c r="BL182" s="14" t="s">
        <v>169</v>
      </c>
      <c r="BM182" s="150" t="s">
        <v>299</v>
      </c>
    </row>
    <row r="183" spans="1:65" s="2" customFormat="1" ht="24.15" customHeight="1">
      <c r="A183" s="26"/>
      <c r="B183" s="138"/>
      <c r="C183" s="139" t="s">
        <v>313</v>
      </c>
      <c r="D183" s="139" t="s">
        <v>167</v>
      </c>
      <c r="E183" s="140" t="s">
        <v>2143</v>
      </c>
      <c r="F183" s="141" t="s">
        <v>2144</v>
      </c>
      <c r="G183" s="142" t="s">
        <v>239</v>
      </c>
      <c r="H183" s="143">
        <v>18</v>
      </c>
      <c r="I183" s="144"/>
      <c r="J183" s="144">
        <f t="shared" si="20"/>
        <v>0</v>
      </c>
      <c r="K183" s="145"/>
      <c r="L183" s="27"/>
      <c r="M183" s="146" t="s">
        <v>1</v>
      </c>
      <c r="N183" s="147" t="s">
        <v>34</v>
      </c>
      <c r="O183" s="148">
        <v>0</v>
      </c>
      <c r="P183" s="148">
        <f t="shared" si="21"/>
        <v>0</v>
      </c>
      <c r="Q183" s="148">
        <v>0</v>
      </c>
      <c r="R183" s="148">
        <f t="shared" si="22"/>
        <v>0</v>
      </c>
      <c r="S183" s="148">
        <v>0</v>
      </c>
      <c r="T183" s="149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169</v>
      </c>
      <c r="AT183" s="150" t="s">
        <v>167</v>
      </c>
      <c r="AU183" s="150" t="s">
        <v>79</v>
      </c>
      <c r="AY183" s="14" t="s">
        <v>165</v>
      </c>
      <c r="BE183" s="151">
        <f t="shared" si="24"/>
        <v>0</v>
      </c>
      <c r="BF183" s="151">
        <f t="shared" si="25"/>
        <v>0</v>
      </c>
      <c r="BG183" s="151">
        <f t="shared" si="26"/>
        <v>0</v>
      </c>
      <c r="BH183" s="151">
        <f t="shared" si="27"/>
        <v>0</v>
      </c>
      <c r="BI183" s="151">
        <f t="shared" si="28"/>
        <v>0</v>
      </c>
      <c r="BJ183" s="14" t="s">
        <v>77</v>
      </c>
      <c r="BK183" s="151">
        <f t="shared" si="29"/>
        <v>0</v>
      </c>
      <c r="BL183" s="14" t="s">
        <v>169</v>
      </c>
      <c r="BM183" s="150" t="s">
        <v>300</v>
      </c>
    </row>
    <row r="184" spans="1:65" s="2" customFormat="1" ht="24.15" customHeight="1">
      <c r="A184" s="26"/>
      <c r="B184" s="138"/>
      <c r="C184" s="139" t="s">
        <v>250</v>
      </c>
      <c r="D184" s="139" t="s">
        <v>167</v>
      </c>
      <c r="E184" s="140" t="s">
        <v>2145</v>
      </c>
      <c r="F184" s="141" t="s">
        <v>2146</v>
      </c>
      <c r="G184" s="142" t="s">
        <v>239</v>
      </c>
      <c r="H184" s="143">
        <v>17.783999999999999</v>
      </c>
      <c r="I184" s="144"/>
      <c r="J184" s="144">
        <f t="shared" si="20"/>
        <v>0</v>
      </c>
      <c r="K184" s="145"/>
      <c r="L184" s="27"/>
      <c r="M184" s="146" t="s">
        <v>1</v>
      </c>
      <c r="N184" s="147" t="s">
        <v>34</v>
      </c>
      <c r="O184" s="148">
        <v>0</v>
      </c>
      <c r="P184" s="148">
        <f t="shared" si="21"/>
        <v>0</v>
      </c>
      <c r="Q184" s="148">
        <v>0</v>
      </c>
      <c r="R184" s="148">
        <f t="shared" si="22"/>
        <v>0</v>
      </c>
      <c r="S184" s="148">
        <v>0</v>
      </c>
      <c r="T184" s="149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169</v>
      </c>
      <c r="AT184" s="150" t="s">
        <v>167</v>
      </c>
      <c r="AU184" s="150" t="s">
        <v>79</v>
      </c>
      <c r="AY184" s="14" t="s">
        <v>165</v>
      </c>
      <c r="BE184" s="151">
        <f t="shared" si="24"/>
        <v>0</v>
      </c>
      <c r="BF184" s="151">
        <f t="shared" si="25"/>
        <v>0</v>
      </c>
      <c r="BG184" s="151">
        <f t="shared" si="26"/>
        <v>0</v>
      </c>
      <c r="BH184" s="151">
        <f t="shared" si="27"/>
        <v>0</v>
      </c>
      <c r="BI184" s="151">
        <f t="shared" si="28"/>
        <v>0</v>
      </c>
      <c r="BJ184" s="14" t="s">
        <v>77</v>
      </c>
      <c r="BK184" s="151">
        <f t="shared" si="29"/>
        <v>0</v>
      </c>
      <c r="BL184" s="14" t="s">
        <v>169</v>
      </c>
      <c r="BM184" s="150" t="s">
        <v>302</v>
      </c>
    </row>
    <row r="185" spans="1:65" s="2" customFormat="1" ht="24.15" customHeight="1">
      <c r="A185" s="26"/>
      <c r="B185" s="138"/>
      <c r="C185" s="139" t="s">
        <v>318</v>
      </c>
      <c r="D185" s="139" t="s">
        <v>167</v>
      </c>
      <c r="E185" s="140" t="s">
        <v>2147</v>
      </c>
      <c r="F185" s="141" t="s">
        <v>2148</v>
      </c>
      <c r="G185" s="142" t="s">
        <v>239</v>
      </c>
      <c r="H185" s="143">
        <v>123.9</v>
      </c>
      <c r="I185" s="144"/>
      <c r="J185" s="144">
        <f t="shared" si="20"/>
        <v>0</v>
      </c>
      <c r="K185" s="145"/>
      <c r="L185" s="27"/>
      <c r="M185" s="146" t="s">
        <v>1</v>
      </c>
      <c r="N185" s="147" t="s">
        <v>34</v>
      </c>
      <c r="O185" s="148">
        <v>0</v>
      </c>
      <c r="P185" s="148">
        <f t="shared" si="21"/>
        <v>0</v>
      </c>
      <c r="Q185" s="148">
        <v>0</v>
      </c>
      <c r="R185" s="148">
        <f t="shared" si="22"/>
        <v>0</v>
      </c>
      <c r="S185" s="148">
        <v>0</v>
      </c>
      <c r="T185" s="149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169</v>
      </c>
      <c r="AT185" s="150" t="s">
        <v>167</v>
      </c>
      <c r="AU185" s="150" t="s">
        <v>79</v>
      </c>
      <c r="AY185" s="14" t="s">
        <v>165</v>
      </c>
      <c r="BE185" s="151">
        <f t="shared" si="24"/>
        <v>0</v>
      </c>
      <c r="BF185" s="151">
        <f t="shared" si="25"/>
        <v>0</v>
      </c>
      <c r="BG185" s="151">
        <f t="shared" si="26"/>
        <v>0</v>
      </c>
      <c r="BH185" s="151">
        <f t="shared" si="27"/>
        <v>0</v>
      </c>
      <c r="BI185" s="151">
        <f t="shared" si="28"/>
        <v>0</v>
      </c>
      <c r="BJ185" s="14" t="s">
        <v>77</v>
      </c>
      <c r="BK185" s="151">
        <f t="shared" si="29"/>
        <v>0</v>
      </c>
      <c r="BL185" s="14" t="s">
        <v>169</v>
      </c>
      <c r="BM185" s="150" t="s">
        <v>303</v>
      </c>
    </row>
    <row r="186" spans="1:65" s="2" customFormat="1" ht="24.15" customHeight="1">
      <c r="A186" s="26"/>
      <c r="B186" s="138"/>
      <c r="C186" s="139" t="s">
        <v>253</v>
      </c>
      <c r="D186" s="139" t="s">
        <v>167</v>
      </c>
      <c r="E186" s="140" t="s">
        <v>2149</v>
      </c>
      <c r="F186" s="141" t="s">
        <v>2150</v>
      </c>
      <c r="G186" s="142" t="s">
        <v>279</v>
      </c>
      <c r="H186" s="143">
        <v>7</v>
      </c>
      <c r="I186" s="144"/>
      <c r="J186" s="144">
        <f t="shared" si="20"/>
        <v>0</v>
      </c>
      <c r="K186" s="145"/>
      <c r="L186" s="27"/>
      <c r="M186" s="146" t="s">
        <v>1</v>
      </c>
      <c r="N186" s="147" t="s">
        <v>34</v>
      </c>
      <c r="O186" s="148">
        <v>0</v>
      </c>
      <c r="P186" s="148">
        <f t="shared" si="21"/>
        <v>0</v>
      </c>
      <c r="Q186" s="148">
        <v>0</v>
      </c>
      <c r="R186" s="148">
        <f t="shared" si="22"/>
        <v>0</v>
      </c>
      <c r="S186" s="148">
        <v>0</v>
      </c>
      <c r="T186" s="149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169</v>
      </c>
      <c r="AT186" s="150" t="s">
        <v>167</v>
      </c>
      <c r="AU186" s="150" t="s">
        <v>79</v>
      </c>
      <c r="AY186" s="14" t="s">
        <v>165</v>
      </c>
      <c r="BE186" s="151">
        <f t="shared" si="24"/>
        <v>0</v>
      </c>
      <c r="BF186" s="151">
        <f t="shared" si="25"/>
        <v>0</v>
      </c>
      <c r="BG186" s="151">
        <f t="shared" si="26"/>
        <v>0</v>
      </c>
      <c r="BH186" s="151">
        <f t="shared" si="27"/>
        <v>0</v>
      </c>
      <c r="BI186" s="151">
        <f t="shared" si="28"/>
        <v>0</v>
      </c>
      <c r="BJ186" s="14" t="s">
        <v>77</v>
      </c>
      <c r="BK186" s="151">
        <f t="shared" si="29"/>
        <v>0</v>
      </c>
      <c r="BL186" s="14" t="s">
        <v>169</v>
      </c>
      <c r="BM186" s="150" t="s">
        <v>305</v>
      </c>
    </row>
    <row r="187" spans="1:65" s="2" customFormat="1" ht="24.15" customHeight="1">
      <c r="A187" s="26"/>
      <c r="B187" s="138"/>
      <c r="C187" s="139" t="s">
        <v>257</v>
      </c>
      <c r="D187" s="139" t="s">
        <v>167</v>
      </c>
      <c r="E187" s="140" t="s">
        <v>2151</v>
      </c>
      <c r="F187" s="141" t="s">
        <v>2152</v>
      </c>
      <c r="G187" s="142" t="s">
        <v>279</v>
      </c>
      <c r="H187" s="143">
        <v>1</v>
      </c>
      <c r="I187" s="144"/>
      <c r="J187" s="144">
        <f t="shared" si="20"/>
        <v>0</v>
      </c>
      <c r="K187" s="145"/>
      <c r="L187" s="27"/>
      <c r="M187" s="146" t="s">
        <v>1</v>
      </c>
      <c r="N187" s="147" t="s">
        <v>34</v>
      </c>
      <c r="O187" s="148">
        <v>0</v>
      </c>
      <c r="P187" s="148">
        <f t="shared" si="21"/>
        <v>0</v>
      </c>
      <c r="Q187" s="148">
        <v>0</v>
      </c>
      <c r="R187" s="148">
        <f t="shared" si="22"/>
        <v>0</v>
      </c>
      <c r="S187" s="148">
        <v>0</v>
      </c>
      <c r="T187" s="149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169</v>
      </c>
      <c r="AT187" s="150" t="s">
        <v>167</v>
      </c>
      <c r="AU187" s="150" t="s">
        <v>79</v>
      </c>
      <c r="AY187" s="14" t="s">
        <v>165</v>
      </c>
      <c r="BE187" s="151">
        <f t="shared" si="24"/>
        <v>0</v>
      </c>
      <c r="BF187" s="151">
        <f t="shared" si="25"/>
        <v>0</v>
      </c>
      <c r="BG187" s="151">
        <f t="shared" si="26"/>
        <v>0</v>
      </c>
      <c r="BH187" s="151">
        <f t="shared" si="27"/>
        <v>0</v>
      </c>
      <c r="BI187" s="151">
        <f t="shared" si="28"/>
        <v>0</v>
      </c>
      <c r="BJ187" s="14" t="s">
        <v>77</v>
      </c>
      <c r="BK187" s="151">
        <f t="shared" si="29"/>
        <v>0</v>
      </c>
      <c r="BL187" s="14" t="s">
        <v>169</v>
      </c>
      <c r="BM187" s="150" t="s">
        <v>308</v>
      </c>
    </row>
    <row r="188" spans="1:65" s="2" customFormat="1" ht="24.15" customHeight="1">
      <c r="A188" s="26"/>
      <c r="B188" s="138"/>
      <c r="C188" s="139" t="s">
        <v>325</v>
      </c>
      <c r="D188" s="139" t="s">
        <v>167</v>
      </c>
      <c r="E188" s="140" t="s">
        <v>2153</v>
      </c>
      <c r="F188" s="141" t="s">
        <v>2154</v>
      </c>
      <c r="G188" s="142" t="s">
        <v>279</v>
      </c>
      <c r="H188" s="143">
        <v>1</v>
      </c>
      <c r="I188" s="144"/>
      <c r="J188" s="144">
        <f t="shared" si="20"/>
        <v>0</v>
      </c>
      <c r="K188" s="145"/>
      <c r="L188" s="27"/>
      <c r="M188" s="146" t="s">
        <v>1</v>
      </c>
      <c r="N188" s="147" t="s">
        <v>34</v>
      </c>
      <c r="O188" s="148">
        <v>0</v>
      </c>
      <c r="P188" s="148">
        <f t="shared" si="21"/>
        <v>0</v>
      </c>
      <c r="Q188" s="148">
        <v>0</v>
      </c>
      <c r="R188" s="148">
        <f t="shared" si="22"/>
        <v>0</v>
      </c>
      <c r="S188" s="148">
        <v>0</v>
      </c>
      <c r="T188" s="149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169</v>
      </c>
      <c r="AT188" s="150" t="s">
        <v>167</v>
      </c>
      <c r="AU188" s="150" t="s">
        <v>79</v>
      </c>
      <c r="AY188" s="14" t="s">
        <v>165</v>
      </c>
      <c r="BE188" s="151">
        <f t="shared" si="24"/>
        <v>0</v>
      </c>
      <c r="BF188" s="151">
        <f t="shared" si="25"/>
        <v>0</v>
      </c>
      <c r="BG188" s="151">
        <f t="shared" si="26"/>
        <v>0</v>
      </c>
      <c r="BH188" s="151">
        <f t="shared" si="27"/>
        <v>0</v>
      </c>
      <c r="BI188" s="151">
        <f t="shared" si="28"/>
        <v>0</v>
      </c>
      <c r="BJ188" s="14" t="s">
        <v>77</v>
      </c>
      <c r="BK188" s="151">
        <f t="shared" si="29"/>
        <v>0</v>
      </c>
      <c r="BL188" s="14" t="s">
        <v>169</v>
      </c>
      <c r="BM188" s="150" t="s">
        <v>309</v>
      </c>
    </row>
    <row r="189" spans="1:65" s="2" customFormat="1" ht="24.15" customHeight="1">
      <c r="A189" s="26"/>
      <c r="B189" s="138"/>
      <c r="C189" s="139" t="s">
        <v>258</v>
      </c>
      <c r="D189" s="139" t="s">
        <v>167</v>
      </c>
      <c r="E189" s="140" t="s">
        <v>2155</v>
      </c>
      <c r="F189" s="141" t="s">
        <v>2156</v>
      </c>
      <c r="G189" s="142" t="s">
        <v>279</v>
      </c>
      <c r="H189" s="143">
        <v>1</v>
      </c>
      <c r="I189" s="144"/>
      <c r="J189" s="144">
        <f t="shared" si="20"/>
        <v>0</v>
      </c>
      <c r="K189" s="145"/>
      <c r="L189" s="27"/>
      <c r="M189" s="146" t="s">
        <v>1</v>
      </c>
      <c r="N189" s="147" t="s">
        <v>34</v>
      </c>
      <c r="O189" s="148">
        <v>0</v>
      </c>
      <c r="P189" s="148">
        <f t="shared" si="21"/>
        <v>0</v>
      </c>
      <c r="Q189" s="148">
        <v>0</v>
      </c>
      <c r="R189" s="148">
        <f t="shared" si="22"/>
        <v>0</v>
      </c>
      <c r="S189" s="148">
        <v>0</v>
      </c>
      <c r="T189" s="149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169</v>
      </c>
      <c r="AT189" s="150" t="s">
        <v>167</v>
      </c>
      <c r="AU189" s="150" t="s">
        <v>79</v>
      </c>
      <c r="AY189" s="14" t="s">
        <v>165</v>
      </c>
      <c r="BE189" s="151">
        <f t="shared" si="24"/>
        <v>0</v>
      </c>
      <c r="BF189" s="151">
        <f t="shared" si="25"/>
        <v>0</v>
      </c>
      <c r="BG189" s="151">
        <f t="shared" si="26"/>
        <v>0</v>
      </c>
      <c r="BH189" s="151">
        <f t="shared" si="27"/>
        <v>0</v>
      </c>
      <c r="BI189" s="151">
        <f t="shared" si="28"/>
        <v>0</v>
      </c>
      <c r="BJ189" s="14" t="s">
        <v>77</v>
      </c>
      <c r="BK189" s="151">
        <f t="shared" si="29"/>
        <v>0</v>
      </c>
      <c r="BL189" s="14" t="s">
        <v>169</v>
      </c>
      <c r="BM189" s="150" t="s">
        <v>311</v>
      </c>
    </row>
    <row r="190" spans="1:65" s="2" customFormat="1" ht="24.15" customHeight="1">
      <c r="A190" s="26"/>
      <c r="B190" s="138"/>
      <c r="C190" s="139" t="s">
        <v>332</v>
      </c>
      <c r="D190" s="139" t="s">
        <v>167</v>
      </c>
      <c r="E190" s="140" t="s">
        <v>2157</v>
      </c>
      <c r="F190" s="141" t="s">
        <v>2158</v>
      </c>
      <c r="G190" s="142" t="s">
        <v>279</v>
      </c>
      <c r="H190" s="143">
        <v>1</v>
      </c>
      <c r="I190" s="144"/>
      <c r="J190" s="144">
        <f t="shared" si="20"/>
        <v>0</v>
      </c>
      <c r="K190" s="145"/>
      <c r="L190" s="27"/>
      <c r="M190" s="146" t="s">
        <v>1</v>
      </c>
      <c r="N190" s="147" t="s">
        <v>34</v>
      </c>
      <c r="O190" s="148">
        <v>0</v>
      </c>
      <c r="P190" s="148">
        <f t="shared" si="21"/>
        <v>0</v>
      </c>
      <c r="Q190" s="148">
        <v>0</v>
      </c>
      <c r="R190" s="148">
        <f t="shared" si="22"/>
        <v>0</v>
      </c>
      <c r="S190" s="148">
        <v>0</v>
      </c>
      <c r="T190" s="149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169</v>
      </c>
      <c r="AT190" s="150" t="s">
        <v>167</v>
      </c>
      <c r="AU190" s="150" t="s">
        <v>79</v>
      </c>
      <c r="AY190" s="14" t="s">
        <v>165</v>
      </c>
      <c r="BE190" s="151">
        <f t="shared" si="24"/>
        <v>0</v>
      </c>
      <c r="BF190" s="151">
        <f t="shared" si="25"/>
        <v>0</v>
      </c>
      <c r="BG190" s="151">
        <f t="shared" si="26"/>
        <v>0</v>
      </c>
      <c r="BH190" s="151">
        <f t="shared" si="27"/>
        <v>0</v>
      </c>
      <c r="BI190" s="151">
        <f t="shared" si="28"/>
        <v>0</v>
      </c>
      <c r="BJ190" s="14" t="s">
        <v>77</v>
      </c>
      <c r="BK190" s="151">
        <f t="shared" si="29"/>
        <v>0</v>
      </c>
      <c r="BL190" s="14" t="s">
        <v>169</v>
      </c>
      <c r="BM190" s="150" t="s">
        <v>312</v>
      </c>
    </row>
    <row r="191" spans="1:65" s="2" customFormat="1" ht="44.25" customHeight="1">
      <c r="A191" s="26"/>
      <c r="B191" s="138"/>
      <c r="C191" s="139" t="s">
        <v>261</v>
      </c>
      <c r="D191" s="139" t="s">
        <v>167</v>
      </c>
      <c r="E191" s="140" t="s">
        <v>2159</v>
      </c>
      <c r="F191" s="141" t="s">
        <v>2160</v>
      </c>
      <c r="G191" s="142" t="s">
        <v>168</v>
      </c>
      <c r="H191" s="143">
        <v>0.49</v>
      </c>
      <c r="I191" s="144"/>
      <c r="J191" s="144">
        <f t="shared" si="20"/>
        <v>0</v>
      </c>
      <c r="K191" s="145"/>
      <c r="L191" s="27"/>
      <c r="M191" s="146" t="s">
        <v>1</v>
      </c>
      <c r="N191" s="147" t="s">
        <v>34</v>
      </c>
      <c r="O191" s="148">
        <v>0</v>
      </c>
      <c r="P191" s="148">
        <f t="shared" si="21"/>
        <v>0</v>
      </c>
      <c r="Q191" s="148">
        <v>0</v>
      </c>
      <c r="R191" s="148">
        <f t="shared" si="22"/>
        <v>0</v>
      </c>
      <c r="S191" s="148">
        <v>0</v>
      </c>
      <c r="T191" s="149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169</v>
      </c>
      <c r="AT191" s="150" t="s">
        <v>167</v>
      </c>
      <c r="AU191" s="150" t="s">
        <v>79</v>
      </c>
      <c r="AY191" s="14" t="s">
        <v>165</v>
      </c>
      <c r="BE191" s="151">
        <f t="shared" si="24"/>
        <v>0</v>
      </c>
      <c r="BF191" s="151">
        <f t="shared" si="25"/>
        <v>0</v>
      </c>
      <c r="BG191" s="151">
        <f t="shared" si="26"/>
        <v>0</v>
      </c>
      <c r="BH191" s="151">
        <f t="shared" si="27"/>
        <v>0</v>
      </c>
      <c r="BI191" s="151">
        <f t="shared" si="28"/>
        <v>0</v>
      </c>
      <c r="BJ191" s="14" t="s">
        <v>77</v>
      </c>
      <c r="BK191" s="151">
        <f t="shared" si="29"/>
        <v>0</v>
      </c>
      <c r="BL191" s="14" t="s">
        <v>169</v>
      </c>
      <c r="BM191" s="150" t="s">
        <v>314</v>
      </c>
    </row>
    <row r="192" spans="1:65" s="2" customFormat="1" ht="49.2" customHeight="1">
      <c r="A192" s="26"/>
      <c r="B192" s="138"/>
      <c r="C192" s="139" t="s">
        <v>339</v>
      </c>
      <c r="D192" s="139" t="s">
        <v>167</v>
      </c>
      <c r="E192" s="140" t="s">
        <v>689</v>
      </c>
      <c r="F192" s="141" t="s">
        <v>2161</v>
      </c>
      <c r="G192" s="142" t="s">
        <v>168</v>
      </c>
      <c r="H192" s="143">
        <v>7.56</v>
      </c>
      <c r="I192" s="144"/>
      <c r="J192" s="144">
        <f t="shared" si="20"/>
        <v>0</v>
      </c>
      <c r="K192" s="145"/>
      <c r="L192" s="27"/>
      <c r="M192" s="146" t="s">
        <v>1</v>
      </c>
      <c r="N192" s="147" t="s">
        <v>34</v>
      </c>
      <c r="O192" s="148">
        <v>0</v>
      </c>
      <c r="P192" s="148">
        <f t="shared" si="21"/>
        <v>0</v>
      </c>
      <c r="Q192" s="148">
        <v>0</v>
      </c>
      <c r="R192" s="148">
        <f t="shared" si="22"/>
        <v>0</v>
      </c>
      <c r="S192" s="148">
        <v>0</v>
      </c>
      <c r="T192" s="149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169</v>
      </c>
      <c r="AT192" s="150" t="s">
        <v>167</v>
      </c>
      <c r="AU192" s="150" t="s">
        <v>79</v>
      </c>
      <c r="AY192" s="14" t="s">
        <v>165</v>
      </c>
      <c r="BE192" s="151">
        <f t="shared" si="24"/>
        <v>0</v>
      </c>
      <c r="BF192" s="151">
        <f t="shared" si="25"/>
        <v>0</v>
      </c>
      <c r="BG192" s="151">
        <f t="shared" si="26"/>
        <v>0</v>
      </c>
      <c r="BH192" s="151">
        <f t="shared" si="27"/>
        <v>0</v>
      </c>
      <c r="BI192" s="151">
        <f t="shared" si="28"/>
        <v>0</v>
      </c>
      <c r="BJ192" s="14" t="s">
        <v>77</v>
      </c>
      <c r="BK192" s="151">
        <f t="shared" si="29"/>
        <v>0</v>
      </c>
      <c r="BL192" s="14" t="s">
        <v>169</v>
      </c>
      <c r="BM192" s="150" t="s">
        <v>317</v>
      </c>
    </row>
    <row r="193" spans="1:65" s="2" customFormat="1" ht="66.75" customHeight="1">
      <c r="A193" s="26"/>
      <c r="B193" s="138"/>
      <c r="C193" s="139" t="s">
        <v>262</v>
      </c>
      <c r="D193" s="139" t="s">
        <v>167</v>
      </c>
      <c r="E193" s="140" t="s">
        <v>2162</v>
      </c>
      <c r="F193" s="141" t="s">
        <v>2163</v>
      </c>
      <c r="G193" s="142" t="s">
        <v>279</v>
      </c>
      <c r="H193" s="143">
        <v>3</v>
      </c>
      <c r="I193" s="144"/>
      <c r="J193" s="144">
        <f t="shared" si="20"/>
        <v>0</v>
      </c>
      <c r="K193" s="145"/>
      <c r="L193" s="27"/>
      <c r="M193" s="146" t="s">
        <v>1</v>
      </c>
      <c r="N193" s="147" t="s">
        <v>34</v>
      </c>
      <c r="O193" s="148">
        <v>0</v>
      </c>
      <c r="P193" s="148">
        <f t="shared" si="21"/>
        <v>0</v>
      </c>
      <c r="Q193" s="148">
        <v>0</v>
      </c>
      <c r="R193" s="148">
        <f t="shared" si="22"/>
        <v>0</v>
      </c>
      <c r="S193" s="148">
        <v>0</v>
      </c>
      <c r="T193" s="149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169</v>
      </c>
      <c r="AT193" s="150" t="s">
        <v>167</v>
      </c>
      <c r="AU193" s="150" t="s">
        <v>79</v>
      </c>
      <c r="AY193" s="14" t="s">
        <v>165</v>
      </c>
      <c r="BE193" s="151">
        <f t="shared" si="24"/>
        <v>0</v>
      </c>
      <c r="BF193" s="151">
        <f t="shared" si="25"/>
        <v>0</v>
      </c>
      <c r="BG193" s="151">
        <f t="shared" si="26"/>
        <v>0</v>
      </c>
      <c r="BH193" s="151">
        <f t="shared" si="27"/>
        <v>0</v>
      </c>
      <c r="BI193" s="151">
        <f t="shared" si="28"/>
        <v>0</v>
      </c>
      <c r="BJ193" s="14" t="s">
        <v>77</v>
      </c>
      <c r="BK193" s="151">
        <f t="shared" si="29"/>
        <v>0</v>
      </c>
      <c r="BL193" s="14" t="s">
        <v>169</v>
      </c>
      <c r="BM193" s="150" t="s">
        <v>319</v>
      </c>
    </row>
    <row r="194" spans="1:65" s="2" customFormat="1" ht="44.25" customHeight="1">
      <c r="A194" s="26"/>
      <c r="B194" s="138"/>
      <c r="C194" s="139" t="s">
        <v>344</v>
      </c>
      <c r="D194" s="139" t="s">
        <v>167</v>
      </c>
      <c r="E194" s="140" t="s">
        <v>2164</v>
      </c>
      <c r="F194" s="141" t="s">
        <v>2165</v>
      </c>
      <c r="G194" s="142" t="s">
        <v>239</v>
      </c>
      <c r="H194" s="143">
        <v>44.46</v>
      </c>
      <c r="I194" s="144"/>
      <c r="J194" s="144">
        <f t="shared" si="20"/>
        <v>0</v>
      </c>
      <c r="K194" s="145"/>
      <c r="L194" s="27"/>
      <c r="M194" s="146" t="s">
        <v>1</v>
      </c>
      <c r="N194" s="147" t="s">
        <v>34</v>
      </c>
      <c r="O194" s="148">
        <v>0</v>
      </c>
      <c r="P194" s="148">
        <f t="shared" si="21"/>
        <v>0</v>
      </c>
      <c r="Q194" s="148">
        <v>0</v>
      </c>
      <c r="R194" s="148">
        <f t="shared" si="22"/>
        <v>0</v>
      </c>
      <c r="S194" s="148">
        <v>0</v>
      </c>
      <c r="T194" s="149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169</v>
      </c>
      <c r="AT194" s="150" t="s">
        <v>167</v>
      </c>
      <c r="AU194" s="150" t="s">
        <v>79</v>
      </c>
      <c r="AY194" s="14" t="s">
        <v>165</v>
      </c>
      <c r="BE194" s="151">
        <f t="shared" si="24"/>
        <v>0</v>
      </c>
      <c r="BF194" s="151">
        <f t="shared" si="25"/>
        <v>0</v>
      </c>
      <c r="BG194" s="151">
        <f t="shared" si="26"/>
        <v>0</v>
      </c>
      <c r="BH194" s="151">
        <f t="shared" si="27"/>
        <v>0</v>
      </c>
      <c r="BI194" s="151">
        <f t="shared" si="28"/>
        <v>0</v>
      </c>
      <c r="BJ194" s="14" t="s">
        <v>77</v>
      </c>
      <c r="BK194" s="151">
        <f t="shared" si="29"/>
        <v>0</v>
      </c>
      <c r="BL194" s="14" t="s">
        <v>169</v>
      </c>
      <c r="BM194" s="150" t="s">
        <v>320</v>
      </c>
    </row>
    <row r="195" spans="1:65" s="12" customFormat="1" ht="22.95" customHeight="1">
      <c r="B195" s="126"/>
      <c r="D195" s="127" t="s">
        <v>68</v>
      </c>
      <c r="E195" s="136" t="s">
        <v>746</v>
      </c>
      <c r="F195" s="136" t="s">
        <v>747</v>
      </c>
      <c r="J195" s="137">
        <f>BK195</f>
        <v>0</v>
      </c>
      <c r="L195" s="126"/>
      <c r="M195" s="130"/>
      <c r="N195" s="131"/>
      <c r="O195" s="131"/>
      <c r="P195" s="132">
        <f>SUM(P196:P205)</f>
        <v>0</v>
      </c>
      <c r="Q195" s="131"/>
      <c r="R195" s="132">
        <f>SUM(R196:R205)</f>
        <v>0</v>
      </c>
      <c r="S195" s="131"/>
      <c r="T195" s="133">
        <f>SUM(T196:T205)</f>
        <v>0</v>
      </c>
      <c r="AR195" s="127" t="s">
        <v>77</v>
      </c>
      <c r="AT195" s="134" t="s">
        <v>68</v>
      </c>
      <c r="AU195" s="134" t="s">
        <v>77</v>
      </c>
      <c r="AY195" s="127" t="s">
        <v>165</v>
      </c>
      <c r="BK195" s="135">
        <f>SUM(BK196:BK205)</f>
        <v>0</v>
      </c>
    </row>
    <row r="196" spans="1:65" s="2" customFormat="1" ht="37.950000000000003" customHeight="1">
      <c r="A196" s="26"/>
      <c r="B196" s="138"/>
      <c r="C196" s="139" t="s">
        <v>264</v>
      </c>
      <c r="D196" s="139" t="s">
        <v>167</v>
      </c>
      <c r="E196" s="140" t="s">
        <v>2166</v>
      </c>
      <c r="F196" s="141" t="s">
        <v>2167</v>
      </c>
      <c r="G196" s="142" t="s">
        <v>220</v>
      </c>
      <c r="H196" s="143">
        <v>15.180999999999999</v>
      </c>
      <c r="I196" s="144"/>
      <c r="J196" s="144">
        <f t="shared" ref="J196:J205" si="30">ROUND(I196*H196,2)</f>
        <v>0</v>
      </c>
      <c r="K196" s="145"/>
      <c r="L196" s="27"/>
      <c r="M196" s="146" t="s">
        <v>1</v>
      </c>
      <c r="N196" s="147" t="s">
        <v>34</v>
      </c>
      <c r="O196" s="148">
        <v>0</v>
      </c>
      <c r="P196" s="148">
        <f t="shared" ref="P196:P205" si="31">O196*H196</f>
        <v>0</v>
      </c>
      <c r="Q196" s="148">
        <v>0</v>
      </c>
      <c r="R196" s="148">
        <f t="shared" ref="R196:R205" si="32">Q196*H196</f>
        <v>0</v>
      </c>
      <c r="S196" s="148">
        <v>0</v>
      </c>
      <c r="T196" s="149">
        <f t="shared" ref="T196:T205" si="33"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169</v>
      </c>
      <c r="AT196" s="150" t="s">
        <v>167</v>
      </c>
      <c r="AU196" s="150" t="s">
        <v>79</v>
      </c>
      <c r="AY196" s="14" t="s">
        <v>165</v>
      </c>
      <c r="BE196" s="151">
        <f t="shared" ref="BE196:BE205" si="34">IF(N196="základní",J196,0)</f>
        <v>0</v>
      </c>
      <c r="BF196" s="151">
        <f t="shared" ref="BF196:BF205" si="35">IF(N196="snížená",J196,0)</f>
        <v>0</v>
      </c>
      <c r="BG196" s="151">
        <f t="shared" ref="BG196:BG205" si="36">IF(N196="zákl. přenesená",J196,0)</f>
        <v>0</v>
      </c>
      <c r="BH196" s="151">
        <f t="shared" ref="BH196:BH205" si="37">IF(N196="sníž. přenesená",J196,0)</f>
        <v>0</v>
      </c>
      <c r="BI196" s="151">
        <f t="shared" ref="BI196:BI205" si="38">IF(N196="nulová",J196,0)</f>
        <v>0</v>
      </c>
      <c r="BJ196" s="14" t="s">
        <v>77</v>
      </c>
      <c r="BK196" s="151">
        <f t="shared" ref="BK196:BK205" si="39">ROUND(I196*H196,2)</f>
        <v>0</v>
      </c>
      <c r="BL196" s="14" t="s">
        <v>169</v>
      </c>
      <c r="BM196" s="150" t="s">
        <v>321</v>
      </c>
    </row>
    <row r="197" spans="1:65" s="2" customFormat="1" ht="37.950000000000003" customHeight="1">
      <c r="A197" s="26"/>
      <c r="B197" s="138"/>
      <c r="C197" s="139" t="s">
        <v>352</v>
      </c>
      <c r="D197" s="139" t="s">
        <v>167</v>
      </c>
      <c r="E197" s="140" t="s">
        <v>748</v>
      </c>
      <c r="F197" s="141" t="s">
        <v>2168</v>
      </c>
      <c r="G197" s="142" t="s">
        <v>220</v>
      </c>
      <c r="H197" s="143">
        <v>120.541</v>
      </c>
      <c r="I197" s="144"/>
      <c r="J197" s="144">
        <f t="shared" si="30"/>
        <v>0</v>
      </c>
      <c r="K197" s="145"/>
      <c r="L197" s="27"/>
      <c r="M197" s="146" t="s">
        <v>1</v>
      </c>
      <c r="N197" s="147" t="s">
        <v>34</v>
      </c>
      <c r="O197" s="148">
        <v>0</v>
      </c>
      <c r="P197" s="148">
        <f t="shared" si="31"/>
        <v>0</v>
      </c>
      <c r="Q197" s="148">
        <v>0</v>
      </c>
      <c r="R197" s="148">
        <f t="shared" si="32"/>
        <v>0</v>
      </c>
      <c r="S197" s="148">
        <v>0</v>
      </c>
      <c r="T197" s="149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169</v>
      </c>
      <c r="AT197" s="150" t="s">
        <v>167</v>
      </c>
      <c r="AU197" s="150" t="s">
        <v>79</v>
      </c>
      <c r="AY197" s="14" t="s">
        <v>165</v>
      </c>
      <c r="BE197" s="151">
        <f t="shared" si="34"/>
        <v>0</v>
      </c>
      <c r="BF197" s="151">
        <f t="shared" si="35"/>
        <v>0</v>
      </c>
      <c r="BG197" s="151">
        <f t="shared" si="36"/>
        <v>0</v>
      </c>
      <c r="BH197" s="151">
        <f t="shared" si="37"/>
        <v>0</v>
      </c>
      <c r="BI197" s="151">
        <f t="shared" si="38"/>
        <v>0</v>
      </c>
      <c r="BJ197" s="14" t="s">
        <v>77</v>
      </c>
      <c r="BK197" s="151">
        <f t="shared" si="39"/>
        <v>0</v>
      </c>
      <c r="BL197" s="14" t="s">
        <v>169</v>
      </c>
      <c r="BM197" s="150" t="s">
        <v>324</v>
      </c>
    </row>
    <row r="198" spans="1:65" s="2" customFormat="1" ht="44.25" customHeight="1">
      <c r="A198" s="26"/>
      <c r="B198" s="138"/>
      <c r="C198" s="139" t="s">
        <v>265</v>
      </c>
      <c r="D198" s="139" t="s">
        <v>167</v>
      </c>
      <c r="E198" s="140" t="s">
        <v>749</v>
      </c>
      <c r="F198" s="141" t="s">
        <v>750</v>
      </c>
      <c r="G198" s="142" t="s">
        <v>220</v>
      </c>
      <c r="H198" s="143">
        <v>212.53399999999999</v>
      </c>
      <c r="I198" s="144"/>
      <c r="J198" s="144">
        <f t="shared" si="30"/>
        <v>0</v>
      </c>
      <c r="K198" s="145"/>
      <c r="L198" s="27"/>
      <c r="M198" s="146" t="s">
        <v>1</v>
      </c>
      <c r="N198" s="147" t="s">
        <v>34</v>
      </c>
      <c r="O198" s="148">
        <v>0</v>
      </c>
      <c r="P198" s="148">
        <f t="shared" si="31"/>
        <v>0</v>
      </c>
      <c r="Q198" s="148">
        <v>0</v>
      </c>
      <c r="R198" s="148">
        <f t="shared" si="32"/>
        <v>0</v>
      </c>
      <c r="S198" s="148">
        <v>0</v>
      </c>
      <c r="T198" s="149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0" t="s">
        <v>169</v>
      </c>
      <c r="AT198" s="150" t="s">
        <v>167</v>
      </c>
      <c r="AU198" s="150" t="s">
        <v>79</v>
      </c>
      <c r="AY198" s="14" t="s">
        <v>165</v>
      </c>
      <c r="BE198" s="151">
        <f t="shared" si="34"/>
        <v>0</v>
      </c>
      <c r="BF198" s="151">
        <f t="shared" si="35"/>
        <v>0</v>
      </c>
      <c r="BG198" s="151">
        <f t="shared" si="36"/>
        <v>0</v>
      </c>
      <c r="BH198" s="151">
        <f t="shared" si="37"/>
        <v>0</v>
      </c>
      <c r="BI198" s="151">
        <f t="shared" si="38"/>
        <v>0</v>
      </c>
      <c r="BJ198" s="14" t="s">
        <v>77</v>
      </c>
      <c r="BK198" s="151">
        <f t="shared" si="39"/>
        <v>0</v>
      </c>
      <c r="BL198" s="14" t="s">
        <v>169</v>
      </c>
      <c r="BM198" s="150" t="s">
        <v>328</v>
      </c>
    </row>
    <row r="199" spans="1:65" s="2" customFormat="1" ht="37.950000000000003" customHeight="1">
      <c r="A199" s="26"/>
      <c r="B199" s="138"/>
      <c r="C199" s="139" t="s">
        <v>355</v>
      </c>
      <c r="D199" s="139" t="s">
        <v>167</v>
      </c>
      <c r="E199" s="140" t="s">
        <v>2169</v>
      </c>
      <c r="F199" s="141" t="s">
        <v>2170</v>
      </c>
      <c r="G199" s="142" t="s">
        <v>220</v>
      </c>
      <c r="H199" s="143">
        <v>15.180999999999999</v>
      </c>
      <c r="I199" s="144"/>
      <c r="J199" s="144">
        <f t="shared" si="30"/>
        <v>0</v>
      </c>
      <c r="K199" s="145"/>
      <c r="L199" s="27"/>
      <c r="M199" s="146" t="s">
        <v>1</v>
      </c>
      <c r="N199" s="147" t="s">
        <v>34</v>
      </c>
      <c r="O199" s="148">
        <v>0</v>
      </c>
      <c r="P199" s="148">
        <f t="shared" si="31"/>
        <v>0</v>
      </c>
      <c r="Q199" s="148">
        <v>0</v>
      </c>
      <c r="R199" s="148">
        <f t="shared" si="32"/>
        <v>0</v>
      </c>
      <c r="S199" s="148">
        <v>0</v>
      </c>
      <c r="T199" s="149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169</v>
      </c>
      <c r="AT199" s="150" t="s">
        <v>167</v>
      </c>
      <c r="AU199" s="150" t="s">
        <v>79</v>
      </c>
      <c r="AY199" s="14" t="s">
        <v>165</v>
      </c>
      <c r="BE199" s="151">
        <f t="shared" si="34"/>
        <v>0</v>
      </c>
      <c r="BF199" s="151">
        <f t="shared" si="35"/>
        <v>0</v>
      </c>
      <c r="BG199" s="151">
        <f t="shared" si="36"/>
        <v>0</v>
      </c>
      <c r="BH199" s="151">
        <f t="shared" si="37"/>
        <v>0</v>
      </c>
      <c r="BI199" s="151">
        <f t="shared" si="38"/>
        <v>0</v>
      </c>
      <c r="BJ199" s="14" t="s">
        <v>77</v>
      </c>
      <c r="BK199" s="151">
        <f t="shared" si="39"/>
        <v>0</v>
      </c>
      <c r="BL199" s="14" t="s">
        <v>169</v>
      </c>
      <c r="BM199" s="150" t="s">
        <v>331</v>
      </c>
    </row>
    <row r="200" spans="1:65" s="2" customFormat="1" ht="44.25" customHeight="1">
      <c r="A200" s="26"/>
      <c r="B200" s="138"/>
      <c r="C200" s="139" t="s">
        <v>267</v>
      </c>
      <c r="D200" s="139" t="s">
        <v>167</v>
      </c>
      <c r="E200" s="140" t="s">
        <v>751</v>
      </c>
      <c r="F200" s="141" t="s">
        <v>752</v>
      </c>
      <c r="G200" s="142" t="s">
        <v>220</v>
      </c>
      <c r="H200" s="143">
        <v>15.180999999999999</v>
      </c>
      <c r="I200" s="144"/>
      <c r="J200" s="144">
        <f t="shared" si="30"/>
        <v>0</v>
      </c>
      <c r="K200" s="145"/>
      <c r="L200" s="27"/>
      <c r="M200" s="146" t="s">
        <v>1</v>
      </c>
      <c r="N200" s="147" t="s">
        <v>34</v>
      </c>
      <c r="O200" s="148">
        <v>0</v>
      </c>
      <c r="P200" s="148">
        <f t="shared" si="31"/>
        <v>0</v>
      </c>
      <c r="Q200" s="148">
        <v>0</v>
      </c>
      <c r="R200" s="148">
        <f t="shared" si="32"/>
        <v>0</v>
      </c>
      <c r="S200" s="148">
        <v>0</v>
      </c>
      <c r="T200" s="149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169</v>
      </c>
      <c r="AT200" s="150" t="s">
        <v>167</v>
      </c>
      <c r="AU200" s="150" t="s">
        <v>79</v>
      </c>
      <c r="AY200" s="14" t="s">
        <v>165</v>
      </c>
      <c r="BE200" s="151">
        <f t="shared" si="34"/>
        <v>0</v>
      </c>
      <c r="BF200" s="151">
        <f t="shared" si="35"/>
        <v>0</v>
      </c>
      <c r="BG200" s="151">
        <f t="shared" si="36"/>
        <v>0</v>
      </c>
      <c r="BH200" s="151">
        <f t="shared" si="37"/>
        <v>0</v>
      </c>
      <c r="BI200" s="151">
        <f t="shared" si="38"/>
        <v>0</v>
      </c>
      <c r="BJ200" s="14" t="s">
        <v>77</v>
      </c>
      <c r="BK200" s="151">
        <f t="shared" si="39"/>
        <v>0</v>
      </c>
      <c r="BL200" s="14" t="s">
        <v>169</v>
      </c>
      <c r="BM200" s="150" t="s">
        <v>335</v>
      </c>
    </row>
    <row r="201" spans="1:65" s="2" customFormat="1" ht="37.950000000000003" customHeight="1">
      <c r="A201" s="26"/>
      <c r="B201" s="138"/>
      <c r="C201" s="139" t="s">
        <v>358</v>
      </c>
      <c r="D201" s="139" t="s">
        <v>167</v>
      </c>
      <c r="E201" s="140" t="s">
        <v>2171</v>
      </c>
      <c r="F201" s="141" t="s">
        <v>2172</v>
      </c>
      <c r="G201" s="142" t="s">
        <v>220</v>
      </c>
      <c r="H201" s="143">
        <v>77.867999999999995</v>
      </c>
      <c r="I201" s="144"/>
      <c r="J201" s="144">
        <f t="shared" si="30"/>
        <v>0</v>
      </c>
      <c r="K201" s="145"/>
      <c r="L201" s="27"/>
      <c r="M201" s="146" t="s">
        <v>1</v>
      </c>
      <c r="N201" s="147" t="s">
        <v>34</v>
      </c>
      <c r="O201" s="148">
        <v>0</v>
      </c>
      <c r="P201" s="148">
        <f t="shared" si="31"/>
        <v>0</v>
      </c>
      <c r="Q201" s="148">
        <v>0</v>
      </c>
      <c r="R201" s="148">
        <f t="shared" si="32"/>
        <v>0</v>
      </c>
      <c r="S201" s="148">
        <v>0</v>
      </c>
      <c r="T201" s="149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0" t="s">
        <v>169</v>
      </c>
      <c r="AT201" s="150" t="s">
        <v>167</v>
      </c>
      <c r="AU201" s="150" t="s">
        <v>79</v>
      </c>
      <c r="AY201" s="14" t="s">
        <v>165</v>
      </c>
      <c r="BE201" s="151">
        <f t="shared" si="34"/>
        <v>0</v>
      </c>
      <c r="BF201" s="151">
        <f t="shared" si="35"/>
        <v>0</v>
      </c>
      <c r="BG201" s="151">
        <f t="shared" si="36"/>
        <v>0</v>
      </c>
      <c r="BH201" s="151">
        <f t="shared" si="37"/>
        <v>0</v>
      </c>
      <c r="BI201" s="151">
        <f t="shared" si="38"/>
        <v>0</v>
      </c>
      <c r="BJ201" s="14" t="s">
        <v>77</v>
      </c>
      <c r="BK201" s="151">
        <f t="shared" si="39"/>
        <v>0</v>
      </c>
      <c r="BL201" s="14" t="s">
        <v>169</v>
      </c>
      <c r="BM201" s="150" t="s">
        <v>338</v>
      </c>
    </row>
    <row r="202" spans="1:65" s="2" customFormat="1" ht="37.950000000000003" customHeight="1">
      <c r="A202" s="26"/>
      <c r="B202" s="138"/>
      <c r="C202" s="139" t="s">
        <v>268</v>
      </c>
      <c r="D202" s="139" t="s">
        <v>167</v>
      </c>
      <c r="E202" s="140" t="s">
        <v>2173</v>
      </c>
      <c r="F202" s="141" t="s">
        <v>2174</v>
      </c>
      <c r="G202" s="142" t="s">
        <v>220</v>
      </c>
      <c r="H202" s="143">
        <v>42.671999999999997</v>
      </c>
      <c r="I202" s="144"/>
      <c r="J202" s="144">
        <f t="shared" si="30"/>
        <v>0</v>
      </c>
      <c r="K202" s="145"/>
      <c r="L202" s="27"/>
      <c r="M202" s="146" t="s">
        <v>1</v>
      </c>
      <c r="N202" s="147" t="s">
        <v>34</v>
      </c>
      <c r="O202" s="148">
        <v>0</v>
      </c>
      <c r="P202" s="148">
        <f t="shared" si="31"/>
        <v>0</v>
      </c>
      <c r="Q202" s="148">
        <v>0</v>
      </c>
      <c r="R202" s="148">
        <f t="shared" si="32"/>
        <v>0</v>
      </c>
      <c r="S202" s="148">
        <v>0</v>
      </c>
      <c r="T202" s="149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169</v>
      </c>
      <c r="AT202" s="150" t="s">
        <v>167</v>
      </c>
      <c r="AU202" s="150" t="s">
        <v>79</v>
      </c>
      <c r="AY202" s="14" t="s">
        <v>165</v>
      </c>
      <c r="BE202" s="151">
        <f t="shared" si="34"/>
        <v>0</v>
      </c>
      <c r="BF202" s="151">
        <f t="shared" si="35"/>
        <v>0</v>
      </c>
      <c r="BG202" s="151">
        <f t="shared" si="36"/>
        <v>0</v>
      </c>
      <c r="BH202" s="151">
        <f t="shared" si="37"/>
        <v>0</v>
      </c>
      <c r="BI202" s="151">
        <f t="shared" si="38"/>
        <v>0</v>
      </c>
      <c r="BJ202" s="14" t="s">
        <v>77</v>
      </c>
      <c r="BK202" s="151">
        <f t="shared" si="39"/>
        <v>0</v>
      </c>
      <c r="BL202" s="14" t="s">
        <v>169</v>
      </c>
      <c r="BM202" s="150" t="s">
        <v>340</v>
      </c>
    </row>
    <row r="203" spans="1:65" s="2" customFormat="1" ht="44.25" customHeight="1">
      <c r="A203" s="26"/>
      <c r="B203" s="138"/>
      <c r="C203" s="139" t="s">
        <v>361</v>
      </c>
      <c r="D203" s="139" t="s">
        <v>167</v>
      </c>
      <c r="E203" s="140" t="s">
        <v>2175</v>
      </c>
      <c r="F203" s="141" t="s">
        <v>2176</v>
      </c>
      <c r="G203" s="142" t="s">
        <v>220</v>
      </c>
      <c r="H203" s="143">
        <v>42.671999999999997</v>
      </c>
      <c r="I203" s="144"/>
      <c r="J203" s="144">
        <f t="shared" si="30"/>
        <v>0</v>
      </c>
      <c r="K203" s="145"/>
      <c r="L203" s="27"/>
      <c r="M203" s="146" t="s">
        <v>1</v>
      </c>
      <c r="N203" s="147" t="s">
        <v>34</v>
      </c>
      <c r="O203" s="148">
        <v>0</v>
      </c>
      <c r="P203" s="148">
        <f t="shared" si="31"/>
        <v>0</v>
      </c>
      <c r="Q203" s="148">
        <v>0</v>
      </c>
      <c r="R203" s="148">
        <f t="shared" si="32"/>
        <v>0</v>
      </c>
      <c r="S203" s="148">
        <v>0</v>
      </c>
      <c r="T203" s="149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169</v>
      </c>
      <c r="AT203" s="150" t="s">
        <v>167</v>
      </c>
      <c r="AU203" s="150" t="s">
        <v>79</v>
      </c>
      <c r="AY203" s="14" t="s">
        <v>165</v>
      </c>
      <c r="BE203" s="151">
        <f t="shared" si="34"/>
        <v>0</v>
      </c>
      <c r="BF203" s="151">
        <f t="shared" si="35"/>
        <v>0</v>
      </c>
      <c r="BG203" s="151">
        <f t="shared" si="36"/>
        <v>0</v>
      </c>
      <c r="BH203" s="151">
        <f t="shared" si="37"/>
        <v>0</v>
      </c>
      <c r="BI203" s="151">
        <f t="shared" si="38"/>
        <v>0</v>
      </c>
      <c r="BJ203" s="14" t="s">
        <v>77</v>
      </c>
      <c r="BK203" s="151">
        <f t="shared" si="39"/>
        <v>0</v>
      </c>
      <c r="BL203" s="14" t="s">
        <v>169</v>
      </c>
      <c r="BM203" s="150" t="s">
        <v>343</v>
      </c>
    </row>
    <row r="204" spans="1:65" s="2" customFormat="1" ht="44.25" customHeight="1">
      <c r="A204" s="26"/>
      <c r="B204" s="138"/>
      <c r="C204" s="139" t="s">
        <v>270</v>
      </c>
      <c r="D204" s="139" t="s">
        <v>167</v>
      </c>
      <c r="E204" s="140" t="s">
        <v>2177</v>
      </c>
      <c r="F204" s="141" t="s">
        <v>2178</v>
      </c>
      <c r="G204" s="142" t="s">
        <v>220</v>
      </c>
      <c r="H204" s="143">
        <v>45.152000000000001</v>
      </c>
      <c r="I204" s="144"/>
      <c r="J204" s="144">
        <f t="shared" si="30"/>
        <v>0</v>
      </c>
      <c r="K204" s="145"/>
      <c r="L204" s="27"/>
      <c r="M204" s="146" t="s">
        <v>1</v>
      </c>
      <c r="N204" s="147" t="s">
        <v>34</v>
      </c>
      <c r="O204" s="148">
        <v>0</v>
      </c>
      <c r="P204" s="148">
        <f t="shared" si="31"/>
        <v>0</v>
      </c>
      <c r="Q204" s="148">
        <v>0</v>
      </c>
      <c r="R204" s="148">
        <f t="shared" si="32"/>
        <v>0</v>
      </c>
      <c r="S204" s="148">
        <v>0</v>
      </c>
      <c r="T204" s="149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169</v>
      </c>
      <c r="AT204" s="150" t="s">
        <v>167</v>
      </c>
      <c r="AU204" s="150" t="s">
        <v>79</v>
      </c>
      <c r="AY204" s="14" t="s">
        <v>165</v>
      </c>
      <c r="BE204" s="151">
        <f t="shared" si="34"/>
        <v>0</v>
      </c>
      <c r="BF204" s="151">
        <f t="shared" si="35"/>
        <v>0</v>
      </c>
      <c r="BG204" s="151">
        <f t="shared" si="36"/>
        <v>0</v>
      </c>
      <c r="BH204" s="151">
        <f t="shared" si="37"/>
        <v>0</v>
      </c>
      <c r="BI204" s="151">
        <f t="shared" si="38"/>
        <v>0</v>
      </c>
      <c r="BJ204" s="14" t="s">
        <v>77</v>
      </c>
      <c r="BK204" s="151">
        <f t="shared" si="39"/>
        <v>0</v>
      </c>
      <c r="BL204" s="14" t="s">
        <v>169</v>
      </c>
      <c r="BM204" s="150" t="s">
        <v>347</v>
      </c>
    </row>
    <row r="205" spans="1:65" s="2" customFormat="1" ht="44.25" customHeight="1">
      <c r="A205" s="26"/>
      <c r="B205" s="138"/>
      <c r="C205" s="139" t="s">
        <v>364</v>
      </c>
      <c r="D205" s="139" t="s">
        <v>167</v>
      </c>
      <c r="E205" s="140" t="s">
        <v>2179</v>
      </c>
      <c r="F205" s="141" t="s">
        <v>2180</v>
      </c>
      <c r="G205" s="142" t="s">
        <v>220</v>
      </c>
      <c r="H205" s="143">
        <v>32.716999999999999</v>
      </c>
      <c r="I205" s="144"/>
      <c r="J205" s="144">
        <f t="shared" si="30"/>
        <v>0</v>
      </c>
      <c r="K205" s="145"/>
      <c r="L205" s="27"/>
      <c r="M205" s="146" t="s">
        <v>1</v>
      </c>
      <c r="N205" s="147" t="s">
        <v>34</v>
      </c>
      <c r="O205" s="148">
        <v>0</v>
      </c>
      <c r="P205" s="148">
        <f t="shared" si="31"/>
        <v>0</v>
      </c>
      <c r="Q205" s="148">
        <v>0</v>
      </c>
      <c r="R205" s="148">
        <f t="shared" si="32"/>
        <v>0</v>
      </c>
      <c r="S205" s="148">
        <v>0</v>
      </c>
      <c r="T205" s="149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169</v>
      </c>
      <c r="AT205" s="150" t="s">
        <v>167</v>
      </c>
      <c r="AU205" s="150" t="s">
        <v>79</v>
      </c>
      <c r="AY205" s="14" t="s">
        <v>165</v>
      </c>
      <c r="BE205" s="151">
        <f t="shared" si="34"/>
        <v>0</v>
      </c>
      <c r="BF205" s="151">
        <f t="shared" si="35"/>
        <v>0</v>
      </c>
      <c r="BG205" s="151">
        <f t="shared" si="36"/>
        <v>0</v>
      </c>
      <c r="BH205" s="151">
        <f t="shared" si="37"/>
        <v>0</v>
      </c>
      <c r="BI205" s="151">
        <f t="shared" si="38"/>
        <v>0</v>
      </c>
      <c r="BJ205" s="14" t="s">
        <v>77</v>
      </c>
      <c r="BK205" s="151">
        <f t="shared" si="39"/>
        <v>0</v>
      </c>
      <c r="BL205" s="14" t="s">
        <v>169</v>
      </c>
      <c r="BM205" s="150" t="s">
        <v>350</v>
      </c>
    </row>
    <row r="206" spans="1:65" s="12" customFormat="1" ht="22.95" customHeight="1">
      <c r="B206" s="126"/>
      <c r="D206" s="127" t="s">
        <v>68</v>
      </c>
      <c r="E206" s="136" t="s">
        <v>753</v>
      </c>
      <c r="F206" s="136" t="s">
        <v>754</v>
      </c>
      <c r="J206" s="137">
        <f>BK206</f>
        <v>0</v>
      </c>
      <c r="L206" s="126"/>
      <c r="M206" s="130"/>
      <c r="N206" s="131"/>
      <c r="O206" s="131"/>
      <c r="P206" s="132">
        <f>P207</f>
        <v>0</v>
      </c>
      <c r="Q206" s="131"/>
      <c r="R206" s="132">
        <f>R207</f>
        <v>0</v>
      </c>
      <c r="S206" s="131"/>
      <c r="T206" s="133">
        <f>T207</f>
        <v>0</v>
      </c>
      <c r="AR206" s="127" t="s">
        <v>77</v>
      </c>
      <c r="AT206" s="134" t="s">
        <v>68</v>
      </c>
      <c r="AU206" s="134" t="s">
        <v>77</v>
      </c>
      <c r="AY206" s="127" t="s">
        <v>165</v>
      </c>
      <c r="BK206" s="135">
        <f>BK207</f>
        <v>0</v>
      </c>
    </row>
    <row r="207" spans="1:65" s="2" customFormat="1" ht="37.950000000000003" customHeight="1">
      <c r="A207" s="26"/>
      <c r="B207" s="138"/>
      <c r="C207" s="139" t="s">
        <v>273</v>
      </c>
      <c r="D207" s="139" t="s">
        <v>167</v>
      </c>
      <c r="E207" s="140" t="s">
        <v>2181</v>
      </c>
      <c r="F207" s="141" t="s">
        <v>2182</v>
      </c>
      <c r="G207" s="142" t="s">
        <v>220</v>
      </c>
      <c r="H207" s="143">
        <v>323.43099999999998</v>
      </c>
      <c r="I207" s="144"/>
      <c r="J207" s="144">
        <f>ROUND(I207*H207,2)</f>
        <v>0</v>
      </c>
      <c r="K207" s="145"/>
      <c r="L207" s="27"/>
      <c r="M207" s="146" t="s">
        <v>1</v>
      </c>
      <c r="N207" s="147" t="s">
        <v>34</v>
      </c>
      <c r="O207" s="148">
        <v>0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169</v>
      </c>
      <c r="AT207" s="150" t="s">
        <v>167</v>
      </c>
      <c r="AU207" s="150" t="s">
        <v>79</v>
      </c>
      <c r="AY207" s="14" t="s">
        <v>165</v>
      </c>
      <c r="BE207" s="151">
        <f>IF(N207="základní",J207,0)</f>
        <v>0</v>
      </c>
      <c r="BF207" s="151">
        <f>IF(N207="snížená",J207,0)</f>
        <v>0</v>
      </c>
      <c r="BG207" s="151">
        <f>IF(N207="zákl. přenesená",J207,0)</f>
        <v>0</v>
      </c>
      <c r="BH207" s="151">
        <f>IF(N207="sníž. přenesená",J207,0)</f>
        <v>0</v>
      </c>
      <c r="BI207" s="151">
        <f>IF(N207="nulová",J207,0)</f>
        <v>0</v>
      </c>
      <c r="BJ207" s="14" t="s">
        <v>77</v>
      </c>
      <c r="BK207" s="151">
        <f>ROUND(I207*H207,2)</f>
        <v>0</v>
      </c>
      <c r="BL207" s="14" t="s">
        <v>169</v>
      </c>
      <c r="BM207" s="150" t="s">
        <v>353</v>
      </c>
    </row>
    <row r="208" spans="1:65" s="12" customFormat="1" ht="25.95" customHeight="1">
      <c r="B208" s="126"/>
      <c r="D208" s="127" t="s">
        <v>68</v>
      </c>
      <c r="E208" s="128" t="s">
        <v>758</v>
      </c>
      <c r="F208" s="128" t="s">
        <v>759</v>
      </c>
      <c r="J208" s="129">
        <f>BK208</f>
        <v>0</v>
      </c>
      <c r="L208" s="126"/>
      <c r="M208" s="130"/>
      <c r="N208" s="131"/>
      <c r="O208" s="131"/>
      <c r="P208" s="132">
        <f>P209+P213</f>
        <v>0</v>
      </c>
      <c r="Q208" s="131"/>
      <c r="R208" s="132">
        <f>R209+R213</f>
        <v>0</v>
      </c>
      <c r="S208" s="131"/>
      <c r="T208" s="133">
        <f>T209+T213</f>
        <v>0</v>
      </c>
      <c r="AR208" s="127" t="s">
        <v>79</v>
      </c>
      <c r="AT208" s="134" t="s">
        <v>68</v>
      </c>
      <c r="AU208" s="134" t="s">
        <v>69</v>
      </c>
      <c r="AY208" s="127" t="s">
        <v>165</v>
      </c>
      <c r="BK208" s="135">
        <f>BK209+BK213</f>
        <v>0</v>
      </c>
    </row>
    <row r="209" spans="1:65" s="12" customFormat="1" ht="22.95" customHeight="1">
      <c r="B209" s="126"/>
      <c r="D209" s="127" t="s">
        <v>68</v>
      </c>
      <c r="E209" s="136" t="s">
        <v>1329</v>
      </c>
      <c r="F209" s="136" t="s">
        <v>1330</v>
      </c>
      <c r="J209" s="137">
        <f>BK209</f>
        <v>0</v>
      </c>
      <c r="L209" s="126"/>
      <c r="M209" s="130"/>
      <c r="N209" s="131"/>
      <c r="O209" s="131"/>
      <c r="P209" s="132">
        <f>SUM(P210:P212)</f>
        <v>0</v>
      </c>
      <c r="Q209" s="131"/>
      <c r="R209" s="132">
        <f>SUM(R210:R212)</f>
        <v>0</v>
      </c>
      <c r="S209" s="131"/>
      <c r="T209" s="133">
        <f>SUM(T210:T212)</f>
        <v>0</v>
      </c>
      <c r="AR209" s="127" t="s">
        <v>79</v>
      </c>
      <c r="AT209" s="134" t="s">
        <v>68</v>
      </c>
      <c r="AU209" s="134" t="s">
        <v>77</v>
      </c>
      <c r="AY209" s="127" t="s">
        <v>165</v>
      </c>
      <c r="BK209" s="135">
        <f>SUM(BK210:BK212)</f>
        <v>0</v>
      </c>
    </row>
    <row r="210" spans="1:65" s="2" customFormat="1" ht="24.15" customHeight="1">
      <c r="A210" s="26"/>
      <c r="B210" s="138"/>
      <c r="C210" s="139" t="s">
        <v>367</v>
      </c>
      <c r="D210" s="139" t="s">
        <v>167</v>
      </c>
      <c r="E210" s="140" t="s">
        <v>2183</v>
      </c>
      <c r="F210" s="141" t="s">
        <v>2184</v>
      </c>
      <c r="G210" s="142" t="s">
        <v>170</v>
      </c>
      <c r="H210" s="143">
        <v>1</v>
      </c>
      <c r="I210" s="144"/>
      <c r="J210" s="144">
        <f>ROUND(I210*H210,2)</f>
        <v>0</v>
      </c>
      <c r="K210" s="145"/>
      <c r="L210" s="27"/>
      <c r="M210" s="146" t="s">
        <v>1</v>
      </c>
      <c r="N210" s="147" t="s">
        <v>34</v>
      </c>
      <c r="O210" s="148">
        <v>0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188</v>
      </c>
      <c r="AT210" s="150" t="s">
        <v>167</v>
      </c>
      <c r="AU210" s="150" t="s">
        <v>79</v>
      </c>
      <c r="AY210" s="14" t="s">
        <v>165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4" t="s">
        <v>77</v>
      </c>
      <c r="BK210" s="151">
        <f>ROUND(I210*H210,2)</f>
        <v>0</v>
      </c>
      <c r="BL210" s="14" t="s">
        <v>188</v>
      </c>
      <c r="BM210" s="150" t="s">
        <v>354</v>
      </c>
    </row>
    <row r="211" spans="1:65" s="2" customFormat="1" ht="24.15" customHeight="1">
      <c r="A211" s="26"/>
      <c r="B211" s="138"/>
      <c r="C211" s="139" t="s">
        <v>275</v>
      </c>
      <c r="D211" s="139" t="s">
        <v>167</v>
      </c>
      <c r="E211" s="140" t="s">
        <v>2185</v>
      </c>
      <c r="F211" s="141" t="s">
        <v>2186</v>
      </c>
      <c r="G211" s="142" t="s">
        <v>279</v>
      </c>
      <c r="H211" s="143">
        <v>1</v>
      </c>
      <c r="I211" s="144"/>
      <c r="J211" s="144">
        <f>ROUND(I211*H211,2)</f>
        <v>0</v>
      </c>
      <c r="K211" s="145"/>
      <c r="L211" s="27"/>
      <c r="M211" s="146" t="s">
        <v>1</v>
      </c>
      <c r="N211" s="147" t="s">
        <v>34</v>
      </c>
      <c r="O211" s="148">
        <v>0</v>
      </c>
      <c r="P211" s="148">
        <f>O211*H211</f>
        <v>0</v>
      </c>
      <c r="Q211" s="148">
        <v>0</v>
      </c>
      <c r="R211" s="148">
        <f>Q211*H211</f>
        <v>0</v>
      </c>
      <c r="S211" s="148">
        <v>0</v>
      </c>
      <c r="T211" s="149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188</v>
      </c>
      <c r="AT211" s="150" t="s">
        <v>167</v>
      </c>
      <c r="AU211" s="150" t="s">
        <v>79</v>
      </c>
      <c r="AY211" s="14" t="s">
        <v>165</v>
      </c>
      <c r="BE211" s="151">
        <f>IF(N211="základní",J211,0)</f>
        <v>0</v>
      </c>
      <c r="BF211" s="151">
        <f>IF(N211="snížená",J211,0)</f>
        <v>0</v>
      </c>
      <c r="BG211" s="151">
        <f>IF(N211="zákl. přenesená",J211,0)</f>
        <v>0</v>
      </c>
      <c r="BH211" s="151">
        <f>IF(N211="sníž. přenesená",J211,0)</f>
        <v>0</v>
      </c>
      <c r="BI211" s="151">
        <f>IF(N211="nulová",J211,0)</f>
        <v>0</v>
      </c>
      <c r="BJ211" s="14" t="s">
        <v>77</v>
      </c>
      <c r="BK211" s="151">
        <f>ROUND(I211*H211,2)</f>
        <v>0</v>
      </c>
      <c r="BL211" s="14" t="s">
        <v>188</v>
      </c>
      <c r="BM211" s="150" t="s">
        <v>356</v>
      </c>
    </row>
    <row r="212" spans="1:65" s="2" customFormat="1" ht="24.15" customHeight="1">
      <c r="A212" s="26"/>
      <c r="B212" s="138"/>
      <c r="C212" s="139" t="s">
        <v>370</v>
      </c>
      <c r="D212" s="139" t="s">
        <v>167</v>
      </c>
      <c r="E212" s="140" t="s">
        <v>2187</v>
      </c>
      <c r="F212" s="141" t="s">
        <v>2188</v>
      </c>
      <c r="G212" s="142" t="s">
        <v>279</v>
      </c>
      <c r="H212" s="143">
        <v>1</v>
      </c>
      <c r="I212" s="144"/>
      <c r="J212" s="144">
        <f>ROUND(I212*H212,2)</f>
        <v>0</v>
      </c>
      <c r="K212" s="145"/>
      <c r="L212" s="27"/>
      <c r="M212" s="146" t="s">
        <v>1</v>
      </c>
      <c r="N212" s="147" t="s">
        <v>34</v>
      </c>
      <c r="O212" s="148">
        <v>0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188</v>
      </c>
      <c r="AT212" s="150" t="s">
        <v>167</v>
      </c>
      <c r="AU212" s="150" t="s">
        <v>79</v>
      </c>
      <c r="AY212" s="14" t="s">
        <v>165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4" t="s">
        <v>77</v>
      </c>
      <c r="BK212" s="151">
        <f>ROUND(I212*H212,2)</f>
        <v>0</v>
      </c>
      <c r="BL212" s="14" t="s">
        <v>188</v>
      </c>
      <c r="BM212" s="150" t="s">
        <v>357</v>
      </c>
    </row>
    <row r="213" spans="1:65" s="12" customFormat="1" ht="22.95" customHeight="1">
      <c r="B213" s="126"/>
      <c r="D213" s="127" t="s">
        <v>68</v>
      </c>
      <c r="E213" s="136" t="s">
        <v>1398</v>
      </c>
      <c r="F213" s="136" t="s">
        <v>1399</v>
      </c>
      <c r="J213" s="137">
        <f>BK213</f>
        <v>0</v>
      </c>
      <c r="L213" s="126"/>
      <c r="M213" s="130"/>
      <c r="N213" s="131"/>
      <c r="O213" s="131"/>
      <c r="P213" s="132">
        <f>SUM(P214:P215)</f>
        <v>0</v>
      </c>
      <c r="Q213" s="131"/>
      <c r="R213" s="132">
        <f>SUM(R214:R215)</f>
        <v>0</v>
      </c>
      <c r="S213" s="131"/>
      <c r="T213" s="133">
        <f>SUM(T214:T215)</f>
        <v>0</v>
      </c>
      <c r="AR213" s="127" t="s">
        <v>79</v>
      </c>
      <c r="AT213" s="134" t="s">
        <v>68</v>
      </c>
      <c r="AU213" s="134" t="s">
        <v>77</v>
      </c>
      <c r="AY213" s="127" t="s">
        <v>165</v>
      </c>
      <c r="BK213" s="135">
        <f>SUM(BK214:BK215)</f>
        <v>0</v>
      </c>
    </row>
    <row r="214" spans="1:65" s="2" customFormat="1" ht="16.5" customHeight="1">
      <c r="A214" s="26"/>
      <c r="B214" s="138"/>
      <c r="C214" s="139" t="s">
        <v>276</v>
      </c>
      <c r="D214" s="139" t="s">
        <v>167</v>
      </c>
      <c r="E214" s="140" t="s">
        <v>1408</v>
      </c>
      <c r="F214" s="141" t="s">
        <v>2189</v>
      </c>
      <c r="G214" s="142" t="s">
        <v>239</v>
      </c>
      <c r="H214" s="143">
        <v>18</v>
      </c>
      <c r="I214" s="144"/>
      <c r="J214" s="144">
        <f>ROUND(I214*H214,2)</f>
        <v>0</v>
      </c>
      <c r="K214" s="145"/>
      <c r="L214" s="27"/>
      <c r="M214" s="146" t="s">
        <v>1</v>
      </c>
      <c r="N214" s="147" t="s">
        <v>34</v>
      </c>
      <c r="O214" s="148">
        <v>0</v>
      </c>
      <c r="P214" s="148">
        <f>O214*H214</f>
        <v>0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188</v>
      </c>
      <c r="AT214" s="150" t="s">
        <v>167</v>
      </c>
      <c r="AU214" s="150" t="s">
        <v>79</v>
      </c>
      <c r="AY214" s="14" t="s">
        <v>165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14" t="s">
        <v>77</v>
      </c>
      <c r="BK214" s="151">
        <f>ROUND(I214*H214,2)</f>
        <v>0</v>
      </c>
      <c r="BL214" s="14" t="s">
        <v>188</v>
      </c>
      <c r="BM214" s="150" t="s">
        <v>359</v>
      </c>
    </row>
    <row r="215" spans="1:65" s="2" customFormat="1" ht="44.25" customHeight="1">
      <c r="A215" s="26"/>
      <c r="B215" s="138"/>
      <c r="C215" s="139" t="s">
        <v>372</v>
      </c>
      <c r="D215" s="139" t="s">
        <v>167</v>
      </c>
      <c r="E215" s="140" t="s">
        <v>1415</v>
      </c>
      <c r="F215" s="141" t="s">
        <v>1416</v>
      </c>
      <c r="G215" s="142" t="s">
        <v>815</v>
      </c>
      <c r="H215" s="143">
        <v>136.935</v>
      </c>
      <c r="I215" s="144"/>
      <c r="J215" s="144">
        <f>ROUND(I215*H215,2)</f>
        <v>0</v>
      </c>
      <c r="K215" s="145"/>
      <c r="L215" s="27"/>
      <c r="M215" s="162" t="s">
        <v>1</v>
      </c>
      <c r="N215" s="163" t="s">
        <v>34</v>
      </c>
      <c r="O215" s="164">
        <v>0</v>
      </c>
      <c r="P215" s="164">
        <f>O215*H215</f>
        <v>0</v>
      </c>
      <c r="Q215" s="164">
        <v>0</v>
      </c>
      <c r="R215" s="164">
        <f>Q215*H215</f>
        <v>0</v>
      </c>
      <c r="S215" s="164">
        <v>0</v>
      </c>
      <c r="T215" s="165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0" t="s">
        <v>188</v>
      </c>
      <c r="AT215" s="150" t="s">
        <v>167</v>
      </c>
      <c r="AU215" s="150" t="s">
        <v>79</v>
      </c>
      <c r="AY215" s="14" t="s">
        <v>165</v>
      </c>
      <c r="BE215" s="151">
        <f>IF(N215="základní",J215,0)</f>
        <v>0</v>
      </c>
      <c r="BF215" s="151">
        <f>IF(N215="snížená",J215,0)</f>
        <v>0</v>
      </c>
      <c r="BG215" s="151">
        <f>IF(N215="zákl. přenesená",J215,0)</f>
        <v>0</v>
      </c>
      <c r="BH215" s="151">
        <f>IF(N215="sníž. přenesená",J215,0)</f>
        <v>0</v>
      </c>
      <c r="BI215" s="151">
        <f>IF(N215="nulová",J215,0)</f>
        <v>0</v>
      </c>
      <c r="BJ215" s="14" t="s">
        <v>77</v>
      </c>
      <c r="BK215" s="151">
        <f>ROUND(I215*H215,2)</f>
        <v>0</v>
      </c>
      <c r="BL215" s="14" t="s">
        <v>188</v>
      </c>
      <c r="BM215" s="150" t="s">
        <v>360</v>
      </c>
    </row>
    <row r="216" spans="1:65" s="2" customFormat="1" ht="6.9" customHeight="1">
      <c r="A216" s="26"/>
      <c r="B216" s="41"/>
      <c r="C216" s="42"/>
      <c r="D216" s="42"/>
      <c r="E216" s="42"/>
      <c r="F216" s="42"/>
      <c r="G216" s="42"/>
      <c r="H216" s="42"/>
      <c r="I216" s="42"/>
      <c r="J216" s="42"/>
      <c r="K216" s="42"/>
      <c r="L216" s="27"/>
      <c r="M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</row>
  </sheetData>
  <autoFilter ref="C126:K215" xr:uid="{00000000-0009-0000-0000-00000A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34"/>
  <sheetViews>
    <sheetView showGridLines="0" topLeftCell="A74" workbookViewId="0">
      <selection activeCell="I125" sqref="I125:I13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109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2190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ROUND((SUM(BE122:BE133)),  2)</f>
        <v>0</v>
      </c>
      <c r="G33" s="26"/>
      <c r="H33" s="26"/>
      <c r="I33" s="95">
        <v>0.21</v>
      </c>
      <c r="J33" s="94">
        <f>ROUND(((SUM(BE122:BE133))*I33),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ROUND((SUM(BF122:BF133)),  2)</f>
        <v>0</v>
      </c>
      <c r="G34" s="26"/>
      <c r="H34" s="26"/>
      <c r="I34" s="95">
        <v>0.15</v>
      </c>
      <c r="J34" s="94">
        <f>ROUND(((SUM(BF122:BF133))*I34),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ROUND((SUM(BG122:BG133)),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ROUND((SUM(BH122:BH133)),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ROUND((SUM(BI122:BI133)),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KCM3 - VRN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/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2191</v>
      </c>
      <c r="E97" s="109"/>
      <c r="F97" s="109"/>
      <c r="G97" s="109"/>
      <c r="H97" s="109"/>
      <c r="I97" s="109"/>
      <c r="J97" s="110">
        <f>J123</f>
        <v>0</v>
      </c>
      <c r="L97" s="107"/>
    </row>
    <row r="98" spans="1:31" s="10" customFormat="1" ht="19.95" customHeight="1">
      <c r="B98" s="111"/>
      <c r="D98" s="112" t="s">
        <v>2192</v>
      </c>
      <c r="E98" s="113"/>
      <c r="F98" s="113"/>
      <c r="G98" s="113"/>
      <c r="H98" s="113"/>
      <c r="I98" s="113"/>
      <c r="J98" s="114">
        <f>J124</f>
        <v>0</v>
      </c>
      <c r="L98" s="111"/>
    </row>
    <row r="99" spans="1:31" s="10" customFormat="1" ht="19.95" customHeight="1">
      <c r="B99" s="111"/>
      <c r="D99" s="112" t="s">
        <v>2193</v>
      </c>
      <c r="E99" s="113"/>
      <c r="F99" s="113"/>
      <c r="G99" s="113"/>
      <c r="H99" s="113"/>
      <c r="I99" s="113"/>
      <c r="J99" s="114">
        <f>J126</f>
        <v>0</v>
      </c>
      <c r="L99" s="111"/>
    </row>
    <row r="100" spans="1:31" s="10" customFormat="1" ht="19.95" customHeight="1">
      <c r="B100" s="111"/>
      <c r="D100" s="112" t="s">
        <v>2194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1:31" s="10" customFormat="1" ht="19.95" customHeight="1">
      <c r="B101" s="111"/>
      <c r="D101" s="112" t="s">
        <v>2195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1:31" s="10" customFormat="1" ht="19.95" customHeight="1">
      <c r="B102" s="111"/>
      <c r="D102" s="112" t="s">
        <v>2196</v>
      </c>
      <c r="E102" s="113"/>
      <c r="F102" s="113"/>
      <c r="G102" s="113"/>
      <c r="H102" s="113"/>
      <c r="I102" s="113"/>
      <c r="J102" s="114">
        <f>J132</f>
        <v>0</v>
      </c>
      <c r="L102" s="111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150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10" t="str">
        <f>E7</f>
        <v>Komunitní centrum Máslovice - II.etapa</v>
      </c>
      <c r="F112" s="211"/>
      <c r="G112" s="211"/>
      <c r="H112" s="21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111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1" t="str">
        <f>E9</f>
        <v>KCM3 - VRN</v>
      </c>
      <c r="F114" s="209"/>
      <c r="G114" s="209"/>
      <c r="H114" s="209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 xml:space="preserve"> </v>
      </c>
      <c r="G116" s="26"/>
      <c r="H116" s="26"/>
      <c r="I116" s="23" t="s">
        <v>18</v>
      </c>
      <c r="J116" s="49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19</v>
      </c>
      <c r="D118" s="26"/>
      <c r="E118" s="26"/>
      <c r="F118" s="21" t="str">
        <f>E15</f>
        <v>Obec Máslovice</v>
      </c>
      <c r="G118" s="26"/>
      <c r="H118" s="26"/>
      <c r="I118" s="23" t="s">
        <v>24</v>
      </c>
      <c r="J118" s="24" t="str">
        <f>E21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23</v>
      </c>
      <c r="D119" s="26"/>
      <c r="E119" s="26"/>
      <c r="F119" s="21"/>
      <c r="G119" s="26"/>
      <c r="H119" s="26"/>
      <c r="I119" s="23" t="s">
        <v>27</v>
      </c>
      <c r="J119" s="24" t="str">
        <f>E24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5"/>
      <c r="B121" s="116"/>
      <c r="C121" s="117" t="s">
        <v>151</v>
      </c>
      <c r="D121" s="118" t="s">
        <v>54</v>
      </c>
      <c r="E121" s="118" t="s">
        <v>50</v>
      </c>
      <c r="F121" s="118" t="s">
        <v>51</v>
      </c>
      <c r="G121" s="118" t="s">
        <v>152</v>
      </c>
      <c r="H121" s="118" t="s">
        <v>153</v>
      </c>
      <c r="I121" s="118" t="s">
        <v>154</v>
      </c>
      <c r="J121" s="119" t="s">
        <v>115</v>
      </c>
      <c r="K121" s="120" t="s">
        <v>155</v>
      </c>
      <c r="L121" s="121"/>
      <c r="M121" s="56" t="s">
        <v>1</v>
      </c>
      <c r="N121" s="57" t="s">
        <v>33</v>
      </c>
      <c r="O121" s="57" t="s">
        <v>156</v>
      </c>
      <c r="P121" s="57" t="s">
        <v>157</v>
      </c>
      <c r="Q121" s="57" t="s">
        <v>158</v>
      </c>
      <c r="R121" s="57" t="s">
        <v>159</v>
      </c>
      <c r="S121" s="57" t="s">
        <v>160</v>
      </c>
      <c r="T121" s="58" t="s">
        <v>161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5" customHeight="1">
      <c r="A122" s="26"/>
      <c r="B122" s="27"/>
      <c r="C122" s="63" t="s">
        <v>162</v>
      </c>
      <c r="D122" s="26"/>
      <c r="E122" s="26"/>
      <c r="F122" s="26"/>
      <c r="G122" s="26"/>
      <c r="H122" s="26"/>
      <c r="I122" s="26"/>
      <c r="J122" s="122">
        <f>BK122</f>
        <v>0</v>
      </c>
      <c r="K122" s="26"/>
      <c r="L122" s="27"/>
      <c r="M122" s="59"/>
      <c r="N122" s="50"/>
      <c r="O122" s="60"/>
      <c r="P122" s="123">
        <f>P123</f>
        <v>0</v>
      </c>
      <c r="Q122" s="60"/>
      <c r="R122" s="123">
        <f>R123</f>
        <v>0</v>
      </c>
      <c r="S122" s="60"/>
      <c r="T122" s="124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117</v>
      </c>
      <c r="BK122" s="125">
        <f>BK123</f>
        <v>0</v>
      </c>
    </row>
    <row r="123" spans="1:65" s="12" customFormat="1" ht="25.95" customHeight="1">
      <c r="B123" s="126"/>
      <c r="D123" s="127" t="s">
        <v>68</v>
      </c>
      <c r="E123" s="128" t="s">
        <v>108</v>
      </c>
      <c r="F123" s="128" t="s">
        <v>2197</v>
      </c>
      <c r="J123" s="129">
        <f>BK123</f>
        <v>0</v>
      </c>
      <c r="L123" s="126"/>
      <c r="M123" s="130"/>
      <c r="N123" s="131"/>
      <c r="O123" s="131"/>
      <c r="P123" s="132">
        <f>P124+P126+P128+P130+P132</f>
        <v>0</v>
      </c>
      <c r="Q123" s="131"/>
      <c r="R123" s="132">
        <f>R124+R126+R128+R130+R132</f>
        <v>0</v>
      </c>
      <c r="S123" s="131"/>
      <c r="T123" s="133">
        <f>T124+T126+T128+T130+T132</f>
        <v>0</v>
      </c>
      <c r="AR123" s="127" t="s">
        <v>204</v>
      </c>
      <c r="AT123" s="134" t="s">
        <v>68</v>
      </c>
      <c r="AU123" s="134" t="s">
        <v>69</v>
      </c>
      <c r="AY123" s="127" t="s">
        <v>165</v>
      </c>
      <c r="BK123" s="135">
        <f>BK124+BK126+BK128+BK130+BK132</f>
        <v>0</v>
      </c>
    </row>
    <row r="124" spans="1:65" s="12" customFormat="1" ht="22.95" customHeight="1">
      <c r="B124" s="126"/>
      <c r="D124" s="127" t="s">
        <v>68</v>
      </c>
      <c r="E124" s="136" t="s">
        <v>2198</v>
      </c>
      <c r="F124" s="136" t="s">
        <v>2199</v>
      </c>
      <c r="J124" s="137">
        <f>BK124</f>
        <v>0</v>
      </c>
      <c r="L124" s="126"/>
      <c r="M124" s="130"/>
      <c r="N124" s="131"/>
      <c r="O124" s="131"/>
      <c r="P124" s="132">
        <f>P125</f>
        <v>0</v>
      </c>
      <c r="Q124" s="131"/>
      <c r="R124" s="132">
        <f>R125</f>
        <v>0</v>
      </c>
      <c r="S124" s="131"/>
      <c r="T124" s="133">
        <f>T125</f>
        <v>0</v>
      </c>
      <c r="AR124" s="127" t="s">
        <v>204</v>
      </c>
      <c r="AT124" s="134" t="s">
        <v>68</v>
      </c>
      <c r="AU124" s="134" t="s">
        <v>77</v>
      </c>
      <c r="AY124" s="127" t="s">
        <v>165</v>
      </c>
      <c r="BK124" s="135">
        <f>BK125</f>
        <v>0</v>
      </c>
    </row>
    <row r="125" spans="1:65" s="2" customFormat="1" ht="16.5" customHeight="1">
      <c r="A125" s="26"/>
      <c r="B125" s="138"/>
      <c r="C125" s="139" t="s">
        <v>77</v>
      </c>
      <c r="D125" s="139" t="s">
        <v>167</v>
      </c>
      <c r="E125" s="140" t="s">
        <v>2200</v>
      </c>
      <c r="F125" s="141" t="s">
        <v>2201</v>
      </c>
      <c r="G125" s="142" t="s">
        <v>949</v>
      </c>
      <c r="H125" s="143">
        <v>1</v>
      </c>
      <c r="I125" s="144"/>
      <c r="J125" s="144">
        <f>ROUND(I125*H125,2)</f>
        <v>0</v>
      </c>
      <c r="K125" s="145"/>
      <c r="L125" s="27"/>
      <c r="M125" s="146" t="s">
        <v>1</v>
      </c>
      <c r="N125" s="147" t="s">
        <v>34</v>
      </c>
      <c r="O125" s="148">
        <v>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169</v>
      </c>
      <c r="AT125" s="150" t="s">
        <v>167</v>
      </c>
      <c r="AU125" s="150" t="s">
        <v>79</v>
      </c>
      <c r="AY125" s="14" t="s">
        <v>165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4" t="s">
        <v>77</v>
      </c>
      <c r="BK125" s="151">
        <f>ROUND(I125*H125,2)</f>
        <v>0</v>
      </c>
      <c r="BL125" s="14" t="s">
        <v>169</v>
      </c>
      <c r="BM125" s="150" t="s">
        <v>79</v>
      </c>
    </row>
    <row r="126" spans="1:65" s="12" customFormat="1" ht="22.95" customHeight="1">
      <c r="B126" s="126"/>
      <c r="D126" s="127" t="s">
        <v>68</v>
      </c>
      <c r="E126" s="136" t="s">
        <v>2202</v>
      </c>
      <c r="F126" s="136" t="s">
        <v>2203</v>
      </c>
      <c r="J126" s="137">
        <f>BK126</f>
        <v>0</v>
      </c>
      <c r="L126" s="126"/>
      <c r="M126" s="130"/>
      <c r="N126" s="131"/>
      <c r="O126" s="131"/>
      <c r="P126" s="132">
        <f>P127</f>
        <v>0</v>
      </c>
      <c r="Q126" s="131"/>
      <c r="R126" s="132">
        <f>R127</f>
        <v>0</v>
      </c>
      <c r="S126" s="131"/>
      <c r="T126" s="133">
        <f>T127</f>
        <v>0</v>
      </c>
      <c r="AR126" s="127" t="s">
        <v>204</v>
      </c>
      <c r="AT126" s="134" t="s">
        <v>68</v>
      </c>
      <c r="AU126" s="134" t="s">
        <v>77</v>
      </c>
      <c r="AY126" s="127" t="s">
        <v>165</v>
      </c>
      <c r="BK126" s="135">
        <f>BK127</f>
        <v>0</v>
      </c>
    </row>
    <row r="127" spans="1:65" s="2" customFormat="1" ht="16.5" customHeight="1">
      <c r="A127" s="26"/>
      <c r="B127" s="138"/>
      <c r="C127" s="139" t="s">
        <v>79</v>
      </c>
      <c r="D127" s="139" t="s">
        <v>167</v>
      </c>
      <c r="E127" s="140" t="s">
        <v>2204</v>
      </c>
      <c r="F127" s="141" t="s">
        <v>2203</v>
      </c>
      <c r="G127" s="142" t="s">
        <v>949</v>
      </c>
      <c r="H127" s="143">
        <v>1</v>
      </c>
      <c r="I127" s="144"/>
      <c r="J127" s="144">
        <f>ROUND(I127*H127,2)</f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79</v>
      </c>
      <c r="AY127" s="14" t="s">
        <v>165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4" t="s">
        <v>77</v>
      </c>
      <c r="BK127" s="151">
        <f>ROUND(I127*H127,2)</f>
        <v>0</v>
      </c>
      <c r="BL127" s="14" t="s">
        <v>169</v>
      </c>
      <c r="BM127" s="150" t="s">
        <v>169</v>
      </c>
    </row>
    <row r="128" spans="1:65" s="12" customFormat="1" ht="22.95" customHeight="1">
      <c r="B128" s="126"/>
      <c r="D128" s="127" t="s">
        <v>68</v>
      </c>
      <c r="E128" s="136" t="s">
        <v>2205</v>
      </c>
      <c r="F128" s="136" t="s">
        <v>2206</v>
      </c>
      <c r="J128" s="137">
        <f>BK128</f>
        <v>0</v>
      </c>
      <c r="L128" s="126"/>
      <c r="M128" s="130"/>
      <c r="N128" s="131"/>
      <c r="O128" s="131"/>
      <c r="P128" s="132">
        <f>P129</f>
        <v>0</v>
      </c>
      <c r="Q128" s="131"/>
      <c r="R128" s="132">
        <f>R129</f>
        <v>0</v>
      </c>
      <c r="S128" s="131"/>
      <c r="T128" s="133">
        <f>T129</f>
        <v>0</v>
      </c>
      <c r="AR128" s="127" t="s">
        <v>204</v>
      </c>
      <c r="AT128" s="134" t="s">
        <v>68</v>
      </c>
      <c r="AU128" s="134" t="s">
        <v>77</v>
      </c>
      <c r="AY128" s="127" t="s">
        <v>165</v>
      </c>
      <c r="BK128" s="135">
        <f>BK129</f>
        <v>0</v>
      </c>
    </row>
    <row r="129" spans="1:65" s="2" customFormat="1" ht="16.5" customHeight="1">
      <c r="A129" s="26"/>
      <c r="B129" s="138"/>
      <c r="C129" s="139" t="s">
        <v>199</v>
      </c>
      <c r="D129" s="139" t="s">
        <v>167</v>
      </c>
      <c r="E129" s="140" t="s">
        <v>2207</v>
      </c>
      <c r="F129" s="141" t="s">
        <v>2208</v>
      </c>
      <c r="G129" s="142" t="s">
        <v>949</v>
      </c>
      <c r="H129" s="143">
        <v>1</v>
      </c>
      <c r="I129" s="144"/>
      <c r="J129" s="144">
        <f>ROUND(I129*H129,2)</f>
        <v>0</v>
      </c>
      <c r="K129" s="145"/>
      <c r="L129" s="27"/>
      <c r="M129" s="146" t="s">
        <v>1</v>
      </c>
      <c r="N129" s="147" t="s">
        <v>34</v>
      </c>
      <c r="O129" s="148">
        <v>0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169</v>
      </c>
      <c r="AT129" s="150" t="s">
        <v>167</v>
      </c>
      <c r="AU129" s="150" t="s">
        <v>79</v>
      </c>
      <c r="AY129" s="14" t="s">
        <v>165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4" t="s">
        <v>77</v>
      </c>
      <c r="BK129" s="151">
        <f>ROUND(I129*H129,2)</f>
        <v>0</v>
      </c>
      <c r="BL129" s="14" t="s">
        <v>169</v>
      </c>
      <c r="BM129" s="150" t="s">
        <v>174</v>
      </c>
    </row>
    <row r="130" spans="1:65" s="12" customFormat="1" ht="22.95" customHeight="1">
      <c r="B130" s="126"/>
      <c r="D130" s="127" t="s">
        <v>68</v>
      </c>
      <c r="E130" s="136" t="s">
        <v>2209</v>
      </c>
      <c r="F130" s="136" t="s">
        <v>2210</v>
      </c>
      <c r="J130" s="137">
        <f>BK130</f>
        <v>0</v>
      </c>
      <c r="L130" s="126"/>
      <c r="M130" s="130"/>
      <c r="N130" s="131"/>
      <c r="O130" s="131"/>
      <c r="P130" s="132">
        <f>P131</f>
        <v>0</v>
      </c>
      <c r="Q130" s="131"/>
      <c r="R130" s="132">
        <f>R131</f>
        <v>0</v>
      </c>
      <c r="S130" s="131"/>
      <c r="T130" s="133">
        <f>T131</f>
        <v>0</v>
      </c>
      <c r="AR130" s="127" t="s">
        <v>204</v>
      </c>
      <c r="AT130" s="134" t="s">
        <v>68</v>
      </c>
      <c r="AU130" s="134" t="s">
        <v>77</v>
      </c>
      <c r="AY130" s="127" t="s">
        <v>165</v>
      </c>
      <c r="BK130" s="135">
        <f>BK131</f>
        <v>0</v>
      </c>
    </row>
    <row r="131" spans="1:65" s="2" customFormat="1" ht="16.5" customHeight="1">
      <c r="A131" s="26"/>
      <c r="B131" s="138"/>
      <c r="C131" s="139" t="s">
        <v>169</v>
      </c>
      <c r="D131" s="139" t="s">
        <v>167</v>
      </c>
      <c r="E131" s="140" t="s">
        <v>2211</v>
      </c>
      <c r="F131" s="141" t="s">
        <v>2210</v>
      </c>
      <c r="G131" s="142" t="s">
        <v>949</v>
      </c>
      <c r="H131" s="143">
        <v>1</v>
      </c>
      <c r="I131" s="144"/>
      <c r="J131" s="144">
        <f>ROUND(I131*H131,2)</f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169</v>
      </c>
      <c r="AT131" s="150" t="s">
        <v>167</v>
      </c>
      <c r="AU131" s="150" t="s">
        <v>79</v>
      </c>
      <c r="AY131" s="14" t="s">
        <v>165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4" t="s">
        <v>77</v>
      </c>
      <c r="BK131" s="151">
        <f>ROUND(I131*H131,2)</f>
        <v>0</v>
      </c>
      <c r="BL131" s="14" t="s">
        <v>169</v>
      </c>
      <c r="BM131" s="150" t="s">
        <v>177</v>
      </c>
    </row>
    <row r="132" spans="1:65" s="12" customFormat="1" ht="22.95" customHeight="1">
      <c r="B132" s="126"/>
      <c r="D132" s="127" t="s">
        <v>68</v>
      </c>
      <c r="E132" s="136" t="s">
        <v>2212</v>
      </c>
      <c r="F132" s="136" t="s">
        <v>2213</v>
      </c>
      <c r="J132" s="137">
        <f>BK132</f>
        <v>0</v>
      </c>
      <c r="L132" s="126"/>
      <c r="M132" s="130"/>
      <c r="N132" s="131"/>
      <c r="O132" s="131"/>
      <c r="P132" s="132">
        <f>P133</f>
        <v>0</v>
      </c>
      <c r="Q132" s="131"/>
      <c r="R132" s="132">
        <f>R133</f>
        <v>0</v>
      </c>
      <c r="S132" s="131"/>
      <c r="T132" s="133">
        <f>T133</f>
        <v>0</v>
      </c>
      <c r="AR132" s="127" t="s">
        <v>204</v>
      </c>
      <c r="AT132" s="134" t="s">
        <v>68</v>
      </c>
      <c r="AU132" s="134" t="s">
        <v>77</v>
      </c>
      <c r="AY132" s="127" t="s">
        <v>165</v>
      </c>
      <c r="BK132" s="135">
        <f>BK133</f>
        <v>0</v>
      </c>
    </row>
    <row r="133" spans="1:65" s="2" customFormat="1" ht="16.5" customHeight="1">
      <c r="A133" s="26"/>
      <c r="B133" s="138"/>
      <c r="C133" s="139" t="s">
        <v>204</v>
      </c>
      <c r="D133" s="139" t="s">
        <v>167</v>
      </c>
      <c r="E133" s="140" t="s">
        <v>2214</v>
      </c>
      <c r="F133" s="141" t="s">
        <v>2213</v>
      </c>
      <c r="G133" s="142" t="s">
        <v>949</v>
      </c>
      <c r="H133" s="143">
        <v>1</v>
      </c>
      <c r="I133" s="144"/>
      <c r="J133" s="144">
        <f>ROUND(I133*H133,2)</f>
        <v>0</v>
      </c>
      <c r="K133" s="145"/>
      <c r="L133" s="27"/>
      <c r="M133" s="162" t="s">
        <v>1</v>
      </c>
      <c r="N133" s="163" t="s">
        <v>34</v>
      </c>
      <c r="O133" s="164">
        <v>0</v>
      </c>
      <c r="P133" s="164">
        <f>O133*H133</f>
        <v>0</v>
      </c>
      <c r="Q133" s="164">
        <v>0</v>
      </c>
      <c r="R133" s="164">
        <f>Q133*H133</f>
        <v>0</v>
      </c>
      <c r="S133" s="164">
        <v>0</v>
      </c>
      <c r="T133" s="16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169</v>
      </c>
      <c r="AT133" s="150" t="s">
        <v>167</v>
      </c>
      <c r="AU133" s="150" t="s">
        <v>79</v>
      </c>
      <c r="AY133" s="14" t="s">
        <v>165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4" t="s">
        <v>77</v>
      </c>
      <c r="BK133" s="151">
        <f>ROUND(I133*H133,2)</f>
        <v>0</v>
      </c>
      <c r="BL133" s="14" t="s">
        <v>169</v>
      </c>
      <c r="BM133" s="150" t="s">
        <v>180</v>
      </c>
    </row>
    <row r="134" spans="1:65" s="2" customFormat="1" ht="6.9" customHeight="1">
      <c r="A134" s="26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27"/>
      <c r="M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</sheetData>
  <autoFilter ref="C121:K133" xr:uid="{00000000-0009-0000-0000-00000B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15"/>
  <sheetViews>
    <sheetView showGridLines="0" topLeftCell="A7" zoomScaleNormal="100" workbookViewId="0">
      <selection activeCell="A120" sqref="A120:XFD12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46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0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9.28515625" hidden="1" customWidth="1"/>
    <col min="44" max="62" width="9.28515625" style="1" hidden="1" customWidth="1"/>
    <col min="63" max="63" width="18" style="166" hidden="1" customWidth="1"/>
    <col min="64" max="65" width="9.28515625" style="1" hidden="1" customWidth="1"/>
  </cols>
  <sheetData>
    <row r="1" spans="1:63">
      <c r="A1" s="87"/>
    </row>
    <row r="2" spans="1:63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78</v>
      </c>
      <c r="BK2" s="166"/>
    </row>
    <row r="3" spans="1:63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  <c r="BK3" s="166"/>
    </row>
    <row r="4" spans="1:63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  <c r="BK4" s="166"/>
    </row>
    <row r="5" spans="1:63" s="1" customFormat="1" ht="6.9" customHeight="1">
      <c r="B5" s="17"/>
      <c r="L5" s="17"/>
      <c r="BK5" s="166"/>
    </row>
    <row r="6" spans="1:63" s="1" customFormat="1" ht="12" customHeight="1">
      <c r="B6" s="17"/>
      <c r="D6" s="23" t="s">
        <v>13</v>
      </c>
      <c r="L6" s="17"/>
      <c r="BK6" s="166"/>
    </row>
    <row r="7" spans="1:63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  <c r="BK7" s="166"/>
    </row>
    <row r="8" spans="1:63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BK8" s="167"/>
    </row>
    <row r="9" spans="1:63" s="2" customFormat="1" ht="16.5" customHeight="1">
      <c r="A9" s="26"/>
      <c r="B9" s="27"/>
      <c r="C9" s="26"/>
      <c r="D9" s="26"/>
      <c r="E9" s="201" t="s">
        <v>112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BK9" s="167"/>
    </row>
    <row r="10" spans="1:63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BK10" s="167"/>
    </row>
    <row r="11" spans="1:63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BK11" s="167"/>
    </row>
    <row r="12" spans="1:63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BK12" s="167"/>
    </row>
    <row r="13" spans="1:63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BK13" s="167"/>
    </row>
    <row r="14" spans="1:63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BK14" s="167"/>
    </row>
    <row r="15" spans="1:63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BK15" s="167"/>
    </row>
    <row r="16" spans="1:63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BK16" s="167"/>
    </row>
    <row r="17" spans="1:63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BK17" s="167"/>
    </row>
    <row r="18" spans="1:63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BK18" s="167"/>
    </row>
    <row r="19" spans="1:63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BK19" s="167"/>
    </row>
    <row r="20" spans="1:63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BK20" s="167"/>
    </row>
    <row r="21" spans="1:63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BK21" s="167"/>
    </row>
    <row r="22" spans="1:63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BK22" s="167"/>
    </row>
    <row r="23" spans="1:63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BK23" s="167"/>
    </row>
    <row r="24" spans="1:63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BK24" s="167"/>
    </row>
    <row r="25" spans="1:63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BK25" s="167"/>
    </row>
    <row r="26" spans="1:63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BK26" s="167"/>
    </row>
    <row r="27" spans="1:63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BK27" s="168"/>
    </row>
    <row r="28" spans="1:63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BK28" s="167"/>
    </row>
    <row r="29" spans="1:63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BK29" s="167"/>
    </row>
    <row r="30" spans="1:63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ROUND(J147,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BK30" s="167"/>
    </row>
    <row r="31" spans="1:63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BK31" s="167"/>
    </row>
    <row r="32" spans="1:63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BK32" s="167"/>
    </row>
    <row r="33" spans="1:63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ROUND((SUM(BE147:BE514)),  2)</f>
        <v>0</v>
      </c>
      <c r="G33" s="26"/>
      <c r="H33" s="26"/>
      <c r="I33" s="95">
        <v>0.21</v>
      </c>
      <c r="J33" s="94">
        <f>ROUND(((SUM(BE147:BE514))*I33),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BK33" s="167"/>
    </row>
    <row r="34" spans="1:63" s="2" customFormat="1" ht="14.4" customHeight="1">
      <c r="A34" s="26"/>
      <c r="B34" s="27"/>
      <c r="C34" s="26"/>
      <c r="D34" s="26"/>
      <c r="E34" s="23" t="s">
        <v>35</v>
      </c>
      <c r="F34" s="94">
        <f>ROUND((SUM(BF147:BF514)),  2)</f>
        <v>0</v>
      </c>
      <c r="G34" s="26"/>
      <c r="H34" s="26"/>
      <c r="I34" s="95">
        <v>0.15</v>
      </c>
      <c r="J34" s="94">
        <f>ROUND(((SUM(BF147:BF514))*I34),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BK34" s="167"/>
    </row>
    <row r="35" spans="1:63" s="2" customFormat="1" ht="14.4" hidden="1" customHeight="1">
      <c r="A35" s="26"/>
      <c r="B35" s="27"/>
      <c r="C35" s="26"/>
      <c r="D35" s="26"/>
      <c r="E35" s="23" t="s">
        <v>36</v>
      </c>
      <c r="F35" s="94">
        <f>ROUND((SUM(BG147:BG514)),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BK35" s="167"/>
    </row>
    <row r="36" spans="1:63" s="2" customFormat="1" ht="14.4" hidden="1" customHeight="1">
      <c r="A36" s="26"/>
      <c r="B36" s="27"/>
      <c r="C36" s="26"/>
      <c r="D36" s="26"/>
      <c r="E36" s="23" t="s">
        <v>37</v>
      </c>
      <c r="F36" s="94">
        <f>ROUND((SUM(BH147:BH514)),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BK36" s="167"/>
    </row>
    <row r="37" spans="1:63" s="2" customFormat="1" ht="14.4" hidden="1" customHeight="1">
      <c r="A37" s="26"/>
      <c r="B37" s="27"/>
      <c r="C37" s="26"/>
      <c r="D37" s="26"/>
      <c r="E37" s="23" t="s">
        <v>38</v>
      </c>
      <c r="F37" s="94">
        <f>ROUND((SUM(BI147:BI514)),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BK37" s="167"/>
    </row>
    <row r="38" spans="1:63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BK38" s="167"/>
    </row>
    <row r="39" spans="1:63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BK39" s="167"/>
    </row>
    <row r="40" spans="1:63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BK40" s="167"/>
    </row>
    <row r="41" spans="1:63" s="1" customFormat="1" ht="14.4" customHeight="1">
      <c r="B41" s="17"/>
      <c r="L41" s="17"/>
      <c r="BK41" s="166"/>
    </row>
    <row r="42" spans="1:63" s="1" customFormat="1" ht="14.4" customHeight="1">
      <c r="B42" s="17"/>
      <c r="L42" s="17"/>
      <c r="BK42" s="166"/>
    </row>
    <row r="43" spans="1:63" s="1" customFormat="1" ht="14.4" customHeight="1">
      <c r="B43" s="17"/>
      <c r="L43" s="17"/>
      <c r="BK43" s="166"/>
    </row>
    <row r="44" spans="1:63" s="1" customFormat="1" ht="14.4" customHeight="1">
      <c r="B44" s="17"/>
      <c r="L44" s="17"/>
      <c r="BK44" s="166"/>
    </row>
    <row r="45" spans="1:63" s="1" customFormat="1" ht="14.4" customHeight="1">
      <c r="B45" s="17"/>
      <c r="L45" s="17"/>
      <c r="BK45" s="166"/>
    </row>
    <row r="46" spans="1:63" s="1" customFormat="1" ht="14.4" customHeight="1">
      <c r="B46" s="17"/>
      <c r="L46" s="17"/>
      <c r="BK46" s="166"/>
    </row>
    <row r="47" spans="1:63" s="1" customFormat="1" ht="14.4" customHeight="1">
      <c r="B47" s="17"/>
      <c r="L47" s="17"/>
      <c r="BK47" s="166"/>
    </row>
    <row r="48" spans="1:63" s="1" customFormat="1" ht="14.4" customHeight="1">
      <c r="B48" s="17"/>
      <c r="L48" s="17"/>
      <c r="BK48" s="166"/>
    </row>
    <row r="49" spans="1:63" s="1" customFormat="1" ht="14.4" customHeight="1">
      <c r="B49" s="17"/>
      <c r="L49" s="17"/>
      <c r="BK49" s="166"/>
    </row>
    <row r="50" spans="1:63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  <c r="BK50" s="167"/>
    </row>
    <row r="51" spans="1:63">
      <c r="B51" s="17"/>
      <c r="L51" s="17"/>
    </row>
    <row r="52" spans="1:63">
      <c r="B52" s="17"/>
      <c r="L52" s="17"/>
    </row>
    <row r="53" spans="1:63">
      <c r="B53" s="17"/>
      <c r="L53" s="17"/>
    </row>
    <row r="54" spans="1:63">
      <c r="B54" s="17"/>
      <c r="L54" s="17"/>
    </row>
    <row r="55" spans="1:63">
      <c r="B55" s="17"/>
      <c r="L55" s="17"/>
    </row>
    <row r="56" spans="1:63">
      <c r="B56" s="17"/>
      <c r="L56" s="17"/>
    </row>
    <row r="57" spans="1:63">
      <c r="B57" s="17"/>
      <c r="L57" s="17"/>
    </row>
    <row r="58" spans="1:63">
      <c r="B58" s="17"/>
      <c r="L58" s="17"/>
    </row>
    <row r="59" spans="1:63">
      <c r="B59" s="17"/>
      <c r="L59" s="17"/>
    </row>
    <row r="60" spans="1:63">
      <c r="B60" s="17"/>
      <c r="L60" s="17"/>
    </row>
    <row r="61" spans="1:63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BK61" s="167"/>
    </row>
    <row r="62" spans="1:63">
      <c r="B62" s="17"/>
      <c r="L62" s="17"/>
    </row>
    <row r="63" spans="1:63">
      <c r="B63" s="17"/>
      <c r="L63" s="17"/>
    </row>
    <row r="64" spans="1:63">
      <c r="B64" s="17"/>
      <c r="L64" s="17"/>
    </row>
    <row r="65" spans="1:63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BK65" s="167"/>
    </row>
    <row r="66" spans="1:63">
      <c r="B66" s="17"/>
      <c r="L66" s="17"/>
    </row>
    <row r="67" spans="1:63">
      <c r="B67" s="17"/>
      <c r="L67" s="17"/>
    </row>
    <row r="68" spans="1:63">
      <c r="B68" s="17"/>
      <c r="L68" s="17"/>
    </row>
    <row r="69" spans="1:63">
      <c r="B69" s="17"/>
      <c r="L69" s="17"/>
    </row>
    <row r="70" spans="1:63">
      <c r="B70" s="17"/>
      <c r="L70" s="17"/>
    </row>
    <row r="71" spans="1:63">
      <c r="B71" s="17"/>
      <c r="L71" s="17"/>
    </row>
    <row r="72" spans="1:63">
      <c r="B72" s="17"/>
      <c r="L72" s="17"/>
    </row>
    <row r="73" spans="1:63">
      <c r="B73" s="17"/>
      <c r="L73" s="17"/>
    </row>
    <row r="74" spans="1:63">
      <c r="B74" s="17"/>
      <c r="L74" s="17"/>
    </row>
    <row r="75" spans="1:63">
      <c r="B75" s="17"/>
      <c r="L75" s="17"/>
    </row>
    <row r="76" spans="1:63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BK76" s="167"/>
    </row>
    <row r="77" spans="1:63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BK77" s="167"/>
    </row>
    <row r="81" spans="1:63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BK81" s="167"/>
    </row>
    <row r="82" spans="1:63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BK82" s="167"/>
    </row>
    <row r="83" spans="1:63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BK83" s="167"/>
    </row>
    <row r="84" spans="1:63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BK84" s="167"/>
    </row>
    <row r="85" spans="1:63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BK85" s="167"/>
    </row>
    <row r="86" spans="1:63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BK86" s="167"/>
    </row>
    <row r="87" spans="1:63" s="2" customFormat="1" ht="16.5" customHeight="1">
      <c r="A87" s="26"/>
      <c r="B87" s="27"/>
      <c r="C87" s="26"/>
      <c r="D87" s="26"/>
      <c r="E87" s="201" t="str">
        <f>E9</f>
        <v>KCM1 - objekt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BK87" s="167"/>
    </row>
    <row r="88" spans="1:63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BK88" s="167"/>
    </row>
    <row r="89" spans="1:63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BK89" s="167"/>
    </row>
    <row r="90" spans="1:63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BK90" s="167"/>
    </row>
    <row r="91" spans="1:63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BK91" s="167"/>
    </row>
    <row r="92" spans="1:63" s="2" customFormat="1" ht="15.15" customHeight="1">
      <c r="A92" s="26"/>
      <c r="B92" s="27"/>
      <c r="C92" s="23" t="s">
        <v>23</v>
      </c>
      <c r="D92" s="26"/>
      <c r="E92" s="26"/>
      <c r="F92" s="21"/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BK92" s="167"/>
    </row>
    <row r="93" spans="1:63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BK93" s="167"/>
    </row>
    <row r="94" spans="1:63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BK94" s="167"/>
    </row>
    <row r="95" spans="1:63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BK95" s="167"/>
    </row>
    <row r="96" spans="1:63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J147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  <c r="BK96" s="167"/>
    </row>
    <row r="97" spans="2:63" s="9" customFormat="1" ht="24.9" customHeight="1">
      <c r="B97" s="107"/>
      <c r="D97" s="108" t="s">
        <v>118</v>
      </c>
      <c r="E97" s="109"/>
      <c r="F97" s="109"/>
      <c r="G97" s="109"/>
      <c r="H97" s="109"/>
      <c r="I97" s="109"/>
      <c r="J97" s="110">
        <f>J148</f>
        <v>0</v>
      </c>
      <c r="L97" s="107"/>
      <c r="BK97" s="169"/>
    </row>
    <row r="98" spans="2:63" s="10" customFormat="1" ht="19.95" customHeight="1">
      <c r="B98" s="111"/>
      <c r="D98" s="112" t="s">
        <v>119</v>
      </c>
      <c r="E98" s="113"/>
      <c r="F98" s="113"/>
      <c r="G98" s="113"/>
      <c r="H98" s="113"/>
      <c r="I98" s="113"/>
      <c r="J98" s="114">
        <f>J149</f>
        <v>0</v>
      </c>
      <c r="L98" s="111"/>
      <c r="BK98" s="170"/>
    </row>
    <row r="99" spans="2:63" s="10" customFormat="1" ht="19.95" customHeight="1">
      <c r="B99" s="111"/>
      <c r="D99" s="112" t="s">
        <v>120</v>
      </c>
      <c r="E99" s="113"/>
      <c r="F99" s="113"/>
      <c r="G99" s="113"/>
      <c r="H99" s="113"/>
      <c r="I99" s="113"/>
      <c r="J99" s="114">
        <f>J167</f>
        <v>0</v>
      </c>
      <c r="L99" s="111"/>
      <c r="BK99" s="170"/>
    </row>
    <row r="100" spans="2:63" s="10" customFormat="1" ht="19.95" customHeight="1">
      <c r="B100" s="111"/>
      <c r="D100" s="112" t="s">
        <v>121</v>
      </c>
      <c r="E100" s="113"/>
      <c r="F100" s="113"/>
      <c r="G100" s="113"/>
      <c r="H100" s="113"/>
      <c r="I100" s="113"/>
      <c r="J100" s="114">
        <f>J178</f>
        <v>0</v>
      </c>
      <c r="L100" s="111"/>
      <c r="BK100" s="170"/>
    </row>
    <row r="101" spans="2:63" s="10" customFormat="1" ht="19.95" customHeight="1">
      <c r="B101" s="111"/>
      <c r="D101" s="112" t="s">
        <v>122</v>
      </c>
      <c r="E101" s="113"/>
      <c r="F101" s="113"/>
      <c r="G101" s="113"/>
      <c r="H101" s="113"/>
      <c r="I101" s="113"/>
      <c r="J101" s="114">
        <f>J190</f>
        <v>0</v>
      </c>
      <c r="L101" s="111"/>
      <c r="BK101" s="170"/>
    </row>
    <row r="102" spans="2:63" s="10" customFormat="1" ht="19.95" customHeight="1">
      <c r="B102" s="111"/>
      <c r="D102" s="112" t="s">
        <v>123</v>
      </c>
      <c r="E102" s="113"/>
      <c r="F102" s="113"/>
      <c r="G102" s="113"/>
      <c r="H102" s="113"/>
      <c r="I102" s="113"/>
      <c r="J102" s="114">
        <f>J198</f>
        <v>0</v>
      </c>
      <c r="L102" s="111"/>
      <c r="BK102" s="170"/>
    </row>
    <row r="103" spans="2:63" s="10" customFormat="1" ht="19.95" customHeight="1">
      <c r="B103" s="111"/>
      <c r="D103" s="112" t="s">
        <v>124</v>
      </c>
      <c r="E103" s="113"/>
      <c r="F103" s="113"/>
      <c r="G103" s="113"/>
      <c r="H103" s="113"/>
      <c r="I103" s="113"/>
      <c r="J103" s="114">
        <f>J201</f>
        <v>0</v>
      </c>
      <c r="L103" s="111"/>
      <c r="BK103" s="170"/>
    </row>
    <row r="104" spans="2:63" s="10" customFormat="1" ht="19.95" customHeight="1">
      <c r="B104" s="111"/>
      <c r="D104" s="112" t="s">
        <v>125</v>
      </c>
      <c r="E104" s="113"/>
      <c r="F104" s="113"/>
      <c r="G104" s="113"/>
      <c r="H104" s="113"/>
      <c r="I104" s="113"/>
      <c r="J104" s="114">
        <f>J243</f>
        <v>0</v>
      </c>
      <c r="L104" s="111"/>
      <c r="BK104" s="170"/>
    </row>
    <row r="105" spans="2:63" s="10" customFormat="1" ht="19.95" customHeight="1">
      <c r="B105" s="111"/>
      <c r="D105" s="112" t="s">
        <v>127</v>
      </c>
      <c r="E105" s="113"/>
      <c r="F105" s="113"/>
      <c r="G105" s="113"/>
      <c r="H105" s="113"/>
      <c r="I105" s="113"/>
      <c r="J105" s="114">
        <f>J288</f>
        <v>0</v>
      </c>
      <c r="L105" s="111"/>
      <c r="BK105" s="170"/>
    </row>
    <row r="106" spans="2:63" s="9" customFormat="1" ht="24.9" customHeight="1">
      <c r="B106" s="107"/>
      <c r="D106" s="108" t="s">
        <v>128</v>
      </c>
      <c r="E106" s="109"/>
      <c r="F106" s="109"/>
      <c r="G106" s="109"/>
      <c r="H106" s="109"/>
      <c r="I106" s="109"/>
      <c r="J106" s="110">
        <f>J290</f>
        <v>0</v>
      </c>
      <c r="L106" s="107"/>
      <c r="BK106" s="169"/>
    </row>
    <row r="107" spans="2:63" s="10" customFormat="1" ht="19.95" customHeight="1">
      <c r="B107" s="111"/>
      <c r="D107" s="112" t="s">
        <v>129</v>
      </c>
      <c r="E107" s="113"/>
      <c r="F107" s="113"/>
      <c r="G107" s="113"/>
      <c r="H107" s="113"/>
      <c r="I107" s="113"/>
      <c r="J107" s="114">
        <f>J291</f>
        <v>0</v>
      </c>
      <c r="L107" s="111"/>
      <c r="BK107" s="170"/>
    </row>
    <row r="108" spans="2:63" s="10" customFormat="1" ht="19.95" customHeight="1">
      <c r="B108" s="111"/>
      <c r="D108" s="112" t="s">
        <v>130</v>
      </c>
      <c r="E108" s="113"/>
      <c r="F108" s="113"/>
      <c r="G108" s="113"/>
      <c r="H108" s="113"/>
      <c r="I108" s="113"/>
      <c r="J108" s="114">
        <f>J307</f>
        <v>0</v>
      </c>
      <c r="L108" s="111"/>
      <c r="BK108" s="170"/>
    </row>
    <row r="109" spans="2:63" s="10" customFormat="1" ht="19.95" customHeight="1">
      <c r="B109" s="111"/>
      <c r="D109" s="112" t="s">
        <v>131</v>
      </c>
      <c r="E109" s="113"/>
      <c r="F109" s="113"/>
      <c r="G109" s="113"/>
      <c r="H109" s="113"/>
      <c r="I109" s="113"/>
      <c r="J109" s="114">
        <f>J311</f>
        <v>0</v>
      </c>
      <c r="L109" s="111"/>
      <c r="BK109" s="170"/>
    </row>
    <row r="110" spans="2:63" s="10" customFormat="1" ht="19.95" customHeight="1">
      <c r="B110" s="111"/>
      <c r="D110" s="112" t="s">
        <v>132</v>
      </c>
      <c r="E110" s="113"/>
      <c r="F110" s="113"/>
      <c r="G110" s="113"/>
      <c r="H110" s="113"/>
      <c r="I110" s="113"/>
      <c r="J110" s="114">
        <f>J326</f>
        <v>0</v>
      </c>
      <c r="L110" s="111"/>
      <c r="BK110" s="170"/>
    </row>
    <row r="111" spans="2:63" s="10" customFormat="1" ht="19.95" customHeight="1">
      <c r="B111" s="111"/>
      <c r="D111" s="112" t="s">
        <v>133</v>
      </c>
      <c r="E111" s="113"/>
      <c r="F111" s="113"/>
      <c r="G111" s="113"/>
      <c r="H111" s="113"/>
      <c r="I111" s="113"/>
      <c r="J111" s="114">
        <f>J328</f>
        <v>0</v>
      </c>
      <c r="L111" s="111"/>
      <c r="BK111" s="170"/>
    </row>
    <row r="112" spans="2:63" s="10" customFormat="1" ht="19.95" customHeight="1">
      <c r="B112" s="111"/>
      <c r="D112" s="112" t="s">
        <v>134</v>
      </c>
      <c r="E112" s="113"/>
      <c r="F112" s="113"/>
      <c r="G112" s="113"/>
      <c r="H112" s="113"/>
      <c r="I112" s="113"/>
      <c r="J112" s="114">
        <f>J330</f>
        <v>0</v>
      </c>
      <c r="L112" s="111"/>
      <c r="BK112" s="170"/>
    </row>
    <row r="113" spans="1:63" s="10" customFormat="1" ht="19.95" customHeight="1">
      <c r="B113" s="111"/>
      <c r="D113" s="112" t="s">
        <v>135</v>
      </c>
      <c r="E113" s="113"/>
      <c r="F113" s="113"/>
      <c r="G113" s="113"/>
      <c r="H113" s="113"/>
      <c r="I113" s="113"/>
      <c r="J113" s="114">
        <f>J332</f>
        <v>0</v>
      </c>
      <c r="L113" s="111"/>
      <c r="BK113" s="170"/>
    </row>
    <row r="114" spans="1:63" s="10" customFormat="1" ht="19.95" customHeight="1">
      <c r="B114" s="111"/>
      <c r="D114" s="112" t="s">
        <v>136</v>
      </c>
      <c r="E114" s="113"/>
      <c r="F114" s="113"/>
      <c r="G114" s="113"/>
      <c r="H114" s="113"/>
      <c r="I114" s="113"/>
      <c r="J114" s="114">
        <f>J334</f>
        <v>0</v>
      </c>
      <c r="L114" s="111"/>
      <c r="BK114" s="170"/>
    </row>
    <row r="115" spans="1:63" s="10" customFormat="1" ht="19.95" customHeight="1">
      <c r="B115" s="111"/>
      <c r="D115" s="112" t="s">
        <v>137</v>
      </c>
      <c r="E115" s="113"/>
      <c r="F115" s="113"/>
      <c r="G115" s="113"/>
      <c r="H115" s="113"/>
      <c r="I115" s="113"/>
      <c r="J115" s="114">
        <f>J336</f>
        <v>0</v>
      </c>
      <c r="L115" s="111"/>
      <c r="BK115" s="170"/>
    </row>
    <row r="116" spans="1:63" s="10" customFormat="1" ht="19.95" customHeight="1">
      <c r="B116" s="111"/>
      <c r="D116" s="112" t="s">
        <v>138</v>
      </c>
      <c r="E116" s="113"/>
      <c r="F116" s="113"/>
      <c r="G116" s="113"/>
      <c r="H116" s="113"/>
      <c r="I116" s="113"/>
      <c r="J116" s="114">
        <f>J350</f>
        <v>0</v>
      </c>
      <c r="L116" s="111"/>
      <c r="BK116" s="170"/>
    </row>
    <row r="117" spans="1:63" s="10" customFormat="1" ht="19.95" customHeight="1">
      <c r="B117" s="111"/>
      <c r="D117" s="112" t="s">
        <v>139</v>
      </c>
      <c r="E117" s="113"/>
      <c r="F117" s="113"/>
      <c r="G117" s="113"/>
      <c r="H117" s="113"/>
      <c r="I117" s="113"/>
      <c r="J117" s="114">
        <f>J352</f>
        <v>0</v>
      </c>
      <c r="L117" s="111"/>
      <c r="BK117" s="170"/>
    </row>
    <row r="118" spans="1:63" s="10" customFormat="1" ht="19.95" customHeight="1">
      <c r="B118" s="111"/>
      <c r="D118" s="112" t="s">
        <v>140</v>
      </c>
      <c r="E118" s="113"/>
      <c r="F118" s="113"/>
      <c r="G118" s="113"/>
      <c r="H118" s="113"/>
      <c r="I118" s="113"/>
      <c r="J118" s="114">
        <f>J354</f>
        <v>0</v>
      </c>
      <c r="L118" s="111"/>
      <c r="BK118" s="170"/>
    </row>
    <row r="119" spans="1:63" s="10" customFormat="1" ht="19.95" customHeight="1">
      <c r="B119" s="111"/>
      <c r="D119" s="112" t="s">
        <v>141</v>
      </c>
      <c r="E119" s="113"/>
      <c r="F119" s="113"/>
      <c r="G119" s="113"/>
      <c r="H119" s="113"/>
      <c r="I119" s="113"/>
      <c r="J119" s="114">
        <f>J385</f>
        <v>0</v>
      </c>
      <c r="L119" s="111"/>
      <c r="BK119" s="170"/>
    </row>
    <row r="120" spans="1:63" s="10" customFormat="1" ht="19.95" customHeight="1">
      <c r="B120" s="111"/>
      <c r="D120" s="112" t="s">
        <v>142</v>
      </c>
      <c r="E120" s="113"/>
      <c r="F120" s="113"/>
      <c r="G120" s="113"/>
      <c r="H120" s="113"/>
      <c r="I120" s="113"/>
      <c r="J120" s="114">
        <f>J401</f>
        <v>0</v>
      </c>
      <c r="L120" s="111"/>
      <c r="BK120" s="170"/>
    </row>
    <row r="121" spans="1:63" s="10" customFormat="1" ht="19.95" customHeight="1">
      <c r="B121" s="111"/>
      <c r="D121" s="112" t="s">
        <v>143</v>
      </c>
      <c r="E121" s="113"/>
      <c r="F121" s="113"/>
      <c r="G121" s="113"/>
      <c r="H121" s="113"/>
      <c r="I121" s="113"/>
      <c r="J121" s="114">
        <f>J466</f>
        <v>0</v>
      </c>
      <c r="L121" s="111"/>
      <c r="BK121" s="170"/>
    </row>
    <row r="122" spans="1:63" s="10" customFormat="1" ht="19.95" customHeight="1">
      <c r="B122" s="111"/>
      <c r="D122" s="112" t="s">
        <v>144</v>
      </c>
      <c r="E122" s="113"/>
      <c r="F122" s="113"/>
      <c r="G122" s="113"/>
      <c r="H122" s="113"/>
      <c r="I122" s="113"/>
      <c r="J122" s="114">
        <f>J475</f>
        <v>0</v>
      </c>
      <c r="L122" s="111"/>
      <c r="BK122" s="170"/>
    </row>
    <row r="123" spans="1:63" s="10" customFormat="1" ht="19.95" customHeight="1">
      <c r="B123" s="111"/>
      <c r="D123" s="112" t="s">
        <v>145</v>
      </c>
      <c r="E123" s="113"/>
      <c r="F123" s="113"/>
      <c r="G123" s="113"/>
      <c r="H123" s="113"/>
      <c r="I123" s="113"/>
      <c r="J123" s="114">
        <f>J481</f>
        <v>0</v>
      </c>
      <c r="L123" s="111"/>
      <c r="BK123" s="170"/>
    </row>
    <row r="124" spans="1:63" s="10" customFormat="1" ht="19.95" customHeight="1">
      <c r="B124" s="111"/>
      <c r="D124" s="112" t="s">
        <v>146</v>
      </c>
      <c r="E124" s="113"/>
      <c r="F124" s="113"/>
      <c r="G124" s="113"/>
      <c r="H124" s="113"/>
      <c r="I124" s="113"/>
      <c r="J124" s="114">
        <f>J487</f>
        <v>0</v>
      </c>
      <c r="L124" s="111"/>
      <c r="BK124" s="170"/>
    </row>
    <row r="125" spans="1:63" s="10" customFormat="1" ht="19.95" customHeight="1">
      <c r="B125" s="111"/>
      <c r="D125" s="112" t="s">
        <v>147</v>
      </c>
      <c r="E125" s="113"/>
      <c r="F125" s="113"/>
      <c r="G125" s="113"/>
      <c r="H125" s="113"/>
      <c r="I125" s="113"/>
      <c r="J125" s="114">
        <f>J493</f>
        <v>0</v>
      </c>
      <c r="L125" s="111"/>
      <c r="BK125" s="170"/>
    </row>
    <row r="126" spans="1:63" s="10" customFormat="1" ht="19.95" customHeight="1">
      <c r="B126" s="111"/>
      <c r="D126" s="112" t="s">
        <v>148</v>
      </c>
      <c r="E126" s="113"/>
      <c r="F126" s="113"/>
      <c r="G126" s="113"/>
      <c r="H126" s="113"/>
      <c r="I126" s="113"/>
      <c r="J126" s="114">
        <f>J501</f>
        <v>0</v>
      </c>
      <c r="L126" s="111"/>
      <c r="BK126" s="170"/>
    </row>
    <row r="127" spans="1:63" s="10" customFormat="1" ht="19.95" customHeight="1">
      <c r="B127" s="111"/>
      <c r="D127" s="112" t="s">
        <v>149</v>
      </c>
      <c r="E127" s="113"/>
      <c r="F127" s="113"/>
      <c r="G127" s="113"/>
      <c r="H127" s="113"/>
      <c r="I127" s="113"/>
      <c r="J127" s="114">
        <f>J508</f>
        <v>0</v>
      </c>
      <c r="L127" s="111"/>
      <c r="BK127" s="170"/>
    </row>
    <row r="128" spans="1:63" s="2" customFormat="1" ht="21.7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BK128" s="167"/>
    </row>
    <row r="129" spans="1:63" s="2" customFormat="1" ht="6.9" customHeight="1">
      <c r="A129" s="26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BK129" s="167"/>
    </row>
    <row r="133" spans="1:63" s="2" customFormat="1" ht="6.9" customHeight="1">
      <c r="A133" s="26"/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BK133" s="167"/>
    </row>
    <row r="134" spans="1:63" s="2" customFormat="1" ht="24.9" customHeight="1">
      <c r="A134" s="26"/>
      <c r="B134" s="27"/>
      <c r="C134" s="18" t="s">
        <v>150</v>
      </c>
      <c r="D134" s="26"/>
      <c r="E134" s="26"/>
      <c r="F134" s="26"/>
      <c r="G134" s="26"/>
      <c r="H134" s="2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BK134" s="167"/>
    </row>
    <row r="135" spans="1:63" s="2" customFormat="1" ht="6.9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BK135" s="167"/>
    </row>
    <row r="136" spans="1:63" s="2" customFormat="1" ht="12" customHeight="1">
      <c r="A136" s="26"/>
      <c r="B136" s="27"/>
      <c r="C136" s="23" t="s">
        <v>13</v>
      </c>
      <c r="D136" s="26"/>
      <c r="E136" s="26"/>
      <c r="F136" s="26"/>
      <c r="G136" s="26"/>
      <c r="H136" s="26"/>
      <c r="I136" s="26"/>
      <c r="J136" s="26"/>
      <c r="K136" s="26"/>
      <c r="L136" s="3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BK136" s="167"/>
    </row>
    <row r="137" spans="1:63" s="2" customFormat="1" ht="16.5" customHeight="1">
      <c r="A137" s="26"/>
      <c r="B137" s="27"/>
      <c r="C137" s="26"/>
      <c r="D137" s="26"/>
      <c r="E137" s="210" t="str">
        <f>E7</f>
        <v>Komunitní centrum Máslovice - II.etapa</v>
      </c>
      <c r="F137" s="211"/>
      <c r="G137" s="211"/>
      <c r="H137" s="211"/>
      <c r="I137" s="26"/>
      <c r="J137" s="26"/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BK137" s="167"/>
    </row>
    <row r="138" spans="1:63" s="2" customFormat="1" ht="12" customHeight="1">
      <c r="A138" s="26"/>
      <c r="B138" s="27"/>
      <c r="C138" s="23" t="s">
        <v>111</v>
      </c>
      <c r="D138" s="26"/>
      <c r="E138" s="26"/>
      <c r="F138" s="26"/>
      <c r="G138" s="26"/>
      <c r="H138" s="26"/>
      <c r="I138" s="26"/>
      <c r="J138" s="26"/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BK138" s="167"/>
    </row>
    <row r="139" spans="1:63" s="2" customFormat="1" ht="16.5" customHeight="1">
      <c r="A139" s="26"/>
      <c r="B139" s="27"/>
      <c r="C139" s="26"/>
      <c r="D139" s="26"/>
      <c r="E139" s="201" t="str">
        <f>E9</f>
        <v>KCM1 - objekt</v>
      </c>
      <c r="F139" s="209"/>
      <c r="G139" s="209"/>
      <c r="H139" s="209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BK139" s="167"/>
    </row>
    <row r="140" spans="1:63" s="2" customFormat="1" ht="6.9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BK140" s="167"/>
    </row>
    <row r="141" spans="1:63" s="2" customFormat="1" ht="12" customHeight="1">
      <c r="A141" s="26"/>
      <c r="B141" s="27"/>
      <c r="C141" s="23" t="s">
        <v>16</v>
      </c>
      <c r="D141" s="26"/>
      <c r="E141" s="26"/>
      <c r="F141" s="21" t="str">
        <f>F12</f>
        <v xml:space="preserve"> </v>
      </c>
      <c r="G141" s="26"/>
      <c r="H141" s="26"/>
      <c r="I141" s="23" t="s">
        <v>18</v>
      </c>
      <c r="J141" s="49"/>
      <c r="K141" s="26"/>
      <c r="L141" s="3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BK141" s="167"/>
    </row>
    <row r="142" spans="1:63" s="2" customFormat="1" ht="6.9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3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BK142" s="167"/>
    </row>
    <row r="143" spans="1:63" s="2" customFormat="1" ht="15.15" customHeight="1">
      <c r="A143" s="26"/>
      <c r="B143" s="27"/>
      <c r="C143" s="23" t="s">
        <v>19</v>
      </c>
      <c r="D143" s="26"/>
      <c r="E143" s="26"/>
      <c r="F143" s="21" t="str">
        <f>E15</f>
        <v>Obec Máslovice</v>
      </c>
      <c r="G143" s="26"/>
      <c r="H143" s="26"/>
      <c r="I143" s="23" t="s">
        <v>24</v>
      </c>
      <c r="J143" s="24" t="str">
        <f>E21</f>
        <v xml:space="preserve"> </v>
      </c>
      <c r="K143" s="26"/>
      <c r="L143" s="3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BK143" s="167"/>
    </row>
    <row r="144" spans="1:63" s="2" customFormat="1" ht="15.15" customHeight="1">
      <c r="A144" s="26"/>
      <c r="B144" s="27"/>
      <c r="C144" s="23" t="s">
        <v>23</v>
      </c>
      <c r="D144" s="26"/>
      <c r="E144" s="26"/>
      <c r="F144" s="21"/>
      <c r="G144" s="26"/>
      <c r="H144" s="26"/>
      <c r="I144" s="23" t="s">
        <v>27</v>
      </c>
      <c r="J144" s="24" t="str">
        <f>E24</f>
        <v xml:space="preserve"> </v>
      </c>
      <c r="K144" s="26"/>
      <c r="L144" s="3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BK144" s="167"/>
    </row>
    <row r="145" spans="1:65" s="2" customFormat="1" ht="10.3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3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BK145" s="167"/>
    </row>
    <row r="146" spans="1:65" s="11" customFormat="1" ht="29.25" customHeight="1">
      <c r="A146" s="115"/>
      <c r="B146" s="116"/>
      <c r="C146" s="117" t="s">
        <v>151</v>
      </c>
      <c r="D146" s="118" t="s">
        <v>54</v>
      </c>
      <c r="E146" s="118" t="s">
        <v>50</v>
      </c>
      <c r="F146" s="118" t="s">
        <v>51</v>
      </c>
      <c r="G146" s="118" t="s">
        <v>152</v>
      </c>
      <c r="H146" s="118" t="s">
        <v>153</v>
      </c>
      <c r="I146" s="118" t="s">
        <v>154</v>
      </c>
      <c r="J146" s="119" t="s">
        <v>115</v>
      </c>
      <c r="K146" s="120" t="s">
        <v>155</v>
      </c>
      <c r="L146" s="121"/>
      <c r="M146" s="56" t="s">
        <v>1</v>
      </c>
      <c r="N146" s="57" t="s">
        <v>33</v>
      </c>
      <c r="O146" s="57" t="s">
        <v>156</v>
      </c>
      <c r="P146" s="57" t="s">
        <v>157</v>
      </c>
      <c r="Q146" s="57" t="s">
        <v>158</v>
      </c>
      <c r="R146" s="57" t="s">
        <v>159</v>
      </c>
      <c r="S146" s="57" t="s">
        <v>160</v>
      </c>
      <c r="T146" s="58" t="s">
        <v>161</v>
      </c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BK146" s="171"/>
    </row>
    <row r="147" spans="1:65" s="2" customFormat="1" ht="22.95" customHeight="1">
      <c r="A147" s="26"/>
      <c r="B147" s="27"/>
      <c r="C147" s="63" t="s">
        <v>162</v>
      </c>
      <c r="D147" s="26"/>
      <c r="E147" s="26"/>
      <c r="F147" s="26"/>
      <c r="G147" s="26"/>
      <c r="H147" s="26"/>
      <c r="I147" s="26"/>
      <c r="J147" s="122">
        <f>BK147</f>
        <v>0</v>
      </c>
      <c r="K147" s="26"/>
      <c r="L147" s="27"/>
      <c r="M147" s="59"/>
      <c r="N147" s="50"/>
      <c r="O147" s="60"/>
      <c r="P147" s="123" t="e">
        <f>P148+P290+#REF!</f>
        <v>#REF!</v>
      </c>
      <c r="Q147" s="60"/>
      <c r="R147" s="123" t="e">
        <f>R148+R290+#REF!</f>
        <v>#REF!</v>
      </c>
      <c r="S147" s="60"/>
      <c r="T147" s="124" t="e">
        <f>T148+T290+#REF!</f>
        <v>#REF!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T147" s="14" t="s">
        <v>68</v>
      </c>
      <c r="AU147" s="14" t="s">
        <v>117</v>
      </c>
      <c r="BK147" s="172">
        <f>BK148+BK290</f>
        <v>0</v>
      </c>
    </row>
    <row r="148" spans="1:65" s="12" customFormat="1" ht="25.95" customHeight="1">
      <c r="B148" s="126"/>
      <c r="D148" s="127" t="s">
        <v>68</v>
      </c>
      <c r="E148" s="128" t="s">
        <v>163</v>
      </c>
      <c r="F148" s="128" t="s">
        <v>164</v>
      </c>
      <c r="J148" s="129">
        <f>BK148</f>
        <v>0</v>
      </c>
      <c r="L148" s="126"/>
      <c r="M148" s="130"/>
      <c r="N148" s="131"/>
      <c r="O148" s="131"/>
      <c r="P148" s="132" t="e">
        <f>P149+P167+P178+P190+P198+P201+P243+#REF!+P288</f>
        <v>#REF!</v>
      </c>
      <c r="Q148" s="131"/>
      <c r="R148" s="132" t="e">
        <f>R149+R167+R178+R190+R198+R201+R243+#REF!+R288</f>
        <v>#REF!</v>
      </c>
      <c r="S148" s="131"/>
      <c r="T148" s="133" t="e">
        <f>T149+T167+T178+T190+T198+T201+T243+#REF!+T288</f>
        <v>#REF!</v>
      </c>
      <c r="AR148" s="127" t="s">
        <v>77</v>
      </c>
      <c r="AT148" s="134" t="s">
        <v>68</v>
      </c>
      <c r="AU148" s="134" t="s">
        <v>69</v>
      </c>
      <c r="AY148" s="127" t="s">
        <v>165</v>
      </c>
      <c r="BK148" s="173">
        <f>BK149+BK167+BK178+BK190+BK198+BK201+BK243+BK288</f>
        <v>0</v>
      </c>
    </row>
    <row r="149" spans="1:65" s="12" customFormat="1" ht="22.95" customHeight="1">
      <c r="B149" s="126"/>
      <c r="D149" s="127" t="s">
        <v>68</v>
      </c>
      <c r="E149" s="136" t="s">
        <v>77</v>
      </c>
      <c r="F149" s="136" t="s">
        <v>166</v>
      </c>
      <c r="J149" s="137">
        <f>BK149</f>
        <v>0</v>
      </c>
      <c r="L149" s="126"/>
      <c r="M149" s="130"/>
      <c r="N149" s="131"/>
      <c r="O149" s="131"/>
      <c r="P149" s="132">
        <f>SUM(P150:P166)</f>
        <v>0</v>
      </c>
      <c r="Q149" s="131"/>
      <c r="R149" s="132">
        <f>SUM(R150:R166)</f>
        <v>0</v>
      </c>
      <c r="S149" s="131"/>
      <c r="T149" s="133">
        <f>SUM(T150:T166)</f>
        <v>0</v>
      </c>
      <c r="AR149" s="127" t="s">
        <v>77</v>
      </c>
      <c r="AT149" s="134" t="s">
        <v>68</v>
      </c>
      <c r="AU149" s="134" t="s">
        <v>77</v>
      </c>
      <c r="AY149" s="127" t="s">
        <v>165</v>
      </c>
      <c r="BK149" s="173">
        <f>SUM(BK150:BK166)</f>
        <v>0</v>
      </c>
    </row>
    <row r="150" spans="1:65" s="2" customFormat="1" ht="24.15" customHeight="1">
      <c r="A150" s="26"/>
      <c r="B150" s="138"/>
      <c r="C150" s="139" t="s">
        <v>69</v>
      </c>
      <c r="D150" s="139" t="s">
        <v>167</v>
      </c>
      <c r="E150" s="140" t="s">
        <v>171</v>
      </c>
      <c r="F150" s="141" t="s">
        <v>172</v>
      </c>
      <c r="G150" s="142" t="s">
        <v>173</v>
      </c>
      <c r="H150" s="143">
        <v>0.75</v>
      </c>
      <c r="I150" s="144"/>
      <c r="J150" s="144">
        <f t="shared" ref="J150:J166" si="0">ROUND(I150*H150,2)</f>
        <v>0</v>
      </c>
      <c r="K150" s="145"/>
      <c r="L150" s="27"/>
      <c r="M150" s="146" t="s">
        <v>1</v>
      </c>
      <c r="N150" s="147" t="s">
        <v>34</v>
      </c>
      <c r="O150" s="148">
        <v>0</v>
      </c>
      <c r="P150" s="148">
        <f t="shared" ref="P150:P166" si="1">O150*H150</f>
        <v>0</v>
      </c>
      <c r="Q150" s="148">
        <v>0</v>
      </c>
      <c r="R150" s="148">
        <f t="shared" ref="R150:R166" si="2">Q150*H150</f>
        <v>0</v>
      </c>
      <c r="S150" s="148">
        <v>0</v>
      </c>
      <c r="T150" s="149">
        <f t="shared" ref="T150:T166" si="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169</v>
      </c>
      <c r="AT150" s="150" t="s">
        <v>167</v>
      </c>
      <c r="AU150" s="150" t="s">
        <v>79</v>
      </c>
      <c r="AY150" s="14" t="s">
        <v>165</v>
      </c>
      <c r="BE150" s="151">
        <f t="shared" ref="BE150:BE166" si="4">IF(N150="základní",J150,0)</f>
        <v>0</v>
      </c>
      <c r="BF150" s="151">
        <f t="shared" ref="BF150:BF166" si="5">IF(N150="snížená",J150,0)</f>
        <v>0</v>
      </c>
      <c r="BG150" s="151">
        <f t="shared" ref="BG150:BG166" si="6">IF(N150="zákl. přenesená",J150,0)</f>
        <v>0</v>
      </c>
      <c r="BH150" s="151">
        <f t="shared" ref="BH150:BH166" si="7">IF(N150="sníž. přenesená",J150,0)</f>
        <v>0</v>
      </c>
      <c r="BI150" s="151">
        <f t="shared" ref="BI150:BI166" si="8">IF(N150="nulová",J150,0)</f>
        <v>0</v>
      </c>
      <c r="BJ150" s="14" t="s">
        <v>77</v>
      </c>
      <c r="BK150" s="174">
        <f t="shared" ref="BK150:BK166" si="9">ROUND(I150*H150,2)</f>
        <v>0</v>
      </c>
      <c r="BL150" s="14" t="s">
        <v>169</v>
      </c>
      <c r="BM150" s="150" t="s">
        <v>174</v>
      </c>
    </row>
    <row r="151" spans="1:65" s="2" customFormat="1" ht="16.5" customHeight="1">
      <c r="A151" s="26"/>
      <c r="B151" s="138"/>
      <c r="C151" s="139" t="s">
        <v>69</v>
      </c>
      <c r="D151" s="139" t="s">
        <v>167</v>
      </c>
      <c r="E151" s="140" t="s">
        <v>175</v>
      </c>
      <c r="F151" s="141" t="s">
        <v>176</v>
      </c>
      <c r="G151" s="142" t="s">
        <v>168</v>
      </c>
      <c r="H151" s="143">
        <v>0.105</v>
      </c>
      <c r="I151" s="144"/>
      <c r="J151" s="144">
        <f t="shared" si="0"/>
        <v>0</v>
      </c>
      <c r="K151" s="145"/>
      <c r="L151" s="27"/>
      <c r="M151" s="146" t="s">
        <v>1</v>
      </c>
      <c r="N151" s="147" t="s">
        <v>34</v>
      </c>
      <c r="O151" s="148">
        <v>0</v>
      </c>
      <c r="P151" s="148">
        <f t="shared" si="1"/>
        <v>0</v>
      </c>
      <c r="Q151" s="148">
        <v>0</v>
      </c>
      <c r="R151" s="148">
        <f t="shared" si="2"/>
        <v>0</v>
      </c>
      <c r="S151" s="148">
        <v>0</v>
      </c>
      <c r="T151" s="14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169</v>
      </c>
      <c r="AT151" s="150" t="s">
        <v>167</v>
      </c>
      <c r="AU151" s="150" t="s">
        <v>79</v>
      </c>
      <c r="AY151" s="14" t="s">
        <v>165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4" t="s">
        <v>77</v>
      </c>
      <c r="BK151" s="174">
        <f t="shared" si="9"/>
        <v>0</v>
      </c>
      <c r="BL151" s="14" t="s">
        <v>169</v>
      </c>
      <c r="BM151" s="150" t="s">
        <v>177</v>
      </c>
    </row>
    <row r="152" spans="1:65" s="2" customFormat="1" ht="16.5" customHeight="1">
      <c r="A152" s="26"/>
      <c r="B152" s="138"/>
      <c r="C152" s="139" t="s">
        <v>69</v>
      </c>
      <c r="D152" s="139" t="s">
        <v>167</v>
      </c>
      <c r="E152" s="140" t="s">
        <v>178</v>
      </c>
      <c r="F152" s="141" t="s">
        <v>179</v>
      </c>
      <c r="G152" s="142" t="s">
        <v>168</v>
      </c>
      <c r="H152" s="143">
        <v>0.94499999999999995</v>
      </c>
      <c r="I152" s="144"/>
      <c r="J152" s="144">
        <f t="shared" si="0"/>
        <v>0</v>
      </c>
      <c r="K152" s="145"/>
      <c r="L152" s="27"/>
      <c r="M152" s="146" t="s">
        <v>1</v>
      </c>
      <c r="N152" s="147" t="s">
        <v>34</v>
      </c>
      <c r="O152" s="148">
        <v>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169</v>
      </c>
      <c r="AT152" s="150" t="s">
        <v>167</v>
      </c>
      <c r="AU152" s="150" t="s">
        <v>79</v>
      </c>
      <c r="AY152" s="14" t="s">
        <v>165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4" t="s">
        <v>77</v>
      </c>
      <c r="BK152" s="174">
        <f t="shared" si="9"/>
        <v>0</v>
      </c>
      <c r="BL152" s="14" t="s">
        <v>169</v>
      </c>
      <c r="BM152" s="150" t="s">
        <v>180</v>
      </c>
    </row>
    <row r="153" spans="1:65" s="2" customFormat="1" ht="21.75" customHeight="1">
      <c r="A153" s="26"/>
      <c r="B153" s="138"/>
      <c r="C153" s="139" t="s">
        <v>69</v>
      </c>
      <c r="D153" s="139" t="s">
        <v>167</v>
      </c>
      <c r="E153" s="140" t="s">
        <v>183</v>
      </c>
      <c r="F153" s="141" t="s">
        <v>184</v>
      </c>
      <c r="G153" s="142" t="s">
        <v>173</v>
      </c>
      <c r="H153" s="143">
        <v>5</v>
      </c>
      <c r="I153" s="144"/>
      <c r="J153" s="144">
        <f t="shared" si="0"/>
        <v>0</v>
      </c>
      <c r="K153" s="145"/>
      <c r="L153" s="27"/>
      <c r="M153" s="146" t="s">
        <v>1</v>
      </c>
      <c r="N153" s="147" t="s">
        <v>34</v>
      </c>
      <c r="O153" s="148">
        <v>0</v>
      </c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169</v>
      </c>
      <c r="AT153" s="150" t="s">
        <v>167</v>
      </c>
      <c r="AU153" s="150" t="s">
        <v>79</v>
      </c>
      <c r="AY153" s="14" t="s">
        <v>165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4" t="s">
        <v>77</v>
      </c>
      <c r="BK153" s="174">
        <f t="shared" si="9"/>
        <v>0</v>
      </c>
      <c r="BL153" s="14" t="s">
        <v>169</v>
      </c>
      <c r="BM153" s="150" t="s">
        <v>185</v>
      </c>
    </row>
    <row r="154" spans="1:65" s="2" customFormat="1" ht="16.5" customHeight="1">
      <c r="A154" s="26"/>
      <c r="B154" s="138"/>
      <c r="C154" s="139" t="s">
        <v>69</v>
      </c>
      <c r="D154" s="139" t="s">
        <v>167</v>
      </c>
      <c r="E154" s="140" t="s">
        <v>186</v>
      </c>
      <c r="F154" s="141" t="s">
        <v>187</v>
      </c>
      <c r="G154" s="142" t="s">
        <v>173</v>
      </c>
      <c r="H154" s="143">
        <v>5</v>
      </c>
      <c r="I154" s="144"/>
      <c r="J154" s="144">
        <f t="shared" si="0"/>
        <v>0</v>
      </c>
      <c r="K154" s="145"/>
      <c r="L154" s="27"/>
      <c r="M154" s="146" t="s">
        <v>1</v>
      </c>
      <c r="N154" s="147" t="s">
        <v>34</v>
      </c>
      <c r="O154" s="148">
        <v>0</v>
      </c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169</v>
      </c>
      <c r="AT154" s="150" t="s">
        <v>167</v>
      </c>
      <c r="AU154" s="150" t="s">
        <v>79</v>
      </c>
      <c r="AY154" s="14" t="s">
        <v>165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4" t="s">
        <v>77</v>
      </c>
      <c r="BK154" s="174">
        <f t="shared" si="9"/>
        <v>0</v>
      </c>
      <c r="BL154" s="14" t="s">
        <v>169</v>
      </c>
      <c r="BM154" s="150" t="s">
        <v>188</v>
      </c>
    </row>
    <row r="155" spans="1:65" s="2" customFormat="1" ht="24.15" customHeight="1">
      <c r="A155" s="26"/>
      <c r="B155" s="138"/>
      <c r="C155" s="139" t="s">
        <v>69</v>
      </c>
      <c r="D155" s="139" t="s">
        <v>167</v>
      </c>
      <c r="E155" s="140" t="s">
        <v>189</v>
      </c>
      <c r="F155" s="141" t="s">
        <v>190</v>
      </c>
      <c r="G155" s="142" t="s">
        <v>173</v>
      </c>
      <c r="H155" s="143">
        <v>5</v>
      </c>
      <c r="I155" s="144"/>
      <c r="J155" s="144">
        <f t="shared" si="0"/>
        <v>0</v>
      </c>
      <c r="K155" s="145"/>
      <c r="L155" s="27"/>
      <c r="M155" s="146" t="s">
        <v>1</v>
      </c>
      <c r="N155" s="147" t="s">
        <v>34</v>
      </c>
      <c r="O155" s="148">
        <v>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169</v>
      </c>
      <c r="AT155" s="150" t="s">
        <v>167</v>
      </c>
      <c r="AU155" s="150" t="s">
        <v>79</v>
      </c>
      <c r="AY155" s="14" t="s">
        <v>165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4" t="s">
        <v>77</v>
      </c>
      <c r="BK155" s="174">
        <f t="shared" si="9"/>
        <v>0</v>
      </c>
      <c r="BL155" s="14" t="s">
        <v>169</v>
      </c>
      <c r="BM155" s="150" t="s">
        <v>191</v>
      </c>
    </row>
    <row r="156" spans="1:65" s="2" customFormat="1" ht="16.5" customHeight="1">
      <c r="A156" s="26"/>
      <c r="B156" s="138"/>
      <c r="C156" s="152" t="s">
        <v>69</v>
      </c>
      <c r="D156" s="152" t="s">
        <v>192</v>
      </c>
      <c r="E156" s="153" t="s">
        <v>193</v>
      </c>
      <c r="F156" s="154" t="s">
        <v>194</v>
      </c>
      <c r="G156" s="155" t="s">
        <v>173</v>
      </c>
      <c r="H156" s="156">
        <v>5</v>
      </c>
      <c r="I156" s="157"/>
      <c r="J156" s="157">
        <f t="shared" si="0"/>
        <v>0</v>
      </c>
      <c r="K156" s="158"/>
      <c r="L156" s="159"/>
      <c r="M156" s="160" t="s">
        <v>1</v>
      </c>
      <c r="N156" s="161" t="s">
        <v>34</v>
      </c>
      <c r="O156" s="148">
        <v>0</v>
      </c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177</v>
      </c>
      <c r="AT156" s="150" t="s">
        <v>192</v>
      </c>
      <c r="AU156" s="150" t="s">
        <v>79</v>
      </c>
      <c r="AY156" s="14" t="s">
        <v>165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4" t="s">
        <v>77</v>
      </c>
      <c r="BK156" s="174">
        <f t="shared" si="9"/>
        <v>0</v>
      </c>
      <c r="BL156" s="14" t="s">
        <v>169</v>
      </c>
      <c r="BM156" s="150" t="s">
        <v>195</v>
      </c>
    </row>
    <row r="157" spans="1:65" s="2" customFormat="1" ht="16.5" customHeight="1">
      <c r="A157" s="26"/>
      <c r="B157" s="138"/>
      <c r="C157" s="139" t="s">
        <v>69</v>
      </c>
      <c r="D157" s="139" t="s">
        <v>167</v>
      </c>
      <c r="E157" s="140" t="s">
        <v>196</v>
      </c>
      <c r="F157" s="141" t="s">
        <v>197</v>
      </c>
      <c r="G157" s="142" t="s">
        <v>168</v>
      </c>
      <c r="H157" s="143">
        <v>0.14699999999999999</v>
      </c>
      <c r="I157" s="144"/>
      <c r="J157" s="144">
        <f t="shared" si="0"/>
        <v>0</v>
      </c>
      <c r="K157" s="145"/>
      <c r="L157" s="27"/>
      <c r="M157" s="146" t="s">
        <v>1</v>
      </c>
      <c r="N157" s="147" t="s">
        <v>34</v>
      </c>
      <c r="O157" s="148">
        <v>0</v>
      </c>
      <c r="P157" s="148">
        <f t="shared" si="1"/>
        <v>0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169</v>
      </c>
      <c r="AT157" s="150" t="s">
        <v>167</v>
      </c>
      <c r="AU157" s="150" t="s">
        <v>79</v>
      </c>
      <c r="AY157" s="14" t="s">
        <v>165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4" t="s">
        <v>77</v>
      </c>
      <c r="BK157" s="174">
        <f t="shared" si="9"/>
        <v>0</v>
      </c>
      <c r="BL157" s="14" t="s">
        <v>169</v>
      </c>
      <c r="BM157" s="150" t="s">
        <v>198</v>
      </c>
    </row>
    <row r="158" spans="1:65" s="2" customFormat="1" ht="49.2" customHeight="1">
      <c r="A158" s="26"/>
      <c r="B158" s="138"/>
      <c r="C158" s="139" t="s">
        <v>169</v>
      </c>
      <c r="D158" s="139" t="s">
        <v>167</v>
      </c>
      <c r="E158" s="140" t="s">
        <v>201</v>
      </c>
      <c r="F158" s="141" t="s">
        <v>202</v>
      </c>
      <c r="G158" s="142" t="s">
        <v>168</v>
      </c>
      <c r="H158" s="143">
        <v>55.959000000000003</v>
      </c>
      <c r="I158" s="144"/>
      <c r="J158" s="144">
        <f t="shared" si="0"/>
        <v>0</v>
      </c>
      <c r="K158" s="145"/>
      <c r="L158" s="27"/>
      <c r="M158" s="146" t="s">
        <v>1</v>
      </c>
      <c r="N158" s="147" t="s">
        <v>34</v>
      </c>
      <c r="O158" s="148">
        <v>0</v>
      </c>
      <c r="P158" s="148">
        <f t="shared" si="1"/>
        <v>0</v>
      </c>
      <c r="Q158" s="148">
        <v>0</v>
      </c>
      <c r="R158" s="148">
        <f t="shared" si="2"/>
        <v>0</v>
      </c>
      <c r="S158" s="148">
        <v>0</v>
      </c>
      <c r="T158" s="149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169</v>
      </c>
      <c r="AT158" s="150" t="s">
        <v>167</v>
      </c>
      <c r="AU158" s="150" t="s">
        <v>79</v>
      </c>
      <c r="AY158" s="14" t="s">
        <v>165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4" t="s">
        <v>77</v>
      </c>
      <c r="BK158" s="174">
        <f t="shared" si="9"/>
        <v>0</v>
      </c>
      <c r="BL158" s="14" t="s">
        <v>169</v>
      </c>
      <c r="BM158" s="150" t="s">
        <v>203</v>
      </c>
    </row>
    <row r="159" spans="1:65" s="2" customFormat="1" ht="55.5" customHeight="1">
      <c r="A159" s="26"/>
      <c r="B159" s="138"/>
      <c r="C159" s="139" t="s">
        <v>204</v>
      </c>
      <c r="D159" s="139" t="s">
        <v>167</v>
      </c>
      <c r="E159" s="140" t="s">
        <v>205</v>
      </c>
      <c r="F159" s="141" t="s">
        <v>206</v>
      </c>
      <c r="G159" s="142" t="s">
        <v>168</v>
      </c>
      <c r="H159" s="143">
        <v>5.5419999999999998</v>
      </c>
      <c r="I159" s="144"/>
      <c r="J159" s="144">
        <f t="shared" si="0"/>
        <v>0</v>
      </c>
      <c r="K159" s="145"/>
      <c r="L159" s="27"/>
      <c r="M159" s="146" t="s">
        <v>1</v>
      </c>
      <c r="N159" s="147" t="s">
        <v>34</v>
      </c>
      <c r="O159" s="148">
        <v>0</v>
      </c>
      <c r="P159" s="148">
        <f t="shared" si="1"/>
        <v>0</v>
      </c>
      <c r="Q159" s="148">
        <v>0</v>
      </c>
      <c r="R159" s="148">
        <f t="shared" si="2"/>
        <v>0</v>
      </c>
      <c r="S159" s="148">
        <v>0</v>
      </c>
      <c r="T159" s="149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169</v>
      </c>
      <c r="AT159" s="150" t="s">
        <v>167</v>
      </c>
      <c r="AU159" s="150" t="s">
        <v>79</v>
      </c>
      <c r="AY159" s="14" t="s">
        <v>165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4" t="s">
        <v>77</v>
      </c>
      <c r="BK159" s="174">
        <f t="shared" si="9"/>
        <v>0</v>
      </c>
      <c r="BL159" s="14" t="s">
        <v>169</v>
      </c>
      <c r="BM159" s="150" t="s">
        <v>207</v>
      </c>
    </row>
    <row r="160" spans="1:65" s="2" customFormat="1" ht="62.7" customHeight="1">
      <c r="A160" s="26"/>
      <c r="B160" s="138"/>
      <c r="C160" s="139" t="s">
        <v>174</v>
      </c>
      <c r="D160" s="139" t="s">
        <v>167</v>
      </c>
      <c r="E160" s="140" t="s">
        <v>208</v>
      </c>
      <c r="F160" s="141" t="s">
        <v>209</v>
      </c>
      <c r="G160" s="142" t="s">
        <v>168</v>
      </c>
      <c r="H160" s="143">
        <v>12.342000000000001</v>
      </c>
      <c r="I160" s="144"/>
      <c r="J160" s="144">
        <f t="shared" si="0"/>
        <v>0</v>
      </c>
      <c r="K160" s="145"/>
      <c r="L160" s="27"/>
      <c r="M160" s="146" t="s">
        <v>1</v>
      </c>
      <c r="N160" s="147" t="s">
        <v>34</v>
      </c>
      <c r="O160" s="148">
        <v>0</v>
      </c>
      <c r="P160" s="148">
        <f t="shared" si="1"/>
        <v>0</v>
      </c>
      <c r="Q160" s="148">
        <v>0</v>
      </c>
      <c r="R160" s="148">
        <f t="shared" si="2"/>
        <v>0</v>
      </c>
      <c r="S160" s="148">
        <v>0</v>
      </c>
      <c r="T160" s="149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169</v>
      </c>
      <c r="AT160" s="150" t="s">
        <v>167</v>
      </c>
      <c r="AU160" s="150" t="s">
        <v>79</v>
      </c>
      <c r="AY160" s="14" t="s">
        <v>165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4" t="s">
        <v>77</v>
      </c>
      <c r="BK160" s="174">
        <f t="shared" si="9"/>
        <v>0</v>
      </c>
      <c r="BL160" s="14" t="s">
        <v>169</v>
      </c>
      <c r="BM160" s="150" t="s">
        <v>210</v>
      </c>
    </row>
    <row r="161" spans="1:65" s="2" customFormat="1" ht="62.7" customHeight="1">
      <c r="A161" s="26"/>
      <c r="B161" s="138"/>
      <c r="C161" s="139" t="s">
        <v>211</v>
      </c>
      <c r="D161" s="139" t="s">
        <v>167</v>
      </c>
      <c r="E161" s="140" t="s">
        <v>212</v>
      </c>
      <c r="F161" s="141" t="s">
        <v>213</v>
      </c>
      <c r="G161" s="142" t="s">
        <v>168</v>
      </c>
      <c r="H161" s="143">
        <v>17.815000000000001</v>
      </c>
      <c r="I161" s="144"/>
      <c r="J161" s="144">
        <f t="shared" si="0"/>
        <v>0</v>
      </c>
      <c r="K161" s="145"/>
      <c r="L161" s="27"/>
      <c r="M161" s="146" t="s">
        <v>1</v>
      </c>
      <c r="N161" s="147" t="s">
        <v>34</v>
      </c>
      <c r="O161" s="148">
        <v>0</v>
      </c>
      <c r="P161" s="148">
        <f t="shared" si="1"/>
        <v>0</v>
      </c>
      <c r="Q161" s="148">
        <v>0</v>
      </c>
      <c r="R161" s="148">
        <f t="shared" si="2"/>
        <v>0</v>
      </c>
      <c r="S161" s="148">
        <v>0</v>
      </c>
      <c r="T161" s="149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169</v>
      </c>
      <c r="AT161" s="150" t="s">
        <v>167</v>
      </c>
      <c r="AU161" s="150" t="s">
        <v>79</v>
      </c>
      <c r="AY161" s="14" t="s">
        <v>165</v>
      </c>
      <c r="BE161" s="151">
        <f t="shared" si="4"/>
        <v>0</v>
      </c>
      <c r="BF161" s="151">
        <f t="shared" si="5"/>
        <v>0</v>
      </c>
      <c r="BG161" s="151">
        <f t="shared" si="6"/>
        <v>0</v>
      </c>
      <c r="BH161" s="151">
        <f t="shared" si="7"/>
        <v>0</v>
      </c>
      <c r="BI161" s="151">
        <f t="shared" si="8"/>
        <v>0</v>
      </c>
      <c r="BJ161" s="14" t="s">
        <v>77</v>
      </c>
      <c r="BK161" s="174">
        <f t="shared" si="9"/>
        <v>0</v>
      </c>
      <c r="BL161" s="14" t="s">
        <v>169</v>
      </c>
      <c r="BM161" s="150" t="s">
        <v>214</v>
      </c>
    </row>
    <row r="162" spans="1:65" s="2" customFormat="1" ht="37.950000000000003" customHeight="1">
      <c r="A162" s="26"/>
      <c r="B162" s="138"/>
      <c r="C162" s="139" t="s">
        <v>177</v>
      </c>
      <c r="D162" s="139" t="s">
        <v>167</v>
      </c>
      <c r="E162" s="140" t="s">
        <v>215</v>
      </c>
      <c r="F162" s="141" t="s">
        <v>216</v>
      </c>
      <c r="G162" s="142" t="s">
        <v>168</v>
      </c>
      <c r="H162" s="143">
        <v>51.802</v>
      </c>
      <c r="I162" s="144"/>
      <c r="J162" s="144">
        <f t="shared" si="0"/>
        <v>0</v>
      </c>
      <c r="K162" s="145"/>
      <c r="L162" s="27"/>
      <c r="M162" s="146" t="s">
        <v>1</v>
      </c>
      <c r="N162" s="147" t="s">
        <v>34</v>
      </c>
      <c r="O162" s="148">
        <v>0</v>
      </c>
      <c r="P162" s="148">
        <f t="shared" si="1"/>
        <v>0</v>
      </c>
      <c r="Q162" s="148">
        <v>0</v>
      </c>
      <c r="R162" s="148">
        <f t="shared" si="2"/>
        <v>0</v>
      </c>
      <c r="S162" s="148">
        <v>0</v>
      </c>
      <c r="T162" s="149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169</v>
      </c>
      <c r="AT162" s="150" t="s">
        <v>167</v>
      </c>
      <c r="AU162" s="150" t="s">
        <v>79</v>
      </c>
      <c r="AY162" s="14" t="s">
        <v>165</v>
      </c>
      <c r="BE162" s="151">
        <f t="shared" si="4"/>
        <v>0</v>
      </c>
      <c r="BF162" s="151">
        <f t="shared" si="5"/>
        <v>0</v>
      </c>
      <c r="BG162" s="151">
        <f t="shared" si="6"/>
        <v>0</v>
      </c>
      <c r="BH162" s="151">
        <f t="shared" si="7"/>
        <v>0</v>
      </c>
      <c r="BI162" s="151">
        <f t="shared" si="8"/>
        <v>0</v>
      </c>
      <c r="BJ162" s="14" t="s">
        <v>77</v>
      </c>
      <c r="BK162" s="174">
        <f t="shared" si="9"/>
        <v>0</v>
      </c>
      <c r="BL162" s="14" t="s">
        <v>169</v>
      </c>
      <c r="BM162" s="150" t="s">
        <v>217</v>
      </c>
    </row>
    <row r="163" spans="1:65" s="2" customFormat="1" ht="44.25" customHeight="1">
      <c r="A163" s="26"/>
      <c r="B163" s="138"/>
      <c r="C163" s="139" t="s">
        <v>218</v>
      </c>
      <c r="D163" s="139" t="s">
        <v>167</v>
      </c>
      <c r="E163" s="140" t="s">
        <v>219</v>
      </c>
      <c r="F163" s="141" t="s">
        <v>181</v>
      </c>
      <c r="G163" s="142" t="s">
        <v>220</v>
      </c>
      <c r="H163" s="143">
        <v>10.706</v>
      </c>
      <c r="I163" s="144"/>
      <c r="J163" s="144">
        <f t="shared" si="0"/>
        <v>0</v>
      </c>
      <c r="K163" s="145"/>
      <c r="L163" s="27"/>
      <c r="M163" s="146" t="s">
        <v>1</v>
      </c>
      <c r="N163" s="147" t="s">
        <v>34</v>
      </c>
      <c r="O163" s="148">
        <v>0</v>
      </c>
      <c r="P163" s="148">
        <f t="shared" si="1"/>
        <v>0</v>
      </c>
      <c r="Q163" s="148">
        <v>0</v>
      </c>
      <c r="R163" s="148">
        <f t="shared" si="2"/>
        <v>0</v>
      </c>
      <c r="S163" s="148">
        <v>0</v>
      </c>
      <c r="T163" s="149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169</v>
      </c>
      <c r="AT163" s="150" t="s">
        <v>167</v>
      </c>
      <c r="AU163" s="150" t="s">
        <v>79</v>
      </c>
      <c r="AY163" s="14" t="s">
        <v>165</v>
      </c>
      <c r="BE163" s="151">
        <f t="shared" si="4"/>
        <v>0</v>
      </c>
      <c r="BF163" s="151">
        <f t="shared" si="5"/>
        <v>0</v>
      </c>
      <c r="BG163" s="151">
        <f t="shared" si="6"/>
        <v>0</v>
      </c>
      <c r="BH163" s="151">
        <f t="shared" si="7"/>
        <v>0</v>
      </c>
      <c r="BI163" s="151">
        <f t="shared" si="8"/>
        <v>0</v>
      </c>
      <c r="BJ163" s="14" t="s">
        <v>77</v>
      </c>
      <c r="BK163" s="174">
        <f t="shared" si="9"/>
        <v>0</v>
      </c>
      <c r="BL163" s="14" t="s">
        <v>169</v>
      </c>
      <c r="BM163" s="150" t="s">
        <v>221</v>
      </c>
    </row>
    <row r="164" spans="1:65" s="2" customFormat="1" ht="37.950000000000003" customHeight="1">
      <c r="A164" s="26"/>
      <c r="B164" s="138"/>
      <c r="C164" s="139" t="s">
        <v>180</v>
      </c>
      <c r="D164" s="139" t="s">
        <v>167</v>
      </c>
      <c r="E164" s="140" t="s">
        <v>222</v>
      </c>
      <c r="F164" s="141" t="s">
        <v>223</v>
      </c>
      <c r="G164" s="142" t="s">
        <v>168</v>
      </c>
      <c r="H164" s="143">
        <v>6.0149999999999997</v>
      </c>
      <c r="I164" s="144"/>
      <c r="J164" s="144">
        <f t="shared" si="0"/>
        <v>0</v>
      </c>
      <c r="K164" s="145"/>
      <c r="L164" s="27"/>
      <c r="M164" s="146" t="s">
        <v>1</v>
      </c>
      <c r="N164" s="147" t="s">
        <v>34</v>
      </c>
      <c r="O164" s="148">
        <v>0</v>
      </c>
      <c r="P164" s="148">
        <f t="shared" si="1"/>
        <v>0</v>
      </c>
      <c r="Q164" s="148">
        <v>0</v>
      </c>
      <c r="R164" s="148">
        <f t="shared" si="2"/>
        <v>0</v>
      </c>
      <c r="S164" s="148">
        <v>0</v>
      </c>
      <c r="T164" s="149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169</v>
      </c>
      <c r="AT164" s="150" t="s">
        <v>167</v>
      </c>
      <c r="AU164" s="150" t="s">
        <v>79</v>
      </c>
      <c r="AY164" s="14" t="s">
        <v>165</v>
      </c>
      <c r="BE164" s="151">
        <f t="shared" si="4"/>
        <v>0</v>
      </c>
      <c r="BF164" s="151">
        <f t="shared" si="5"/>
        <v>0</v>
      </c>
      <c r="BG164" s="151">
        <f t="shared" si="6"/>
        <v>0</v>
      </c>
      <c r="BH164" s="151">
        <f t="shared" si="7"/>
        <v>0</v>
      </c>
      <c r="BI164" s="151">
        <f t="shared" si="8"/>
        <v>0</v>
      </c>
      <c r="BJ164" s="14" t="s">
        <v>77</v>
      </c>
      <c r="BK164" s="174">
        <f t="shared" si="9"/>
        <v>0</v>
      </c>
      <c r="BL164" s="14" t="s">
        <v>169</v>
      </c>
      <c r="BM164" s="150" t="s">
        <v>224</v>
      </c>
    </row>
    <row r="165" spans="1:65" s="2" customFormat="1" ht="37.950000000000003" customHeight="1">
      <c r="A165" s="26"/>
      <c r="B165" s="138"/>
      <c r="C165" s="139" t="s">
        <v>225</v>
      </c>
      <c r="D165" s="139" t="s">
        <v>167</v>
      </c>
      <c r="E165" s="140" t="s">
        <v>226</v>
      </c>
      <c r="F165" s="141" t="s">
        <v>227</v>
      </c>
      <c r="G165" s="142" t="s">
        <v>168</v>
      </c>
      <c r="H165" s="143">
        <v>12.722</v>
      </c>
      <c r="I165" s="144"/>
      <c r="J165" s="144">
        <f t="shared" si="0"/>
        <v>0</v>
      </c>
      <c r="K165" s="145"/>
      <c r="L165" s="27"/>
      <c r="M165" s="146" t="s">
        <v>1</v>
      </c>
      <c r="N165" s="147" t="s">
        <v>34</v>
      </c>
      <c r="O165" s="148">
        <v>0</v>
      </c>
      <c r="P165" s="148">
        <f t="shared" si="1"/>
        <v>0</v>
      </c>
      <c r="Q165" s="148">
        <v>0</v>
      </c>
      <c r="R165" s="148">
        <f t="shared" si="2"/>
        <v>0</v>
      </c>
      <c r="S165" s="148">
        <v>0</v>
      </c>
      <c r="T165" s="149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169</v>
      </c>
      <c r="AT165" s="150" t="s">
        <v>167</v>
      </c>
      <c r="AU165" s="150" t="s">
        <v>79</v>
      </c>
      <c r="AY165" s="14" t="s">
        <v>165</v>
      </c>
      <c r="BE165" s="151">
        <f t="shared" si="4"/>
        <v>0</v>
      </c>
      <c r="BF165" s="151">
        <f t="shared" si="5"/>
        <v>0</v>
      </c>
      <c r="BG165" s="151">
        <f t="shared" si="6"/>
        <v>0</v>
      </c>
      <c r="BH165" s="151">
        <f t="shared" si="7"/>
        <v>0</v>
      </c>
      <c r="BI165" s="151">
        <f t="shared" si="8"/>
        <v>0</v>
      </c>
      <c r="BJ165" s="14" t="s">
        <v>77</v>
      </c>
      <c r="BK165" s="174">
        <f t="shared" si="9"/>
        <v>0</v>
      </c>
      <c r="BL165" s="14" t="s">
        <v>169</v>
      </c>
      <c r="BM165" s="150" t="s">
        <v>228</v>
      </c>
    </row>
    <row r="166" spans="1:65" s="2" customFormat="1" ht="24.15" customHeight="1">
      <c r="A166" s="26"/>
      <c r="B166" s="138"/>
      <c r="C166" s="139" t="s">
        <v>182</v>
      </c>
      <c r="D166" s="139" t="s">
        <v>167</v>
      </c>
      <c r="E166" s="140" t="s">
        <v>229</v>
      </c>
      <c r="F166" s="141" t="s">
        <v>230</v>
      </c>
      <c r="G166" s="142" t="s">
        <v>168</v>
      </c>
      <c r="H166" s="143">
        <v>1</v>
      </c>
      <c r="I166" s="144"/>
      <c r="J166" s="144">
        <f t="shared" si="0"/>
        <v>0</v>
      </c>
      <c r="K166" s="145"/>
      <c r="L166" s="27"/>
      <c r="M166" s="146" t="s">
        <v>1</v>
      </c>
      <c r="N166" s="147" t="s">
        <v>34</v>
      </c>
      <c r="O166" s="148">
        <v>0</v>
      </c>
      <c r="P166" s="148">
        <f t="shared" si="1"/>
        <v>0</v>
      </c>
      <c r="Q166" s="148">
        <v>0</v>
      </c>
      <c r="R166" s="148">
        <f t="shared" si="2"/>
        <v>0</v>
      </c>
      <c r="S166" s="148">
        <v>0</v>
      </c>
      <c r="T166" s="149">
        <f t="shared" si="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169</v>
      </c>
      <c r="AT166" s="150" t="s">
        <v>167</v>
      </c>
      <c r="AU166" s="150" t="s">
        <v>79</v>
      </c>
      <c r="AY166" s="14" t="s">
        <v>165</v>
      </c>
      <c r="BE166" s="151">
        <f t="shared" si="4"/>
        <v>0</v>
      </c>
      <c r="BF166" s="151">
        <f t="shared" si="5"/>
        <v>0</v>
      </c>
      <c r="BG166" s="151">
        <f t="shared" si="6"/>
        <v>0</v>
      </c>
      <c r="BH166" s="151">
        <f t="shared" si="7"/>
        <v>0</v>
      </c>
      <c r="BI166" s="151">
        <f t="shared" si="8"/>
        <v>0</v>
      </c>
      <c r="BJ166" s="14" t="s">
        <v>77</v>
      </c>
      <c r="BK166" s="174">
        <f t="shared" si="9"/>
        <v>0</v>
      </c>
      <c r="BL166" s="14" t="s">
        <v>169</v>
      </c>
      <c r="BM166" s="150" t="s">
        <v>231</v>
      </c>
    </row>
    <row r="167" spans="1:65" s="12" customFormat="1" ht="22.95" customHeight="1">
      <c r="B167" s="126"/>
      <c r="D167" s="127" t="s">
        <v>68</v>
      </c>
      <c r="E167" s="136" t="s">
        <v>79</v>
      </c>
      <c r="F167" s="136" t="s">
        <v>232</v>
      </c>
      <c r="J167" s="137">
        <f>BK167</f>
        <v>0</v>
      </c>
      <c r="L167" s="126"/>
      <c r="M167" s="130"/>
      <c r="N167" s="131"/>
      <c r="O167" s="131"/>
      <c r="P167" s="132">
        <f>SUM(P168:P177)</f>
        <v>0</v>
      </c>
      <c r="Q167" s="131"/>
      <c r="R167" s="132">
        <f>SUM(R168:R177)</f>
        <v>0</v>
      </c>
      <c r="S167" s="131"/>
      <c r="T167" s="133">
        <f>SUM(T168:T177)</f>
        <v>0</v>
      </c>
      <c r="AR167" s="127" t="s">
        <v>77</v>
      </c>
      <c r="AT167" s="134" t="s">
        <v>68</v>
      </c>
      <c r="AU167" s="134" t="s">
        <v>77</v>
      </c>
      <c r="AY167" s="127" t="s">
        <v>165</v>
      </c>
      <c r="BK167" s="173">
        <f>SUM(BK168:BK177)</f>
        <v>0</v>
      </c>
    </row>
    <row r="168" spans="1:65" s="2" customFormat="1" ht="37.950000000000003" customHeight="1">
      <c r="A168" s="26"/>
      <c r="B168" s="138"/>
      <c r="C168" s="139" t="s">
        <v>233</v>
      </c>
      <c r="D168" s="139" t="s">
        <v>167</v>
      </c>
      <c r="E168" s="140" t="s">
        <v>234</v>
      </c>
      <c r="F168" s="141" t="s">
        <v>235</v>
      </c>
      <c r="G168" s="142" t="s">
        <v>168</v>
      </c>
      <c r="H168" s="143">
        <v>17.381</v>
      </c>
      <c r="I168" s="144"/>
      <c r="J168" s="144">
        <f t="shared" ref="J168:J177" si="10">ROUND(I168*H168,2)</f>
        <v>0</v>
      </c>
      <c r="K168" s="145"/>
      <c r="L168" s="27"/>
      <c r="M168" s="146" t="s">
        <v>1</v>
      </c>
      <c r="N168" s="147" t="s">
        <v>34</v>
      </c>
      <c r="O168" s="148">
        <v>0</v>
      </c>
      <c r="P168" s="148">
        <f t="shared" ref="P168:P177" si="11">O168*H168</f>
        <v>0</v>
      </c>
      <c r="Q168" s="148">
        <v>0</v>
      </c>
      <c r="R168" s="148">
        <f t="shared" ref="R168:R177" si="12">Q168*H168</f>
        <v>0</v>
      </c>
      <c r="S168" s="148">
        <v>0</v>
      </c>
      <c r="T168" s="149">
        <f t="shared" ref="T168:T177" si="1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169</v>
      </c>
      <c r="AT168" s="150" t="s">
        <v>167</v>
      </c>
      <c r="AU168" s="150" t="s">
        <v>79</v>
      </c>
      <c r="AY168" s="14" t="s">
        <v>165</v>
      </c>
      <c r="BE168" s="151">
        <f t="shared" ref="BE168:BE177" si="14">IF(N168="základní",J168,0)</f>
        <v>0</v>
      </c>
      <c r="BF168" s="151">
        <f t="shared" ref="BF168:BF177" si="15">IF(N168="snížená",J168,0)</f>
        <v>0</v>
      </c>
      <c r="BG168" s="151">
        <f t="shared" ref="BG168:BG177" si="16">IF(N168="zákl. přenesená",J168,0)</f>
        <v>0</v>
      </c>
      <c r="BH168" s="151">
        <f t="shared" ref="BH168:BH177" si="17">IF(N168="sníž. přenesená",J168,0)</f>
        <v>0</v>
      </c>
      <c r="BI168" s="151">
        <f t="shared" ref="BI168:BI177" si="18">IF(N168="nulová",J168,0)</f>
        <v>0</v>
      </c>
      <c r="BJ168" s="14" t="s">
        <v>77</v>
      </c>
      <c r="BK168" s="174">
        <f t="shared" ref="BK168:BK177" si="19">ROUND(I168*H168,2)</f>
        <v>0</v>
      </c>
      <c r="BL168" s="14" t="s">
        <v>169</v>
      </c>
      <c r="BM168" s="150" t="s">
        <v>236</v>
      </c>
    </row>
    <row r="169" spans="1:65" s="2" customFormat="1" ht="33" customHeight="1">
      <c r="A169" s="26"/>
      <c r="B169" s="138"/>
      <c r="C169" s="139" t="s">
        <v>185</v>
      </c>
      <c r="D169" s="139" t="s">
        <v>167</v>
      </c>
      <c r="E169" s="140" t="s">
        <v>237</v>
      </c>
      <c r="F169" s="141" t="s">
        <v>238</v>
      </c>
      <c r="G169" s="142" t="s">
        <v>239</v>
      </c>
      <c r="H169" s="143">
        <v>166.566</v>
      </c>
      <c r="I169" s="144"/>
      <c r="J169" s="144">
        <f t="shared" si="10"/>
        <v>0</v>
      </c>
      <c r="K169" s="145"/>
      <c r="L169" s="27"/>
      <c r="M169" s="146" t="s">
        <v>1</v>
      </c>
      <c r="N169" s="147" t="s">
        <v>34</v>
      </c>
      <c r="O169" s="148">
        <v>0</v>
      </c>
      <c r="P169" s="148">
        <f t="shared" si="11"/>
        <v>0</v>
      </c>
      <c r="Q169" s="148">
        <v>0</v>
      </c>
      <c r="R169" s="148">
        <f t="shared" si="12"/>
        <v>0</v>
      </c>
      <c r="S169" s="148">
        <v>0</v>
      </c>
      <c r="T169" s="149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169</v>
      </c>
      <c r="AT169" s="150" t="s">
        <v>167</v>
      </c>
      <c r="AU169" s="150" t="s">
        <v>79</v>
      </c>
      <c r="AY169" s="14" t="s">
        <v>165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4" t="s">
        <v>77</v>
      </c>
      <c r="BK169" s="174">
        <f t="shared" si="19"/>
        <v>0</v>
      </c>
      <c r="BL169" s="14" t="s">
        <v>169</v>
      </c>
      <c r="BM169" s="150" t="s">
        <v>240</v>
      </c>
    </row>
    <row r="170" spans="1:65" s="2" customFormat="1" ht="24.15" customHeight="1">
      <c r="A170" s="26"/>
      <c r="B170" s="138"/>
      <c r="C170" s="152" t="s">
        <v>8</v>
      </c>
      <c r="D170" s="152" t="s">
        <v>192</v>
      </c>
      <c r="E170" s="153" t="s">
        <v>241</v>
      </c>
      <c r="F170" s="154" t="s">
        <v>242</v>
      </c>
      <c r="G170" s="155" t="s">
        <v>239</v>
      </c>
      <c r="H170" s="156">
        <v>197.297</v>
      </c>
      <c r="I170" s="157"/>
      <c r="J170" s="157">
        <f t="shared" si="10"/>
        <v>0</v>
      </c>
      <c r="K170" s="158"/>
      <c r="L170" s="159"/>
      <c r="M170" s="160" t="s">
        <v>1</v>
      </c>
      <c r="N170" s="161" t="s">
        <v>34</v>
      </c>
      <c r="O170" s="148">
        <v>0</v>
      </c>
      <c r="P170" s="148">
        <f t="shared" si="11"/>
        <v>0</v>
      </c>
      <c r="Q170" s="148">
        <v>0</v>
      </c>
      <c r="R170" s="148">
        <f t="shared" si="12"/>
        <v>0</v>
      </c>
      <c r="S170" s="148">
        <v>0</v>
      </c>
      <c r="T170" s="149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177</v>
      </c>
      <c r="AT170" s="150" t="s">
        <v>192</v>
      </c>
      <c r="AU170" s="150" t="s">
        <v>79</v>
      </c>
      <c r="AY170" s="14" t="s">
        <v>165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4" t="s">
        <v>77</v>
      </c>
      <c r="BK170" s="174">
        <f t="shared" si="19"/>
        <v>0</v>
      </c>
      <c r="BL170" s="14" t="s">
        <v>169</v>
      </c>
      <c r="BM170" s="150" t="s">
        <v>243</v>
      </c>
    </row>
    <row r="171" spans="1:65" s="2" customFormat="1" ht="16.5" customHeight="1">
      <c r="A171" s="26"/>
      <c r="B171" s="138"/>
      <c r="C171" s="139" t="s">
        <v>188</v>
      </c>
      <c r="D171" s="139" t="s">
        <v>167</v>
      </c>
      <c r="E171" s="140" t="s">
        <v>244</v>
      </c>
      <c r="F171" s="141" t="s">
        <v>245</v>
      </c>
      <c r="G171" s="142" t="s">
        <v>168</v>
      </c>
      <c r="H171" s="143">
        <v>7.992</v>
      </c>
      <c r="I171" s="144"/>
      <c r="J171" s="144">
        <f t="shared" si="10"/>
        <v>0</v>
      </c>
      <c r="K171" s="145"/>
      <c r="L171" s="27"/>
      <c r="M171" s="146" t="s">
        <v>1</v>
      </c>
      <c r="N171" s="147" t="s">
        <v>34</v>
      </c>
      <c r="O171" s="148">
        <v>0</v>
      </c>
      <c r="P171" s="148">
        <f t="shared" si="11"/>
        <v>0</v>
      </c>
      <c r="Q171" s="148">
        <v>0</v>
      </c>
      <c r="R171" s="148">
        <f t="shared" si="12"/>
        <v>0</v>
      </c>
      <c r="S171" s="148">
        <v>0</v>
      </c>
      <c r="T171" s="149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169</v>
      </c>
      <c r="AT171" s="150" t="s">
        <v>167</v>
      </c>
      <c r="AU171" s="150" t="s">
        <v>79</v>
      </c>
      <c r="AY171" s="14" t="s">
        <v>165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4" t="s">
        <v>77</v>
      </c>
      <c r="BK171" s="174">
        <f t="shared" si="19"/>
        <v>0</v>
      </c>
      <c r="BL171" s="14" t="s">
        <v>169</v>
      </c>
      <c r="BM171" s="150" t="s">
        <v>246</v>
      </c>
    </row>
    <row r="172" spans="1:65" s="2" customFormat="1" ht="24.15" customHeight="1">
      <c r="A172" s="26"/>
      <c r="B172" s="138"/>
      <c r="C172" s="139" t="s">
        <v>247</v>
      </c>
      <c r="D172" s="139" t="s">
        <v>167</v>
      </c>
      <c r="E172" s="140" t="s">
        <v>248</v>
      </c>
      <c r="F172" s="141" t="s">
        <v>249</v>
      </c>
      <c r="G172" s="142" t="s">
        <v>173</v>
      </c>
      <c r="H172" s="143">
        <v>74</v>
      </c>
      <c r="I172" s="144"/>
      <c r="J172" s="144">
        <f t="shared" si="10"/>
        <v>0</v>
      </c>
      <c r="K172" s="145"/>
      <c r="L172" s="27"/>
      <c r="M172" s="146" t="s">
        <v>1</v>
      </c>
      <c r="N172" s="147" t="s">
        <v>34</v>
      </c>
      <c r="O172" s="148">
        <v>0</v>
      </c>
      <c r="P172" s="148">
        <f t="shared" si="11"/>
        <v>0</v>
      </c>
      <c r="Q172" s="148">
        <v>0</v>
      </c>
      <c r="R172" s="148">
        <f t="shared" si="12"/>
        <v>0</v>
      </c>
      <c r="S172" s="148">
        <v>0</v>
      </c>
      <c r="T172" s="149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169</v>
      </c>
      <c r="AT172" s="150" t="s">
        <v>167</v>
      </c>
      <c r="AU172" s="150" t="s">
        <v>79</v>
      </c>
      <c r="AY172" s="14" t="s">
        <v>165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4" t="s">
        <v>77</v>
      </c>
      <c r="BK172" s="174">
        <f t="shared" si="19"/>
        <v>0</v>
      </c>
      <c r="BL172" s="14" t="s">
        <v>169</v>
      </c>
      <c r="BM172" s="150" t="s">
        <v>250</v>
      </c>
    </row>
    <row r="173" spans="1:65" s="2" customFormat="1" ht="37.950000000000003" customHeight="1">
      <c r="A173" s="26"/>
      <c r="B173" s="138"/>
      <c r="C173" s="139" t="s">
        <v>191</v>
      </c>
      <c r="D173" s="139" t="s">
        <v>167</v>
      </c>
      <c r="E173" s="140" t="s">
        <v>251</v>
      </c>
      <c r="F173" s="141" t="s">
        <v>252</v>
      </c>
      <c r="G173" s="142" t="s">
        <v>239</v>
      </c>
      <c r="H173" s="143">
        <v>26</v>
      </c>
      <c r="I173" s="144"/>
      <c r="J173" s="144">
        <f t="shared" si="10"/>
        <v>0</v>
      </c>
      <c r="K173" s="145"/>
      <c r="L173" s="27"/>
      <c r="M173" s="146" t="s">
        <v>1</v>
      </c>
      <c r="N173" s="147" t="s">
        <v>34</v>
      </c>
      <c r="O173" s="148">
        <v>0</v>
      </c>
      <c r="P173" s="148">
        <f t="shared" si="11"/>
        <v>0</v>
      </c>
      <c r="Q173" s="148">
        <v>0</v>
      </c>
      <c r="R173" s="148">
        <f t="shared" si="12"/>
        <v>0</v>
      </c>
      <c r="S173" s="148">
        <v>0</v>
      </c>
      <c r="T173" s="149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169</v>
      </c>
      <c r="AT173" s="150" t="s">
        <v>167</v>
      </c>
      <c r="AU173" s="150" t="s">
        <v>79</v>
      </c>
      <c r="AY173" s="14" t="s">
        <v>165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4" t="s">
        <v>77</v>
      </c>
      <c r="BK173" s="174">
        <f t="shared" si="19"/>
        <v>0</v>
      </c>
      <c r="BL173" s="14" t="s">
        <v>169</v>
      </c>
      <c r="BM173" s="150" t="s">
        <v>253</v>
      </c>
    </row>
    <row r="174" spans="1:65" s="2" customFormat="1" ht="16.5" customHeight="1">
      <c r="A174" s="26"/>
      <c r="B174" s="138"/>
      <c r="C174" s="152" t="s">
        <v>254</v>
      </c>
      <c r="D174" s="152" t="s">
        <v>192</v>
      </c>
      <c r="E174" s="153" t="s">
        <v>255</v>
      </c>
      <c r="F174" s="154" t="s">
        <v>256</v>
      </c>
      <c r="G174" s="155" t="s">
        <v>239</v>
      </c>
      <c r="H174" s="156">
        <v>30.797000000000001</v>
      </c>
      <c r="I174" s="157"/>
      <c r="J174" s="157">
        <f t="shared" si="10"/>
        <v>0</v>
      </c>
      <c r="K174" s="158"/>
      <c r="L174" s="159"/>
      <c r="M174" s="160" t="s">
        <v>1</v>
      </c>
      <c r="N174" s="161" t="s">
        <v>34</v>
      </c>
      <c r="O174" s="148">
        <v>0</v>
      </c>
      <c r="P174" s="148">
        <f t="shared" si="11"/>
        <v>0</v>
      </c>
      <c r="Q174" s="148">
        <v>0</v>
      </c>
      <c r="R174" s="148">
        <f t="shared" si="12"/>
        <v>0</v>
      </c>
      <c r="S174" s="148">
        <v>0</v>
      </c>
      <c r="T174" s="149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177</v>
      </c>
      <c r="AT174" s="150" t="s">
        <v>192</v>
      </c>
      <c r="AU174" s="150" t="s">
        <v>79</v>
      </c>
      <c r="AY174" s="14" t="s">
        <v>165</v>
      </c>
      <c r="BE174" s="151">
        <f t="shared" si="14"/>
        <v>0</v>
      </c>
      <c r="BF174" s="151">
        <f t="shared" si="15"/>
        <v>0</v>
      </c>
      <c r="BG174" s="151">
        <f t="shared" si="16"/>
        <v>0</v>
      </c>
      <c r="BH174" s="151">
        <f t="shared" si="17"/>
        <v>0</v>
      </c>
      <c r="BI174" s="151">
        <f t="shared" si="18"/>
        <v>0</v>
      </c>
      <c r="BJ174" s="14" t="s">
        <v>77</v>
      </c>
      <c r="BK174" s="174">
        <f t="shared" si="19"/>
        <v>0</v>
      </c>
      <c r="BL174" s="14" t="s">
        <v>169</v>
      </c>
      <c r="BM174" s="150" t="s">
        <v>257</v>
      </c>
    </row>
    <row r="175" spans="1:65" s="2" customFormat="1" ht="37.950000000000003" customHeight="1">
      <c r="A175" s="26"/>
      <c r="B175" s="138"/>
      <c r="C175" s="139" t="s">
        <v>195</v>
      </c>
      <c r="D175" s="139" t="s">
        <v>167</v>
      </c>
      <c r="E175" s="140" t="s">
        <v>251</v>
      </c>
      <c r="F175" s="141" t="s">
        <v>252</v>
      </c>
      <c r="G175" s="142" t="s">
        <v>239</v>
      </c>
      <c r="H175" s="143">
        <v>26</v>
      </c>
      <c r="I175" s="144"/>
      <c r="J175" s="144">
        <f t="shared" si="10"/>
        <v>0</v>
      </c>
      <c r="K175" s="145"/>
      <c r="L175" s="27"/>
      <c r="M175" s="146" t="s">
        <v>1</v>
      </c>
      <c r="N175" s="147" t="s">
        <v>34</v>
      </c>
      <c r="O175" s="148">
        <v>0</v>
      </c>
      <c r="P175" s="148">
        <f t="shared" si="11"/>
        <v>0</v>
      </c>
      <c r="Q175" s="148">
        <v>0</v>
      </c>
      <c r="R175" s="148">
        <f t="shared" si="12"/>
        <v>0</v>
      </c>
      <c r="S175" s="148">
        <v>0</v>
      </c>
      <c r="T175" s="149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169</v>
      </c>
      <c r="AT175" s="150" t="s">
        <v>167</v>
      </c>
      <c r="AU175" s="150" t="s">
        <v>79</v>
      </c>
      <c r="AY175" s="14" t="s">
        <v>165</v>
      </c>
      <c r="BE175" s="151">
        <f t="shared" si="14"/>
        <v>0</v>
      </c>
      <c r="BF175" s="151">
        <f t="shared" si="15"/>
        <v>0</v>
      </c>
      <c r="BG175" s="151">
        <f t="shared" si="16"/>
        <v>0</v>
      </c>
      <c r="BH175" s="151">
        <f t="shared" si="17"/>
        <v>0</v>
      </c>
      <c r="BI175" s="151">
        <f t="shared" si="18"/>
        <v>0</v>
      </c>
      <c r="BJ175" s="14" t="s">
        <v>77</v>
      </c>
      <c r="BK175" s="174">
        <f t="shared" si="19"/>
        <v>0</v>
      </c>
      <c r="BL175" s="14" t="s">
        <v>169</v>
      </c>
      <c r="BM175" s="150" t="s">
        <v>258</v>
      </c>
    </row>
    <row r="176" spans="1:65" s="2" customFormat="1" ht="16.5" customHeight="1">
      <c r="A176" s="26"/>
      <c r="B176" s="138"/>
      <c r="C176" s="152" t="s">
        <v>7</v>
      </c>
      <c r="D176" s="152" t="s">
        <v>192</v>
      </c>
      <c r="E176" s="153" t="s">
        <v>259</v>
      </c>
      <c r="F176" s="154" t="s">
        <v>260</v>
      </c>
      <c r="G176" s="155" t="s">
        <v>239</v>
      </c>
      <c r="H176" s="156">
        <v>30.797000000000001</v>
      </c>
      <c r="I176" s="157"/>
      <c r="J176" s="157">
        <f t="shared" si="10"/>
        <v>0</v>
      </c>
      <c r="K176" s="158"/>
      <c r="L176" s="159"/>
      <c r="M176" s="160" t="s">
        <v>1</v>
      </c>
      <c r="N176" s="161" t="s">
        <v>34</v>
      </c>
      <c r="O176" s="148">
        <v>0</v>
      </c>
      <c r="P176" s="148">
        <f t="shared" si="11"/>
        <v>0</v>
      </c>
      <c r="Q176" s="148">
        <v>0</v>
      </c>
      <c r="R176" s="148">
        <f t="shared" si="12"/>
        <v>0</v>
      </c>
      <c r="S176" s="148">
        <v>0</v>
      </c>
      <c r="T176" s="149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177</v>
      </c>
      <c r="AT176" s="150" t="s">
        <v>192</v>
      </c>
      <c r="AU176" s="150" t="s">
        <v>79</v>
      </c>
      <c r="AY176" s="14" t="s">
        <v>165</v>
      </c>
      <c r="BE176" s="151">
        <f t="shared" si="14"/>
        <v>0</v>
      </c>
      <c r="BF176" s="151">
        <f t="shared" si="15"/>
        <v>0</v>
      </c>
      <c r="BG176" s="151">
        <f t="shared" si="16"/>
        <v>0</v>
      </c>
      <c r="BH176" s="151">
        <f t="shared" si="17"/>
        <v>0</v>
      </c>
      <c r="BI176" s="151">
        <f t="shared" si="18"/>
        <v>0</v>
      </c>
      <c r="BJ176" s="14" t="s">
        <v>77</v>
      </c>
      <c r="BK176" s="174">
        <f t="shared" si="19"/>
        <v>0</v>
      </c>
      <c r="BL176" s="14" t="s">
        <v>169</v>
      </c>
      <c r="BM176" s="150" t="s">
        <v>261</v>
      </c>
    </row>
    <row r="177" spans="1:65" s="2" customFormat="1" ht="44.25" customHeight="1">
      <c r="A177" s="26"/>
      <c r="B177" s="138"/>
      <c r="C177" s="139" t="s">
        <v>207</v>
      </c>
      <c r="D177" s="139" t="s">
        <v>167</v>
      </c>
      <c r="E177" s="140" t="s">
        <v>271</v>
      </c>
      <c r="F177" s="141" t="s">
        <v>272</v>
      </c>
      <c r="G177" s="142" t="s">
        <v>239</v>
      </c>
      <c r="H177" s="143">
        <v>29</v>
      </c>
      <c r="I177" s="144"/>
      <c r="J177" s="144">
        <f t="shared" si="10"/>
        <v>0</v>
      </c>
      <c r="K177" s="145"/>
      <c r="L177" s="27"/>
      <c r="M177" s="146" t="s">
        <v>1</v>
      </c>
      <c r="N177" s="147" t="s">
        <v>34</v>
      </c>
      <c r="O177" s="148">
        <v>0</v>
      </c>
      <c r="P177" s="148">
        <f t="shared" si="11"/>
        <v>0</v>
      </c>
      <c r="Q177" s="148">
        <v>0</v>
      </c>
      <c r="R177" s="148">
        <f t="shared" si="12"/>
        <v>0</v>
      </c>
      <c r="S177" s="148">
        <v>0</v>
      </c>
      <c r="T177" s="149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169</v>
      </c>
      <c r="AT177" s="150" t="s">
        <v>167</v>
      </c>
      <c r="AU177" s="150" t="s">
        <v>79</v>
      </c>
      <c r="AY177" s="14" t="s">
        <v>165</v>
      </c>
      <c r="BE177" s="151">
        <f t="shared" si="14"/>
        <v>0</v>
      </c>
      <c r="BF177" s="151">
        <f t="shared" si="15"/>
        <v>0</v>
      </c>
      <c r="BG177" s="151">
        <f t="shared" si="16"/>
        <v>0</v>
      </c>
      <c r="BH177" s="151">
        <f t="shared" si="17"/>
        <v>0</v>
      </c>
      <c r="BI177" s="151">
        <f t="shared" si="18"/>
        <v>0</v>
      </c>
      <c r="BJ177" s="14" t="s">
        <v>77</v>
      </c>
      <c r="BK177" s="174">
        <f t="shared" si="19"/>
        <v>0</v>
      </c>
      <c r="BL177" s="14" t="s">
        <v>169</v>
      </c>
      <c r="BM177" s="150" t="s">
        <v>273</v>
      </c>
    </row>
    <row r="178" spans="1:65" s="12" customFormat="1" ht="22.95" customHeight="1">
      <c r="B178" s="126"/>
      <c r="D178" s="127" t="s">
        <v>68</v>
      </c>
      <c r="E178" s="136" t="s">
        <v>199</v>
      </c>
      <c r="F178" s="136" t="s">
        <v>277</v>
      </c>
      <c r="J178" s="137">
        <f>BK178</f>
        <v>0</v>
      </c>
      <c r="L178" s="126"/>
      <c r="M178" s="130"/>
      <c r="N178" s="131"/>
      <c r="O178" s="131"/>
      <c r="P178" s="132">
        <f>SUM(P179:P189)</f>
        <v>0</v>
      </c>
      <c r="Q178" s="131"/>
      <c r="R178" s="132">
        <f>SUM(R179:R189)</f>
        <v>0</v>
      </c>
      <c r="S178" s="131"/>
      <c r="T178" s="133">
        <f>SUM(T179:T189)</f>
        <v>0</v>
      </c>
      <c r="AR178" s="127" t="s">
        <v>77</v>
      </c>
      <c r="AT178" s="134" t="s">
        <v>68</v>
      </c>
      <c r="AU178" s="134" t="s">
        <v>77</v>
      </c>
      <c r="AY178" s="127" t="s">
        <v>165</v>
      </c>
      <c r="BK178" s="173">
        <f>SUM(BK179:BK189)</f>
        <v>0</v>
      </c>
    </row>
    <row r="179" spans="1:65" s="2" customFormat="1" ht="44.25" customHeight="1">
      <c r="A179" s="26"/>
      <c r="B179" s="138"/>
      <c r="C179" s="139" t="s">
        <v>285</v>
      </c>
      <c r="D179" s="139" t="s">
        <v>167</v>
      </c>
      <c r="E179" s="140" t="s">
        <v>286</v>
      </c>
      <c r="F179" s="141" t="s">
        <v>287</v>
      </c>
      <c r="G179" s="142" t="s">
        <v>239</v>
      </c>
      <c r="H179" s="143">
        <v>11.246</v>
      </c>
      <c r="I179" s="144"/>
      <c r="J179" s="144">
        <f t="shared" ref="J179:J189" si="20">ROUND(I179*H179,2)</f>
        <v>0</v>
      </c>
      <c r="K179" s="145"/>
      <c r="L179" s="27"/>
      <c r="M179" s="146" t="s">
        <v>1</v>
      </c>
      <c r="N179" s="147" t="s">
        <v>34</v>
      </c>
      <c r="O179" s="148">
        <v>0</v>
      </c>
      <c r="P179" s="148">
        <f t="shared" ref="P179:P189" si="21">O179*H179</f>
        <v>0</v>
      </c>
      <c r="Q179" s="148">
        <v>0</v>
      </c>
      <c r="R179" s="148">
        <f t="shared" ref="R179:R189" si="22">Q179*H179</f>
        <v>0</v>
      </c>
      <c r="S179" s="148">
        <v>0</v>
      </c>
      <c r="T179" s="149">
        <f t="shared" ref="T179:T189" si="2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169</v>
      </c>
      <c r="AT179" s="150" t="s">
        <v>167</v>
      </c>
      <c r="AU179" s="150" t="s">
        <v>79</v>
      </c>
      <c r="AY179" s="14" t="s">
        <v>165</v>
      </c>
      <c r="BE179" s="151">
        <f t="shared" ref="BE179:BE189" si="24">IF(N179="základní",J179,0)</f>
        <v>0</v>
      </c>
      <c r="BF179" s="151">
        <f t="shared" ref="BF179:BF189" si="25">IF(N179="snížená",J179,0)</f>
        <v>0</v>
      </c>
      <c r="BG179" s="151">
        <f t="shared" ref="BG179:BG189" si="26">IF(N179="zákl. přenesená",J179,0)</f>
        <v>0</v>
      </c>
      <c r="BH179" s="151">
        <f t="shared" ref="BH179:BH189" si="27">IF(N179="sníž. přenesená",J179,0)</f>
        <v>0</v>
      </c>
      <c r="BI179" s="151">
        <f t="shared" ref="BI179:BI189" si="28">IF(N179="nulová",J179,0)</f>
        <v>0</v>
      </c>
      <c r="BJ179" s="14" t="s">
        <v>77</v>
      </c>
      <c r="BK179" s="174">
        <f t="shared" ref="BK179:BK189" si="29">ROUND(I179*H179,2)</f>
        <v>0</v>
      </c>
      <c r="BL179" s="14" t="s">
        <v>169</v>
      </c>
      <c r="BM179" s="150" t="s">
        <v>288</v>
      </c>
    </row>
    <row r="180" spans="1:65" s="2" customFormat="1" ht="55.5" customHeight="1">
      <c r="A180" s="26"/>
      <c r="B180" s="138"/>
      <c r="C180" s="139" t="s">
        <v>224</v>
      </c>
      <c r="D180" s="139" t="s">
        <v>167</v>
      </c>
      <c r="E180" s="140" t="s">
        <v>292</v>
      </c>
      <c r="F180" s="141" t="s">
        <v>293</v>
      </c>
      <c r="G180" s="142" t="s">
        <v>239</v>
      </c>
      <c r="H180" s="143">
        <v>0.56000000000000005</v>
      </c>
      <c r="I180" s="144"/>
      <c r="J180" s="144">
        <f t="shared" si="20"/>
        <v>0</v>
      </c>
      <c r="K180" s="145"/>
      <c r="L180" s="27"/>
      <c r="M180" s="146" t="s">
        <v>1</v>
      </c>
      <c r="N180" s="147" t="s">
        <v>34</v>
      </c>
      <c r="O180" s="148">
        <v>0</v>
      </c>
      <c r="P180" s="148">
        <f t="shared" si="21"/>
        <v>0</v>
      </c>
      <c r="Q180" s="148">
        <v>0</v>
      </c>
      <c r="R180" s="148">
        <f t="shared" si="22"/>
        <v>0</v>
      </c>
      <c r="S180" s="148">
        <v>0</v>
      </c>
      <c r="T180" s="149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169</v>
      </c>
      <c r="AT180" s="150" t="s">
        <v>167</v>
      </c>
      <c r="AU180" s="150" t="s">
        <v>79</v>
      </c>
      <c r="AY180" s="14" t="s">
        <v>165</v>
      </c>
      <c r="BE180" s="151">
        <f t="shared" si="24"/>
        <v>0</v>
      </c>
      <c r="BF180" s="151">
        <f t="shared" si="25"/>
        <v>0</v>
      </c>
      <c r="BG180" s="151">
        <f t="shared" si="26"/>
        <v>0</v>
      </c>
      <c r="BH180" s="151">
        <f t="shared" si="27"/>
        <v>0</v>
      </c>
      <c r="BI180" s="151">
        <f t="shared" si="28"/>
        <v>0</v>
      </c>
      <c r="BJ180" s="14" t="s">
        <v>77</v>
      </c>
      <c r="BK180" s="174">
        <f t="shared" si="29"/>
        <v>0</v>
      </c>
      <c r="BL180" s="14" t="s">
        <v>169</v>
      </c>
      <c r="BM180" s="150" t="s">
        <v>294</v>
      </c>
    </row>
    <row r="181" spans="1:65" s="2" customFormat="1" ht="37.950000000000003" customHeight="1">
      <c r="A181" s="26"/>
      <c r="B181" s="138"/>
      <c r="C181" s="139" t="s">
        <v>250</v>
      </c>
      <c r="D181" s="139" t="s">
        <v>167</v>
      </c>
      <c r="E181" s="140" t="s">
        <v>315</v>
      </c>
      <c r="F181" s="141" t="s">
        <v>316</v>
      </c>
      <c r="G181" s="142" t="s">
        <v>239</v>
      </c>
      <c r="H181" s="143">
        <v>23.952999999999999</v>
      </c>
      <c r="I181" s="144"/>
      <c r="J181" s="144">
        <f t="shared" si="20"/>
        <v>0</v>
      </c>
      <c r="K181" s="145"/>
      <c r="L181" s="27"/>
      <c r="M181" s="146" t="s">
        <v>1</v>
      </c>
      <c r="N181" s="147" t="s">
        <v>34</v>
      </c>
      <c r="O181" s="148">
        <v>0</v>
      </c>
      <c r="P181" s="148">
        <f t="shared" si="21"/>
        <v>0</v>
      </c>
      <c r="Q181" s="148">
        <v>0</v>
      </c>
      <c r="R181" s="148">
        <f t="shared" si="22"/>
        <v>0</v>
      </c>
      <c r="S181" s="148">
        <v>0</v>
      </c>
      <c r="T181" s="149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169</v>
      </c>
      <c r="AT181" s="150" t="s">
        <v>167</v>
      </c>
      <c r="AU181" s="150" t="s">
        <v>79</v>
      </c>
      <c r="AY181" s="14" t="s">
        <v>165</v>
      </c>
      <c r="BE181" s="151">
        <f t="shared" si="24"/>
        <v>0</v>
      </c>
      <c r="BF181" s="151">
        <f t="shared" si="25"/>
        <v>0</v>
      </c>
      <c r="BG181" s="151">
        <f t="shared" si="26"/>
        <v>0</v>
      </c>
      <c r="BH181" s="151">
        <f t="shared" si="27"/>
        <v>0</v>
      </c>
      <c r="BI181" s="151">
        <f t="shared" si="28"/>
        <v>0</v>
      </c>
      <c r="BJ181" s="14" t="s">
        <v>77</v>
      </c>
      <c r="BK181" s="174">
        <f t="shared" si="29"/>
        <v>0</v>
      </c>
      <c r="BL181" s="14" t="s">
        <v>169</v>
      </c>
      <c r="BM181" s="150" t="s">
        <v>317</v>
      </c>
    </row>
    <row r="182" spans="1:65" s="2" customFormat="1" ht="37.950000000000003" customHeight="1">
      <c r="A182" s="26"/>
      <c r="B182" s="138"/>
      <c r="C182" s="139" t="s">
        <v>257</v>
      </c>
      <c r="D182" s="139" t="s">
        <v>167</v>
      </c>
      <c r="E182" s="140" t="s">
        <v>322</v>
      </c>
      <c r="F182" s="141" t="s">
        <v>323</v>
      </c>
      <c r="G182" s="142" t="s">
        <v>239</v>
      </c>
      <c r="H182" s="143">
        <v>4.13</v>
      </c>
      <c r="I182" s="144"/>
      <c r="J182" s="144">
        <f t="shared" si="20"/>
        <v>0</v>
      </c>
      <c r="K182" s="145"/>
      <c r="L182" s="27"/>
      <c r="M182" s="146" t="s">
        <v>1</v>
      </c>
      <c r="N182" s="147" t="s">
        <v>34</v>
      </c>
      <c r="O182" s="148">
        <v>0</v>
      </c>
      <c r="P182" s="148">
        <f t="shared" si="21"/>
        <v>0</v>
      </c>
      <c r="Q182" s="148">
        <v>0</v>
      </c>
      <c r="R182" s="148">
        <f t="shared" si="22"/>
        <v>0</v>
      </c>
      <c r="S182" s="148">
        <v>0</v>
      </c>
      <c r="T182" s="149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169</v>
      </c>
      <c r="AT182" s="150" t="s">
        <v>167</v>
      </c>
      <c r="AU182" s="150" t="s">
        <v>79</v>
      </c>
      <c r="AY182" s="14" t="s">
        <v>165</v>
      </c>
      <c r="BE182" s="151">
        <f t="shared" si="24"/>
        <v>0</v>
      </c>
      <c r="BF182" s="151">
        <f t="shared" si="25"/>
        <v>0</v>
      </c>
      <c r="BG182" s="151">
        <f t="shared" si="26"/>
        <v>0</v>
      </c>
      <c r="BH182" s="151">
        <f t="shared" si="27"/>
        <v>0</v>
      </c>
      <c r="BI182" s="151">
        <f t="shared" si="28"/>
        <v>0</v>
      </c>
      <c r="BJ182" s="14" t="s">
        <v>77</v>
      </c>
      <c r="BK182" s="174">
        <f t="shared" si="29"/>
        <v>0</v>
      </c>
      <c r="BL182" s="14" t="s">
        <v>169</v>
      </c>
      <c r="BM182" s="150" t="s">
        <v>324</v>
      </c>
    </row>
    <row r="183" spans="1:65" s="2" customFormat="1" ht="49.2" customHeight="1">
      <c r="A183" s="26"/>
      <c r="B183" s="138"/>
      <c r="C183" s="139" t="s">
        <v>325</v>
      </c>
      <c r="D183" s="139" t="s">
        <v>167</v>
      </c>
      <c r="E183" s="140" t="s">
        <v>326</v>
      </c>
      <c r="F183" s="141" t="s">
        <v>327</v>
      </c>
      <c r="G183" s="142" t="s">
        <v>239</v>
      </c>
      <c r="H183" s="143">
        <v>1.0529999999999999</v>
      </c>
      <c r="I183" s="144"/>
      <c r="J183" s="144">
        <f t="shared" si="20"/>
        <v>0</v>
      </c>
      <c r="K183" s="145"/>
      <c r="L183" s="27"/>
      <c r="M183" s="146" t="s">
        <v>1</v>
      </c>
      <c r="N183" s="147" t="s">
        <v>34</v>
      </c>
      <c r="O183" s="148">
        <v>0</v>
      </c>
      <c r="P183" s="148">
        <f t="shared" si="21"/>
        <v>0</v>
      </c>
      <c r="Q183" s="148">
        <v>0</v>
      </c>
      <c r="R183" s="148">
        <f t="shared" si="22"/>
        <v>0</v>
      </c>
      <c r="S183" s="148">
        <v>0</v>
      </c>
      <c r="T183" s="149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169</v>
      </c>
      <c r="AT183" s="150" t="s">
        <v>167</v>
      </c>
      <c r="AU183" s="150" t="s">
        <v>79</v>
      </c>
      <c r="AY183" s="14" t="s">
        <v>165</v>
      </c>
      <c r="BE183" s="151">
        <f t="shared" si="24"/>
        <v>0</v>
      </c>
      <c r="BF183" s="151">
        <f t="shared" si="25"/>
        <v>0</v>
      </c>
      <c r="BG183" s="151">
        <f t="shared" si="26"/>
        <v>0</v>
      </c>
      <c r="BH183" s="151">
        <f t="shared" si="27"/>
        <v>0</v>
      </c>
      <c r="BI183" s="151">
        <f t="shared" si="28"/>
        <v>0</v>
      </c>
      <c r="BJ183" s="14" t="s">
        <v>77</v>
      </c>
      <c r="BK183" s="174">
        <f t="shared" si="29"/>
        <v>0</v>
      </c>
      <c r="BL183" s="14" t="s">
        <v>169</v>
      </c>
      <c r="BM183" s="150" t="s">
        <v>328</v>
      </c>
    </row>
    <row r="184" spans="1:65" s="2" customFormat="1" ht="37.950000000000003" customHeight="1">
      <c r="A184" s="26"/>
      <c r="B184" s="138"/>
      <c r="C184" s="139" t="s">
        <v>258</v>
      </c>
      <c r="D184" s="139" t="s">
        <v>167</v>
      </c>
      <c r="E184" s="140" t="s">
        <v>329</v>
      </c>
      <c r="F184" s="141" t="s">
        <v>330</v>
      </c>
      <c r="G184" s="142" t="s">
        <v>239</v>
      </c>
      <c r="H184" s="143">
        <v>8.0760000000000005</v>
      </c>
      <c r="I184" s="144"/>
      <c r="J184" s="144">
        <f t="shared" si="20"/>
        <v>0</v>
      </c>
      <c r="K184" s="145"/>
      <c r="L184" s="27"/>
      <c r="M184" s="146" t="s">
        <v>1</v>
      </c>
      <c r="N184" s="147" t="s">
        <v>34</v>
      </c>
      <c r="O184" s="148">
        <v>0</v>
      </c>
      <c r="P184" s="148">
        <f t="shared" si="21"/>
        <v>0</v>
      </c>
      <c r="Q184" s="148">
        <v>0</v>
      </c>
      <c r="R184" s="148">
        <f t="shared" si="22"/>
        <v>0</v>
      </c>
      <c r="S184" s="148">
        <v>0</v>
      </c>
      <c r="T184" s="149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169</v>
      </c>
      <c r="AT184" s="150" t="s">
        <v>167</v>
      </c>
      <c r="AU184" s="150" t="s">
        <v>79</v>
      </c>
      <c r="AY184" s="14" t="s">
        <v>165</v>
      </c>
      <c r="BE184" s="151">
        <f t="shared" si="24"/>
        <v>0</v>
      </c>
      <c r="BF184" s="151">
        <f t="shared" si="25"/>
        <v>0</v>
      </c>
      <c r="BG184" s="151">
        <f t="shared" si="26"/>
        <v>0</v>
      </c>
      <c r="BH184" s="151">
        <f t="shared" si="27"/>
        <v>0</v>
      </c>
      <c r="BI184" s="151">
        <f t="shared" si="28"/>
        <v>0</v>
      </c>
      <c r="BJ184" s="14" t="s">
        <v>77</v>
      </c>
      <c r="BK184" s="174">
        <f t="shared" si="29"/>
        <v>0</v>
      </c>
      <c r="BL184" s="14" t="s">
        <v>169</v>
      </c>
      <c r="BM184" s="150" t="s">
        <v>331</v>
      </c>
    </row>
    <row r="185" spans="1:65" s="2" customFormat="1" ht="37.950000000000003" customHeight="1">
      <c r="A185" s="26"/>
      <c r="B185" s="138"/>
      <c r="C185" s="139" t="s">
        <v>332</v>
      </c>
      <c r="D185" s="139" t="s">
        <v>167</v>
      </c>
      <c r="E185" s="140" t="s">
        <v>333</v>
      </c>
      <c r="F185" s="141" t="s">
        <v>334</v>
      </c>
      <c r="G185" s="142" t="s">
        <v>239</v>
      </c>
      <c r="H185" s="143">
        <v>2.8740000000000001</v>
      </c>
      <c r="I185" s="144"/>
      <c r="J185" s="144">
        <f t="shared" si="20"/>
        <v>0</v>
      </c>
      <c r="K185" s="145"/>
      <c r="L185" s="27"/>
      <c r="M185" s="146" t="s">
        <v>1</v>
      </c>
      <c r="N185" s="147" t="s">
        <v>34</v>
      </c>
      <c r="O185" s="148">
        <v>0</v>
      </c>
      <c r="P185" s="148">
        <f t="shared" si="21"/>
        <v>0</v>
      </c>
      <c r="Q185" s="148">
        <v>0</v>
      </c>
      <c r="R185" s="148">
        <f t="shared" si="22"/>
        <v>0</v>
      </c>
      <c r="S185" s="148">
        <v>0</v>
      </c>
      <c r="T185" s="149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169</v>
      </c>
      <c r="AT185" s="150" t="s">
        <v>167</v>
      </c>
      <c r="AU185" s="150" t="s">
        <v>79</v>
      </c>
      <c r="AY185" s="14" t="s">
        <v>165</v>
      </c>
      <c r="BE185" s="151">
        <f t="shared" si="24"/>
        <v>0</v>
      </c>
      <c r="BF185" s="151">
        <f t="shared" si="25"/>
        <v>0</v>
      </c>
      <c r="BG185" s="151">
        <f t="shared" si="26"/>
        <v>0</v>
      </c>
      <c r="BH185" s="151">
        <f t="shared" si="27"/>
        <v>0</v>
      </c>
      <c r="BI185" s="151">
        <f t="shared" si="28"/>
        <v>0</v>
      </c>
      <c r="BJ185" s="14" t="s">
        <v>77</v>
      </c>
      <c r="BK185" s="174">
        <f t="shared" si="29"/>
        <v>0</v>
      </c>
      <c r="BL185" s="14" t="s">
        <v>169</v>
      </c>
      <c r="BM185" s="150" t="s">
        <v>335</v>
      </c>
    </row>
    <row r="186" spans="1:65" s="2" customFormat="1" ht="37.950000000000003" customHeight="1">
      <c r="A186" s="26"/>
      <c r="B186" s="138"/>
      <c r="C186" s="139" t="s">
        <v>261</v>
      </c>
      <c r="D186" s="139" t="s">
        <v>167</v>
      </c>
      <c r="E186" s="140" t="s">
        <v>336</v>
      </c>
      <c r="F186" s="141" t="s">
        <v>337</v>
      </c>
      <c r="G186" s="142" t="s">
        <v>239</v>
      </c>
      <c r="H186" s="143">
        <v>17.242000000000001</v>
      </c>
      <c r="I186" s="144"/>
      <c r="J186" s="144">
        <f t="shared" si="20"/>
        <v>0</v>
      </c>
      <c r="K186" s="145"/>
      <c r="L186" s="27"/>
      <c r="M186" s="146" t="s">
        <v>1</v>
      </c>
      <c r="N186" s="147" t="s">
        <v>34</v>
      </c>
      <c r="O186" s="148">
        <v>0</v>
      </c>
      <c r="P186" s="148">
        <f t="shared" si="21"/>
        <v>0</v>
      </c>
      <c r="Q186" s="148">
        <v>0</v>
      </c>
      <c r="R186" s="148">
        <f t="shared" si="22"/>
        <v>0</v>
      </c>
      <c r="S186" s="148">
        <v>0</v>
      </c>
      <c r="T186" s="149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169</v>
      </c>
      <c r="AT186" s="150" t="s">
        <v>167</v>
      </c>
      <c r="AU186" s="150" t="s">
        <v>79</v>
      </c>
      <c r="AY186" s="14" t="s">
        <v>165</v>
      </c>
      <c r="BE186" s="151">
        <f t="shared" si="24"/>
        <v>0</v>
      </c>
      <c r="BF186" s="151">
        <f t="shared" si="25"/>
        <v>0</v>
      </c>
      <c r="BG186" s="151">
        <f t="shared" si="26"/>
        <v>0</v>
      </c>
      <c r="BH186" s="151">
        <f t="shared" si="27"/>
        <v>0</v>
      </c>
      <c r="BI186" s="151">
        <f t="shared" si="28"/>
        <v>0</v>
      </c>
      <c r="BJ186" s="14" t="s">
        <v>77</v>
      </c>
      <c r="BK186" s="174">
        <f t="shared" si="29"/>
        <v>0</v>
      </c>
      <c r="BL186" s="14" t="s">
        <v>169</v>
      </c>
      <c r="BM186" s="150" t="s">
        <v>338</v>
      </c>
    </row>
    <row r="187" spans="1:65" s="2" customFormat="1" ht="37.950000000000003" customHeight="1">
      <c r="A187" s="26"/>
      <c r="B187" s="138"/>
      <c r="C187" s="139" t="s">
        <v>262</v>
      </c>
      <c r="D187" s="139" t="s">
        <v>167</v>
      </c>
      <c r="E187" s="140" t="s">
        <v>341</v>
      </c>
      <c r="F187" s="141" t="s">
        <v>342</v>
      </c>
      <c r="G187" s="142" t="s">
        <v>239</v>
      </c>
      <c r="H187" s="143">
        <v>2.2480000000000002</v>
      </c>
      <c r="I187" s="144"/>
      <c r="J187" s="144">
        <f t="shared" si="20"/>
        <v>0</v>
      </c>
      <c r="K187" s="145"/>
      <c r="L187" s="27"/>
      <c r="M187" s="146" t="s">
        <v>1</v>
      </c>
      <c r="N187" s="147" t="s">
        <v>34</v>
      </c>
      <c r="O187" s="148">
        <v>0</v>
      </c>
      <c r="P187" s="148">
        <f t="shared" si="21"/>
        <v>0</v>
      </c>
      <c r="Q187" s="148">
        <v>0</v>
      </c>
      <c r="R187" s="148">
        <f t="shared" si="22"/>
        <v>0</v>
      </c>
      <c r="S187" s="148">
        <v>0</v>
      </c>
      <c r="T187" s="149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169</v>
      </c>
      <c r="AT187" s="150" t="s">
        <v>167</v>
      </c>
      <c r="AU187" s="150" t="s">
        <v>79</v>
      </c>
      <c r="AY187" s="14" t="s">
        <v>165</v>
      </c>
      <c r="BE187" s="151">
        <f t="shared" si="24"/>
        <v>0</v>
      </c>
      <c r="BF187" s="151">
        <f t="shared" si="25"/>
        <v>0</v>
      </c>
      <c r="BG187" s="151">
        <f t="shared" si="26"/>
        <v>0</v>
      </c>
      <c r="BH187" s="151">
        <f t="shared" si="27"/>
        <v>0</v>
      </c>
      <c r="BI187" s="151">
        <f t="shared" si="28"/>
        <v>0</v>
      </c>
      <c r="BJ187" s="14" t="s">
        <v>77</v>
      </c>
      <c r="BK187" s="174">
        <f t="shared" si="29"/>
        <v>0</v>
      </c>
      <c r="BL187" s="14" t="s">
        <v>169</v>
      </c>
      <c r="BM187" s="150" t="s">
        <v>343</v>
      </c>
    </row>
    <row r="188" spans="1:65" s="2" customFormat="1" ht="37.950000000000003" customHeight="1">
      <c r="A188" s="26"/>
      <c r="B188" s="138"/>
      <c r="C188" s="139" t="s">
        <v>344</v>
      </c>
      <c r="D188" s="139" t="s">
        <v>167</v>
      </c>
      <c r="E188" s="140" t="s">
        <v>345</v>
      </c>
      <c r="F188" s="141" t="s">
        <v>346</v>
      </c>
      <c r="G188" s="142" t="s">
        <v>239</v>
      </c>
      <c r="H188" s="143">
        <v>9.2379999999999995</v>
      </c>
      <c r="I188" s="144"/>
      <c r="J188" s="144">
        <f t="shared" si="20"/>
        <v>0</v>
      </c>
      <c r="K188" s="145"/>
      <c r="L188" s="27"/>
      <c r="M188" s="146" t="s">
        <v>1</v>
      </c>
      <c r="N188" s="147" t="s">
        <v>34</v>
      </c>
      <c r="O188" s="148">
        <v>0</v>
      </c>
      <c r="P188" s="148">
        <f t="shared" si="21"/>
        <v>0</v>
      </c>
      <c r="Q188" s="148">
        <v>0</v>
      </c>
      <c r="R188" s="148">
        <f t="shared" si="22"/>
        <v>0</v>
      </c>
      <c r="S188" s="148">
        <v>0</v>
      </c>
      <c r="T188" s="149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169</v>
      </c>
      <c r="AT188" s="150" t="s">
        <v>167</v>
      </c>
      <c r="AU188" s="150" t="s">
        <v>79</v>
      </c>
      <c r="AY188" s="14" t="s">
        <v>165</v>
      </c>
      <c r="BE188" s="151">
        <f t="shared" si="24"/>
        <v>0</v>
      </c>
      <c r="BF188" s="151">
        <f t="shared" si="25"/>
        <v>0</v>
      </c>
      <c r="BG188" s="151">
        <f t="shared" si="26"/>
        <v>0</v>
      </c>
      <c r="BH188" s="151">
        <f t="shared" si="27"/>
        <v>0</v>
      </c>
      <c r="BI188" s="151">
        <f t="shared" si="28"/>
        <v>0</v>
      </c>
      <c r="BJ188" s="14" t="s">
        <v>77</v>
      </c>
      <c r="BK188" s="174">
        <f t="shared" si="29"/>
        <v>0</v>
      </c>
      <c r="BL188" s="14" t="s">
        <v>169</v>
      </c>
      <c r="BM188" s="150" t="s">
        <v>347</v>
      </c>
    </row>
    <row r="189" spans="1:65" s="2" customFormat="1" ht="44.25" customHeight="1">
      <c r="A189" s="26"/>
      <c r="B189" s="138"/>
      <c r="C189" s="139" t="s">
        <v>264</v>
      </c>
      <c r="D189" s="139" t="s">
        <v>167</v>
      </c>
      <c r="E189" s="140" t="s">
        <v>348</v>
      </c>
      <c r="F189" s="141" t="s">
        <v>349</v>
      </c>
      <c r="G189" s="142" t="s">
        <v>239</v>
      </c>
      <c r="H189" s="143">
        <v>2.613</v>
      </c>
      <c r="I189" s="144"/>
      <c r="J189" s="144">
        <f t="shared" si="20"/>
        <v>0</v>
      </c>
      <c r="K189" s="145"/>
      <c r="L189" s="27"/>
      <c r="M189" s="146" t="s">
        <v>1</v>
      </c>
      <c r="N189" s="147" t="s">
        <v>34</v>
      </c>
      <c r="O189" s="148">
        <v>0</v>
      </c>
      <c r="P189" s="148">
        <f t="shared" si="21"/>
        <v>0</v>
      </c>
      <c r="Q189" s="148">
        <v>0</v>
      </c>
      <c r="R189" s="148">
        <f t="shared" si="22"/>
        <v>0</v>
      </c>
      <c r="S189" s="148">
        <v>0</v>
      </c>
      <c r="T189" s="149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169</v>
      </c>
      <c r="AT189" s="150" t="s">
        <v>167</v>
      </c>
      <c r="AU189" s="150" t="s">
        <v>79</v>
      </c>
      <c r="AY189" s="14" t="s">
        <v>165</v>
      </c>
      <c r="BE189" s="151">
        <f t="shared" si="24"/>
        <v>0</v>
      </c>
      <c r="BF189" s="151">
        <f t="shared" si="25"/>
        <v>0</v>
      </c>
      <c r="BG189" s="151">
        <f t="shared" si="26"/>
        <v>0</v>
      </c>
      <c r="BH189" s="151">
        <f t="shared" si="27"/>
        <v>0</v>
      </c>
      <c r="BI189" s="151">
        <f t="shared" si="28"/>
        <v>0</v>
      </c>
      <c r="BJ189" s="14" t="s">
        <v>77</v>
      </c>
      <c r="BK189" s="174">
        <f t="shared" si="29"/>
        <v>0</v>
      </c>
      <c r="BL189" s="14" t="s">
        <v>169</v>
      </c>
      <c r="BM189" s="150" t="s">
        <v>350</v>
      </c>
    </row>
    <row r="190" spans="1:65" s="12" customFormat="1" ht="22.95" customHeight="1">
      <c r="B190" s="126"/>
      <c r="D190" s="127" t="s">
        <v>68</v>
      </c>
      <c r="E190" s="136" t="s">
        <v>169</v>
      </c>
      <c r="F190" s="136" t="s">
        <v>351</v>
      </c>
      <c r="J190" s="137">
        <f>BK190</f>
        <v>0</v>
      </c>
      <c r="L190" s="126"/>
      <c r="M190" s="130"/>
      <c r="N190" s="131"/>
      <c r="O190" s="131"/>
      <c r="P190" s="132">
        <f>SUM(P191:P197)</f>
        <v>0</v>
      </c>
      <c r="Q190" s="131"/>
      <c r="R190" s="132">
        <f>SUM(R191:R197)</f>
        <v>0</v>
      </c>
      <c r="S190" s="131"/>
      <c r="T190" s="133">
        <f>SUM(T191:T197)</f>
        <v>0</v>
      </c>
      <c r="AR190" s="127" t="s">
        <v>77</v>
      </c>
      <c r="AT190" s="134" t="s">
        <v>68</v>
      </c>
      <c r="AU190" s="134" t="s">
        <v>77</v>
      </c>
      <c r="AY190" s="127" t="s">
        <v>165</v>
      </c>
      <c r="BK190" s="173">
        <f>SUM(BK191:BK197)</f>
        <v>0</v>
      </c>
    </row>
    <row r="191" spans="1:65" s="2" customFormat="1" ht="44.25" customHeight="1">
      <c r="A191" s="26"/>
      <c r="B191" s="138"/>
      <c r="C191" s="139" t="s">
        <v>281</v>
      </c>
      <c r="D191" s="139" t="s">
        <v>167</v>
      </c>
      <c r="E191" s="140" t="s">
        <v>373</v>
      </c>
      <c r="F191" s="141" t="s">
        <v>374</v>
      </c>
      <c r="G191" s="142" t="s">
        <v>168</v>
      </c>
      <c r="H191" s="143">
        <v>12.6</v>
      </c>
      <c r="I191" s="144"/>
      <c r="J191" s="144">
        <f t="shared" ref="J191:J197" si="30">ROUND(I191*H191,2)</f>
        <v>0</v>
      </c>
      <c r="K191" s="145"/>
      <c r="L191" s="27"/>
      <c r="M191" s="146" t="s">
        <v>1</v>
      </c>
      <c r="N191" s="147" t="s">
        <v>34</v>
      </c>
      <c r="O191" s="148">
        <v>0</v>
      </c>
      <c r="P191" s="148">
        <f t="shared" ref="P191:P197" si="31">O191*H191</f>
        <v>0</v>
      </c>
      <c r="Q191" s="148">
        <v>0</v>
      </c>
      <c r="R191" s="148">
        <f t="shared" ref="R191:R197" si="32">Q191*H191</f>
        <v>0</v>
      </c>
      <c r="S191" s="148">
        <v>0</v>
      </c>
      <c r="T191" s="149">
        <f t="shared" ref="T191:T197" si="33"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169</v>
      </c>
      <c r="AT191" s="150" t="s">
        <v>167</v>
      </c>
      <c r="AU191" s="150" t="s">
        <v>79</v>
      </c>
      <c r="AY191" s="14" t="s">
        <v>165</v>
      </c>
      <c r="BE191" s="151">
        <f t="shared" ref="BE191:BE197" si="34">IF(N191="základní",J191,0)</f>
        <v>0</v>
      </c>
      <c r="BF191" s="151">
        <f t="shared" ref="BF191:BF197" si="35">IF(N191="snížená",J191,0)</f>
        <v>0</v>
      </c>
      <c r="BG191" s="151">
        <f t="shared" ref="BG191:BG197" si="36">IF(N191="zákl. přenesená",J191,0)</f>
        <v>0</v>
      </c>
      <c r="BH191" s="151">
        <f t="shared" ref="BH191:BH197" si="37">IF(N191="sníž. přenesená",J191,0)</f>
        <v>0</v>
      </c>
      <c r="BI191" s="151">
        <f t="shared" ref="BI191:BI197" si="38">IF(N191="nulová",J191,0)</f>
        <v>0</v>
      </c>
      <c r="BJ191" s="14" t="s">
        <v>77</v>
      </c>
      <c r="BK191" s="174">
        <f t="shared" ref="BK191:BK197" si="39">ROUND(I191*H191,2)</f>
        <v>0</v>
      </c>
      <c r="BL191" s="14" t="s">
        <v>169</v>
      </c>
      <c r="BM191" s="150" t="s">
        <v>375</v>
      </c>
    </row>
    <row r="192" spans="1:65" s="2" customFormat="1" ht="37.950000000000003" customHeight="1">
      <c r="A192" s="26"/>
      <c r="B192" s="138"/>
      <c r="C192" s="139" t="s">
        <v>376</v>
      </c>
      <c r="D192" s="139" t="s">
        <v>167</v>
      </c>
      <c r="E192" s="140" t="s">
        <v>377</v>
      </c>
      <c r="F192" s="141" t="s">
        <v>378</v>
      </c>
      <c r="G192" s="142" t="s">
        <v>220</v>
      </c>
      <c r="H192" s="143">
        <v>0.60099999999999998</v>
      </c>
      <c r="I192" s="144"/>
      <c r="J192" s="144">
        <f t="shared" si="30"/>
        <v>0</v>
      </c>
      <c r="K192" s="145"/>
      <c r="L192" s="27"/>
      <c r="M192" s="146" t="s">
        <v>1</v>
      </c>
      <c r="N192" s="147" t="s">
        <v>34</v>
      </c>
      <c r="O192" s="148">
        <v>0</v>
      </c>
      <c r="P192" s="148">
        <f t="shared" si="31"/>
        <v>0</v>
      </c>
      <c r="Q192" s="148">
        <v>0</v>
      </c>
      <c r="R192" s="148">
        <f t="shared" si="32"/>
        <v>0</v>
      </c>
      <c r="S192" s="148">
        <v>0</v>
      </c>
      <c r="T192" s="149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169</v>
      </c>
      <c r="AT192" s="150" t="s">
        <v>167</v>
      </c>
      <c r="AU192" s="150" t="s">
        <v>79</v>
      </c>
      <c r="AY192" s="14" t="s">
        <v>165</v>
      </c>
      <c r="BE192" s="151">
        <f t="shared" si="34"/>
        <v>0</v>
      </c>
      <c r="BF192" s="151">
        <f t="shared" si="35"/>
        <v>0</v>
      </c>
      <c r="BG192" s="151">
        <f t="shared" si="36"/>
        <v>0</v>
      </c>
      <c r="BH192" s="151">
        <f t="shared" si="37"/>
        <v>0</v>
      </c>
      <c r="BI192" s="151">
        <f t="shared" si="38"/>
        <v>0</v>
      </c>
      <c r="BJ192" s="14" t="s">
        <v>77</v>
      </c>
      <c r="BK192" s="174">
        <f t="shared" si="39"/>
        <v>0</v>
      </c>
      <c r="BL192" s="14" t="s">
        <v>169</v>
      </c>
      <c r="BM192" s="150" t="s">
        <v>379</v>
      </c>
    </row>
    <row r="193" spans="1:65" s="2" customFormat="1" ht="37.950000000000003" customHeight="1">
      <c r="A193" s="26"/>
      <c r="B193" s="138"/>
      <c r="C193" s="139" t="s">
        <v>283</v>
      </c>
      <c r="D193" s="139" t="s">
        <v>167</v>
      </c>
      <c r="E193" s="140" t="s">
        <v>380</v>
      </c>
      <c r="F193" s="141" t="s">
        <v>381</v>
      </c>
      <c r="G193" s="142" t="s">
        <v>239</v>
      </c>
      <c r="H193" s="143">
        <v>77.481999999999999</v>
      </c>
      <c r="I193" s="144"/>
      <c r="J193" s="144">
        <f t="shared" si="30"/>
        <v>0</v>
      </c>
      <c r="K193" s="145"/>
      <c r="L193" s="27"/>
      <c r="M193" s="146" t="s">
        <v>1</v>
      </c>
      <c r="N193" s="147" t="s">
        <v>34</v>
      </c>
      <c r="O193" s="148">
        <v>0</v>
      </c>
      <c r="P193" s="148">
        <f t="shared" si="31"/>
        <v>0</v>
      </c>
      <c r="Q193" s="148">
        <v>0</v>
      </c>
      <c r="R193" s="148">
        <f t="shared" si="32"/>
        <v>0</v>
      </c>
      <c r="S193" s="148">
        <v>0</v>
      </c>
      <c r="T193" s="149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169</v>
      </c>
      <c r="AT193" s="150" t="s">
        <v>167</v>
      </c>
      <c r="AU193" s="150" t="s">
        <v>79</v>
      </c>
      <c r="AY193" s="14" t="s">
        <v>165</v>
      </c>
      <c r="BE193" s="151">
        <f t="shared" si="34"/>
        <v>0</v>
      </c>
      <c r="BF193" s="151">
        <f t="shared" si="35"/>
        <v>0</v>
      </c>
      <c r="BG193" s="151">
        <f t="shared" si="36"/>
        <v>0</v>
      </c>
      <c r="BH193" s="151">
        <f t="shared" si="37"/>
        <v>0</v>
      </c>
      <c r="BI193" s="151">
        <f t="shared" si="38"/>
        <v>0</v>
      </c>
      <c r="BJ193" s="14" t="s">
        <v>77</v>
      </c>
      <c r="BK193" s="174">
        <f t="shared" si="39"/>
        <v>0</v>
      </c>
      <c r="BL193" s="14" t="s">
        <v>169</v>
      </c>
      <c r="BM193" s="150" t="s">
        <v>382</v>
      </c>
    </row>
    <row r="194" spans="1:65" s="2" customFormat="1" ht="37.950000000000003" customHeight="1">
      <c r="A194" s="26"/>
      <c r="B194" s="138"/>
      <c r="C194" s="139" t="s">
        <v>383</v>
      </c>
      <c r="D194" s="139" t="s">
        <v>167</v>
      </c>
      <c r="E194" s="140" t="s">
        <v>384</v>
      </c>
      <c r="F194" s="141" t="s">
        <v>385</v>
      </c>
      <c r="G194" s="142" t="s">
        <v>239</v>
      </c>
      <c r="H194" s="143">
        <v>77.481999999999999</v>
      </c>
      <c r="I194" s="144"/>
      <c r="J194" s="144">
        <f t="shared" si="30"/>
        <v>0</v>
      </c>
      <c r="K194" s="145"/>
      <c r="L194" s="27"/>
      <c r="M194" s="146" t="s">
        <v>1</v>
      </c>
      <c r="N194" s="147" t="s">
        <v>34</v>
      </c>
      <c r="O194" s="148">
        <v>0</v>
      </c>
      <c r="P194" s="148">
        <f t="shared" si="31"/>
        <v>0</v>
      </c>
      <c r="Q194" s="148">
        <v>0</v>
      </c>
      <c r="R194" s="148">
        <f t="shared" si="32"/>
        <v>0</v>
      </c>
      <c r="S194" s="148">
        <v>0</v>
      </c>
      <c r="T194" s="149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169</v>
      </c>
      <c r="AT194" s="150" t="s">
        <v>167</v>
      </c>
      <c r="AU194" s="150" t="s">
        <v>79</v>
      </c>
      <c r="AY194" s="14" t="s">
        <v>165</v>
      </c>
      <c r="BE194" s="151">
        <f t="shared" si="34"/>
        <v>0</v>
      </c>
      <c r="BF194" s="151">
        <f t="shared" si="35"/>
        <v>0</v>
      </c>
      <c r="BG194" s="151">
        <f t="shared" si="36"/>
        <v>0</v>
      </c>
      <c r="BH194" s="151">
        <f t="shared" si="37"/>
        <v>0</v>
      </c>
      <c r="BI194" s="151">
        <f t="shared" si="38"/>
        <v>0</v>
      </c>
      <c r="BJ194" s="14" t="s">
        <v>77</v>
      </c>
      <c r="BK194" s="174">
        <f t="shared" si="39"/>
        <v>0</v>
      </c>
      <c r="BL194" s="14" t="s">
        <v>169</v>
      </c>
      <c r="BM194" s="150" t="s">
        <v>386</v>
      </c>
    </row>
    <row r="195" spans="1:65" s="2" customFormat="1" ht="44.25" customHeight="1">
      <c r="A195" s="26"/>
      <c r="B195" s="138"/>
      <c r="C195" s="139" t="s">
        <v>284</v>
      </c>
      <c r="D195" s="139" t="s">
        <v>167</v>
      </c>
      <c r="E195" s="140" t="s">
        <v>387</v>
      </c>
      <c r="F195" s="141" t="s">
        <v>388</v>
      </c>
      <c r="G195" s="142" t="s">
        <v>173</v>
      </c>
      <c r="H195" s="143">
        <v>35.74</v>
      </c>
      <c r="I195" s="144"/>
      <c r="J195" s="144">
        <f t="shared" si="30"/>
        <v>0</v>
      </c>
      <c r="K195" s="145"/>
      <c r="L195" s="27"/>
      <c r="M195" s="146" t="s">
        <v>1</v>
      </c>
      <c r="N195" s="147" t="s">
        <v>34</v>
      </c>
      <c r="O195" s="148">
        <v>0</v>
      </c>
      <c r="P195" s="148">
        <f t="shared" si="31"/>
        <v>0</v>
      </c>
      <c r="Q195" s="148">
        <v>0</v>
      </c>
      <c r="R195" s="148">
        <f t="shared" si="32"/>
        <v>0</v>
      </c>
      <c r="S195" s="148">
        <v>0</v>
      </c>
      <c r="T195" s="149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0" t="s">
        <v>169</v>
      </c>
      <c r="AT195" s="150" t="s">
        <v>167</v>
      </c>
      <c r="AU195" s="150" t="s">
        <v>79</v>
      </c>
      <c r="AY195" s="14" t="s">
        <v>165</v>
      </c>
      <c r="BE195" s="151">
        <f t="shared" si="34"/>
        <v>0</v>
      </c>
      <c r="BF195" s="151">
        <f t="shared" si="35"/>
        <v>0</v>
      </c>
      <c r="BG195" s="151">
        <f t="shared" si="36"/>
        <v>0</v>
      </c>
      <c r="BH195" s="151">
        <f t="shared" si="37"/>
        <v>0</v>
      </c>
      <c r="BI195" s="151">
        <f t="shared" si="38"/>
        <v>0</v>
      </c>
      <c r="BJ195" s="14" t="s">
        <v>77</v>
      </c>
      <c r="BK195" s="174">
        <f t="shared" si="39"/>
        <v>0</v>
      </c>
      <c r="BL195" s="14" t="s">
        <v>169</v>
      </c>
      <c r="BM195" s="150" t="s">
        <v>389</v>
      </c>
    </row>
    <row r="196" spans="1:65" s="2" customFormat="1" ht="33" customHeight="1">
      <c r="A196" s="26"/>
      <c r="B196" s="138"/>
      <c r="C196" s="139" t="s">
        <v>390</v>
      </c>
      <c r="D196" s="139" t="s">
        <v>167</v>
      </c>
      <c r="E196" s="140" t="s">
        <v>391</v>
      </c>
      <c r="F196" s="141" t="s">
        <v>392</v>
      </c>
      <c r="G196" s="142" t="s">
        <v>239</v>
      </c>
      <c r="H196" s="143">
        <v>16.524999999999999</v>
      </c>
      <c r="I196" s="144"/>
      <c r="J196" s="144">
        <f t="shared" si="30"/>
        <v>0</v>
      </c>
      <c r="K196" s="145"/>
      <c r="L196" s="27"/>
      <c r="M196" s="146" t="s">
        <v>1</v>
      </c>
      <c r="N196" s="147" t="s">
        <v>34</v>
      </c>
      <c r="O196" s="148">
        <v>0</v>
      </c>
      <c r="P196" s="148">
        <f t="shared" si="31"/>
        <v>0</v>
      </c>
      <c r="Q196" s="148">
        <v>0</v>
      </c>
      <c r="R196" s="148">
        <f t="shared" si="32"/>
        <v>0</v>
      </c>
      <c r="S196" s="148">
        <v>0</v>
      </c>
      <c r="T196" s="149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169</v>
      </c>
      <c r="AT196" s="150" t="s">
        <v>167</v>
      </c>
      <c r="AU196" s="150" t="s">
        <v>79</v>
      </c>
      <c r="AY196" s="14" t="s">
        <v>165</v>
      </c>
      <c r="BE196" s="151">
        <f t="shared" si="34"/>
        <v>0</v>
      </c>
      <c r="BF196" s="151">
        <f t="shared" si="35"/>
        <v>0</v>
      </c>
      <c r="BG196" s="151">
        <f t="shared" si="36"/>
        <v>0</v>
      </c>
      <c r="BH196" s="151">
        <f t="shared" si="37"/>
        <v>0</v>
      </c>
      <c r="BI196" s="151">
        <f t="shared" si="38"/>
        <v>0</v>
      </c>
      <c r="BJ196" s="14" t="s">
        <v>77</v>
      </c>
      <c r="BK196" s="174">
        <f t="shared" si="39"/>
        <v>0</v>
      </c>
      <c r="BL196" s="14" t="s">
        <v>169</v>
      </c>
      <c r="BM196" s="150" t="s">
        <v>393</v>
      </c>
    </row>
    <row r="197" spans="1:65" s="2" customFormat="1" ht="33" customHeight="1">
      <c r="A197" s="26"/>
      <c r="B197" s="138"/>
      <c r="C197" s="139" t="s">
        <v>288</v>
      </c>
      <c r="D197" s="139" t="s">
        <v>167</v>
      </c>
      <c r="E197" s="140" t="s">
        <v>394</v>
      </c>
      <c r="F197" s="141" t="s">
        <v>395</v>
      </c>
      <c r="G197" s="142" t="s">
        <v>239</v>
      </c>
      <c r="H197" s="143">
        <v>16.524999999999999</v>
      </c>
      <c r="I197" s="144"/>
      <c r="J197" s="144">
        <f t="shared" si="30"/>
        <v>0</v>
      </c>
      <c r="K197" s="145"/>
      <c r="L197" s="27"/>
      <c r="M197" s="146" t="s">
        <v>1</v>
      </c>
      <c r="N197" s="147" t="s">
        <v>34</v>
      </c>
      <c r="O197" s="148">
        <v>0</v>
      </c>
      <c r="P197" s="148">
        <f t="shared" si="31"/>
        <v>0</v>
      </c>
      <c r="Q197" s="148">
        <v>0</v>
      </c>
      <c r="R197" s="148">
        <f t="shared" si="32"/>
        <v>0</v>
      </c>
      <c r="S197" s="148">
        <v>0</v>
      </c>
      <c r="T197" s="149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169</v>
      </c>
      <c r="AT197" s="150" t="s">
        <v>167</v>
      </c>
      <c r="AU197" s="150" t="s">
        <v>79</v>
      </c>
      <c r="AY197" s="14" t="s">
        <v>165</v>
      </c>
      <c r="BE197" s="151">
        <f t="shared" si="34"/>
        <v>0</v>
      </c>
      <c r="BF197" s="151">
        <f t="shared" si="35"/>
        <v>0</v>
      </c>
      <c r="BG197" s="151">
        <f t="shared" si="36"/>
        <v>0</v>
      </c>
      <c r="BH197" s="151">
        <f t="shared" si="37"/>
        <v>0</v>
      </c>
      <c r="BI197" s="151">
        <f t="shared" si="38"/>
        <v>0</v>
      </c>
      <c r="BJ197" s="14" t="s">
        <v>77</v>
      </c>
      <c r="BK197" s="174">
        <f t="shared" si="39"/>
        <v>0</v>
      </c>
      <c r="BL197" s="14" t="s">
        <v>169</v>
      </c>
      <c r="BM197" s="150" t="s">
        <v>396</v>
      </c>
    </row>
    <row r="198" spans="1:65" s="12" customFormat="1" ht="22.95" customHeight="1">
      <c r="B198" s="126"/>
      <c r="D198" s="127" t="s">
        <v>68</v>
      </c>
      <c r="E198" s="136" t="s">
        <v>204</v>
      </c>
      <c r="F198" s="136" t="s">
        <v>397</v>
      </c>
      <c r="J198" s="137">
        <f>BK198</f>
        <v>0</v>
      </c>
      <c r="L198" s="126"/>
      <c r="M198" s="130"/>
      <c r="N198" s="131"/>
      <c r="O198" s="131"/>
      <c r="P198" s="132">
        <f>SUM(P199:P200)</f>
        <v>0</v>
      </c>
      <c r="Q198" s="131"/>
      <c r="R198" s="132">
        <f>SUM(R199:R200)</f>
        <v>0</v>
      </c>
      <c r="S198" s="131"/>
      <c r="T198" s="133">
        <f>SUM(T199:T200)</f>
        <v>0</v>
      </c>
      <c r="AR198" s="127" t="s">
        <v>77</v>
      </c>
      <c r="AT198" s="134" t="s">
        <v>68</v>
      </c>
      <c r="AU198" s="134" t="s">
        <v>77</v>
      </c>
      <c r="AY198" s="127" t="s">
        <v>165</v>
      </c>
      <c r="BK198" s="173">
        <f>SUM(BK199:BK200)</f>
        <v>0</v>
      </c>
    </row>
    <row r="199" spans="1:65" s="2" customFormat="1" ht="37.950000000000003" customHeight="1">
      <c r="A199" s="26"/>
      <c r="B199" s="138"/>
      <c r="C199" s="139" t="s">
        <v>398</v>
      </c>
      <c r="D199" s="139" t="s">
        <v>167</v>
      </c>
      <c r="E199" s="140" t="s">
        <v>399</v>
      </c>
      <c r="F199" s="141" t="s">
        <v>400</v>
      </c>
      <c r="G199" s="142" t="s">
        <v>239</v>
      </c>
      <c r="H199" s="143">
        <v>26</v>
      </c>
      <c r="I199" s="144"/>
      <c r="J199" s="144">
        <f>ROUND(I199*H199,2)</f>
        <v>0</v>
      </c>
      <c r="K199" s="145"/>
      <c r="L199" s="27"/>
      <c r="M199" s="146" t="s">
        <v>1</v>
      </c>
      <c r="N199" s="147" t="s">
        <v>34</v>
      </c>
      <c r="O199" s="148">
        <v>0</v>
      </c>
      <c r="P199" s="148">
        <f>O199*H199</f>
        <v>0</v>
      </c>
      <c r="Q199" s="148">
        <v>0</v>
      </c>
      <c r="R199" s="148">
        <f>Q199*H199</f>
        <v>0</v>
      </c>
      <c r="S199" s="148">
        <v>0</v>
      </c>
      <c r="T199" s="149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169</v>
      </c>
      <c r="AT199" s="150" t="s">
        <v>167</v>
      </c>
      <c r="AU199" s="150" t="s">
        <v>79</v>
      </c>
      <c r="AY199" s="14" t="s">
        <v>165</v>
      </c>
      <c r="BE199" s="151">
        <f>IF(N199="základní",J199,0)</f>
        <v>0</v>
      </c>
      <c r="BF199" s="151">
        <f>IF(N199="snížená",J199,0)</f>
        <v>0</v>
      </c>
      <c r="BG199" s="151">
        <f>IF(N199="zákl. přenesená",J199,0)</f>
        <v>0</v>
      </c>
      <c r="BH199" s="151">
        <f>IF(N199="sníž. přenesená",J199,0)</f>
        <v>0</v>
      </c>
      <c r="BI199" s="151">
        <f>IF(N199="nulová",J199,0)</f>
        <v>0</v>
      </c>
      <c r="BJ199" s="14" t="s">
        <v>77</v>
      </c>
      <c r="BK199" s="174">
        <f>ROUND(I199*H199,2)</f>
        <v>0</v>
      </c>
      <c r="BL199" s="14" t="s">
        <v>169</v>
      </c>
      <c r="BM199" s="150" t="s">
        <v>401</v>
      </c>
    </row>
    <row r="200" spans="1:65" s="2" customFormat="1" ht="37.950000000000003" customHeight="1">
      <c r="A200" s="26"/>
      <c r="B200" s="138"/>
      <c r="C200" s="139" t="s">
        <v>289</v>
      </c>
      <c r="D200" s="139" t="s">
        <v>167</v>
      </c>
      <c r="E200" s="140" t="s">
        <v>402</v>
      </c>
      <c r="F200" s="141" t="s">
        <v>403</v>
      </c>
      <c r="G200" s="142" t="s">
        <v>239</v>
      </c>
      <c r="H200" s="143">
        <v>26</v>
      </c>
      <c r="I200" s="144"/>
      <c r="J200" s="144">
        <f>ROUND(I200*H200,2)</f>
        <v>0</v>
      </c>
      <c r="K200" s="145"/>
      <c r="L200" s="27"/>
      <c r="M200" s="146" t="s">
        <v>1</v>
      </c>
      <c r="N200" s="147" t="s">
        <v>34</v>
      </c>
      <c r="O200" s="148">
        <v>0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169</v>
      </c>
      <c r="AT200" s="150" t="s">
        <v>167</v>
      </c>
      <c r="AU200" s="150" t="s">
        <v>79</v>
      </c>
      <c r="AY200" s="14" t="s">
        <v>165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4" t="s">
        <v>77</v>
      </c>
      <c r="BK200" s="174">
        <f>ROUND(I200*H200,2)</f>
        <v>0</v>
      </c>
      <c r="BL200" s="14" t="s">
        <v>169</v>
      </c>
      <c r="BM200" s="150" t="s">
        <v>404</v>
      </c>
    </row>
    <row r="201" spans="1:65" s="12" customFormat="1" ht="22.95" customHeight="1">
      <c r="B201" s="126"/>
      <c r="D201" s="127" t="s">
        <v>68</v>
      </c>
      <c r="E201" s="136" t="s">
        <v>174</v>
      </c>
      <c r="F201" s="136" t="s">
        <v>405</v>
      </c>
      <c r="J201" s="137">
        <f>BK201</f>
        <v>0</v>
      </c>
      <c r="L201" s="126"/>
      <c r="M201" s="130"/>
      <c r="N201" s="131"/>
      <c r="O201" s="131"/>
      <c r="P201" s="132">
        <f>SUM(P202:P242)</f>
        <v>0</v>
      </c>
      <c r="Q201" s="131"/>
      <c r="R201" s="132">
        <f>SUM(R202:R242)</f>
        <v>0</v>
      </c>
      <c r="S201" s="131"/>
      <c r="T201" s="133">
        <f>SUM(T202:T242)</f>
        <v>0</v>
      </c>
      <c r="AR201" s="127" t="s">
        <v>77</v>
      </c>
      <c r="AT201" s="134" t="s">
        <v>68</v>
      </c>
      <c r="AU201" s="134" t="s">
        <v>77</v>
      </c>
      <c r="AY201" s="127" t="s">
        <v>165</v>
      </c>
      <c r="BK201" s="173">
        <f>SUM(BK202:BK242)</f>
        <v>0</v>
      </c>
    </row>
    <row r="202" spans="1:65" s="2" customFormat="1" ht="49.2" customHeight="1">
      <c r="A202" s="26"/>
      <c r="B202" s="138"/>
      <c r="C202" s="139" t="s">
        <v>406</v>
      </c>
      <c r="D202" s="139" t="s">
        <v>167</v>
      </c>
      <c r="E202" s="140" t="s">
        <v>407</v>
      </c>
      <c r="F202" s="141" t="s">
        <v>408</v>
      </c>
      <c r="G202" s="142" t="s">
        <v>239</v>
      </c>
      <c r="H202" s="143">
        <v>131.4</v>
      </c>
      <c r="I202" s="144"/>
      <c r="J202" s="144">
        <f t="shared" ref="J202:J242" si="40">ROUND(I202*H202,2)</f>
        <v>0</v>
      </c>
      <c r="K202" s="145"/>
      <c r="L202" s="27"/>
      <c r="M202" s="146" t="s">
        <v>1</v>
      </c>
      <c r="N202" s="147" t="s">
        <v>34</v>
      </c>
      <c r="O202" s="148">
        <v>0</v>
      </c>
      <c r="P202" s="148">
        <f t="shared" ref="P202:P242" si="41">O202*H202</f>
        <v>0</v>
      </c>
      <c r="Q202" s="148">
        <v>0</v>
      </c>
      <c r="R202" s="148">
        <f t="shared" ref="R202:R242" si="42">Q202*H202</f>
        <v>0</v>
      </c>
      <c r="S202" s="148">
        <v>0</v>
      </c>
      <c r="T202" s="149">
        <f t="shared" ref="T202:T242" si="43"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169</v>
      </c>
      <c r="AT202" s="150" t="s">
        <v>167</v>
      </c>
      <c r="AU202" s="150" t="s">
        <v>79</v>
      </c>
      <c r="AY202" s="14" t="s">
        <v>165</v>
      </c>
      <c r="BE202" s="151">
        <f t="shared" ref="BE202:BE242" si="44">IF(N202="základní",J202,0)</f>
        <v>0</v>
      </c>
      <c r="BF202" s="151">
        <f t="shared" ref="BF202:BF242" si="45">IF(N202="snížená",J202,0)</f>
        <v>0</v>
      </c>
      <c r="BG202" s="151">
        <f t="shared" ref="BG202:BG242" si="46">IF(N202="zákl. přenesená",J202,0)</f>
        <v>0</v>
      </c>
      <c r="BH202" s="151">
        <f t="shared" ref="BH202:BH242" si="47">IF(N202="sníž. přenesená",J202,0)</f>
        <v>0</v>
      </c>
      <c r="BI202" s="151">
        <f t="shared" ref="BI202:BI242" si="48">IF(N202="nulová",J202,0)</f>
        <v>0</v>
      </c>
      <c r="BJ202" s="14" t="s">
        <v>77</v>
      </c>
      <c r="BK202" s="174">
        <f t="shared" ref="BK202:BK242" si="49">ROUND(I202*H202,2)</f>
        <v>0</v>
      </c>
      <c r="BL202" s="14" t="s">
        <v>169</v>
      </c>
      <c r="BM202" s="150" t="s">
        <v>409</v>
      </c>
    </row>
    <row r="203" spans="1:65" s="2" customFormat="1" ht="49.2" customHeight="1">
      <c r="A203" s="26"/>
      <c r="B203" s="138"/>
      <c r="C203" s="139" t="s">
        <v>291</v>
      </c>
      <c r="D203" s="139" t="s">
        <v>167</v>
      </c>
      <c r="E203" s="140" t="s">
        <v>410</v>
      </c>
      <c r="F203" s="141" t="s">
        <v>411</v>
      </c>
      <c r="G203" s="142" t="s">
        <v>239</v>
      </c>
      <c r="H203" s="143">
        <v>131.4</v>
      </c>
      <c r="I203" s="144"/>
      <c r="J203" s="144">
        <f t="shared" si="40"/>
        <v>0</v>
      </c>
      <c r="K203" s="145"/>
      <c r="L203" s="27"/>
      <c r="M203" s="146" t="s">
        <v>1</v>
      </c>
      <c r="N203" s="147" t="s">
        <v>34</v>
      </c>
      <c r="O203" s="148">
        <v>0</v>
      </c>
      <c r="P203" s="148">
        <f t="shared" si="41"/>
        <v>0</v>
      </c>
      <c r="Q203" s="148">
        <v>0</v>
      </c>
      <c r="R203" s="148">
        <f t="shared" si="42"/>
        <v>0</v>
      </c>
      <c r="S203" s="148">
        <v>0</v>
      </c>
      <c r="T203" s="149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169</v>
      </c>
      <c r="AT203" s="150" t="s">
        <v>167</v>
      </c>
      <c r="AU203" s="150" t="s">
        <v>79</v>
      </c>
      <c r="AY203" s="14" t="s">
        <v>165</v>
      </c>
      <c r="BE203" s="151">
        <f t="shared" si="44"/>
        <v>0</v>
      </c>
      <c r="BF203" s="151">
        <f t="shared" si="45"/>
        <v>0</v>
      </c>
      <c r="BG203" s="151">
        <f t="shared" si="46"/>
        <v>0</v>
      </c>
      <c r="BH203" s="151">
        <f t="shared" si="47"/>
        <v>0</v>
      </c>
      <c r="BI203" s="151">
        <f t="shared" si="48"/>
        <v>0</v>
      </c>
      <c r="BJ203" s="14" t="s">
        <v>77</v>
      </c>
      <c r="BK203" s="174">
        <f t="shared" si="49"/>
        <v>0</v>
      </c>
      <c r="BL203" s="14" t="s">
        <v>169</v>
      </c>
      <c r="BM203" s="150" t="s">
        <v>412</v>
      </c>
    </row>
    <row r="204" spans="1:65" s="2" customFormat="1" ht="37.950000000000003" customHeight="1">
      <c r="A204" s="26"/>
      <c r="B204" s="138"/>
      <c r="C204" s="139" t="s">
        <v>413</v>
      </c>
      <c r="D204" s="139" t="s">
        <v>167</v>
      </c>
      <c r="E204" s="140" t="s">
        <v>414</v>
      </c>
      <c r="F204" s="141" t="s">
        <v>415</v>
      </c>
      <c r="G204" s="142" t="s">
        <v>239</v>
      </c>
      <c r="H204" s="143">
        <v>1063.8510000000001</v>
      </c>
      <c r="I204" s="144"/>
      <c r="J204" s="144">
        <f t="shared" si="40"/>
        <v>0</v>
      </c>
      <c r="K204" s="145"/>
      <c r="L204" s="27"/>
      <c r="M204" s="146" t="s">
        <v>1</v>
      </c>
      <c r="N204" s="147" t="s">
        <v>34</v>
      </c>
      <c r="O204" s="148">
        <v>0</v>
      </c>
      <c r="P204" s="148">
        <f t="shared" si="41"/>
        <v>0</v>
      </c>
      <c r="Q204" s="148">
        <v>0</v>
      </c>
      <c r="R204" s="148">
        <f t="shared" si="42"/>
        <v>0</v>
      </c>
      <c r="S204" s="148">
        <v>0</v>
      </c>
      <c r="T204" s="149">
        <f t="shared" si="4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169</v>
      </c>
      <c r="AT204" s="150" t="s">
        <v>167</v>
      </c>
      <c r="AU204" s="150" t="s">
        <v>79</v>
      </c>
      <c r="AY204" s="14" t="s">
        <v>165</v>
      </c>
      <c r="BE204" s="151">
        <f t="shared" si="44"/>
        <v>0</v>
      </c>
      <c r="BF204" s="151">
        <f t="shared" si="45"/>
        <v>0</v>
      </c>
      <c r="BG204" s="151">
        <f t="shared" si="46"/>
        <v>0</v>
      </c>
      <c r="BH204" s="151">
        <f t="shared" si="47"/>
        <v>0</v>
      </c>
      <c r="BI204" s="151">
        <f t="shared" si="48"/>
        <v>0</v>
      </c>
      <c r="BJ204" s="14" t="s">
        <v>77</v>
      </c>
      <c r="BK204" s="174">
        <f t="shared" si="49"/>
        <v>0</v>
      </c>
      <c r="BL204" s="14" t="s">
        <v>169</v>
      </c>
      <c r="BM204" s="150" t="s">
        <v>416</v>
      </c>
    </row>
    <row r="205" spans="1:65" s="2" customFormat="1" ht="24.15" customHeight="1">
      <c r="A205" s="26"/>
      <c r="B205" s="138"/>
      <c r="C205" s="139" t="s">
        <v>294</v>
      </c>
      <c r="D205" s="139" t="s">
        <v>167</v>
      </c>
      <c r="E205" s="140" t="s">
        <v>417</v>
      </c>
      <c r="F205" s="141" t="s">
        <v>418</v>
      </c>
      <c r="G205" s="142" t="s">
        <v>239</v>
      </c>
      <c r="H205" s="143">
        <v>1023.141</v>
      </c>
      <c r="I205" s="144"/>
      <c r="J205" s="144">
        <f t="shared" si="40"/>
        <v>0</v>
      </c>
      <c r="K205" s="145"/>
      <c r="L205" s="27"/>
      <c r="M205" s="146" t="s">
        <v>1</v>
      </c>
      <c r="N205" s="147" t="s">
        <v>34</v>
      </c>
      <c r="O205" s="148">
        <v>0</v>
      </c>
      <c r="P205" s="148">
        <f t="shared" si="41"/>
        <v>0</v>
      </c>
      <c r="Q205" s="148">
        <v>0</v>
      </c>
      <c r="R205" s="148">
        <f t="shared" si="42"/>
        <v>0</v>
      </c>
      <c r="S205" s="148">
        <v>0</v>
      </c>
      <c r="T205" s="149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169</v>
      </c>
      <c r="AT205" s="150" t="s">
        <v>167</v>
      </c>
      <c r="AU205" s="150" t="s">
        <v>79</v>
      </c>
      <c r="AY205" s="14" t="s">
        <v>165</v>
      </c>
      <c r="BE205" s="151">
        <f t="shared" si="44"/>
        <v>0</v>
      </c>
      <c r="BF205" s="151">
        <f t="shared" si="45"/>
        <v>0</v>
      </c>
      <c r="BG205" s="151">
        <f t="shared" si="46"/>
        <v>0</v>
      </c>
      <c r="BH205" s="151">
        <f t="shared" si="47"/>
        <v>0</v>
      </c>
      <c r="BI205" s="151">
        <f t="shared" si="48"/>
        <v>0</v>
      </c>
      <c r="BJ205" s="14" t="s">
        <v>77</v>
      </c>
      <c r="BK205" s="174">
        <f t="shared" si="49"/>
        <v>0</v>
      </c>
      <c r="BL205" s="14" t="s">
        <v>169</v>
      </c>
      <c r="BM205" s="150" t="s">
        <v>419</v>
      </c>
    </row>
    <row r="206" spans="1:65" s="2" customFormat="1" ht="37.950000000000003" customHeight="1">
      <c r="A206" s="26"/>
      <c r="B206" s="138"/>
      <c r="C206" s="139" t="s">
        <v>420</v>
      </c>
      <c r="D206" s="139" t="s">
        <v>167</v>
      </c>
      <c r="E206" s="140" t="s">
        <v>421</v>
      </c>
      <c r="F206" s="141" t="s">
        <v>422</v>
      </c>
      <c r="G206" s="142" t="s">
        <v>239</v>
      </c>
      <c r="H206" s="143">
        <v>479.82900000000001</v>
      </c>
      <c r="I206" s="144"/>
      <c r="J206" s="144">
        <f t="shared" si="40"/>
        <v>0</v>
      </c>
      <c r="K206" s="145"/>
      <c r="L206" s="27"/>
      <c r="M206" s="146" t="s">
        <v>1</v>
      </c>
      <c r="N206" s="147" t="s">
        <v>34</v>
      </c>
      <c r="O206" s="148">
        <v>0</v>
      </c>
      <c r="P206" s="148">
        <f t="shared" si="41"/>
        <v>0</v>
      </c>
      <c r="Q206" s="148">
        <v>0</v>
      </c>
      <c r="R206" s="148">
        <f t="shared" si="42"/>
        <v>0</v>
      </c>
      <c r="S206" s="148">
        <v>0</v>
      </c>
      <c r="T206" s="149">
        <f t="shared" si="4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169</v>
      </c>
      <c r="AT206" s="150" t="s">
        <v>167</v>
      </c>
      <c r="AU206" s="150" t="s">
        <v>79</v>
      </c>
      <c r="AY206" s="14" t="s">
        <v>165</v>
      </c>
      <c r="BE206" s="151">
        <f t="shared" si="44"/>
        <v>0</v>
      </c>
      <c r="BF206" s="151">
        <f t="shared" si="45"/>
        <v>0</v>
      </c>
      <c r="BG206" s="151">
        <f t="shared" si="46"/>
        <v>0</v>
      </c>
      <c r="BH206" s="151">
        <f t="shared" si="47"/>
        <v>0</v>
      </c>
      <c r="BI206" s="151">
        <f t="shared" si="48"/>
        <v>0</v>
      </c>
      <c r="BJ206" s="14" t="s">
        <v>77</v>
      </c>
      <c r="BK206" s="174">
        <f t="shared" si="49"/>
        <v>0</v>
      </c>
      <c r="BL206" s="14" t="s">
        <v>169</v>
      </c>
      <c r="BM206" s="150" t="s">
        <v>423</v>
      </c>
    </row>
    <row r="207" spans="1:65" s="2" customFormat="1" ht="33" customHeight="1">
      <c r="A207" s="26"/>
      <c r="B207" s="138"/>
      <c r="C207" s="139" t="s">
        <v>296</v>
      </c>
      <c r="D207" s="139" t="s">
        <v>167</v>
      </c>
      <c r="E207" s="140" t="s">
        <v>424</v>
      </c>
      <c r="F207" s="141" t="s">
        <v>425</v>
      </c>
      <c r="G207" s="142" t="s">
        <v>279</v>
      </c>
      <c r="H207" s="143">
        <v>5</v>
      </c>
      <c r="I207" s="144"/>
      <c r="J207" s="144">
        <f t="shared" si="40"/>
        <v>0</v>
      </c>
      <c r="K207" s="145"/>
      <c r="L207" s="27"/>
      <c r="M207" s="146" t="s">
        <v>1</v>
      </c>
      <c r="N207" s="147" t="s">
        <v>34</v>
      </c>
      <c r="O207" s="148">
        <v>0</v>
      </c>
      <c r="P207" s="148">
        <f t="shared" si="41"/>
        <v>0</v>
      </c>
      <c r="Q207" s="148">
        <v>0</v>
      </c>
      <c r="R207" s="148">
        <f t="shared" si="42"/>
        <v>0</v>
      </c>
      <c r="S207" s="148">
        <v>0</v>
      </c>
      <c r="T207" s="149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169</v>
      </c>
      <c r="AT207" s="150" t="s">
        <v>167</v>
      </c>
      <c r="AU207" s="150" t="s">
        <v>79</v>
      </c>
      <c r="AY207" s="14" t="s">
        <v>165</v>
      </c>
      <c r="BE207" s="151">
        <f t="shared" si="44"/>
        <v>0</v>
      </c>
      <c r="BF207" s="151">
        <f t="shared" si="45"/>
        <v>0</v>
      </c>
      <c r="BG207" s="151">
        <f t="shared" si="46"/>
        <v>0</v>
      </c>
      <c r="BH207" s="151">
        <f t="shared" si="47"/>
        <v>0</v>
      </c>
      <c r="BI207" s="151">
        <f t="shared" si="48"/>
        <v>0</v>
      </c>
      <c r="BJ207" s="14" t="s">
        <v>77</v>
      </c>
      <c r="BK207" s="174">
        <f t="shared" si="49"/>
        <v>0</v>
      </c>
      <c r="BL207" s="14" t="s">
        <v>169</v>
      </c>
      <c r="BM207" s="150" t="s">
        <v>426</v>
      </c>
    </row>
    <row r="208" spans="1:65" s="2" customFormat="1" ht="33" customHeight="1">
      <c r="A208" s="26"/>
      <c r="B208" s="138"/>
      <c r="C208" s="139" t="s">
        <v>427</v>
      </c>
      <c r="D208" s="139" t="s">
        <v>167</v>
      </c>
      <c r="E208" s="140" t="s">
        <v>428</v>
      </c>
      <c r="F208" s="141" t="s">
        <v>429</v>
      </c>
      <c r="G208" s="142" t="s">
        <v>279</v>
      </c>
      <c r="H208" s="143">
        <v>3</v>
      </c>
      <c r="I208" s="144"/>
      <c r="J208" s="144">
        <f t="shared" si="40"/>
        <v>0</v>
      </c>
      <c r="K208" s="145"/>
      <c r="L208" s="27"/>
      <c r="M208" s="146" t="s">
        <v>1</v>
      </c>
      <c r="N208" s="147" t="s">
        <v>34</v>
      </c>
      <c r="O208" s="148">
        <v>0</v>
      </c>
      <c r="P208" s="148">
        <f t="shared" si="41"/>
        <v>0</v>
      </c>
      <c r="Q208" s="148">
        <v>0</v>
      </c>
      <c r="R208" s="148">
        <f t="shared" si="42"/>
        <v>0</v>
      </c>
      <c r="S208" s="148">
        <v>0</v>
      </c>
      <c r="T208" s="149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0" t="s">
        <v>169</v>
      </c>
      <c r="AT208" s="150" t="s">
        <v>167</v>
      </c>
      <c r="AU208" s="150" t="s">
        <v>79</v>
      </c>
      <c r="AY208" s="14" t="s">
        <v>165</v>
      </c>
      <c r="BE208" s="151">
        <f t="shared" si="44"/>
        <v>0</v>
      </c>
      <c r="BF208" s="151">
        <f t="shared" si="45"/>
        <v>0</v>
      </c>
      <c r="BG208" s="151">
        <f t="shared" si="46"/>
        <v>0</v>
      </c>
      <c r="BH208" s="151">
        <f t="shared" si="47"/>
        <v>0</v>
      </c>
      <c r="BI208" s="151">
        <f t="shared" si="48"/>
        <v>0</v>
      </c>
      <c r="BJ208" s="14" t="s">
        <v>77</v>
      </c>
      <c r="BK208" s="174">
        <f t="shared" si="49"/>
        <v>0</v>
      </c>
      <c r="BL208" s="14" t="s">
        <v>169</v>
      </c>
      <c r="BM208" s="150" t="s">
        <v>430</v>
      </c>
    </row>
    <row r="209" spans="1:65" s="2" customFormat="1" ht="24.15" customHeight="1">
      <c r="A209" s="26"/>
      <c r="B209" s="138"/>
      <c r="C209" s="139" t="s">
        <v>297</v>
      </c>
      <c r="D209" s="139" t="s">
        <v>167</v>
      </c>
      <c r="E209" s="140" t="s">
        <v>431</v>
      </c>
      <c r="F209" s="141" t="s">
        <v>432</v>
      </c>
      <c r="G209" s="142" t="s">
        <v>239</v>
      </c>
      <c r="H209" s="143">
        <v>39.704999999999998</v>
      </c>
      <c r="I209" s="144"/>
      <c r="J209" s="144">
        <f t="shared" si="40"/>
        <v>0</v>
      </c>
      <c r="K209" s="145"/>
      <c r="L209" s="27"/>
      <c r="M209" s="146" t="s">
        <v>1</v>
      </c>
      <c r="N209" s="147" t="s">
        <v>34</v>
      </c>
      <c r="O209" s="148">
        <v>0</v>
      </c>
      <c r="P209" s="148">
        <f t="shared" si="41"/>
        <v>0</v>
      </c>
      <c r="Q209" s="148">
        <v>0</v>
      </c>
      <c r="R209" s="148">
        <f t="shared" si="42"/>
        <v>0</v>
      </c>
      <c r="S209" s="148">
        <v>0</v>
      </c>
      <c r="T209" s="149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0" t="s">
        <v>169</v>
      </c>
      <c r="AT209" s="150" t="s">
        <v>167</v>
      </c>
      <c r="AU209" s="150" t="s">
        <v>79</v>
      </c>
      <c r="AY209" s="14" t="s">
        <v>165</v>
      </c>
      <c r="BE209" s="151">
        <f t="shared" si="44"/>
        <v>0</v>
      </c>
      <c r="BF209" s="151">
        <f t="shared" si="45"/>
        <v>0</v>
      </c>
      <c r="BG209" s="151">
        <f t="shared" si="46"/>
        <v>0</v>
      </c>
      <c r="BH209" s="151">
        <f t="shared" si="47"/>
        <v>0</v>
      </c>
      <c r="BI209" s="151">
        <f t="shared" si="48"/>
        <v>0</v>
      </c>
      <c r="BJ209" s="14" t="s">
        <v>77</v>
      </c>
      <c r="BK209" s="174">
        <f t="shared" si="49"/>
        <v>0</v>
      </c>
      <c r="BL209" s="14" t="s">
        <v>169</v>
      </c>
      <c r="BM209" s="150" t="s">
        <v>433</v>
      </c>
    </row>
    <row r="210" spans="1:65" s="2" customFormat="1" ht="37.950000000000003" customHeight="1">
      <c r="A210" s="26"/>
      <c r="B210" s="138"/>
      <c r="C210" s="139" t="s">
        <v>434</v>
      </c>
      <c r="D210" s="139" t="s">
        <v>167</v>
      </c>
      <c r="E210" s="140" t="s">
        <v>435</v>
      </c>
      <c r="F210" s="141" t="s">
        <v>436</v>
      </c>
      <c r="G210" s="142" t="s">
        <v>239</v>
      </c>
      <c r="H210" s="143">
        <v>287.41500000000002</v>
      </c>
      <c r="I210" s="144"/>
      <c r="J210" s="144">
        <f t="shared" si="40"/>
        <v>0</v>
      </c>
      <c r="K210" s="145"/>
      <c r="L210" s="27"/>
      <c r="M210" s="146" t="s">
        <v>1</v>
      </c>
      <c r="N210" s="147" t="s">
        <v>34</v>
      </c>
      <c r="O210" s="148">
        <v>0</v>
      </c>
      <c r="P210" s="148">
        <f t="shared" si="41"/>
        <v>0</v>
      </c>
      <c r="Q210" s="148">
        <v>0</v>
      </c>
      <c r="R210" s="148">
        <f t="shared" si="42"/>
        <v>0</v>
      </c>
      <c r="S210" s="148">
        <v>0</v>
      </c>
      <c r="T210" s="149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169</v>
      </c>
      <c r="AT210" s="150" t="s">
        <v>167</v>
      </c>
      <c r="AU210" s="150" t="s">
        <v>79</v>
      </c>
      <c r="AY210" s="14" t="s">
        <v>165</v>
      </c>
      <c r="BE210" s="151">
        <f t="shared" si="44"/>
        <v>0</v>
      </c>
      <c r="BF210" s="151">
        <f t="shared" si="45"/>
        <v>0</v>
      </c>
      <c r="BG210" s="151">
        <f t="shared" si="46"/>
        <v>0</v>
      </c>
      <c r="BH210" s="151">
        <f t="shared" si="47"/>
        <v>0</v>
      </c>
      <c r="BI210" s="151">
        <f t="shared" si="48"/>
        <v>0</v>
      </c>
      <c r="BJ210" s="14" t="s">
        <v>77</v>
      </c>
      <c r="BK210" s="174">
        <f t="shared" si="49"/>
        <v>0</v>
      </c>
      <c r="BL210" s="14" t="s">
        <v>169</v>
      </c>
      <c r="BM210" s="150" t="s">
        <v>437</v>
      </c>
    </row>
    <row r="211" spans="1:65" s="2" customFormat="1" ht="37.950000000000003" customHeight="1">
      <c r="A211" s="26"/>
      <c r="B211" s="138"/>
      <c r="C211" s="139" t="s">
        <v>299</v>
      </c>
      <c r="D211" s="139" t="s">
        <v>167</v>
      </c>
      <c r="E211" s="140" t="s">
        <v>438</v>
      </c>
      <c r="F211" s="141" t="s">
        <v>439</v>
      </c>
      <c r="G211" s="142" t="s">
        <v>239</v>
      </c>
      <c r="H211" s="143">
        <v>53.715000000000003</v>
      </c>
      <c r="I211" s="144"/>
      <c r="J211" s="144">
        <f t="shared" si="40"/>
        <v>0</v>
      </c>
      <c r="K211" s="145"/>
      <c r="L211" s="27"/>
      <c r="M211" s="146" t="s">
        <v>1</v>
      </c>
      <c r="N211" s="147" t="s">
        <v>34</v>
      </c>
      <c r="O211" s="148">
        <v>0</v>
      </c>
      <c r="P211" s="148">
        <f t="shared" si="41"/>
        <v>0</v>
      </c>
      <c r="Q211" s="148">
        <v>0</v>
      </c>
      <c r="R211" s="148">
        <f t="shared" si="42"/>
        <v>0</v>
      </c>
      <c r="S211" s="148">
        <v>0</v>
      </c>
      <c r="T211" s="149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169</v>
      </c>
      <c r="AT211" s="150" t="s">
        <v>167</v>
      </c>
      <c r="AU211" s="150" t="s">
        <v>79</v>
      </c>
      <c r="AY211" s="14" t="s">
        <v>165</v>
      </c>
      <c r="BE211" s="151">
        <f t="shared" si="44"/>
        <v>0</v>
      </c>
      <c r="BF211" s="151">
        <f t="shared" si="45"/>
        <v>0</v>
      </c>
      <c r="BG211" s="151">
        <f t="shared" si="46"/>
        <v>0</v>
      </c>
      <c r="BH211" s="151">
        <f t="shared" si="47"/>
        <v>0</v>
      </c>
      <c r="BI211" s="151">
        <f t="shared" si="48"/>
        <v>0</v>
      </c>
      <c r="BJ211" s="14" t="s">
        <v>77</v>
      </c>
      <c r="BK211" s="174">
        <f t="shared" si="49"/>
        <v>0</v>
      </c>
      <c r="BL211" s="14" t="s">
        <v>169</v>
      </c>
      <c r="BM211" s="150" t="s">
        <v>440</v>
      </c>
    </row>
    <row r="212" spans="1:65" s="2" customFormat="1" ht="24.15" customHeight="1">
      <c r="A212" s="26"/>
      <c r="B212" s="138"/>
      <c r="C212" s="139" t="s">
        <v>441</v>
      </c>
      <c r="D212" s="139" t="s">
        <v>167</v>
      </c>
      <c r="E212" s="140" t="s">
        <v>442</v>
      </c>
      <c r="F212" s="141" t="s">
        <v>443</v>
      </c>
      <c r="G212" s="142" t="s">
        <v>239</v>
      </c>
      <c r="H212" s="143">
        <v>53.715000000000003</v>
      </c>
      <c r="I212" s="144"/>
      <c r="J212" s="144">
        <f t="shared" si="40"/>
        <v>0</v>
      </c>
      <c r="K212" s="145"/>
      <c r="L212" s="27"/>
      <c r="M212" s="146" t="s">
        <v>1</v>
      </c>
      <c r="N212" s="147" t="s">
        <v>34</v>
      </c>
      <c r="O212" s="148">
        <v>0</v>
      </c>
      <c r="P212" s="148">
        <f t="shared" si="41"/>
        <v>0</v>
      </c>
      <c r="Q212" s="148">
        <v>0</v>
      </c>
      <c r="R212" s="148">
        <f t="shared" si="42"/>
        <v>0</v>
      </c>
      <c r="S212" s="148">
        <v>0</v>
      </c>
      <c r="T212" s="149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169</v>
      </c>
      <c r="AT212" s="150" t="s">
        <v>167</v>
      </c>
      <c r="AU212" s="150" t="s">
        <v>79</v>
      </c>
      <c r="AY212" s="14" t="s">
        <v>165</v>
      </c>
      <c r="BE212" s="151">
        <f t="shared" si="44"/>
        <v>0</v>
      </c>
      <c r="BF212" s="151">
        <f t="shared" si="45"/>
        <v>0</v>
      </c>
      <c r="BG212" s="151">
        <f t="shared" si="46"/>
        <v>0</v>
      </c>
      <c r="BH212" s="151">
        <f t="shared" si="47"/>
        <v>0</v>
      </c>
      <c r="BI212" s="151">
        <f t="shared" si="48"/>
        <v>0</v>
      </c>
      <c r="BJ212" s="14" t="s">
        <v>77</v>
      </c>
      <c r="BK212" s="174">
        <f t="shared" si="49"/>
        <v>0</v>
      </c>
      <c r="BL212" s="14" t="s">
        <v>169</v>
      </c>
      <c r="BM212" s="150" t="s">
        <v>444</v>
      </c>
    </row>
    <row r="213" spans="1:65" s="2" customFormat="1" ht="37.950000000000003" customHeight="1">
      <c r="A213" s="26"/>
      <c r="B213" s="138"/>
      <c r="C213" s="139" t="s">
        <v>300</v>
      </c>
      <c r="D213" s="139" t="s">
        <v>167</v>
      </c>
      <c r="E213" s="140" t="s">
        <v>445</v>
      </c>
      <c r="F213" s="141" t="s">
        <v>446</v>
      </c>
      <c r="G213" s="142" t="s">
        <v>239</v>
      </c>
      <c r="H213" s="143">
        <v>22.026</v>
      </c>
      <c r="I213" s="144"/>
      <c r="J213" s="144">
        <f t="shared" si="40"/>
        <v>0</v>
      </c>
      <c r="K213" s="145"/>
      <c r="L213" s="27"/>
      <c r="M213" s="146" t="s">
        <v>1</v>
      </c>
      <c r="N213" s="147" t="s">
        <v>34</v>
      </c>
      <c r="O213" s="148">
        <v>0</v>
      </c>
      <c r="P213" s="148">
        <f t="shared" si="41"/>
        <v>0</v>
      </c>
      <c r="Q213" s="148">
        <v>0</v>
      </c>
      <c r="R213" s="148">
        <f t="shared" si="42"/>
        <v>0</v>
      </c>
      <c r="S213" s="148">
        <v>0</v>
      </c>
      <c r="T213" s="149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0" t="s">
        <v>169</v>
      </c>
      <c r="AT213" s="150" t="s">
        <v>167</v>
      </c>
      <c r="AU213" s="150" t="s">
        <v>79</v>
      </c>
      <c r="AY213" s="14" t="s">
        <v>165</v>
      </c>
      <c r="BE213" s="151">
        <f t="shared" si="44"/>
        <v>0</v>
      </c>
      <c r="BF213" s="151">
        <f t="shared" si="45"/>
        <v>0</v>
      </c>
      <c r="BG213" s="151">
        <f t="shared" si="46"/>
        <v>0</v>
      </c>
      <c r="BH213" s="151">
        <f t="shared" si="47"/>
        <v>0</v>
      </c>
      <c r="BI213" s="151">
        <f t="shared" si="48"/>
        <v>0</v>
      </c>
      <c r="BJ213" s="14" t="s">
        <v>77</v>
      </c>
      <c r="BK213" s="174">
        <f t="shared" si="49"/>
        <v>0</v>
      </c>
      <c r="BL213" s="14" t="s">
        <v>169</v>
      </c>
      <c r="BM213" s="150" t="s">
        <v>447</v>
      </c>
    </row>
    <row r="214" spans="1:65" s="2" customFormat="1" ht="55.5" customHeight="1">
      <c r="A214" s="26"/>
      <c r="B214" s="138"/>
      <c r="C214" s="139" t="s">
        <v>448</v>
      </c>
      <c r="D214" s="139" t="s">
        <v>167</v>
      </c>
      <c r="E214" s="140" t="s">
        <v>449</v>
      </c>
      <c r="F214" s="141" t="s">
        <v>450</v>
      </c>
      <c r="G214" s="142" t="s">
        <v>173</v>
      </c>
      <c r="H214" s="143">
        <v>64.56</v>
      </c>
      <c r="I214" s="144"/>
      <c r="J214" s="144">
        <f t="shared" si="40"/>
        <v>0</v>
      </c>
      <c r="K214" s="145"/>
      <c r="L214" s="27"/>
      <c r="M214" s="146" t="s">
        <v>1</v>
      </c>
      <c r="N214" s="147" t="s">
        <v>34</v>
      </c>
      <c r="O214" s="148">
        <v>0</v>
      </c>
      <c r="P214" s="148">
        <f t="shared" si="41"/>
        <v>0</v>
      </c>
      <c r="Q214" s="148">
        <v>0</v>
      </c>
      <c r="R214" s="148">
        <f t="shared" si="42"/>
        <v>0</v>
      </c>
      <c r="S214" s="148">
        <v>0</v>
      </c>
      <c r="T214" s="149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169</v>
      </c>
      <c r="AT214" s="150" t="s">
        <v>167</v>
      </c>
      <c r="AU214" s="150" t="s">
        <v>79</v>
      </c>
      <c r="AY214" s="14" t="s">
        <v>165</v>
      </c>
      <c r="BE214" s="151">
        <f t="shared" si="44"/>
        <v>0</v>
      </c>
      <c r="BF214" s="151">
        <f t="shared" si="45"/>
        <v>0</v>
      </c>
      <c r="BG214" s="151">
        <f t="shared" si="46"/>
        <v>0</v>
      </c>
      <c r="BH214" s="151">
        <f t="shared" si="47"/>
        <v>0</v>
      </c>
      <c r="BI214" s="151">
        <f t="shared" si="48"/>
        <v>0</v>
      </c>
      <c r="BJ214" s="14" t="s">
        <v>77</v>
      </c>
      <c r="BK214" s="174">
        <f t="shared" si="49"/>
        <v>0</v>
      </c>
      <c r="BL214" s="14" t="s">
        <v>169</v>
      </c>
      <c r="BM214" s="150" t="s">
        <v>451</v>
      </c>
    </row>
    <row r="215" spans="1:65" s="2" customFormat="1" ht="24.15" customHeight="1">
      <c r="A215" s="26"/>
      <c r="B215" s="138"/>
      <c r="C215" s="152" t="s">
        <v>302</v>
      </c>
      <c r="D215" s="152" t="s">
        <v>192</v>
      </c>
      <c r="E215" s="153" t="s">
        <v>452</v>
      </c>
      <c r="F215" s="154" t="s">
        <v>453</v>
      </c>
      <c r="G215" s="155" t="s">
        <v>239</v>
      </c>
      <c r="H215" s="156">
        <v>12.912000000000001</v>
      </c>
      <c r="I215" s="157"/>
      <c r="J215" s="157">
        <f t="shared" si="40"/>
        <v>0</v>
      </c>
      <c r="K215" s="158"/>
      <c r="L215" s="159"/>
      <c r="M215" s="160" t="s">
        <v>1</v>
      </c>
      <c r="N215" s="161" t="s">
        <v>34</v>
      </c>
      <c r="O215" s="148">
        <v>0</v>
      </c>
      <c r="P215" s="148">
        <f t="shared" si="41"/>
        <v>0</v>
      </c>
      <c r="Q215" s="148">
        <v>0</v>
      </c>
      <c r="R215" s="148">
        <f t="shared" si="42"/>
        <v>0</v>
      </c>
      <c r="S215" s="148">
        <v>0</v>
      </c>
      <c r="T215" s="149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0" t="s">
        <v>177</v>
      </c>
      <c r="AT215" s="150" t="s">
        <v>192</v>
      </c>
      <c r="AU215" s="150" t="s">
        <v>79</v>
      </c>
      <c r="AY215" s="14" t="s">
        <v>165</v>
      </c>
      <c r="BE215" s="151">
        <f t="shared" si="44"/>
        <v>0</v>
      </c>
      <c r="BF215" s="151">
        <f t="shared" si="45"/>
        <v>0</v>
      </c>
      <c r="BG215" s="151">
        <f t="shared" si="46"/>
        <v>0</v>
      </c>
      <c r="BH215" s="151">
        <f t="shared" si="47"/>
        <v>0</v>
      </c>
      <c r="BI215" s="151">
        <f t="shared" si="48"/>
        <v>0</v>
      </c>
      <c r="BJ215" s="14" t="s">
        <v>77</v>
      </c>
      <c r="BK215" s="174">
        <f t="shared" si="49"/>
        <v>0</v>
      </c>
      <c r="BL215" s="14" t="s">
        <v>169</v>
      </c>
      <c r="BM215" s="150" t="s">
        <v>454</v>
      </c>
    </row>
    <row r="216" spans="1:65" s="2" customFormat="1" ht="55.5" customHeight="1">
      <c r="A216" s="26"/>
      <c r="B216" s="138"/>
      <c r="C216" s="139" t="s">
        <v>455</v>
      </c>
      <c r="D216" s="139" t="s">
        <v>167</v>
      </c>
      <c r="E216" s="140" t="s">
        <v>456</v>
      </c>
      <c r="F216" s="141" t="s">
        <v>457</v>
      </c>
      <c r="G216" s="142" t="s">
        <v>173</v>
      </c>
      <c r="H216" s="143">
        <v>20.51</v>
      </c>
      <c r="I216" s="144"/>
      <c r="J216" s="144">
        <f t="shared" si="40"/>
        <v>0</v>
      </c>
      <c r="K216" s="145"/>
      <c r="L216" s="27"/>
      <c r="M216" s="146" t="s">
        <v>1</v>
      </c>
      <c r="N216" s="147" t="s">
        <v>34</v>
      </c>
      <c r="O216" s="148">
        <v>0</v>
      </c>
      <c r="P216" s="148">
        <f t="shared" si="41"/>
        <v>0</v>
      </c>
      <c r="Q216" s="148">
        <v>0</v>
      </c>
      <c r="R216" s="148">
        <f t="shared" si="42"/>
        <v>0</v>
      </c>
      <c r="S216" s="148">
        <v>0</v>
      </c>
      <c r="T216" s="149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0" t="s">
        <v>169</v>
      </c>
      <c r="AT216" s="150" t="s">
        <v>167</v>
      </c>
      <c r="AU216" s="150" t="s">
        <v>79</v>
      </c>
      <c r="AY216" s="14" t="s">
        <v>165</v>
      </c>
      <c r="BE216" s="151">
        <f t="shared" si="44"/>
        <v>0</v>
      </c>
      <c r="BF216" s="151">
        <f t="shared" si="45"/>
        <v>0</v>
      </c>
      <c r="BG216" s="151">
        <f t="shared" si="46"/>
        <v>0</v>
      </c>
      <c r="BH216" s="151">
        <f t="shared" si="47"/>
        <v>0</v>
      </c>
      <c r="BI216" s="151">
        <f t="shared" si="48"/>
        <v>0</v>
      </c>
      <c r="BJ216" s="14" t="s">
        <v>77</v>
      </c>
      <c r="BK216" s="174">
        <f t="shared" si="49"/>
        <v>0</v>
      </c>
      <c r="BL216" s="14" t="s">
        <v>169</v>
      </c>
      <c r="BM216" s="150" t="s">
        <v>458</v>
      </c>
    </row>
    <row r="217" spans="1:65" s="2" customFormat="1" ht="24.15" customHeight="1">
      <c r="A217" s="26"/>
      <c r="B217" s="138"/>
      <c r="C217" s="152" t="s">
        <v>303</v>
      </c>
      <c r="D217" s="152" t="s">
        <v>192</v>
      </c>
      <c r="E217" s="153" t="s">
        <v>459</v>
      </c>
      <c r="F217" s="154" t="s">
        <v>460</v>
      </c>
      <c r="G217" s="155" t="s">
        <v>239</v>
      </c>
      <c r="H217" s="156">
        <v>4.1020000000000003</v>
      </c>
      <c r="I217" s="157"/>
      <c r="J217" s="157">
        <f t="shared" si="40"/>
        <v>0</v>
      </c>
      <c r="K217" s="158"/>
      <c r="L217" s="159"/>
      <c r="M217" s="160" t="s">
        <v>1</v>
      </c>
      <c r="N217" s="161" t="s">
        <v>34</v>
      </c>
      <c r="O217" s="148">
        <v>0</v>
      </c>
      <c r="P217" s="148">
        <f t="shared" si="41"/>
        <v>0</v>
      </c>
      <c r="Q217" s="148">
        <v>0</v>
      </c>
      <c r="R217" s="148">
        <f t="shared" si="42"/>
        <v>0</v>
      </c>
      <c r="S217" s="148">
        <v>0</v>
      </c>
      <c r="T217" s="149">
        <f t="shared" si="4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0" t="s">
        <v>177</v>
      </c>
      <c r="AT217" s="150" t="s">
        <v>192</v>
      </c>
      <c r="AU217" s="150" t="s">
        <v>79</v>
      </c>
      <c r="AY217" s="14" t="s">
        <v>165</v>
      </c>
      <c r="BE217" s="151">
        <f t="shared" si="44"/>
        <v>0</v>
      </c>
      <c r="BF217" s="151">
        <f t="shared" si="45"/>
        <v>0</v>
      </c>
      <c r="BG217" s="151">
        <f t="shared" si="46"/>
        <v>0</v>
      </c>
      <c r="BH217" s="151">
        <f t="shared" si="47"/>
        <v>0</v>
      </c>
      <c r="BI217" s="151">
        <f t="shared" si="48"/>
        <v>0</v>
      </c>
      <c r="BJ217" s="14" t="s">
        <v>77</v>
      </c>
      <c r="BK217" s="174">
        <f t="shared" si="49"/>
        <v>0</v>
      </c>
      <c r="BL217" s="14" t="s">
        <v>169</v>
      </c>
      <c r="BM217" s="150" t="s">
        <v>461</v>
      </c>
    </row>
    <row r="218" spans="1:65" s="2" customFormat="1" ht="62.7" customHeight="1">
      <c r="A218" s="26"/>
      <c r="B218" s="138"/>
      <c r="C218" s="139" t="s">
        <v>462</v>
      </c>
      <c r="D218" s="139" t="s">
        <v>167</v>
      </c>
      <c r="E218" s="140" t="s">
        <v>463</v>
      </c>
      <c r="F218" s="141" t="s">
        <v>464</v>
      </c>
      <c r="G218" s="142" t="s">
        <v>173</v>
      </c>
      <c r="H218" s="143">
        <v>13.24</v>
      </c>
      <c r="I218" s="144"/>
      <c r="J218" s="144">
        <f t="shared" si="40"/>
        <v>0</v>
      </c>
      <c r="K218" s="145"/>
      <c r="L218" s="27"/>
      <c r="M218" s="146" t="s">
        <v>1</v>
      </c>
      <c r="N218" s="147" t="s">
        <v>34</v>
      </c>
      <c r="O218" s="148">
        <v>0</v>
      </c>
      <c r="P218" s="148">
        <f t="shared" si="41"/>
        <v>0</v>
      </c>
      <c r="Q218" s="148">
        <v>0</v>
      </c>
      <c r="R218" s="148">
        <f t="shared" si="42"/>
        <v>0</v>
      </c>
      <c r="S218" s="148">
        <v>0</v>
      </c>
      <c r="T218" s="149">
        <f t="shared" si="4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0" t="s">
        <v>169</v>
      </c>
      <c r="AT218" s="150" t="s">
        <v>167</v>
      </c>
      <c r="AU218" s="150" t="s">
        <v>79</v>
      </c>
      <c r="AY218" s="14" t="s">
        <v>165</v>
      </c>
      <c r="BE218" s="151">
        <f t="shared" si="44"/>
        <v>0</v>
      </c>
      <c r="BF218" s="151">
        <f t="shared" si="45"/>
        <v>0</v>
      </c>
      <c r="BG218" s="151">
        <f t="shared" si="46"/>
        <v>0</v>
      </c>
      <c r="BH218" s="151">
        <f t="shared" si="47"/>
        <v>0</v>
      </c>
      <c r="BI218" s="151">
        <f t="shared" si="48"/>
        <v>0</v>
      </c>
      <c r="BJ218" s="14" t="s">
        <v>77</v>
      </c>
      <c r="BK218" s="174">
        <f t="shared" si="49"/>
        <v>0</v>
      </c>
      <c r="BL218" s="14" t="s">
        <v>169</v>
      </c>
      <c r="BM218" s="150" t="s">
        <v>465</v>
      </c>
    </row>
    <row r="219" spans="1:65" s="2" customFormat="1" ht="24.15" customHeight="1">
      <c r="A219" s="26"/>
      <c r="B219" s="138"/>
      <c r="C219" s="152" t="s">
        <v>305</v>
      </c>
      <c r="D219" s="152" t="s">
        <v>192</v>
      </c>
      <c r="E219" s="153" t="s">
        <v>452</v>
      </c>
      <c r="F219" s="154" t="s">
        <v>453</v>
      </c>
      <c r="G219" s="155" t="s">
        <v>239</v>
      </c>
      <c r="H219" s="156">
        <v>3.31</v>
      </c>
      <c r="I219" s="157"/>
      <c r="J219" s="157">
        <f t="shared" si="40"/>
        <v>0</v>
      </c>
      <c r="K219" s="158"/>
      <c r="L219" s="159"/>
      <c r="M219" s="160" t="s">
        <v>1</v>
      </c>
      <c r="N219" s="161" t="s">
        <v>34</v>
      </c>
      <c r="O219" s="148">
        <v>0</v>
      </c>
      <c r="P219" s="148">
        <f t="shared" si="41"/>
        <v>0</v>
      </c>
      <c r="Q219" s="148">
        <v>0</v>
      </c>
      <c r="R219" s="148">
        <f t="shared" si="42"/>
        <v>0</v>
      </c>
      <c r="S219" s="148">
        <v>0</v>
      </c>
      <c r="T219" s="149">
        <f t="shared" si="4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0" t="s">
        <v>177</v>
      </c>
      <c r="AT219" s="150" t="s">
        <v>192</v>
      </c>
      <c r="AU219" s="150" t="s">
        <v>79</v>
      </c>
      <c r="AY219" s="14" t="s">
        <v>165</v>
      </c>
      <c r="BE219" s="151">
        <f t="shared" si="44"/>
        <v>0</v>
      </c>
      <c r="BF219" s="151">
        <f t="shared" si="45"/>
        <v>0</v>
      </c>
      <c r="BG219" s="151">
        <f t="shared" si="46"/>
        <v>0</v>
      </c>
      <c r="BH219" s="151">
        <f t="shared" si="47"/>
        <v>0</v>
      </c>
      <c r="BI219" s="151">
        <f t="shared" si="48"/>
        <v>0</v>
      </c>
      <c r="BJ219" s="14" t="s">
        <v>77</v>
      </c>
      <c r="BK219" s="174">
        <f t="shared" si="49"/>
        <v>0</v>
      </c>
      <c r="BL219" s="14" t="s">
        <v>169</v>
      </c>
      <c r="BM219" s="150" t="s">
        <v>466</v>
      </c>
    </row>
    <row r="220" spans="1:65" s="2" customFormat="1" ht="62.7" customHeight="1">
      <c r="A220" s="26"/>
      <c r="B220" s="138"/>
      <c r="C220" s="139" t="s">
        <v>467</v>
      </c>
      <c r="D220" s="139" t="s">
        <v>167</v>
      </c>
      <c r="E220" s="140" t="s">
        <v>468</v>
      </c>
      <c r="F220" s="141" t="s">
        <v>469</v>
      </c>
      <c r="G220" s="142" t="s">
        <v>173</v>
      </c>
      <c r="H220" s="143">
        <v>7.43</v>
      </c>
      <c r="I220" s="144"/>
      <c r="J220" s="144">
        <f t="shared" si="40"/>
        <v>0</v>
      </c>
      <c r="K220" s="145"/>
      <c r="L220" s="27"/>
      <c r="M220" s="146" t="s">
        <v>1</v>
      </c>
      <c r="N220" s="147" t="s">
        <v>34</v>
      </c>
      <c r="O220" s="148">
        <v>0</v>
      </c>
      <c r="P220" s="148">
        <f t="shared" si="41"/>
        <v>0</v>
      </c>
      <c r="Q220" s="148">
        <v>0</v>
      </c>
      <c r="R220" s="148">
        <f t="shared" si="42"/>
        <v>0</v>
      </c>
      <c r="S220" s="148">
        <v>0</v>
      </c>
      <c r="T220" s="149">
        <f t="shared" si="4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0" t="s">
        <v>169</v>
      </c>
      <c r="AT220" s="150" t="s">
        <v>167</v>
      </c>
      <c r="AU220" s="150" t="s">
        <v>79</v>
      </c>
      <c r="AY220" s="14" t="s">
        <v>165</v>
      </c>
      <c r="BE220" s="151">
        <f t="shared" si="44"/>
        <v>0</v>
      </c>
      <c r="BF220" s="151">
        <f t="shared" si="45"/>
        <v>0</v>
      </c>
      <c r="BG220" s="151">
        <f t="shared" si="46"/>
        <v>0</v>
      </c>
      <c r="BH220" s="151">
        <f t="shared" si="47"/>
        <v>0</v>
      </c>
      <c r="BI220" s="151">
        <f t="shared" si="48"/>
        <v>0</v>
      </c>
      <c r="BJ220" s="14" t="s">
        <v>77</v>
      </c>
      <c r="BK220" s="174">
        <f t="shared" si="49"/>
        <v>0</v>
      </c>
      <c r="BL220" s="14" t="s">
        <v>169</v>
      </c>
      <c r="BM220" s="150" t="s">
        <v>470</v>
      </c>
    </row>
    <row r="221" spans="1:65" s="2" customFormat="1" ht="24.15" customHeight="1">
      <c r="A221" s="26"/>
      <c r="B221" s="138"/>
      <c r="C221" s="152" t="s">
        <v>306</v>
      </c>
      <c r="D221" s="152" t="s">
        <v>192</v>
      </c>
      <c r="E221" s="153" t="s">
        <v>452</v>
      </c>
      <c r="F221" s="154" t="s">
        <v>453</v>
      </c>
      <c r="G221" s="155" t="s">
        <v>239</v>
      </c>
      <c r="H221" s="156">
        <v>4.0869999999999997</v>
      </c>
      <c r="I221" s="157"/>
      <c r="J221" s="157">
        <f t="shared" si="40"/>
        <v>0</v>
      </c>
      <c r="K221" s="158"/>
      <c r="L221" s="159"/>
      <c r="M221" s="160" t="s">
        <v>1</v>
      </c>
      <c r="N221" s="161" t="s">
        <v>34</v>
      </c>
      <c r="O221" s="148">
        <v>0</v>
      </c>
      <c r="P221" s="148">
        <f t="shared" si="41"/>
        <v>0</v>
      </c>
      <c r="Q221" s="148">
        <v>0</v>
      </c>
      <c r="R221" s="148">
        <f t="shared" si="42"/>
        <v>0</v>
      </c>
      <c r="S221" s="148">
        <v>0</v>
      </c>
      <c r="T221" s="149">
        <f t="shared" si="4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0" t="s">
        <v>177</v>
      </c>
      <c r="AT221" s="150" t="s">
        <v>192</v>
      </c>
      <c r="AU221" s="150" t="s">
        <v>79</v>
      </c>
      <c r="AY221" s="14" t="s">
        <v>165</v>
      </c>
      <c r="BE221" s="151">
        <f t="shared" si="44"/>
        <v>0</v>
      </c>
      <c r="BF221" s="151">
        <f t="shared" si="45"/>
        <v>0</v>
      </c>
      <c r="BG221" s="151">
        <f t="shared" si="46"/>
        <v>0</v>
      </c>
      <c r="BH221" s="151">
        <f t="shared" si="47"/>
        <v>0</v>
      </c>
      <c r="BI221" s="151">
        <f t="shared" si="48"/>
        <v>0</v>
      </c>
      <c r="BJ221" s="14" t="s">
        <v>77</v>
      </c>
      <c r="BK221" s="174">
        <f t="shared" si="49"/>
        <v>0</v>
      </c>
      <c r="BL221" s="14" t="s">
        <v>169</v>
      </c>
      <c r="BM221" s="150" t="s">
        <v>471</v>
      </c>
    </row>
    <row r="222" spans="1:65" s="2" customFormat="1" ht="62.7" customHeight="1">
      <c r="A222" s="26"/>
      <c r="B222" s="138"/>
      <c r="C222" s="139" t="s">
        <v>472</v>
      </c>
      <c r="D222" s="139" t="s">
        <v>167</v>
      </c>
      <c r="E222" s="140" t="s">
        <v>473</v>
      </c>
      <c r="F222" s="141" t="s">
        <v>474</v>
      </c>
      <c r="G222" s="142" t="s">
        <v>173</v>
      </c>
      <c r="H222" s="143">
        <v>4.5599999999999996</v>
      </c>
      <c r="I222" s="144"/>
      <c r="J222" s="144">
        <f t="shared" si="40"/>
        <v>0</v>
      </c>
      <c r="K222" s="145"/>
      <c r="L222" s="27"/>
      <c r="M222" s="146" t="s">
        <v>1</v>
      </c>
      <c r="N222" s="147" t="s">
        <v>34</v>
      </c>
      <c r="O222" s="148">
        <v>0</v>
      </c>
      <c r="P222" s="148">
        <f t="shared" si="41"/>
        <v>0</v>
      </c>
      <c r="Q222" s="148">
        <v>0</v>
      </c>
      <c r="R222" s="148">
        <f t="shared" si="42"/>
        <v>0</v>
      </c>
      <c r="S222" s="148">
        <v>0</v>
      </c>
      <c r="T222" s="149">
        <f t="shared" si="4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0" t="s">
        <v>169</v>
      </c>
      <c r="AT222" s="150" t="s">
        <v>167</v>
      </c>
      <c r="AU222" s="150" t="s">
        <v>79</v>
      </c>
      <c r="AY222" s="14" t="s">
        <v>165</v>
      </c>
      <c r="BE222" s="151">
        <f t="shared" si="44"/>
        <v>0</v>
      </c>
      <c r="BF222" s="151">
        <f t="shared" si="45"/>
        <v>0</v>
      </c>
      <c r="BG222" s="151">
        <f t="shared" si="46"/>
        <v>0</v>
      </c>
      <c r="BH222" s="151">
        <f t="shared" si="47"/>
        <v>0</v>
      </c>
      <c r="BI222" s="151">
        <f t="shared" si="48"/>
        <v>0</v>
      </c>
      <c r="BJ222" s="14" t="s">
        <v>77</v>
      </c>
      <c r="BK222" s="174">
        <f t="shared" si="49"/>
        <v>0</v>
      </c>
      <c r="BL222" s="14" t="s">
        <v>169</v>
      </c>
      <c r="BM222" s="150" t="s">
        <v>475</v>
      </c>
    </row>
    <row r="223" spans="1:65" s="2" customFormat="1" ht="24.15" customHeight="1">
      <c r="A223" s="26"/>
      <c r="B223" s="138"/>
      <c r="C223" s="152" t="s">
        <v>308</v>
      </c>
      <c r="D223" s="152" t="s">
        <v>192</v>
      </c>
      <c r="E223" s="153" t="s">
        <v>459</v>
      </c>
      <c r="F223" s="154" t="s">
        <v>460</v>
      </c>
      <c r="G223" s="155" t="s">
        <v>239</v>
      </c>
      <c r="H223" s="156">
        <v>1.1399999999999999</v>
      </c>
      <c r="I223" s="157"/>
      <c r="J223" s="157">
        <f t="shared" si="40"/>
        <v>0</v>
      </c>
      <c r="K223" s="158"/>
      <c r="L223" s="159"/>
      <c r="M223" s="160" t="s">
        <v>1</v>
      </c>
      <c r="N223" s="161" t="s">
        <v>34</v>
      </c>
      <c r="O223" s="148">
        <v>0</v>
      </c>
      <c r="P223" s="148">
        <f t="shared" si="41"/>
        <v>0</v>
      </c>
      <c r="Q223" s="148">
        <v>0</v>
      </c>
      <c r="R223" s="148">
        <f t="shared" si="42"/>
        <v>0</v>
      </c>
      <c r="S223" s="148">
        <v>0</v>
      </c>
      <c r="T223" s="149">
        <f t="shared" si="4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0" t="s">
        <v>177</v>
      </c>
      <c r="AT223" s="150" t="s">
        <v>192</v>
      </c>
      <c r="AU223" s="150" t="s">
        <v>79</v>
      </c>
      <c r="AY223" s="14" t="s">
        <v>165</v>
      </c>
      <c r="BE223" s="151">
        <f t="shared" si="44"/>
        <v>0</v>
      </c>
      <c r="BF223" s="151">
        <f t="shared" si="45"/>
        <v>0</v>
      </c>
      <c r="BG223" s="151">
        <f t="shared" si="46"/>
        <v>0</v>
      </c>
      <c r="BH223" s="151">
        <f t="shared" si="47"/>
        <v>0</v>
      </c>
      <c r="BI223" s="151">
        <f t="shared" si="48"/>
        <v>0</v>
      </c>
      <c r="BJ223" s="14" t="s">
        <v>77</v>
      </c>
      <c r="BK223" s="174">
        <f t="shared" si="49"/>
        <v>0</v>
      </c>
      <c r="BL223" s="14" t="s">
        <v>169</v>
      </c>
      <c r="BM223" s="150" t="s">
        <v>476</v>
      </c>
    </row>
    <row r="224" spans="1:65" s="2" customFormat="1" ht="55.5" customHeight="1">
      <c r="A224" s="26"/>
      <c r="B224" s="138"/>
      <c r="C224" s="139" t="s">
        <v>477</v>
      </c>
      <c r="D224" s="139" t="s">
        <v>167</v>
      </c>
      <c r="E224" s="140" t="s">
        <v>478</v>
      </c>
      <c r="F224" s="141" t="s">
        <v>479</v>
      </c>
      <c r="G224" s="142" t="s">
        <v>239</v>
      </c>
      <c r="H224" s="143">
        <v>363.95699999999999</v>
      </c>
      <c r="I224" s="144"/>
      <c r="J224" s="144">
        <f t="shared" si="40"/>
        <v>0</v>
      </c>
      <c r="K224" s="145"/>
      <c r="L224" s="27"/>
      <c r="M224" s="146" t="s">
        <v>1</v>
      </c>
      <c r="N224" s="147" t="s">
        <v>34</v>
      </c>
      <c r="O224" s="148">
        <v>0</v>
      </c>
      <c r="P224" s="148">
        <f t="shared" si="41"/>
        <v>0</v>
      </c>
      <c r="Q224" s="148">
        <v>0</v>
      </c>
      <c r="R224" s="148">
        <f t="shared" si="42"/>
        <v>0</v>
      </c>
      <c r="S224" s="148">
        <v>0</v>
      </c>
      <c r="T224" s="149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0" t="s">
        <v>169</v>
      </c>
      <c r="AT224" s="150" t="s">
        <v>167</v>
      </c>
      <c r="AU224" s="150" t="s">
        <v>79</v>
      </c>
      <c r="AY224" s="14" t="s">
        <v>165</v>
      </c>
      <c r="BE224" s="151">
        <f t="shared" si="44"/>
        <v>0</v>
      </c>
      <c r="BF224" s="151">
        <f t="shared" si="45"/>
        <v>0</v>
      </c>
      <c r="BG224" s="151">
        <f t="shared" si="46"/>
        <v>0</v>
      </c>
      <c r="BH224" s="151">
        <f t="shared" si="47"/>
        <v>0</v>
      </c>
      <c r="BI224" s="151">
        <f t="shared" si="48"/>
        <v>0</v>
      </c>
      <c r="BJ224" s="14" t="s">
        <v>77</v>
      </c>
      <c r="BK224" s="174">
        <f t="shared" si="49"/>
        <v>0</v>
      </c>
      <c r="BL224" s="14" t="s">
        <v>169</v>
      </c>
      <c r="BM224" s="150" t="s">
        <v>480</v>
      </c>
    </row>
    <row r="225" spans="1:65" s="2" customFormat="1" ht="62.7" customHeight="1">
      <c r="A225" s="26"/>
      <c r="B225" s="138"/>
      <c r="C225" s="152" t="s">
        <v>309</v>
      </c>
      <c r="D225" s="152" t="s">
        <v>192</v>
      </c>
      <c r="E225" s="153" t="s">
        <v>481</v>
      </c>
      <c r="F225" s="154" t="s">
        <v>482</v>
      </c>
      <c r="G225" s="155" t="s">
        <v>239</v>
      </c>
      <c r="H225" s="156">
        <v>371.23599999999999</v>
      </c>
      <c r="I225" s="157"/>
      <c r="J225" s="157">
        <f t="shared" si="40"/>
        <v>0</v>
      </c>
      <c r="K225" s="158"/>
      <c r="L225" s="159"/>
      <c r="M225" s="160" t="s">
        <v>1</v>
      </c>
      <c r="N225" s="161" t="s">
        <v>34</v>
      </c>
      <c r="O225" s="148">
        <v>0</v>
      </c>
      <c r="P225" s="148">
        <f t="shared" si="41"/>
        <v>0</v>
      </c>
      <c r="Q225" s="148">
        <v>0</v>
      </c>
      <c r="R225" s="148">
        <f t="shared" si="42"/>
        <v>0</v>
      </c>
      <c r="S225" s="148">
        <v>0</v>
      </c>
      <c r="T225" s="149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0" t="s">
        <v>177</v>
      </c>
      <c r="AT225" s="150" t="s">
        <v>192</v>
      </c>
      <c r="AU225" s="150" t="s">
        <v>79</v>
      </c>
      <c r="AY225" s="14" t="s">
        <v>165</v>
      </c>
      <c r="BE225" s="151">
        <f t="shared" si="44"/>
        <v>0</v>
      </c>
      <c r="BF225" s="151">
        <f t="shared" si="45"/>
        <v>0</v>
      </c>
      <c r="BG225" s="151">
        <f t="shared" si="46"/>
        <v>0</v>
      </c>
      <c r="BH225" s="151">
        <f t="shared" si="47"/>
        <v>0</v>
      </c>
      <c r="BI225" s="151">
        <f t="shared" si="48"/>
        <v>0</v>
      </c>
      <c r="BJ225" s="14" t="s">
        <v>77</v>
      </c>
      <c r="BK225" s="174">
        <f t="shared" si="49"/>
        <v>0</v>
      </c>
      <c r="BL225" s="14" t="s">
        <v>169</v>
      </c>
      <c r="BM225" s="150" t="s">
        <v>483</v>
      </c>
    </row>
    <row r="226" spans="1:65" s="2" customFormat="1" ht="37.950000000000003" customHeight="1">
      <c r="A226" s="26"/>
      <c r="B226" s="138"/>
      <c r="C226" s="139" t="s">
        <v>484</v>
      </c>
      <c r="D226" s="139" t="s">
        <v>167</v>
      </c>
      <c r="E226" s="140" t="s">
        <v>485</v>
      </c>
      <c r="F226" s="141" t="s">
        <v>486</v>
      </c>
      <c r="G226" s="142" t="s">
        <v>239</v>
      </c>
      <c r="H226" s="143">
        <v>292.52999999999997</v>
      </c>
      <c r="I226" s="144"/>
      <c r="J226" s="144">
        <f t="shared" si="40"/>
        <v>0</v>
      </c>
      <c r="K226" s="145"/>
      <c r="L226" s="27"/>
      <c r="M226" s="146" t="s">
        <v>1</v>
      </c>
      <c r="N226" s="147" t="s">
        <v>34</v>
      </c>
      <c r="O226" s="148">
        <v>0</v>
      </c>
      <c r="P226" s="148">
        <f t="shared" si="41"/>
        <v>0</v>
      </c>
      <c r="Q226" s="148">
        <v>0</v>
      </c>
      <c r="R226" s="148">
        <f t="shared" si="42"/>
        <v>0</v>
      </c>
      <c r="S226" s="148">
        <v>0</v>
      </c>
      <c r="T226" s="149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0" t="s">
        <v>169</v>
      </c>
      <c r="AT226" s="150" t="s">
        <v>167</v>
      </c>
      <c r="AU226" s="150" t="s">
        <v>79</v>
      </c>
      <c r="AY226" s="14" t="s">
        <v>165</v>
      </c>
      <c r="BE226" s="151">
        <f t="shared" si="44"/>
        <v>0</v>
      </c>
      <c r="BF226" s="151">
        <f t="shared" si="45"/>
        <v>0</v>
      </c>
      <c r="BG226" s="151">
        <f t="shared" si="46"/>
        <v>0</v>
      </c>
      <c r="BH226" s="151">
        <f t="shared" si="47"/>
        <v>0</v>
      </c>
      <c r="BI226" s="151">
        <f t="shared" si="48"/>
        <v>0</v>
      </c>
      <c r="BJ226" s="14" t="s">
        <v>77</v>
      </c>
      <c r="BK226" s="174">
        <f t="shared" si="49"/>
        <v>0</v>
      </c>
      <c r="BL226" s="14" t="s">
        <v>169</v>
      </c>
      <c r="BM226" s="150" t="s">
        <v>487</v>
      </c>
    </row>
    <row r="227" spans="1:65" s="2" customFormat="1" ht="44.25" customHeight="1">
      <c r="A227" s="26"/>
      <c r="B227" s="138"/>
      <c r="C227" s="139" t="s">
        <v>311</v>
      </c>
      <c r="D227" s="139" t="s">
        <v>167</v>
      </c>
      <c r="E227" s="140" t="s">
        <v>488</v>
      </c>
      <c r="F227" s="141" t="s">
        <v>489</v>
      </c>
      <c r="G227" s="142" t="s">
        <v>239</v>
      </c>
      <c r="H227" s="143">
        <v>411.024</v>
      </c>
      <c r="I227" s="144"/>
      <c r="J227" s="144">
        <f t="shared" si="40"/>
        <v>0</v>
      </c>
      <c r="K227" s="145"/>
      <c r="L227" s="27"/>
      <c r="M227" s="146" t="s">
        <v>1</v>
      </c>
      <c r="N227" s="147" t="s">
        <v>34</v>
      </c>
      <c r="O227" s="148">
        <v>0</v>
      </c>
      <c r="P227" s="148">
        <f t="shared" si="41"/>
        <v>0</v>
      </c>
      <c r="Q227" s="148">
        <v>0</v>
      </c>
      <c r="R227" s="148">
        <f t="shared" si="42"/>
        <v>0</v>
      </c>
      <c r="S227" s="148">
        <v>0</v>
      </c>
      <c r="T227" s="149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0" t="s">
        <v>169</v>
      </c>
      <c r="AT227" s="150" t="s">
        <v>167</v>
      </c>
      <c r="AU227" s="150" t="s">
        <v>79</v>
      </c>
      <c r="AY227" s="14" t="s">
        <v>165</v>
      </c>
      <c r="BE227" s="151">
        <f t="shared" si="44"/>
        <v>0</v>
      </c>
      <c r="BF227" s="151">
        <f t="shared" si="45"/>
        <v>0</v>
      </c>
      <c r="BG227" s="151">
        <f t="shared" si="46"/>
        <v>0</v>
      </c>
      <c r="BH227" s="151">
        <f t="shared" si="47"/>
        <v>0</v>
      </c>
      <c r="BI227" s="151">
        <f t="shared" si="48"/>
        <v>0</v>
      </c>
      <c r="BJ227" s="14" t="s">
        <v>77</v>
      </c>
      <c r="BK227" s="174">
        <f t="shared" si="49"/>
        <v>0</v>
      </c>
      <c r="BL227" s="14" t="s">
        <v>169</v>
      </c>
      <c r="BM227" s="150" t="s">
        <v>490</v>
      </c>
    </row>
    <row r="228" spans="1:65" s="2" customFormat="1" ht="44.25" customHeight="1">
      <c r="A228" s="26"/>
      <c r="B228" s="138"/>
      <c r="C228" s="139" t="s">
        <v>491</v>
      </c>
      <c r="D228" s="139" t="s">
        <v>167</v>
      </c>
      <c r="E228" s="140" t="s">
        <v>492</v>
      </c>
      <c r="F228" s="141" t="s">
        <v>493</v>
      </c>
      <c r="G228" s="142" t="s">
        <v>239</v>
      </c>
      <c r="H228" s="143">
        <v>6.16</v>
      </c>
      <c r="I228" s="144"/>
      <c r="J228" s="144">
        <f t="shared" si="40"/>
        <v>0</v>
      </c>
      <c r="K228" s="145"/>
      <c r="L228" s="27"/>
      <c r="M228" s="146" t="s">
        <v>1</v>
      </c>
      <c r="N228" s="147" t="s">
        <v>34</v>
      </c>
      <c r="O228" s="148">
        <v>0</v>
      </c>
      <c r="P228" s="148">
        <f t="shared" si="41"/>
        <v>0</v>
      </c>
      <c r="Q228" s="148">
        <v>0</v>
      </c>
      <c r="R228" s="148">
        <f t="shared" si="42"/>
        <v>0</v>
      </c>
      <c r="S228" s="148">
        <v>0</v>
      </c>
      <c r="T228" s="149">
        <f t="shared" si="4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0" t="s">
        <v>169</v>
      </c>
      <c r="AT228" s="150" t="s">
        <v>167</v>
      </c>
      <c r="AU228" s="150" t="s">
        <v>79</v>
      </c>
      <c r="AY228" s="14" t="s">
        <v>165</v>
      </c>
      <c r="BE228" s="151">
        <f t="shared" si="44"/>
        <v>0</v>
      </c>
      <c r="BF228" s="151">
        <f t="shared" si="45"/>
        <v>0</v>
      </c>
      <c r="BG228" s="151">
        <f t="shared" si="46"/>
        <v>0</v>
      </c>
      <c r="BH228" s="151">
        <f t="shared" si="47"/>
        <v>0</v>
      </c>
      <c r="BI228" s="151">
        <f t="shared" si="48"/>
        <v>0</v>
      </c>
      <c r="BJ228" s="14" t="s">
        <v>77</v>
      </c>
      <c r="BK228" s="174">
        <f t="shared" si="49"/>
        <v>0</v>
      </c>
      <c r="BL228" s="14" t="s">
        <v>169</v>
      </c>
      <c r="BM228" s="150" t="s">
        <v>494</v>
      </c>
    </row>
    <row r="229" spans="1:65" s="2" customFormat="1" ht="37.950000000000003" customHeight="1">
      <c r="A229" s="26"/>
      <c r="B229" s="138"/>
      <c r="C229" s="139" t="s">
        <v>312</v>
      </c>
      <c r="D229" s="139" t="s">
        <v>167</v>
      </c>
      <c r="E229" s="140" t="s">
        <v>495</v>
      </c>
      <c r="F229" s="141" t="s">
        <v>496</v>
      </c>
      <c r="G229" s="142" t="s">
        <v>239</v>
      </c>
      <c r="H229" s="143">
        <v>56.469000000000001</v>
      </c>
      <c r="I229" s="144"/>
      <c r="J229" s="144">
        <f t="shared" si="40"/>
        <v>0</v>
      </c>
      <c r="K229" s="145"/>
      <c r="L229" s="27"/>
      <c r="M229" s="146" t="s">
        <v>1</v>
      </c>
      <c r="N229" s="147" t="s">
        <v>34</v>
      </c>
      <c r="O229" s="148">
        <v>0</v>
      </c>
      <c r="P229" s="148">
        <f t="shared" si="41"/>
        <v>0</v>
      </c>
      <c r="Q229" s="148">
        <v>0</v>
      </c>
      <c r="R229" s="148">
        <f t="shared" si="42"/>
        <v>0</v>
      </c>
      <c r="S229" s="148">
        <v>0</v>
      </c>
      <c r="T229" s="149">
        <f t="shared" si="4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0" t="s">
        <v>169</v>
      </c>
      <c r="AT229" s="150" t="s">
        <v>167</v>
      </c>
      <c r="AU229" s="150" t="s">
        <v>79</v>
      </c>
      <c r="AY229" s="14" t="s">
        <v>165</v>
      </c>
      <c r="BE229" s="151">
        <f t="shared" si="44"/>
        <v>0</v>
      </c>
      <c r="BF229" s="151">
        <f t="shared" si="45"/>
        <v>0</v>
      </c>
      <c r="BG229" s="151">
        <f t="shared" si="46"/>
        <v>0</v>
      </c>
      <c r="BH229" s="151">
        <f t="shared" si="47"/>
        <v>0</v>
      </c>
      <c r="BI229" s="151">
        <f t="shared" si="48"/>
        <v>0</v>
      </c>
      <c r="BJ229" s="14" t="s">
        <v>77</v>
      </c>
      <c r="BK229" s="174">
        <f t="shared" si="49"/>
        <v>0</v>
      </c>
      <c r="BL229" s="14" t="s">
        <v>169</v>
      </c>
      <c r="BM229" s="150" t="s">
        <v>497</v>
      </c>
    </row>
    <row r="230" spans="1:65" s="2" customFormat="1" ht="16.5" customHeight="1">
      <c r="A230" s="26"/>
      <c r="B230" s="138"/>
      <c r="C230" s="139" t="s">
        <v>498</v>
      </c>
      <c r="D230" s="139" t="s">
        <v>167</v>
      </c>
      <c r="E230" s="140" t="s">
        <v>499</v>
      </c>
      <c r="F230" s="141" t="s">
        <v>500</v>
      </c>
      <c r="G230" s="142" t="s">
        <v>239</v>
      </c>
      <c r="H230" s="143">
        <v>314.04500000000002</v>
      </c>
      <c r="I230" s="144"/>
      <c r="J230" s="144">
        <f t="shared" si="40"/>
        <v>0</v>
      </c>
      <c r="K230" s="145"/>
      <c r="L230" s="27"/>
      <c r="M230" s="146" t="s">
        <v>1</v>
      </c>
      <c r="N230" s="147" t="s">
        <v>34</v>
      </c>
      <c r="O230" s="148">
        <v>0</v>
      </c>
      <c r="P230" s="148">
        <f t="shared" si="41"/>
        <v>0</v>
      </c>
      <c r="Q230" s="148">
        <v>0</v>
      </c>
      <c r="R230" s="148">
        <f t="shared" si="42"/>
        <v>0</v>
      </c>
      <c r="S230" s="148">
        <v>0</v>
      </c>
      <c r="T230" s="149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0" t="s">
        <v>169</v>
      </c>
      <c r="AT230" s="150" t="s">
        <v>167</v>
      </c>
      <c r="AU230" s="150" t="s">
        <v>79</v>
      </c>
      <c r="AY230" s="14" t="s">
        <v>165</v>
      </c>
      <c r="BE230" s="151">
        <f t="shared" si="44"/>
        <v>0</v>
      </c>
      <c r="BF230" s="151">
        <f t="shared" si="45"/>
        <v>0</v>
      </c>
      <c r="BG230" s="151">
        <f t="shared" si="46"/>
        <v>0</v>
      </c>
      <c r="BH230" s="151">
        <f t="shared" si="47"/>
        <v>0</v>
      </c>
      <c r="BI230" s="151">
        <f t="shared" si="48"/>
        <v>0</v>
      </c>
      <c r="BJ230" s="14" t="s">
        <v>77</v>
      </c>
      <c r="BK230" s="174">
        <f t="shared" si="49"/>
        <v>0</v>
      </c>
      <c r="BL230" s="14" t="s">
        <v>169</v>
      </c>
      <c r="BM230" s="150" t="s">
        <v>501</v>
      </c>
    </row>
    <row r="231" spans="1:65" s="2" customFormat="1" ht="33" customHeight="1">
      <c r="A231" s="26"/>
      <c r="B231" s="138"/>
      <c r="C231" s="139" t="s">
        <v>503</v>
      </c>
      <c r="D231" s="139" t="s">
        <v>167</v>
      </c>
      <c r="E231" s="140" t="s">
        <v>504</v>
      </c>
      <c r="F231" s="141" t="s">
        <v>505</v>
      </c>
      <c r="G231" s="142" t="s">
        <v>168</v>
      </c>
      <c r="H231" s="143">
        <v>13.428000000000001</v>
      </c>
      <c r="I231" s="144"/>
      <c r="J231" s="144">
        <f t="shared" si="40"/>
        <v>0</v>
      </c>
      <c r="K231" s="145"/>
      <c r="L231" s="27"/>
      <c r="M231" s="146" t="s">
        <v>1</v>
      </c>
      <c r="N231" s="147" t="s">
        <v>34</v>
      </c>
      <c r="O231" s="148">
        <v>0</v>
      </c>
      <c r="P231" s="148">
        <f t="shared" si="41"/>
        <v>0</v>
      </c>
      <c r="Q231" s="148">
        <v>0</v>
      </c>
      <c r="R231" s="148">
        <f t="shared" si="42"/>
        <v>0</v>
      </c>
      <c r="S231" s="148">
        <v>0</v>
      </c>
      <c r="T231" s="149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0" t="s">
        <v>169</v>
      </c>
      <c r="AT231" s="150" t="s">
        <v>167</v>
      </c>
      <c r="AU231" s="150" t="s">
        <v>79</v>
      </c>
      <c r="AY231" s="14" t="s">
        <v>165</v>
      </c>
      <c r="BE231" s="151">
        <f t="shared" si="44"/>
        <v>0</v>
      </c>
      <c r="BF231" s="151">
        <f t="shared" si="45"/>
        <v>0</v>
      </c>
      <c r="BG231" s="151">
        <f t="shared" si="46"/>
        <v>0</v>
      </c>
      <c r="BH231" s="151">
        <f t="shared" si="47"/>
        <v>0</v>
      </c>
      <c r="BI231" s="151">
        <f t="shared" si="48"/>
        <v>0</v>
      </c>
      <c r="BJ231" s="14" t="s">
        <v>77</v>
      </c>
      <c r="BK231" s="174">
        <f t="shared" si="49"/>
        <v>0</v>
      </c>
      <c r="BL231" s="14" t="s">
        <v>169</v>
      </c>
      <c r="BM231" s="150" t="s">
        <v>506</v>
      </c>
    </row>
    <row r="232" spans="1:65" s="2" customFormat="1" ht="33" customHeight="1">
      <c r="A232" s="26"/>
      <c r="B232" s="138"/>
      <c r="C232" s="139" t="s">
        <v>317</v>
      </c>
      <c r="D232" s="139" t="s">
        <v>167</v>
      </c>
      <c r="E232" s="140" t="s">
        <v>507</v>
      </c>
      <c r="F232" s="141" t="s">
        <v>508</v>
      </c>
      <c r="G232" s="142" t="s">
        <v>168</v>
      </c>
      <c r="H232" s="143">
        <v>3.9</v>
      </c>
      <c r="I232" s="144"/>
      <c r="J232" s="144">
        <f t="shared" si="40"/>
        <v>0</v>
      </c>
      <c r="K232" s="145"/>
      <c r="L232" s="27"/>
      <c r="M232" s="146" t="s">
        <v>1</v>
      </c>
      <c r="N232" s="147" t="s">
        <v>34</v>
      </c>
      <c r="O232" s="148">
        <v>0</v>
      </c>
      <c r="P232" s="148">
        <f t="shared" si="41"/>
        <v>0</v>
      </c>
      <c r="Q232" s="148">
        <v>0</v>
      </c>
      <c r="R232" s="148">
        <f t="shared" si="42"/>
        <v>0</v>
      </c>
      <c r="S232" s="148">
        <v>0</v>
      </c>
      <c r="T232" s="149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0" t="s">
        <v>169</v>
      </c>
      <c r="AT232" s="150" t="s">
        <v>167</v>
      </c>
      <c r="AU232" s="150" t="s">
        <v>79</v>
      </c>
      <c r="AY232" s="14" t="s">
        <v>165</v>
      </c>
      <c r="BE232" s="151">
        <f t="shared" si="44"/>
        <v>0</v>
      </c>
      <c r="BF232" s="151">
        <f t="shared" si="45"/>
        <v>0</v>
      </c>
      <c r="BG232" s="151">
        <f t="shared" si="46"/>
        <v>0</v>
      </c>
      <c r="BH232" s="151">
        <f t="shared" si="47"/>
        <v>0</v>
      </c>
      <c r="BI232" s="151">
        <f t="shared" si="48"/>
        <v>0</v>
      </c>
      <c r="BJ232" s="14" t="s">
        <v>77</v>
      </c>
      <c r="BK232" s="174">
        <f t="shared" si="49"/>
        <v>0</v>
      </c>
      <c r="BL232" s="14" t="s">
        <v>169</v>
      </c>
      <c r="BM232" s="150" t="s">
        <v>509</v>
      </c>
    </row>
    <row r="233" spans="1:65" s="2" customFormat="1" ht="44.25" customHeight="1">
      <c r="A233" s="26"/>
      <c r="B233" s="138"/>
      <c r="C233" s="139" t="s">
        <v>510</v>
      </c>
      <c r="D233" s="139" t="s">
        <v>167</v>
      </c>
      <c r="E233" s="140" t="s">
        <v>511</v>
      </c>
      <c r="F233" s="141" t="s">
        <v>512</v>
      </c>
      <c r="G233" s="142" t="s">
        <v>168</v>
      </c>
      <c r="H233" s="143">
        <v>13.428000000000001</v>
      </c>
      <c r="I233" s="144"/>
      <c r="J233" s="144">
        <f t="shared" si="40"/>
        <v>0</v>
      </c>
      <c r="K233" s="145"/>
      <c r="L233" s="27"/>
      <c r="M233" s="146" t="s">
        <v>1</v>
      </c>
      <c r="N233" s="147" t="s">
        <v>34</v>
      </c>
      <c r="O233" s="148">
        <v>0</v>
      </c>
      <c r="P233" s="148">
        <f t="shared" si="41"/>
        <v>0</v>
      </c>
      <c r="Q233" s="148">
        <v>0</v>
      </c>
      <c r="R233" s="148">
        <f t="shared" si="42"/>
        <v>0</v>
      </c>
      <c r="S233" s="148">
        <v>0</v>
      </c>
      <c r="T233" s="149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0" t="s">
        <v>169</v>
      </c>
      <c r="AT233" s="150" t="s">
        <v>167</v>
      </c>
      <c r="AU233" s="150" t="s">
        <v>79</v>
      </c>
      <c r="AY233" s="14" t="s">
        <v>165</v>
      </c>
      <c r="BE233" s="151">
        <f t="shared" si="44"/>
        <v>0</v>
      </c>
      <c r="BF233" s="151">
        <f t="shared" si="45"/>
        <v>0</v>
      </c>
      <c r="BG233" s="151">
        <f t="shared" si="46"/>
        <v>0</v>
      </c>
      <c r="BH233" s="151">
        <f t="shared" si="47"/>
        <v>0</v>
      </c>
      <c r="BI233" s="151">
        <f t="shared" si="48"/>
        <v>0</v>
      </c>
      <c r="BJ233" s="14" t="s">
        <v>77</v>
      </c>
      <c r="BK233" s="174">
        <f t="shared" si="49"/>
        <v>0</v>
      </c>
      <c r="BL233" s="14" t="s">
        <v>169</v>
      </c>
      <c r="BM233" s="150" t="s">
        <v>513</v>
      </c>
    </row>
    <row r="234" spans="1:65" s="2" customFormat="1" ht="44.25" customHeight="1">
      <c r="A234" s="26"/>
      <c r="B234" s="138"/>
      <c r="C234" s="139" t="s">
        <v>319</v>
      </c>
      <c r="D234" s="139" t="s">
        <v>167</v>
      </c>
      <c r="E234" s="140" t="s">
        <v>514</v>
      </c>
      <c r="F234" s="141" t="s">
        <v>515</v>
      </c>
      <c r="G234" s="142" t="s">
        <v>168</v>
      </c>
      <c r="H234" s="143">
        <v>3.9</v>
      </c>
      <c r="I234" s="144"/>
      <c r="J234" s="144">
        <f t="shared" si="40"/>
        <v>0</v>
      </c>
      <c r="K234" s="145"/>
      <c r="L234" s="27"/>
      <c r="M234" s="146" t="s">
        <v>1</v>
      </c>
      <c r="N234" s="147" t="s">
        <v>34</v>
      </c>
      <c r="O234" s="148">
        <v>0</v>
      </c>
      <c r="P234" s="148">
        <f t="shared" si="41"/>
        <v>0</v>
      </c>
      <c r="Q234" s="148">
        <v>0</v>
      </c>
      <c r="R234" s="148">
        <f t="shared" si="42"/>
        <v>0</v>
      </c>
      <c r="S234" s="148">
        <v>0</v>
      </c>
      <c r="T234" s="149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0" t="s">
        <v>169</v>
      </c>
      <c r="AT234" s="150" t="s">
        <v>167</v>
      </c>
      <c r="AU234" s="150" t="s">
        <v>79</v>
      </c>
      <c r="AY234" s="14" t="s">
        <v>165</v>
      </c>
      <c r="BE234" s="151">
        <f t="shared" si="44"/>
        <v>0</v>
      </c>
      <c r="BF234" s="151">
        <f t="shared" si="45"/>
        <v>0</v>
      </c>
      <c r="BG234" s="151">
        <f t="shared" si="46"/>
        <v>0</v>
      </c>
      <c r="BH234" s="151">
        <f t="shared" si="47"/>
        <v>0</v>
      </c>
      <c r="BI234" s="151">
        <f t="shared" si="48"/>
        <v>0</v>
      </c>
      <c r="BJ234" s="14" t="s">
        <v>77</v>
      </c>
      <c r="BK234" s="174">
        <f t="shared" si="49"/>
        <v>0</v>
      </c>
      <c r="BL234" s="14" t="s">
        <v>169</v>
      </c>
      <c r="BM234" s="150" t="s">
        <v>516</v>
      </c>
    </row>
    <row r="235" spans="1:65" s="2" customFormat="1" ht="21.75" customHeight="1">
      <c r="A235" s="26"/>
      <c r="B235" s="138"/>
      <c r="C235" s="139" t="s">
        <v>517</v>
      </c>
      <c r="D235" s="139" t="s">
        <v>167</v>
      </c>
      <c r="E235" s="140" t="s">
        <v>518</v>
      </c>
      <c r="F235" s="141" t="s">
        <v>519</v>
      </c>
      <c r="G235" s="142" t="s">
        <v>220</v>
      </c>
      <c r="H235" s="143">
        <v>0.36499999999999999</v>
      </c>
      <c r="I235" s="144"/>
      <c r="J235" s="144">
        <f t="shared" si="40"/>
        <v>0</v>
      </c>
      <c r="K235" s="145"/>
      <c r="L235" s="27"/>
      <c r="M235" s="146" t="s">
        <v>1</v>
      </c>
      <c r="N235" s="147" t="s">
        <v>34</v>
      </c>
      <c r="O235" s="148">
        <v>0</v>
      </c>
      <c r="P235" s="148">
        <f t="shared" si="41"/>
        <v>0</v>
      </c>
      <c r="Q235" s="148">
        <v>0</v>
      </c>
      <c r="R235" s="148">
        <f t="shared" si="42"/>
        <v>0</v>
      </c>
      <c r="S235" s="148">
        <v>0</v>
      </c>
      <c r="T235" s="149">
        <f t="shared" si="4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0" t="s">
        <v>169</v>
      </c>
      <c r="AT235" s="150" t="s">
        <v>167</v>
      </c>
      <c r="AU235" s="150" t="s">
        <v>79</v>
      </c>
      <c r="AY235" s="14" t="s">
        <v>165</v>
      </c>
      <c r="BE235" s="151">
        <f t="shared" si="44"/>
        <v>0</v>
      </c>
      <c r="BF235" s="151">
        <f t="shared" si="45"/>
        <v>0</v>
      </c>
      <c r="BG235" s="151">
        <f t="shared" si="46"/>
        <v>0</v>
      </c>
      <c r="BH235" s="151">
        <f t="shared" si="47"/>
        <v>0</v>
      </c>
      <c r="BI235" s="151">
        <f t="shared" si="48"/>
        <v>0</v>
      </c>
      <c r="BJ235" s="14" t="s">
        <v>77</v>
      </c>
      <c r="BK235" s="174">
        <f t="shared" si="49"/>
        <v>0</v>
      </c>
      <c r="BL235" s="14" t="s">
        <v>169</v>
      </c>
      <c r="BM235" s="150" t="s">
        <v>520</v>
      </c>
    </row>
    <row r="236" spans="1:65" s="2" customFormat="1" ht="21.75" customHeight="1">
      <c r="A236" s="26"/>
      <c r="B236" s="138"/>
      <c r="C236" s="139" t="s">
        <v>320</v>
      </c>
      <c r="D236" s="139" t="s">
        <v>167</v>
      </c>
      <c r="E236" s="140" t="s">
        <v>518</v>
      </c>
      <c r="F236" s="141" t="s">
        <v>519</v>
      </c>
      <c r="G236" s="142" t="s">
        <v>220</v>
      </c>
      <c r="H236" s="143">
        <v>0.15</v>
      </c>
      <c r="I236" s="144"/>
      <c r="J236" s="144">
        <f t="shared" si="40"/>
        <v>0</v>
      </c>
      <c r="K236" s="145"/>
      <c r="L236" s="27"/>
      <c r="M236" s="146" t="s">
        <v>1</v>
      </c>
      <c r="N236" s="147" t="s">
        <v>34</v>
      </c>
      <c r="O236" s="148">
        <v>0</v>
      </c>
      <c r="P236" s="148">
        <f t="shared" si="41"/>
        <v>0</v>
      </c>
      <c r="Q236" s="148">
        <v>0</v>
      </c>
      <c r="R236" s="148">
        <f t="shared" si="42"/>
        <v>0</v>
      </c>
      <c r="S236" s="148">
        <v>0</v>
      </c>
      <c r="T236" s="149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0" t="s">
        <v>169</v>
      </c>
      <c r="AT236" s="150" t="s">
        <v>167</v>
      </c>
      <c r="AU236" s="150" t="s">
        <v>79</v>
      </c>
      <c r="AY236" s="14" t="s">
        <v>165</v>
      </c>
      <c r="BE236" s="151">
        <f t="shared" si="44"/>
        <v>0</v>
      </c>
      <c r="BF236" s="151">
        <f t="shared" si="45"/>
        <v>0</v>
      </c>
      <c r="BG236" s="151">
        <f t="shared" si="46"/>
        <v>0</v>
      </c>
      <c r="BH236" s="151">
        <f t="shared" si="47"/>
        <v>0</v>
      </c>
      <c r="BI236" s="151">
        <f t="shared" si="48"/>
        <v>0</v>
      </c>
      <c r="BJ236" s="14" t="s">
        <v>77</v>
      </c>
      <c r="BK236" s="174">
        <f t="shared" si="49"/>
        <v>0</v>
      </c>
      <c r="BL236" s="14" t="s">
        <v>169</v>
      </c>
      <c r="BM236" s="150" t="s">
        <v>521</v>
      </c>
    </row>
    <row r="237" spans="1:65" s="2" customFormat="1" ht="24.15" customHeight="1">
      <c r="A237" s="26"/>
      <c r="B237" s="138"/>
      <c r="C237" s="139" t="s">
        <v>522</v>
      </c>
      <c r="D237" s="139" t="s">
        <v>167</v>
      </c>
      <c r="E237" s="140" t="s">
        <v>523</v>
      </c>
      <c r="F237" s="141" t="s">
        <v>524</v>
      </c>
      <c r="G237" s="142" t="s">
        <v>239</v>
      </c>
      <c r="H237" s="143">
        <v>194.5</v>
      </c>
      <c r="I237" s="144"/>
      <c r="J237" s="144">
        <f t="shared" si="40"/>
        <v>0</v>
      </c>
      <c r="K237" s="145"/>
      <c r="L237" s="27"/>
      <c r="M237" s="146" t="s">
        <v>1</v>
      </c>
      <c r="N237" s="147" t="s">
        <v>34</v>
      </c>
      <c r="O237" s="148">
        <v>0</v>
      </c>
      <c r="P237" s="148">
        <f t="shared" si="41"/>
        <v>0</v>
      </c>
      <c r="Q237" s="148">
        <v>0</v>
      </c>
      <c r="R237" s="148">
        <f t="shared" si="42"/>
        <v>0</v>
      </c>
      <c r="S237" s="148">
        <v>0</v>
      </c>
      <c r="T237" s="149">
        <f t="shared" si="4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0" t="s">
        <v>169</v>
      </c>
      <c r="AT237" s="150" t="s">
        <v>167</v>
      </c>
      <c r="AU237" s="150" t="s">
        <v>79</v>
      </c>
      <c r="AY237" s="14" t="s">
        <v>165</v>
      </c>
      <c r="BE237" s="151">
        <f t="shared" si="44"/>
        <v>0</v>
      </c>
      <c r="BF237" s="151">
        <f t="shared" si="45"/>
        <v>0</v>
      </c>
      <c r="BG237" s="151">
        <f t="shared" si="46"/>
        <v>0</v>
      </c>
      <c r="BH237" s="151">
        <f t="shared" si="47"/>
        <v>0</v>
      </c>
      <c r="BI237" s="151">
        <f t="shared" si="48"/>
        <v>0</v>
      </c>
      <c r="BJ237" s="14" t="s">
        <v>77</v>
      </c>
      <c r="BK237" s="174">
        <f t="shared" si="49"/>
        <v>0</v>
      </c>
      <c r="BL237" s="14" t="s">
        <v>169</v>
      </c>
      <c r="BM237" s="150" t="s">
        <v>525</v>
      </c>
    </row>
    <row r="238" spans="1:65" s="2" customFormat="1" ht="37.950000000000003" customHeight="1">
      <c r="A238" s="26"/>
      <c r="B238" s="138"/>
      <c r="C238" s="139" t="s">
        <v>321</v>
      </c>
      <c r="D238" s="139" t="s">
        <v>167</v>
      </c>
      <c r="E238" s="140" t="s">
        <v>526</v>
      </c>
      <c r="F238" s="141" t="s">
        <v>527</v>
      </c>
      <c r="G238" s="142" t="s">
        <v>239</v>
      </c>
      <c r="H238" s="143">
        <v>583.5</v>
      </c>
      <c r="I238" s="144"/>
      <c r="J238" s="144">
        <f t="shared" si="40"/>
        <v>0</v>
      </c>
      <c r="K238" s="145"/>
      <c r="L238" s="27"/>
      <c r="M238" s="146" t="s">
        <v>1</v>
      </c>
      <c r="N238" s="147" t="s">
        <v>34</v>
      </c>
      <c r="O238" s="148">
        <v>0</v>
      </c>
      <c r="P238" s="148">
        <f t="shared" si="41"/>
        <v>0</v>
      </c>
      <c r="Q238" s="148">
        <v>0</v>
      </c>
      <c r="R238" s="148">
        <f t="shared" si="42"/>
        <v>0</v>
      </c>
      <c r="S238" s="148">
        <v>0</v>
      </c>
      <c r="T238" s="149">
        <f t="shared" si="4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0" t="s">
        <v>169</v>
      </c>
      <c r="AT238" s="150" t="s">
        <v>167</v>
      </c>
      <c r="AU238" s="150" t="s">
        <v>79</v>
      </c>
      <c r="AY238" s="14" t="s">
        <v>165</v>
      </c>
      <c r="BE238" s="151">
        <f t="shared" si="44"/>
        <v>0</v>
      </c>
      <c r="BF238" s="151">
        <f t="shared" si="45"/>
        <v>0</v>
      </c>
      <c r="BG238" s="151">
        <f t="shared" si="46"/>
        <v>0</v>
      </c>
      <c r="BH238" s="151">
        <f t="shared" si="47"/>
        <v>0</v>
      </c>
      <c r="BI238" s="151">
        <f t="shared" si="48"/>
        <v>0</v>
      </c>
      <c r="BJ238" s="14" t="s">
        <v>77</v>
      </c>
      <c r="BK238" s="174">
        <f t="shared" si="49"/>
        <v>0</v>
      </c>
      <c r="BL238" s="14" t="s">
        <v>169</v>
      </c>
      <c r="BM238" s="150" t="s">
        <v>528</v>
      </c>
    </row>
    <row r="239" spans="1:65" s="2" customFormat="1" ht="33" customHeight="1">
      <c r="A239" s="26"/>
      <c r="B239" s="138"/>
      <c r="C239" s="139" t="s">
        <v>529</v>
      </c>
      <c r="D239" s="139" t="s">
        <v>167</v>
      </c>
      <c r="E239" s="140" t="s">
        <v>530</v>
      </c>
      <c r="F239" s="141" t="s">
        <v>531</v>
      </c>
      <c r="G239" s="142" t="s">
        <v>239</v>
      </c>
      <c r="H239" s="143">
        <v>207.57499999999999</v>
      </c>
      <c r="I239" s="144"/>
      <c r="J239" s="144">
        <f t="shared" si="40"/>
        <v>0</v>
      </c>
      <c r="K239" s="145"/>
      <c r="L239" s="27"/>
      <c r="M239" s="146" t="s">
        <v>1</v>
      </c>
      <c r="N239" s="147" t="s">
        <v>34</v>
      </c>
      <c r="O239" s="148">
        <v>0</v>
      </c>
      <c r="P239" s="148">
        <f t="shared" si="41"/>
        <v>0</v>
      </c>
      <c r="Q239" s="148">
        <v>0</v>
      </c>
      <c r="R239" s="148">
        <f t="shared" si="42"/>
        <v>0</v>
      </c>
      <c r="S239" s="148">
        <v>0</v>
      </c>
      <c r="T239" s="149">
        <f t="shared" si="4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0" t="s">
        <v>169</v>
      </c>
      <c r="AT239" s="150" t="s">
        <v>167</v>
      </c>
      <c r="AU239" s="150" t="s">
        <v>79</v>
      </c>
      <c r="AY239" s="14" t="s">
        <v>165</v>
      </c>
      <c r="BE239" s="151">
        <f t="shared" si="44"/>
        <v>0</v>
      </c>
      <c r="BF239" s="151">
        <f t="shared" si="45"/>
        <v>0</v>
      </c>
      <c r="BG239" s="151">
        <f t="shared" si="46"/>
        <v>0</v>
      </c>
      <c r="BH239" s="151">
        <f t="shared" si="47"/>
        <v>0</v>
      </c>
      <c r="BI239" s="151">
        <f t="shared" si="48"/>
        <v>0</v>
      </c>
      <c r="BJ239" s="14" t="s">
        <v>77</v>
      </c>
      <c r="BK239" s="174">
        <f t="shared" si="49"/>
        <v>0</v>
      </c>
      <c r="BL239" s="14" t="s">
        <v>169</v>
      </c>
      <c r="BM239" s="150" t="s">
        <v>532</v>
      </c>
    </row>
    <row r="240" spans="1:65" s="2" customFormat="1" ht="55.5" customHeight="1">
      <c r="A240" s="26"/>
      <c r="B240" s="138"/>
      <c r="C240" s="139" t="s">
        <v>324</v>
      </c>
      <c r="D240" s="139" t="s">
        <v>167</v>
      </c>
      <c r="E240" s="140" t="s">
        <v>533</v>
      </c>
      <c r="F240" s="141" t="s">
        <v>534</v>
      </c>
      <c r="G240" s="142" t="s">
        <v>239</v>
      </c>
      <c r="H240" s="143">
        <v>79.933000000000007</v>
      </c>
      <c r="I240" s="144"/>
      <c r="J240" s="144">
        <f t="shared" si="40"/>
        <v>0</v>
      </c>
      <c r="K240" s="145"/>
      <c r="L240" s="27"/>
      <c r="M240" s="146" t="s">
        <v>1</v>
      </c>
      <c r="N240" s="147" t="s">
        <v>34</v>
      </c>
      <c r="O240" s="148">
        <v>0</v>
      </c>
      <c r="P240" s="148">
        <f t="shared" si="41"/>
        <v>0</v>
      </c>
      <c r="Q240" s="148">
        <v>0</v>
      </c>
      <c r="R240" s="148">
        <f t="shared" si="42"/>
        <v>0</v>
      </c>
      <c r="S240" s="148">
        <v>0</v>
      </c>
      <c r="T240" s="149">
        <f t="shared" si="4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0" t="s">
        <v>169</v>
      </c>
      <c r="AT240" s="150" t="s">
        <v>167</v>
      </c>
      <c r="AU240" s="150" t="s">
        <v>79</v>
      </c>
      <c r="AY240" s="14" t="s">
        <v>165</v>
      </c>
      <c r="BE240" s="151">
        <f t="shared" si="44"/>
        <v>0</v>
      </c>
      <c r="BF240" s="151">
        <f t="shared" si="45"/>
        <v>0</v>
      </c>
      <c r="BG240" s="151">
        <f t="shared" si="46"/>
        <v>0</v>
      </c>
      <c r="BH240" s="151">
        <f t="shared" si="47"/>
        <v>0</v>
      </c>
      <c r="BI240" s="151">
        <f t="shared" si="48"/>
        <v>0</v>
      </c>
      <c r="BJ240" s="14" t="s">
        <v>77</v>
      </c>
      <c r="BK240" s="174">
        <f t="shared" si="49"/>
        <v>0</v>
      </c>
      <c r="BL240" s="14" t="s">
        <v>169</v>
      </c>
      <c r="BM240" s="150" t="s">
        <v>535</v>
      </c>
    </row>
    <row r="241" spans="1:65" s="2" customFormat="1" ht="24.15" customHeight="1">
      <c r="A241" s="26"/>
      <c r="B241" s="138"/>
      <c r="C241" s="139" t="s">
        <v>536</v>
      </c>
      <c r="D241" s="139" t="s">
        <v>167</v>
      </c>
      <c r="E241" s="140" t="s">
        <v>537</v>
      </c>
      <c r="F241" s="141" t="s">
        <v>538</v>
      </c>
      <c r="G241" s="142" t="s">
        <v>239</v>
      </c>
      <c r="H241" s="143">
        <v>402.07499999999999</v>
      </c>
      <c r="I241" s="144"/>
      <c r="J241" s="144">
        <f t="shared" si="40"/>
        <v>0</v>
      </c>
      <c r="K241" s="145"/>
      <c r="L241" s="27"/>
      <c r="M241" s="146" t="s">
        <v>1</v>
      </c>
      <c r="N241" s="147" t="s">
        <v>34</v>
      </c>
      <c r="O241" s="148">
        <v>0</v>
      </c>
      <c r="P241" s="148">
        <f t="shared" si="41"/>
        <v>0</v>
      </c>
      <c r="Q241" s="148">
        <v>0</v>
      </c>
      <c r="R241" s="148">
        <f t="shared" si="42"/>
        <v>0</v>
      </c>
      <c r="S241" s="148">
        <v>0</v>
      </c>
      <c r="T241" s="149">
        <f t="shared" si="4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0" t="s">
        <v>169</v>
      </c>
      <c r="AT241" s="150" t="s">
        <v>167</v>
      </c>
      <c r="AU241" s="150" t="s">
        <v>79</v>
      </c>
      <c r="AY241" s="14" t="s">
        <v>165</v>
      </c>
      <c r="BE241" s="151">
        <f t="shared" si="44"/>
        <v>0</v>
      </c>
      <c r="BF241" s="151">
        <f t="shared" si="45"/>
        <v>0</v>
      </c>
      <c r="BG241" s="151">
        <f t="shared" si="46"/>
        <v>0</v>
      </c>
      <c r="BH241" s="151">
        <f t="shared" si="47"/>
        <v>0</v>
      </c>
      <c r="BI241" s="151">
        <f t="shared" si="48"/>
        <v>0</v>
      </c>
      <c r="BJ241" s="14" t="s">
        <v>77</v>
      </c>
      <c r="BK241" s="174">
        <f t="shared" si="49"/>
        <v>0</v>
      </c>
      <c r="BL241" s="14" t="s">
        <v>169</v>
      </c>
      <c r="BM241" s="150" t="s">
        <v>539</v>
      </c>
    </row>
    <row r="242" spans="1:65" s="2" customFormat="1" ht="24.15" customHeight="1">
      <c r="A242" s="26"/>
      <c r="B242" s="138"/>
      <c r="C242" s="139" t="s">
        <v>328</v>
      </c>
      <c r="D242" s="139" t="s">
        <v>167</v>
      </c>
      <c r="E242" s="140" t="s">
        <v>540</v>
      </c>
      <c r="F242" s="141" t="s">
        <v>541</v>
      </c>
      <c r="G242" s="142" t="s">
        <v>239</v>
      </c>
      <c r="H242" s="143">
        <v>207.57499999999999</v>
      </c>
      <c r="I242" s="144"/>
      <c r="J242" s="144">
        <f t="shared" si="40"/>
        <v>0</v>
      </c>
      <c r="K242" s="145"/>
      <c r="L242" s="27"/>
      <c r="M242" s="146" t="s">
        <v>1</v>
      </c>
      <c r="N242" s="147" t="s">
        <v>34</v>
      </c>
      <c r="O242" s="148">
        <v>0</v>
      </c>
      <c r="P242" s="148">
        <f t="shared" si="41"/>
        <v>0</v>
      </c>
      <c r="Q242" s="148">
        <v>0</v>
      </c>
      <c r="R242" s="148">
        <f t="shared" si="42"/>
        <v>0</v>
      </c>
      <c r="S242" s="148">
        <v>0</v>
      </c>
      <c r="T242" s="149">
        <f t="shared" si="4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0" t="s">
        <v>169</v>
      </c>
      <c r="AT242" s="150" t="s">
        <v>167</v>
      </c>
      <c r="AU242" s="150" t="s">
        <v>79</v>
      </c>
      <c r="AY242" s="14" t="s">
        <v>165</v>
      </c>
      <c r="BE242" s="151">
        <f t="shared" si="44"/>
        <v>0</v>
      </c>
      <c r="BF242" s="151">
        <f t="shared" si="45"/>
        <v>0</v>
      </c>
      <c r="BG242" s="151">
        <f t="shared" si="46"/>
        <v>0</v>
      </c>
      <c r="BH242" s="151">
        <f t="shared" si="47"/>
        <v>0</v>
      </c>
      <c r="BI242" s="151">
        <f t="shared" si="48"/>
        <v>0</v>
      </c>
      <c r="BJ242" s="14" t="s">
        <v>77</v>
      </c>
      <c r="BK242" s="174">
        <f t="shared" si="49"/>
        <v>0</v>
      </c>
      <c r="BL242" s="14" t="s">
        <v>169</v>
      </c>
      <c r="BM242" s="150" t="s">
        <v>542</v>
      </c>
    </row>
    <row r="243" spans="1:65" s="12" customFormat="1" ht="22.95" customHeight="1">
      <c r="B243" s="126"/>
      <c r="D243" s="127" t="s">
        <v>68</v>
      </c>
      <c r="E243" s="136" t="s">
        <v>218</v>
      </c>
      <c r="F243" s="136" t="s">
        <v>544</v>
      </c>
      <c r="J243" s="137">
        <f>BK243</f>
        <v>0</v>
      </c>
      <c r="L243" s="126"/>
      <c r="M243" s="130"/>
      <c r="N243" s="131"/>
      <c r="O243" s="131"/>
      <c r="P243" s="132">
        <f>SUM(P244:P287)</f>
        <v>0</v>
      </c>
      <c r="Q243" s="131"/>
      <c r="R243" s="132">
        <f>SUM(R244:R287)</f>
        <v>0</v>
      </c>
      <c r="S243" s="131"/>
      <c r="T243" s="133">
        <f>SUM(T244:T287)</f>
        <v>0</v>
      </c>
      <c r="AR243" s="127" t="s">
        <v>77</v>
      </c>
      <c r="AT243" s="134" t="s">
        <v>68</v>
      </c>
      <c r="AU243" s="134" t="s">
        <v>77</v>
      </c>
      <c r="AY243" s="127" t="s">
        <v>165</v>
      </c>
      <c r="BK243" s="173">
        <f>SUM(BK244:BK287)</f>
        <v>0</v>
      </c>
    </row>
    <row r="244" spans="1:65" s="2" customFormat="1" ht="49.2" customHeight="1">
      <c r="A244" s="26"/>
      <c r="B244" s="138"/>
      <c r="C244" s="139" t="s">
        <v>331</v>
      </c>
      <c r="D244" s="139" t="s">
        <v>167</v>
      </c>
      <c r="E244" s="140" t="s">
        <v>545</v>
      </c>
      <c r="F244" s="141" t="s">
        <v>546</v>
      </c>
      <c r="G244" s="142" t="s">
        <v>239</v>
      </c>
      <c r="H244" s="143">
        <v>876.73</v>
      </c>
      <c r="I244" s="144"/>
      <c r="J244" s="144">
        <f t="shared" ref="J244:J275" si="50">ROUND(I244*H244,2)</f>
        <v>0</v>
      </c>
      <c r="K244" s="145"/>
      <c r="L244" s="27"/>
      <c r="M244" s="146" t="s">
        <v>1</v>
      </c>
      <c r="N244" s="147" t="s">
        <v>34</v>
      </c>
      <c r="O244" s="148">
        <v>0</v>
      </c>
      <c r="P244" s="148">
        <f t="shared" ref="P244:P275" si="51">O244*H244</f>
        <v>0</v>
      </c>
      <c r="Q244" s="148">
        <v>0</v>
      </c>
      <c r="R244" s="148">
        <f t="shared" ref="R244:R275" si="52">Q244*H244</f>
        <v>0</v>
      </c>
      <c r="S244" s="148">
        <v>0</v>
      </c>
      <c r="T244" s="149">
        <f t="shared" ref="T244:T275" si="53">S244*H244</f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0" t="s">
        <v>169</v>
      </c>
      <c r="AT244" s="150" t="s">
        <v>167</v>
      </c>
      <c r="AU244" s="150" t="s">
        <v>79</v>
      </c>
      <c r="AY244" s="14" t="s">
        <v>165</v>
      </c>
      <c r="BE244" s="151">
        <f t="shared" ref="BE244:BE275" si="54">IF(N244="základní",J244,0)</f>
        <v>0</v>
      </c>
      <c r="BF244" s="151">
        <f t="shared" ref="BF244:BF275" si="55">IF(N244="snížená",J244,0)</f>
        <v>0</v>
      </c>
      <c r="BG244" s="151">
        <f t="shared" ref="BG244:BG275" si="56">IF(N244="zákl. přenesená",J244,0)</f>
        <v>0</v>
      </c>
      <c r="BH244" s="151">
        <f t="shared" ref="BH244:BH275" si="57">IF(N244="sníž. přenesená",J244,0)</f>
        <v>0</v>
      </c>
      <c r="BI244" s="151">
        <f t="shared" ref="BI244:BI275" si="58">IF(N244="nulová",J244,0)</f>
        <v>0</v>
      </c>
      <c r="BJ244" s="14" t="s">
        <v>77</v>
      </c>
      <c r="BK244" s="174">
        <f t="shared" ref="BK244:BK275" si="59">ROUND(I244*H244,2)</f>
        <v>0</v>
      </c>
      <c r="BL244" s="14" t="s">
        <v>169</v>
      </c>
      <c r="BM244" s="150" t="s">
        <v>547</v>
      </c>
    </row>
    <row r="245" spans="1:65" s="2" customFormat="1" ht="49.2" customHeight="1">
      <c r="A245" s="26"/>
      <c r="B245" s="138"/>
      <c r="C245" s="139" t="s">
        <v>548</v>
      </c>
      <c r="D245" s="139" t="s">
        <v>167</v>
      </c>
      <c r="E245" s="140" t="s">
        <v>549</v>
      </c>
      <c r="F245" s="141" t="s">
        <v>550</v>
      </c>
      <c r="G245" s="142" t="s">
        <v>239</v>
      </c>
      <c r="H245" s="143">
        <v>79782.429999999993</v>
      </c>
      <c r="I245" s="144"/>
      <c r="J245" s="144">
        <f t="shared" si="50"/>
        <v>0</v>
      </c>
      <c r="K245" s="145"/>
      <c r="L245" s="27"/>
      <c r="M245" s="146" t="s">
        <v>1</v>
      </c>
      <c r="N245" s="147" t="s">
        <v>34</v>
      </c>
      <c r="O245" s="148">
        <v>0</v>
      </c>
      <c r="P245" s="148">
        <f t="shared" si="51"/>
        <v>0</v>
      </c>
      <c r="Q245" s="148">
        <v>0</v>
      </c>
      <c r="R245" s="148">
        <f t="shared" si="52"/>
        <v>0</v>
      </c>
      <c r="S245" s="148">
        <v>0</v>
      </c>
      <c r="T245" s="149">
        <f t="shared" si="5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0" t="s">
        <v>169</v>
      </c>
      <c r="AT245" s="150" t="s">
        <v>167</v>
      </c>
      <c r="AU245" s="150" t="s">
        <v>79</v>
      </c>
      <c r="AY245" s="14" t="s">
        <v>165</v>
      </c>
      <c r="BE245" s="151">
        <f t="shared" si="54"/>
        <v>0</v>
      </c>
      <c r="BF245" s="151">
        <f t="shared" si="55"/>
        <v>0</v>
      </c>
      <c r="BG245" s="151">
        <f t="shared" si="56"/>
        <v>0</v>
      </c>
      <c r="BH245" s="151">
        <f t="shared" si="57"/>
        <v>0</v>
      </c>
      <c r="BI245" s="151">
        <f t="shared" si="58"/>
        <v>0</v>
      </c>
      <c r="BJ245" s="14" t="s">
        <v>77</v>
      </c>
      <c r="BK245" s="174">
        <f t="shared" si="59"/>
        <v>0</v>
      </c>
      <c r="BL245" s="14" t="s">
        <v>169</v>
      </c>
      <c r="BM245" s="150" t="s">
        <v>551</v>
      </c>
    </row>
    <row r="246" spans="1:65" s="2" customFormat="1" ht="49.2" customHeight="1">
      <c r="A246" s="26"/>
      <c r="B246" s="138"/>
      <c r="C246" s="139" t="s">
        <v>335</v>
      </c>
      <c r="D246" s="139" t="s">
        <v>167</v>
      </c>
      <c r="E246" s="140" t="s">
        <v>552</v>
      </c>
      <c r="F246" s="141" t="s">
        <v>553</v>
      </c>
      <c r="G246" s="142" t="s">
        <v>239</v>
      </c>
      <c r="H246" s="143">
        <v>876.73</v>
      </c>
      <c r="I246" s="144"/>
      <c r="J246" s="144">
        <f t="shared" si="50"/>
        <v>0</v>
      </c>
      <c r="K246" s="145"/>
      <c r="L246" s="27"/>
      <c r="M246" s="146" t="s">
        <v>1</v>
      </c>
      <c r="N246" s="147" t="s">
        <v>34</v>
      </c>
      <c r="O246" s="148">
        <v>0</v>
      </c>
      <c r="P246" s="148">
        <f t="shared" si="51"/>
        <v>0</v>
      </c>
      <c r="Q246" s="148">
        <v>0</v>
      </c>
      <c r="R246" s="148">
        <f t="shared" si="52"/>
        <v>0</v>
      </c>
      <c r="S246" s="148">
        <v>0</v>
      </c>
      <c r="T246" s="149">
        <f t="shared" si="5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0" t="s">
        <v>169</v>
      </c>
      <c r="AT246" s="150" t="s">
        <v>167</v>
      </c>
      <c r="AU246" s="150" t="s">
        <v>79</v>
      </c>
      <c r="AY246" s="14" t="s">
        <v>165</v>
      </c>
      <c r="BE246" s="151">
        <f t="shared" si="54"/>
        <v>0</v>
      </c>
      <c r="BF246" s="151">
        <f t="shared" si="55"/>
        <v>0</v>
      </c>
      <c r="BG246" s="151">
        <f t="shared" si="56"/>
        <v>0</v>
      </c>
      <c r="BH246" s="151">
        <f t="shared" si="57"/>
        <v>0</v>
      </c>
      <c r="BI246" s="151">
        <f t="shared" si="58"/>
        <v>0</v>
      </c>
      <c r="BJ246" s="14" t="s">
        <v>77</v>
      </c>
      <c r="BK246" s="174">
        <f t="shared" si="59"/>
        <v>0</v>
      </c>
      <c r="BL246" s="14" t="s">
        <v>169</v>
      </c>
      <c r="BM246" s="150" t="s">
        <v>554</v>
      </c>
    </row>
    <row r="247" spans="1:65" s="2" customFormat="1" ht="37.950000000000003" customHeight="1">
      <c r="A247" s="26"/>
      <c r="B247" s="138"/>
      <c r="C247" s="139" t="s">
        <v>555</v>
      </c>
      <c r="D247" s="139" t="s">
        <v>167</v>
      </c>
      <c r="E247" s="140" t="s">
        <v>556</v>
      </c>
      <c r="F247" s="141" t="s">
        <v>557</v>
      </c>
      <c r="G247" s="142" t="s">
        <v>239</v>
      </c>
      <c r="H247" s="143">
        <v>577.54999999999995</v>
      </c>
      <c r="I247" s="144"/>
      <c r="J247" s="144">
        <f t="shared" si="50"/>
        <v>0</v>
      </c>
      <c r="K247" s="145"/>
      <c r="L247" s="27"/>
      <c r="M247" s="146" t="s">
        <v>1</v>
      </c>
      <c r="N247" s="147" t="s">
        <v>34</v>
      </c>
      <c r="O247" s="148">
        <v>0</v>
      </c>
      <c r="P247" s="148">
        <f t="shared" si="51"/>
        <v>0</v>
      </c>
      <c r="Q247" s="148">
        <v>0</v>
      </c>
      <c r="R247" s="148">
        <f t="shared" si="52"/>
        <v>0</v>
      </c>
      <c r="S247" s="148">
        <v>0</v>
      </c>
      <c r="T247" s="149">
        <f t="shared" si="5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0" t="s">
        <v>169</v>
      </c>
      <c r="AT247" s="150" t="s">
        <v>167</v>
      </c>
      <c r="AU247" s="150" t="s">
        <v>79</v>
      </c>
      <c r="AY247" s="14" t="s">
        <v>165</v>
      </c>
      <c r="BE247" s="151">
        <f t="shared" si="54"/>
        <v>0</v>
      </c>
      <c r="BF247" s="151">
        <f t="shared" si="55"/>
        <v>0</v>
      </c>
      <c r="BG247" s="151">
        <f t="shared" si="56"/>
        <v>0</v>
      </c>
      <c r="BH247" s="151">
        <f t="shared" si="57"/>
        <v>0</v>
      </c>
      <c r="BI247" s="151">
        <f t="shared" si="58"/>
        <v>0</v>
      </c>
      <c r="BJ247" s="14" t="s">
        <v>77</v>
      </c>
      <c r="BK247" s="174">
        <f t="shared" si="59"/>
        <v>0</v>
      </c>
      <c r="BL247" s="14" t="s">
        <v>169</v>
      </c>
      <c r="BM247" s="150" t="s">
        <v>558</v>
      </c>
    </row>
    <row r="248" spans="1:65" s="2" customFormat="1" ht="24.15" customHeight="1">
      <c r="A248" s="26"/>
      <c r="B248" s="138"/>
      <c r="C248" s="139" t="s">
        <v>338</v>
      </c>
      <c r="D248" s="139" t="s">
        <v>167</v>
      </c>
      <c r="E248" s="140" t="s">
        <v>559</v>
      </c>
      <c r="F248" s="141" t="s">
        <v>560</v>
      </c>
      <c r="G248" s="142" t="s">
        <v>279</v>
      </c>
      <c r="H248" s="143">
        <v>2</v>
      </c>
      <c r="I248" s="144"/>
      <c r="J248" s="144">
        <f t="shared" si="50"/>
        <v>0</v>
      </c>
      <c r="K248" s="145"/>
      <c r="L248" s="27"/>
      <c r="M248" s="146" t="s">
        <v>1</v>
      </c>
      <c r="N248" s="147" t="s">
        <v>34</v>
      </c>
      <c r="O248" s="148">
        <v>0</v>
      </c>
      <c r="P248" s="148">
        <f t="shared" si="51"/>
        <v>0</v>
      </c>
      <c r="Q248" s="148">
        <v>0</v>
      </c>
      <c r="R248" s="148">
        <f t="shared" si="52"/>
        <v>0</v>
      </c>
      <c r="S248" s="148">
        <v>0</v>
      </c>
      <c r="T248" s="149">
        <f t="shared" si="5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0" t="s">
        <v>169</v>
      </c>
      <c r="AT248" s="150" t="s">
        <v>167</v>
      </c>
      <c r="AU248" s="150" t="s">
        <v>79</v>
      </c>
      <c r="AY248" s="14" t="s">
        <v>165</v>
      </c>
      <c r="BE248" s="151">
        <f t="shared" si="54"/>
        <v>0</v>
      </c>
      <c r="BF248" s="151">
        <f t="shared" si="55"/>
        <v>0</v>
      </c>
      <c r="BG248" s="151">
        <f t="shared" si="56"/>
        <v>0</v>
      </c>
      <c r="BH248" s="151">
        <f t="shared" si="57"/>
        <v>0</v>
      </c>
      <c r="BI248" s="151">
        <f t="shared" si="58"/>
        <v>0</v>
      </c>
      <c r="BJ248" s="14" t="s">
        <v>77</v>
      </c>
      <c r="BK248" s="174">
        <f t="shared" si="59"/>
        <v>0</v>
      </c>
      <c r="BL248" s="14" t="s">
        <v>169</v>
      </c>
      <c r="BM248" s="150" t="s">
        <v>561</v>
      </c>
    </row>
    <row r="249" spans="1:65" s="2" customFormat="1" ht="24.15" customHeight="1">
      <c r="A249" s="26"/>
      <c r="B249" s="138"/>
      <c r="C249" s="139" t="s">
        <v>562</v>
      </c>
      <c r="D249" s="139" t="s">
        <v>167</v>
      </c>
      <c r="E249" s="140" t="s">
        <v>563</v>
      </c>
      <c r="F249" s="141" t="s">
        <v>564</v>
      </c>
      <c r="G249" s="142" t="s">
        <v>279</v>
      </c>
      <c r="H249" s="143">
        <v>5</v>
      </c>
      <c r="I249" s="144"/>
      <c r="J249" s="144">
        <f t="shared" si="50"/>
        <v>0</v>
      </c>
      <c r="K249" s="145"/>
      <c r="L249" s="27"/>
      <c r="M249" s="146" t="s">
        <v>1</v>
      </c>
      <c r="N249" s="147" t="s">
        <v>34</v>
      </c>
      <c r="O249" s="148">
        <v>0</v>
      </c>
      <c r="P249" s="148">
        <f t="shared" si="51"/>
        <v>0</v>
      </c>
      <c r="Q249" s="148">
        <v>0</v>
      </c>
      <c r="R249" s="148">
        <f t="shared" si="52"/>
        <v>0</v>
      </c>
      <c r="S249" s="148">
        <v>0</v>
      </c>
      <c r="T249" s="149">
        <f t="shared" si="5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0" t="s">
        <v>169</v>
      </c>
      <c r="AT249" s="150" t="s">
        <v>167</v>
      </c>
      <c r="AU249" s="150" t="s">
        <v>79</v>
      </c>
      <c r="AY249" s="14" t="s">
        <v>165</v>
      </c>
      <c r="BE249" s="151">
        <f t="shared" si="54"/>
        <v>0</v>
      </c>
      <c r="BF249" s="151">
        <f t="shared" si="55"/>
        <v>0</v>
      </c>
      <c r="BG249" s="151">
        <f t="shared" si="56"/>
        <v>0</v>
      </c>
      <c r="BH249" s="151">
        <f t="shared" si="57"/>
        <v>0</v>
      </c>
      <c r="BI249" s="151">
        <f t="shared" si="58"/>
        <v>0</v>
      </c>
      <c r="BJ249" s="14" t="s">
        <v>77</v>
      </c>
      <c r="BK249" s="174">
        <f t="shared" si="59"/>
        <v>0</v>
      </c>
      <c r="BL249" s="14" t="s">
        <v>169</v>
      </c>
      <c r="BM249" s="150" t="s">
        <v>565</v>
      </c>
    </row>
    <row r="250" spans="1:65" s="2" customFormat="1" ht="24.15" customHeight="1">
      <c r="A250" s="26"/>
      <c r="B250" s="138"/>
      <c r="C250" s="139" t="s">
        <v>340</v>
      </c>
      <c r="D250" s="139" t="s">
        <v>167</v>
      </c>
      <c r="E250" s="140" t="s">
        <v>566</v>
      </c>
      <c r="F250" s="141" t="s">
        <v>567</v>
      </c>
      <c r="G250" s="142" t="s">
        <v>279</v>
      </c>
      <c r="H250" s="143">
        <v>6</v>
      </c>
      <c r="I250" s="144"/>
      <c r="J250" s="144">
        <f t="shared" si="50"/>
        <v>0</v>
      </c>
      <c r="K250" s="145"/>
      <c r="L250" s="27"/>
      <c r="M250" s="146" t="s">
        <v>1</v>
      </c>
      <c r="N250" s="147" t="s">
        <v>34</v>
      </c>
      <c r="O250" s="148">
        <v>0</v>
      </c>
      <c r="P250" s="148">
        <f t="shared" si="51"/>
        <v>0</v>
      </c>
      <c r="Q250" s="148">
        <v>0</v>
      </c>
      <c r="R250" s="148">
        <f t="shared" si="52"/>
        <v>0</v>
      </c>
      <c r="S250" s="148">
        <v>0</v>
      </c>
      <c r="T250" s="149">
        <f t="shared" si="5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0" t="s">
        <v>169</v>
      </c>
      <c r="AT250" s="150" t="s">
        <v>167</v>
      </c>
      <c r="AU250" s="150" t="s">
        <v>79</v>
      </c>
      <c r="AY250" s="14" t="s">
        <v>165</v>
      </c>
      <c r="BE250" s="151">
        <f t="shared" si="54"/>
        <v>0</v>
      </c>
      <c r="BF250" s="151">
        <f t="shared" si="55"/>
        <v>0</v>
      </c>
      <c r="BG250" s="151">
        <f t="shared" si="56"/>
        <v>0</v>
      </c>
      <c r="BH250" s="151">
        <f t="shared" si="57"/>
        <v>0</v>
      </c>
      <c r="BI250" s="151">
        <f t="shared" si="58"/>
        <v>0</v>
      </c>
      <c r="BJ250" s="14" t="s">
        <v>77</v>
      </c>
      <c r="BK250" s="174">
        <f t="shared" si="59"/>
        <v>0</v>
      </c>
      <c r="BL250" s="14" t="s">
        <v>169</v>
      </c>
      <c r="BM250" s="150" t="s">
        <v>568</v>
      </c>
    </row>
    <row r="251" spans="1:65" s="2" customFormat="1" ht="24.15" customHeight="1">
      <c r="A251" s="26"/>
      <c r="B251" s="138"/>
      <c r="C251" s="139" t="s">
        <v>569</v>
      </c>
      <c r="D251" s="139" t="s">
        <v>167</v>
      </c>
      <c r="E251" s="140" t="s">
        <v>570</v>
      </c>
      <c r="F251" s="141" t="s">
        <v>571</v>
      </c>
      <c r="G251" s="142" t="s">
        <v>279</v>
      </c>
      <c r="H251" s="143">
        <v>1</v>
      </c>
      <c r="I251" s="144"/>
      <c r="J251" s="144">
        <f t="shared" si="50"/>
        <v>0</v>
      </c>
      <c r="K251" s="145"/>
      <c r="L251" s="27"/>
      <c r="M251" s="146" t="s">
        <v>1</v>
      </c>
      <c r="N251" s="147" t="s">
        <v>34</v>
      </c>
      <c r="O251" s="148">
        <v>0</v>
      </c>
      <c r="P251" s="148">
        <f t="shared" si="51"/>
        <v>0</v>
      </c>
      <c r="Q251" s="148">
        <v>0</v>
      </c>
      <c r="R251" s="148">
        <f t="shared" si="52"/>
        <v>0</v>
      </c>
      <c r="S251" s="148">
        <v>0</v>
      </c>
      <c r="T251" s="149">
        <f t="shared" si="5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0" t="s">
        <v>169</v>
      </c>
      <c r="AT251" s="150" t="s">
        <v>167</v>
      </c>
      <c r="AU251" s="150" t="s">
        <v>79</v>
      </c>
      <c r="AY251" s="14" t="s">
        <v>165</v>
      </c>
      <c r="BE251" s="151">
        <f t="shared" si="54"/>
        <v>0</v>
      </c>
      <c r="BF251" s="151">
        <f t="shared" si="55"/>
        <v>0</v>
      </c>
      <c r="BG251" s="151">
        <f t="shared" si="56"/>
        <v>0</v>
      </c>
      <c r="BH251" s="151">
        <f t="shared" si="57"/>
        <v>0</v>
      </c>
      <c r="BI251" s="151">
        <f t="shared" si="58"/>
        <v>0</v>
      </c>
      <c r="BJ251" s="14" t="s">
        <v>77</v>
      </c>
      <c r="BK251" s="174">
        <f t="shared" si="59"/>
        <v>0</v>
      </c>
      <c r="BL251" s="14" t="s">
        <v>169</v>
      </c>
      <c r="BM251" s="150" t="s">
        <v>572</v>
      </c>
    </row>
    <row r="252" spans="1:65" s="2" customFormat="1" ht="24.15" customHeight="1">
      <c r="A252" s="26"/>
      <c r="B252" s="138"/>
      <c r="C252" s="139" t="s">
        <v>343</v>
      </c>
      <c r="D252" s="139" t="s">
        <v>167</v>
      </c>
      <c r="E252" s="140" t="s">
        <v>573</v>
      </c>
      <c r="F252" s="141" t="s">
        <v>574</v>
      </c>
      <c r="G252" s="142" t="s">
        <v>279</v>
      </c>
      <c r="H252" s="143">
        <v>5</v>
      </c>
      <c r="I252" s="144"/>
      <c r="J252" s="144">
        <f t="shared" si="50"/>
        <v>0</v>
      </c>
      <c r="K252" s="145"/>
      <c r="L252" s="27"/>
      <c r="M252" s="146" t="s">
        <v>1</v>
      </c>
      <c r="N252" s="147" t="s">
        <v>34</v>
      </c>
      <c r="O252" s="148">
        <v>0</v>
      </c>
      <c r="P252" s="148">
        <f t="shared" si="51"/>
        <v>0</v>
      </c>
      <c r="Q252" s="148">
        <v>0</v>
      </c>
      <c r="R252" s="148">
        <f t="shared" si="52"/>
        <v>0</v>
      </c>
      <c r="S252" s="148">
        <v>0</v>
      </c>
      <c r="T252" s="149">
        <f t="shared" si="5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0" t="s">
        <v>169</v>
      </c>
      <c r="AT252" s="150" t="s">
        <v>167</v>
      </c>
      <c r="AU252" s="150" t="s">
        <v>79</v>
      </c>
      <c r="AY252" s="14" t="s">
        <v>165</v>
      </c>
      <c r="BE252" s="151">
        <f t="shared" si="54"/>
        <v>0</v>
      </c>
      <c r="BF252" s="151">
        <f t="shared" si="55"/>
        <v>0</v>
      </c>
      <c r="BG252" s="151">
        <f t="shared" si="56"/>
        <v>0</v>
      </c>
      <c r="BH252" s="151">
        <f t="shared" si="57"/>
        <v>0</v>
      </c>
      <c r="BI252" s="151">
        <f t="shared" si="58"/>
        <v>0</v>
      </c>
      <c r="BJ252" s="14" t="s">
        <v>77</v>
      </c>
      <c r="BK252" s="174">
        <f t="shared" si="59"/>
        <v>0</v>
      </c>
      <c r="BL252" s="14" t="s">
        <v>169</v>
      </c>
      <c r="BM252" s="150" t="s">
        <v>575</v>
      </c>
    </row>
    <row r="253" spans="1:65" s="2" customFormat="1" ht="24.15" customHeight="1">
      <c r="A253" s="26"/>
      <c r="B253" s="138"/>
      <c r="C253" s="139" t="s">
        <v>576</v>
      </c>
      <c r="D253" s="139" t="s">
        <v>167</v>
      </c>
      <c r="E253" s="140" t="s">
        <v>577</v>
      </c>
      <c r="F253" s="141" t="s">
        <v>578</v>
      </c>
      <c r="G253" s="142" t="s">
        <v>279</v>
      </c>
      <c r="H253" s="143">
        <v>3</v>
      </c>
      <c r="I253" s="144"/>
      <c r="J253" s="144">
        <f t="shared" si="50"/>
        <v>0</v>
      </c>
      <c r="K253" s="145"/>
      <c r="L253" s="27"/>
      <c r="M253" s="146" t="s">
        <v>1</v>
      </c>
      <c r="N253" s="147" t="s">
        <v>34</v>
      </c>
      <c r="O253" s="148">
        <v>0</v>
      </c>
      <c r="P253" s="148">
        <f t="shared" si="51"/>
        <v>0</v>
      </c>
      <c r="Q253" s="148">
        <v>0</v>
      </c>
      <c r="R253" s="148">
        <f t="shared" si="52"/>
        <v>0</v>
      </c>
      <c r="S253" s="148">
        <v>0</v>
      </c>
      <c r="T253" s="149">
        <f t="shared" si="5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0" t="s">
        <v>169</v>
      </c>
      <c r="AT253" s="150" t="s">
        <v>167</v>
      </c>
      <c r="AU253" s="150" t="s">
        <v>79</v>
      </c>
      <c r="AY253" s="14" t="s">
        <v>165</v>
      </c>
      <c r="BE253" s="151">
        <f t="shared" si="54"/>
        <v>0</v>
      </c>
      <c r="BF253" s="151">
        <f t="shared" si="55"/>
        <v>0</v>
      </c>
      <c r="BG253" s="151">
        <f t="shared" si="56"/>
        <v>0</v>
      </c>
      <c r="BH253" s="151">
        <f t="shared" si="57"/>
        <v>0</v>
      </c>
      <c r="BI253" s="151">
        <f t="shared" si="58"/>
        <v>0</v>
      </c>
      <c r="BJ253" s="14" t="s">
        <v>77</v>
      </c>
      <c r="BK253" s="174">
        <f t="shared" si="59"/>
        <v>0</v>
      </c>
      <c r="BL253" s="14" t="s">
        <v>169</v>
      </c>
      <c r="BM253" s="150" t="s">
        <v>579</v>
      </c>
    </row>
    <row r="254" spans="1:65" s="2" customFormat="1" ht="24.15" customHeight="1">
      <c r="A254" s="26"/>
      <c r="B254" s="138"/>
      <c r="C254" s="139" t="s">
        <v>347</v>
      </c>
      <c r="D254" s="139" t="s">
        <v>167</v>
      </c>
      <c r="E254" s="140" t="s">
        <v>580</v>
      </c>
      <c r="F254" s="141" t="s">
        <v>581</v>
      </c>
      <c r="G254" s="142" t="s">
        <v>279</v>
      </c>
      <c r="H254" s="143">
        <v>9</v>
      </c>
      <c r="I254" s="144"/>
      <c r="J254" s="144">
        <f t="shared" si="50"/>
        <v>0</v>
      </c>
      <c r="K254" s="145"/>
      <c r="L254" s="27"/>
      <c r="M254" s="146" t="s">
        <v>1</v>
      </c>
      <c r="N254" s="147" t="s">
        <v>34</v>
      </c>
      <c r="O254" s="148">
        <v>0</v>
      </c>
      <c r="P254" s="148">
        <f t="shared" si="51"/>
        <v>0</v>
      </c>
      <c r="Q254" s="148">
        <v>0</v>
      </c>
      <c r="R254" s="148">
        <f t="shared" si="52"/>
        <v>0</v>
      </c>
      <c r="S254" s="148">
        <v>0</v>
      </c>
      <c r="T254" s="149">
        <f t="shared" si="5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0" t="s">
        <v>169</v>
      </c>
      <c r="AT254" s="150" t="s">
        <v>167</v>
      </c>
      <c r="AU254" s="150" t="s">
        <v>79</v>
      </c>
      <c r="AY254" s="14" t="s">
        <v>165</v>
      </c>
      <c r="BE254" s="151">
        <f t="shared" si="54"/>
        <v>0</v>
      </c>
      <c r="BF254" s="151">
        <f t="shared" si="55"/>
        <v>0</v>
      </c>
      <c r="BG254" s="151">
        <f t="shared" si="56"/>
        <v>0</v>
      </c>
      <c r="BH254" s="151">
        <f t="shared" si="57"/>
        <v>0</v>
      </c>
      <c r="BI254" s="151">
        <f t="shared" si="58"/>
        <v>0</v>
      </c>
      <c r="BJ254" s="14" t="s">
        <v>77</v>
      </c>
      <c r="BK254" s="174">
        <f t="shared" si="59"/>
        <v>0</v>
      </c>
      <c r="BL254" s="14" t="s">
        <v>169</v>
      </c>
      <c r="BM254" s="150" t="s">
        <v>582</v>
      </c>
    </row>
    <row r="255" spans="1:65" s="2" customFormat="1" ht="24.15" customHeight="1">
      <c r="A255" s="26"/>
      <c r="B255" s="138"/>
      <c r="C255" s="139" t="s">
        <v>583</v>
      </c>
      <c r="D255" s="139" t="s">
        <v>167</v>
      </c>
      <c r="E255" s="140" t="s">
        <v>584</v>
      </c>
      <c r="F255" s="141" t="s">
        <v>585</v>
      </c>
      <c r="G255" s="142" t="s">
        <v>279</v>
      </c>
      <c r="H255" s="143">
        <v>5</v>
      </c>
      <c r="I255" s="144"/>
      <c r="J255" s="144">
        <f t="shared" si="50"/>
        <v>0</v>
      </c>
      <c r="K255" s="145"/>
      <c r="L255" s="27"/>
      <c r="M255" s="146" t="s">
        <v>1</v>
      </c>
      <c r="N255" s="147" t="s">
        <v>34</v>
      </c>
      <c r="O255" s="148">
        <v>0</v>
      </c>
      <c r="P255" s="148">
        <f t="shared" si="51"/>
        <v>0</v>
      </c>
      <c r="Q255" s="148">
        <v>0</v>
      </c>
      <c r="R255" s="148">
        <f t="shared" si="52"/>
        <v>0</v>
      </c>
      <c r="S255" s="148">
        <v>0</v>
      </c>
      <c r="T255" s="149">
        <f t="shared" si="5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0" t="s">
        <v>169</v>
      </c>
      <c r="AT255" s="150" t="s">
        <v>167</v>
      </c>
      <c r="AU255" s="150" t="s">
        <v>79</v>
      </c>
      <c r="AY255" s="14" t="s">
        <v>165</v>
      </c>
      <c r="BE255" s="151">
        <f t="shared" si="54"/>
        <v>0</v>
      </c>
      <c r="BF255" s="151">
        <f t="shared" si="55"/>
        <v>0</v>
      </c>
      <c r="BG255" s="151">
        <f t="shared" si="56"/>
        <v>0</v>
      </c>
      <c r="BH255" s="151">
        <f t="shared" si="57"/>
        <v>0</v>
      </c>
      <c r="BI255" s="151">
        <f t="shared" si="58"/>
        <v>0</v>
      </c>
      <c r="BJ255" s="14" t="s">
        <v>77</v>
      </c>
      <c r="BK255" s="174">
        <f t="shared" si="59"/>
        <v>0</v>
      </c>
      <c r="BL255" s="14" t="s">
        <v>169</v>
      </c>
      <c r="BM255" s="150" t="s">
        <v>586</v>
      </c>
    </row>
    <row r="256" spans="1:65" s="2" customFormat="1" ht="24.15" customHeight="1">
      <c r="A256" s="26"/>
      <c r="B256" s="138"/>
      <c r="C256" s="139" t="s">
        <v>350</v>
      </c>
      <c r="D256" s="139" t="s">
        <v>167</v>
      </c>
      <c r="E256" s="140" t="s">
        <v>587</v>
      </c>
      <c r="F256" s="141" t="s">
        <v>588</v>
      </c>
      <c r="G256" s="142" t="s">
        <v>279</v>
      </c>
      <c r="H256" s="143">
        <v>1</v>
      </c>
      <c r="I256" s="144"/>
      <c r="J256" s="144">
        <f t="shared" si="50"/>
        <v>0</v>
      </c>
      <c r="K256" s="145"/>
      <c r="L256" s="27"/>
      <c r="M256" s="146" t="s">
        <v>1</v>
      </c>
      <c r="N256" s="147" t="s">
        <v>34</v>
      </c>
      <c r="O256" s="148">
        <v>0</v>
      </c>
      <c r="P256" s="148">
        <f t="shared" si="51"/>
        <v>0</v>
      </c>
      <c r="Q256" s="148">
        <v>0</v>
      </c>
      <c r="R256" s="148">
        <f t="shared" si="52"/>
        <v>0</v>
      </c>
      <c r="S256" s="148">
        <v>0</v>
      </c>
      <c r="T256" s="149">
        <f t="shared" si="5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0" t="s">
        <v>169</v>
      </c>
      <c r="AT256" s="150" t="s">
        <v>167</v>
      </c>
      <c r="AU256" s="150" t="s">
        <v>79</v>
      </c>
      <c r="AY256" s="14" t="s">
        <v>165</v>
      </c>
      <c r="BE256" s="151">
        <f t="shared" si="54"/>
        <v>0</v>
      </c>
      <c r="BF256" s="151">
        <f t="shared" si="55"/>
        <v>0</v>
      </c>
      <c r="BG256" s="151">
        <f t="shared" si="56"/>
        <v>0</v>
      </c>
      <c r="BH256" s="151">
        <f t="shared" si="57"/>
        <v>0</v>
      </c>
      <c r="BI256" s="151">
        <f t="shared" si="58"/>
        <v>0</v>
      </c>
      <c r="BJ256" s="14" t="s">
        <v>77</v>
      </c>
      <c r="BK256" s="174">
        <f t="shared" si="59"/>
        <v>0</v>
      </c>
      <c r="BL256" s="14" t="s">
        <v>169</v>
      </c>
      <c r="BM256" s="150" t="s">
        <v>589</v>
      </c>
    </row>
    <row r="257" spans="1:65" s="2" customFormat="1" ht="24.15" customHeight="1">
      <c r="A257" s="26"/>
      <c r="B257" s="138"/>
      <c r="C257" s="139" t="s">
        <v>590</v>
      </c>
      <c r="D257" s="139" t="s">
        <v>167</v>
      </c>
      <c r="E257" s="140" t="s">
        <v>591</v>
      </c>
      <c r="F257" s="141" t="s">
        <v>592</v>
      </c>
      <c r="G257" s="142" t="s">
        <v>279</v>
      </c>
      <c r="H257" s="143">
        <v>1</v>
      </c>
      <c r="I257" s="144"/>
      <c r="J257" s="144">
        <f t="shared" si="50"/>
        <v>0</v>
      </c>
      <c r="K257" s="145"/>
      <c r="L257" s="27"/>
      <c r="M257" s="146" t="s">
        <v>1</v>
      </c>
      <c r="N257" s="147" t="s">
        <v>34</v>
      </c>
      <c r="O257" s="148">
        <v>0</v>
      </c>
      <c r="P257" s="148">
        <f t="shared" si="51"/>
        <v>0</v>
      </c>
      <c r="Q257" s="148">
        <v>0</v>
      </c>
      <c r="R257" s="148">
        <f t="shared" si="52"/>
        <v>0</v>
      </c>
      <c r="S257" s="148">
        <v>0</v>
      </c>
      <c r="T257" s="149">
        <f t="shared" si="5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0" t="s">
        <v>169</v>
      </c>
      <c r="AT257" s="150" t="s">
        <v>167</v>
      </c>
      <c r="AU257" s="150" t="s">
        <v>79</v>
      </c>
      <c r="AY257" s="14" t="s">
        <v>165</v>
      </c>
      <c r="BE257" s="151">
        <f t="shared" si="54"/>
        <v>0</v>
      </c>
      <c r="BF257" s="151">
        <f t="shared" si="55"/>
        <v>0</v>
      </c>
      <c r="BG257" s="151">
        <f t="shared" si="56"/>
        <v>0</v>
      </c>
      <c r="BH257" s="151">
        <f t="shared" si="57"/>
        <v>0</v>
      </c>
      <c r="BI257" s="151">
        <f t="shared" si="58"/>
        <v>0</v>
      </c>
      <c r="BJ257" s="14" t="s">
        <v>77</v>
      </c>
      <c r="BK257" s="174">
        <f t="shared" si="59"/>
        <v>0</v>
      </c>
      <c r="BL257" s="14" t="s">
        <v>169</v>
      </c>
      <c r="BM257" s="150" t="s">
        <v>593</v>
      </c>
    </row>
    <row r="258" spans="1:65" s="2" customFormat="1" ht="24.15" customHeight="1">
      <c r="A258" s="26"/>
      <c r="B258" s="138"/>
      <c r="C258" s="139" t="s">
        <v>353</v>
      </c>
      <c r="D258" s="139" t="s">
        <v>167</v>
      </c>
      <c r="E258" s="140" t="s">
        <v>594</v>
      </c>
      <c r="F258" s="141" t="s">
        <v>595</v>
      </c>
      <c r="G258" s="142" t="s">
        <v>279</v>
      </c>
      <c r="H258" s="143">
        <v>1</v>
      </c>
      <c r="I258" s="144"/>
      <c r="J258" s="144">
        <f t="shared" si="50"/>
        <v>0</v>
      </c>
      <c r="K258" s="145"/>
      <c r="L258" s="27"/>
      <c r="M258" s="146" t="s">
        <v>1</v>
      </c>
      <c r="N258" s="147" t="s">
        <v>34</v>
      </c>
      <c r="O258" s="148">
        <v>0</v>
      </c>
      <c r="P258" s="148">
        <f t="shared" si="51"/>
        <v>0</v>
      </c>
      <c r="Q258" s="148">
        <v>0</v>
      </c>
      <c r="R258" s="148">
        <f t="shared" si="52"/>
        <v>0</v>
      </c>
      <c r="S258" s="148">
        <v>0</v>
      </c>
      <c r="T258" s="149">
        <f t="shared" si="5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0" t="s">
        <v>169</v>
      </c>
      <c r="AT258" s="150" t="s">
        <v>167</v>
      </c>
      <c r="AU258" s="150" t="s">
        <v>79</v>
      </c>
      <c r="AY258" s="14" t="s">
        <v>165</v>
      </c>
      <c r="BE258" s="151">
        <f t="shared" si="54"/>
        <v>0</v>
      </c>
      <c r="BF258" s="151">
        <f t="shared" si="55"/>
        <v>0</v>
      </c>
      <c r="BG258" s="151">
        <f t="shared" si="56"/>
        <v>0</v>
      </c>
      <c r="BH258" s="151">
        <f t="shared" si="57"/>
        <v>0</v>
      </c>
      <c r="BI258" s="151">
        <f t="shared" si="58"/>
        <v>0</v>
      </c>
      <c r="BJ258" s="14" t="s">
        <v>77</v>
      </c>
      <c r="BK258" s="174">
        <f t="shared" si="59"/>
        <v>0</v>
      </c>
      <c r="BL258" s="14" t="s">
        <v>169</v>
      </c>
      <c r="BM258" s="150" t="s">
        <v>596</v>
      </c>
    </row>
    <row r="259" spans="1:65" s="2" customFormat="1" ht="24.15" customHeight="1">
      <c r="A259" s="26"/>
      <c r="B259" s="138"/>
      <c r="C259" s="139" t="s">
        <v>597</v>
      </c>
      <c r="D259" s="139" t="s">
        <v>167</v>
      </c>
      <c r="E259" s="140" t="s">
        <v>598</v>
      </c>
      <c r="F259" s="141" t="s">
        <v>599</v>
      </c>
      <c r="G259" s="142" t="s">
        <v>279</v>
      </c>
      <c r="H259" s="143">
        <v>1</v>
      </c>
      <c r="I259" s="144"/>
      <c r="J259" s="144">
        <f t="shared" si="50"/>
        <v>0</v>
      </c>
      <c r="K259" s="145"/>
      <c r="L259" s="27"/>
      <c r="M259" s="146" t="s">
        <v>1</v>
      </c>
      <c r="N259" s="147" t="s">
        <v>34</v>
      </c>
      <c r="O259" s="148">
        <v>0</v>
      </c>
      <c r="P259" s="148">
        <f t="shared" si="51"/>
        <v>0</v>
      </c>
      <c r="Q259" s="148">
        <v>0</v>
      </c>
      <c r="R259" s="148">
        <f t="shared" si="52"/>
        <v>0</v>
      </c>
      <c r="S259" s="148">
        <v>0</v>
      </c>
      <c r="T259" s="149">
        <f t="shared" si="5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0" t="s">
        <v>169</v>
      </c>
      <c r="AT259" s="150" t="s">
        <v>167</v>
      </c>
      <c r="AU259" s="150" t="s">
        <v>79</v>
      </c>
      <c r="AY259" s="14" t="s">
        <v>165</v>
      </c>
      <c r="BE259" s="151">
        <f t="shared" si="54"/>
        <v>0</v>
      </c>
      <c r="BF259" s="151">
        <f t="shared" si="55"/>
        <v>0</v>
      </c>
      <c r="BG259" s="151">
        <f t="shared" si="56"/>
        <v>0</v>
      </c>
      <c r="BH259" s="151">
        <f t="shared" si="57"/>
        <v>0</v>
      </c>
      <c r="BI259" s="151">
        <f t="shared" si="58"/>
        <v>0</v>
      </c>
      <c r="BJ259" s="14" t="s">
        <v>77</v>
      </c>
      <c r="BK259" s="174">
        <f t="shared" si="59"/>
        <v>0</v>
      </c>
      <c r="BL259" s="14" t="s">
        <v>169</v>
      </c>
      <c r="BM259" s="150" t="s">
        <v>600</v>
      </c>
    </row>
    <row r="260" spans="1:65" s="2" customFormat="1" ht="24.15" customHeight="1">
      <c r="A260" s="26"/>
      <c r="B260" s="138"/>
      <c r="C260" s="139" t="s">
        <v>354</v>
      </c>
      <c r="D260" s="139" t="s">
        <v>167</v>
      </c>
      <c r="E260" s="140" t="s">
        <v>601</v>
      </c>
      <c r="F260" s="141" t="s">
        <v>602</v>
      </c>
      <c r="G260" s="142" t="s">
        <v>279</v>
      </c>
      <c r="H260" s="143">
        <v>1</v>
      </c>
      <c r="I260" s="144"/>
      <c r="J260" s="144">
        <f t="shared" si="50"/>
        <v>0</v>
      </c>
      <c r="K260" s="145"/>
      <c r="L260" s="27"/>
      <c r="M260" s="146" t="s">
        <v>1</v>
      </c>
      <c r="N260" s="147" t="s">
        <v>34</v>
      </c>
      <c r="O260" s="148">
        <v>0</v>
      </c>
      <c r="P260" s="148">
        <f t="shared" si="51"/>
        <v>0</v>
      </c>
      <c r="Q260" s="148">
        <v>0</v>
      </c>
      <c r="R260" s="148">
        <f t="shared" si="52"/>
        <v>0</v>
      </c>
      <c r="S260" s="148">
        <v>0</v>
      </c>
      <c r="T260" s="149">
        <f t="shared" si="5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0" t="s">
        <v>169</v>
      </c>
      <c r="AT260" s="150" t="s">
        <v>167</v>
      </c>
      <c r="AU260" s="150" t="s">
        <v>79</v>
      </c>
      <c r="AY260" s="14" t="s">
        <v>165</v>
      </c>
      <c r="BE260" s="151">
        <f t="shared" si="54"/>
        <v>0</v>
      </c>
      <c r="BF260" s="151">
        <f t="shared" si="55"/>
        <v>0</v>
      </c>
      <c r="BG260" s="151">
        <f t="shared" si="56"/>
        <v>0</v>
      </c>
      <c r="BH260" s="151">
        <f t="shared" si="57"/>
        <v>0</v>
      </c>
      <c r="BI260" s="151">
        <f t="shared" si="58"/>
        <v>0</v>
      </c>
      <c r="BJ260" s="14" t="s">
        <v>77</v>
      </c>
      <c r="BK260" s="174">
        <f t="shared" si="59"/>
        <v>0</v>
      </c>
      <c r="BL260" s="14" t="s">
        <v>169</v>
      </c>
      <c r="BM260" s="150" t="s">
        <v>603</v>
      </c>
    </row>
    <row r="261" spans="1:65" s="2" customFormat="1" ht="24.15" customHeight="1">
      <c r="A261" s="26"/>
      <c r="B261" s="138"/>
      <c r="C261" s="139" t="s">
        <v>604</v>
      </c>
      <c r="D261" s="139" t="s">
        <v>167</v>
      </c>
      <c r="E261" s="140" t="s">
        <v>605</v>
      </c>
      <c r="F261" s="141" t="s">
        <v>606</v>
      </c>
      <c r="G261" s="142" t="s">
        <v>279</v>
      </c>
      <c r="H261" s="143">
        <v>4</v>
      </c>
      <c r="I261" s="144"/>
      <c r="J261" s="144">
        <f t="shared" si="50"/>
        <v>0</v>
      </c>
      <c r="K261" s="145"/>
      <c r="L261" s="27"/>
      <c r="M261" s="146" t="s">
        <v>1</v>
      </c>
      <c r="N261" s="147" t="s">
        <v>34</v>
      </c>
      <c r="O261" s="148">
        <v>0</v>
      </c>
      <c r="P261" s="148">
        <f t="shared" si="51"/>
        <v>0</v>
      </c>
      <c r="Q261" s="148">
        <v>0</v>
      </c>
      <c r="R261" s="148">
        <f t="shared" si="52"/>
        <v>0</v>
      </c>
      <c r="S261" s="148">
        <v>0</v>
      </c>
      <c r="T261" s="149">
        <f t="shared" si="5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0" t="s">
        <v>169</v>
      </c>
      <c r="AT261" s="150" t="s">
        <v>167</v>
      </c>
      <c r="AU261" s="150" t="s">
        <v>79</v>
      </c>
      <c r="AY261" s="14" t="s">
        <v>165</v>
      </c>
      <c r="BE261" s="151">
        <f t="shared" si="54"/>
        <v>0</v>
      </c>
      <c r="BF261" s="151">
        <f t="shared" si="55"/>
        <v>0</v>
      </c>
      <c r="BG261" s="151">
        <f t="shared" si="56"/>
        <v>0</v>
      </c>
      <c r="BH261" s="151">
        <f t="shared" si="57"/>
        <v>0</v>
      </c>
      <c r="BI261" s="151">
        <f t="shared" si="58"/>
        <v>0</v>
      </c>
      <c r="BJ261" s="14" t="s">
        <v>77</v>
      </c>
      <c r="BK261" s="174">
        <f t="shared" si="59"/>
        <v>0</v>
      </c>
      <c r="BL261" s="14" t="s">
        <v>169</v>
      </c>
      <c r="BM261" s="150" t="s">
        <v>607</v>
      </c>
    </row>
    <row r="262" spans="1:65" s="2" customFormat="1" ht="24.15" customHeight="1">
      <c r="A262" s="26"/>
      <c r="B262" s="138"/>
      <c r="C262" s="139" t="s">
        <v>356</v>
      </c>
      <c r="D262" s="139" t="s">
        <v>167</v>
      </c>
      <c r="E262" s="140" t="s">
        <v>608</v>
      </c>
      <c r="F262" s="141" t="s">
        <v>609</v>
      </c>
      <c r="G262" s="142" t="s">
        <v>279</v>
      </c>
      <c r="H262" s="143">
        <v>2</v>
      </c>
      <c r="I262" s="144"/>
      <c r="J262" s="144">
        <f t="shared" si="50"/>
        <v>0</v>
      </c>
      <c r="K262" s="145"/>
      <c r="L262" s="27"/>
      <c r="M262" s="146" t="s">
        <v>1</v>
      </c>
      <c r="N262" s="147" t="s">
        <v>34</v>
      </c>
      <c r="O262" s="148">
        <v>0</v>
      </c>
      <c r="P262" s="148">
        <f t="shared" si="51"/>
        <v>0</v>
      </c>
      <c r="Q262" s="148">
        <v>0</v>
      </c>
      <c r="R262" s="148">
        <f t="shared" si="52"/>
        <v>0</v>
      </c>
      <c r="S262" s="148">
        <v>0</v>
      </c>
      <c r="T262" s="149">
        <f t="shared" si="5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0" t="s">
        <v>169</v>
      </c>
      <c r="AT262" s="150" t="s">
        <v>167</v>
      </c>
      <c r="AU262" s="150" t="s">
        <v>79</v>
      </c>
      <c r="AY262" s="14" t="s">
        <v>165</v>
      </c>
      <c r="BE262" s="151">
        <f t="shared" si="54"/>
        <v>0</v>
      </c>
      <c r="BF262" s="151">
        <f t="shared" si="55"/>
        <v>0</v>
      </c>
      <c r="BG262" s="151">
        <f t="shared" si="56"/>
        <v>0</v>
      </c>
      <c r="BH262" s="151">
        <f t="shared" si="57"/>
        <v>0</v>
      </c>
      <c r="BI262" s="151">
        <f t="shared" si="58"/>
        <v>0</v>
      </c>
      <c r="BJ262" s="14" t="s">
        <v>77</v>
      </c>
      <c r="BK262" s="174">
        <f t="shared" si="59"/>
        <v>0</v>
      </c>
      <c r="BL262" s="14" t="s">
        <v>169</v>
      </c>
      <c r="BM262" s="150" t="s">
        <v>610</v>
      </c>
    </row>
    <row r="263" spans="1:65" s="2" customFormat="1" ht="24.15" customHeight="1">
      <c r="A263" s="26"/>
      <c r="B263" s="138"/>
      <c r="C263" s="139" t="s">
        <v>611</v>
      </c>
      <c r="D263" s="139" t="s">
        <v>167</v>
      </c>
      <c r="E263" s="140" t="s">
        <v>612</v>
      </c>
      <c r="F263" s="141" t="s">
        <v>613</v>
      </c>
      <c r="G263" s="142" t="s">
        <v>279</v>
      </c>
      <c r="H263" s="143">
        <v>1</v>
      </c>
      <c r="I263" s="144"/>
      <c r="J263" s="144">
        <f t="shared" si="50"/>
        <v>0</v>
      </c>
      <c r="K263" s="145"/>
      <c r="L263" s="27"/>
      <c r="M263" s="146" t="s">
        <v>1</v>
      </c>
      <c r="N263" s="147" t="s">
        <v>34</v>
      </c>
      <c r="O263" s="148">
        <v>0</v>
      </c>
      <c r="P263" s="148">
        <f t="shared" si="51"/>
        <v>0</v>
      </c>
      <c r="Q263" s="148">
        <v>0</v>
      </c>
      <c r="R263" s="148">
        <f t="shared" si="52"/>
        <v>0</v>
      </c>
      <c r="S263" s="148">
        <v>0</v>
      </c>
      <c r="T263" s="149">
        <f t="shared" si="5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0" t="s">
        <v>169</v>
      </c>
      <c r="AT263" s="150" t="s">
        <v>167</v>
      </c>
      <c r="AU263" s="150" t="s">
        <v>79</v>
      </c>
      <c r="AY263" s="14" t="s">
        <v>165</v>
      </c>
      <c r="BE263" s="151">
        <f t="shared" si="54"/>
        <v>0</v>
      </c>
      <c r="BF263" s="151">
        <f t="shared" si="55"/>
        <v>0</v>
      </c>
      <c r="BG263" s="151">
        <f t="shared" si="56"/>
        <v>0</v>
      </c>
      <c r="BH263" s="151">
        <f t="shared" si="57"/>
        <v>0</v>
      </c>
      <c r="BI263" s="151">
        <f t="shared" si="58"/>
        <v>0</v>
      </c>
      <c r="BJ263" s="14" t="s">
        <v>77</v>
      </c>
      <c r="BK263" s="174">
        <f t="shared" si="59"/>
        <v>0</v>
      </c>
      <c r="BL263" s="14" t="s">
        <v>169</v>
      </c>
      <c r="BM263" s="150" t="s">
        <v>614</v>
      </c>
    </row>
    <row r="264" spans="1:65" s="2" customFormat="1" ht="24.15" customHeight="1">
      <c r="A264" s="26"/>
      <c r="B264" s="138"/>
      <c r="C264" s="139" t="s">
        <v>357</v>
      </c>
      <c r="D264" s="139" t="s">
        <v>167</v>
      </c>
      <c r="E264" s="140" t="s">
        <v>615</v>
      </c>
      <c r="F264" s="141" t="s">
        <v>616</v>
      </c>
      <c r="G264" s="142" t="s">
        <v>279</v>
      </c>
      <c r="H264" s="143">
        <v>3</v>
      </c>
      <c r="I264" s="144"/>
      <c r="J264" s="144">
        <f t="shared" si="50"/>
        <v>0</v>
      </c>
      <c r="K264" s="145"/>
      <c r="L264" s="27"/>
      <c r="M264" s="146" t="s">
        <v>1</v>
      </c>
      <c r="N264" s="147" t="s">
        <v>34</v>
      </c>
      <c r="O264" s="148">
        <v>0</v>
      </c>
      <c r="P264" s="148">
        <f t="shared" si="51"/>
        <v>0</v>
      </c>
      <c r="Q264" s="148">
        <v>0</v>
      </c>
      <c r="R264" s="148">
        <f t="shared" si="52"/>
        <v>0</v>
      </c>
      <c r="S264" s="148">
        <v>0</v>
      </c>
      <c r="T264" s="149">
        <f t="shared" si="5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0" t="s">
        <v>169</v>
      </c>
      <c r="AT264" s="150" t="s">
        <v>167</v>
      </c>
      <c r="AU264" s="150" t="s">
        <v>79</v>
      </c>
      <c r="AY264" s="14" t="s">
        <v>165</v>
      </c>
      <c r="BE264" s="151">
        <f t="shared" si="54"/>
        <v>0</v>
      </c>
      <c r="BF264" s="151">
        <f t="shared" si="55"/>
        <v>0</v>
      </c>
      <c r="BG264" s="151">
        <f t="shared" si="56"/>
        <v>0</v>
      </c>
      <c r="BH264" s="151">
        <f t="shared" si="57"/>
        <v>0</v>
      </c>
      <c r="BI264" s="151">
        <f t="shared" si="58"/>
        <v>0</v>
      </c>
      <c r="BJ264" s="14" t="s">
        <v>77</v>
      </c>
      <c r="BK264" s="174">
        <f t="shared" si="59"/>
        <v>0</v>
      </c>
      <c r="BL264" s="14" t="s">
        <v>169</v>
      </c>
      <c r="BM264" s="150" t="s">
        <v>617</v>
      </c>
    </row>
    <row r="265" spans="1:65" s="2" customFormat="1" ht="24.15" customHeight="1">
      <c r="A265" s="26"/>
      <c r="B265" s="138"/>
      <c r="C265" s="139" t="s">
        <v>618</v>
      </c>
      <c r="D265" s="139" t="s">
        <v>167</v>
      </c>
      <c r="E265" s="140" t="s">
        <v>619</v>
      </c>
      <c r="F265" s="141" t="s">
        <v>620</v>
      </c>
      <c r="G265" s="142" t="s">
        <v>279</v>
      </c>
      <c r="H265" s="143">
        <v>3</v>
      </c>
      <c r="I265" s="144"/>
      <c r="J265" s="144">
        <f t="shared" si="50"/>
        <v>0</v>
      </c>
      <c r="K265" s="145"/>
      <c r="L265" s="27"/>
      <c r="M265" s="146" t="s">
        <v>1</v>
      </c>
      <c r="N265" s="147" t="s">
        <v>34</v>
      </c>
      <c r="O265" s="148">
        <v>0</v>
      </c>
      <c r="P265" s="148">
        <f t="shared" si="51"/>
        <v>0</v>
      </c>
      <c r="Q265" s="148">
        <v>0</v>
      </c>
      <c r="R265" s="148">
        <f t="shared" si="52"/>
        <v>0</v>
      </c>
      <c r="S265" s="148">
        <v>0</v>
      </c>
      <c r="T265" s="149">
        <f t="shared" si="5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0" t="s">
        <v>169</v>
      </c>
      <c r="AT265" s="150" t="s">
        <v>167</v>
      </c>
      <c r="AU265" s="150" t="s">
        <v>79</v>
      </c>
      <c r="AY265" s="14" t="s">
        <v>165</v>
      </c>
      <c r="BE265" s="151">
        <f t="shared" si="54"/>
        <v>0</v>
      </c>
      <c r="BF265" s="151">
        <f t="shared" si="55"/>
        <v>0</v>
      </c>
      <c r="BG265" s="151">
        <f t="shared" si="56"/>
        <v>0</v>
      </c>
      <c r="BH265" s="151">
        <f t="shared" si="57"/>
        <v>0</v>
      </c>
      <c r="BI265" s="151">
        <f t="shared" si="58"/>
        <v>0</v>
      </c>
      <c r="BJ265" s="14" t="s">
        <v>77</v>
      </c>
      <c r="BK265" s="174">
        <f t="shared" si="59"/>
        <v>0</v>
      </c>
      <c r="BL265" s="14" t="s">
        <v>169</v>
      </c>
      <c r="BM265" s="150" t="s">
        <v>621</v>
      </c>
    </row>
    <row r="266" spans="1:65" s="2" customFormat="1" ht="24.15" customHeight="1">
      <c r="A266" s="26"/>
      <c r="B266" s="138"/>
      <c r="C266" s="139" t="s">
        <v>359</v>
      </c>
      <c r="D266" s="139" t="s">
        <v>167</v>
      </c>
      <c r="E266" s="140" t="s">
        <v>622</v>
      </c>
      <c r="F266" s="141" t="s">
        <v>623</v>
      </c>
      <c r="G266" s="142" t="s">
        <v>279</v>
      </c>
      <c r="H266" s="143">
        <v>1</v>
      </c>
      <c r="I266" s="144"/>
      <c r="J266" s="144">
        <f t="shared" si="50"/>
        <v>0</v>
      </c>
      <c r="K266" s="145"/>
      <c r="L266" s="27"/>
      <c r="M266" s="146" t="s">
        <v>1</v>
      </c>
      <c r="N266" s="147" t="s">
        <v>34</v>
      </c>
      <c r="O266" s="148">
        <v>0</v>
      </c>
      <c r="P266" s="148">
        <f t="shared" si="51"/>
        <v>0</v>
      </c>
      <c r="Q266" s="148">
        <v>0</v>
      </c>
      <c r="R266" s="148">
        <f t="shared" si="52"/>
        <v>0</v>
      </c>
      <c r="S266" s="148">
        <v>0</v>
      </c>
      <c r="T266" s="149">
        <f t="shared" si="5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0" t="s">
        <v>169</v>
      </c>
      <c r="AT266" s="150" t="s">
        <v>167</v>
      </c>
      <c r="AU266" s="150" t="s">
        <v>79</v>
      </c>
      <c r="AY266" s="14" t="s">
        <v>165</v>
      </c>
      <c r="BE266" s="151">
        <f t="shared" si="54"/>
        <v>0</v>
      </c>
      <c r="BF266" s="151">
        <f t="shared" si="55"/>
        <v>0</v>
      </c>
      <c r="BG266" s="151">
        <f t="shared" si="56"/>
        <v>0</v>
      </c>
      <c r="BH266" s="151">
        <f t="shared" si="57"/>
        <v>0</v>
      </c>
      <c r="BI266" s="151">
        <f t="shared" si="58"/>
        <v>0</v>
      </c>
      <c r="BJ266" s="14" t="s">
        <v>77</v>
      </c>
      <c r="BK266" s="174">
        <f t="shared" si="59"/>
        <v>0</v>
      </c>
      <c r="BL266" s="14" t="s">
        <v>169</v>
      </c>
      <c r="BM266" s="150" t="s">
        <v>624</v>
      </c>
    </row>
    <row r="267" spans="1:65" s="2" customFormat="1" ht="24.15" customHeight="1">
      <c r="A267" s="26"/>
      <c r="B267" s="138"/>
      <c r="C267" s="139" t="s">
        <v>625</v>
      </c>
      <c r="D267" s="139" t="s">
        <v>167</v>
      </c>
      <c r="E267" s="140" t="s">
        <v>626</v>
      </c>
      <c r="F267" s="141" t="s">
        <v>627</v>
      </c>
      <c r="G267" s="142" t="s">
        <v>279</v>
      </c>
      <c r="H267" s="143">
        <v>1</v>
      </c>
      <c r="I267" s="144"/>
      <c r="J267" s="144">
        <f t="shared" si="50"/>
        <v>0</v>
      </c>
      <c r="K267" s="145"/>
      <c r="L267" s="27"/>
      <c r="M267" s="146" t="s">
        <v>1</v>
      </c>
      <c r="N267" s="147" t="s">
        <v>34</v>
      </c>
      <c r="O267" s="148">
        <v>0</v>
      </c>
      <c r="P267" s="148">
        <f t="shared" si="51"/>
        <v>0</v>
      </c>
      <c r="Q267" s="148">
        <v>0</v>
      </c>
      <c r="R267" s="148">
        <f t="shared" si="52"/>
        <v>0</v>
      </c>
      <c r="S267" s="148">
        <v>0</v>
      </c>
      <c r="T267" s="149">
        <f t="shared" si="5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0" t="s">
        <v>169</v>
      </c>
      <c r="AT267" s="150" t="s">
        <v>167</v>
      </c>
      <c r="AU267" s="150" t="s">
        <v>79</v>
      </c>
      <c r="AY267" s="14" t="s">
        <v>165</v>
      </c>
      <c r="BE267" s="151">
        <f t="shared" si="54"/>
        <v>0</v>
      </c>
      <c r="BF267" s="151">
        <f t="shared" si="55"/>
        <v>0</v>
      </c>
      <c r="BG267" s="151">
        <f t="shared" si="56"/>
        <v>0</v>
      </c>
      <c r="BH267" s="151">
        <f t="shared" si="57"/>
        <v>0</v>
      </c>
      <c r="BI267" s="151">
        <f t="shared" si="58"/>
        <v>0</v>
      </c>
      <c r="BJ267" s="14" t="s">
        <v>77</v>
      </c>
      <c r="BK267" s="174">
        <f t="shared" si="59"/>
        <v>0</v>
      </c>
      <c r="BL267" s="14" t="s">
        <v>169</v>
      </c>
      <c r="BM267" s="150" t="s">
        <v>628</v>
      </c>
    </row>
    <row r="268" spans="1:65" s="2" customFormat="1" ht="24.15" customHeight="1">
      <c r="A268" s="26"/>
      <c r="B268" s="138"/>
      <c r="C268" s="139" t="s">
        <v>360</v>
      </c>
      <c r="D268" s="139" t="s">
        <v>167</v>
      </c>
      <c r="E268" s="140" t="s">
        <v>629</v>
      </c>
      <c r="F268" s="141" t="s">
        <v>630</v>
      </c>
      <c r="G268" s="142" t="s">
        <v>279</v>
      </c>
      <c r="H268" s="143">
        <v>1</v>
      </c>
      <c r="I268" s="144"/>
      <c r="J268" s="144">
        <f t="shared" si="50"/>
        <v>0</v>
      </c>
      <c r="K268" s="145"/>
      <c r="L268" s="27"/>
      <c r="M268" s="146" t="s">
        <v>1</v>
      </c>
      <c r="N268" s="147" t="s">
        <v>34</v>
      </c>
      <c r="O268" s="148">
        <v>0</v>
      </c>
      <c r="P268" s="148">
        <f t="shared" si="51"/>
        <v>0</v>
      </c>
      <c r="Q268" s="148">
        <v>0</v>
      </c>
      <c r="R268" s="148">
        <f t="shared" si="52"/>
        <v>0</v>
      </c>
      <c r="S268" s="148">
        <v>0</v>
      </c>
      <c r="T268" s="149">
        <f t="shared" si="5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0" t="s">
        <v>169</v>
      </c>
      <c r="AT268" s="150" t="s">
        <v>167</v>
      </c>
      <c r="AU268" s="150" t="s">
        <v>79</v>
      </c>
      <c r="AY268" s="14" t="s">
        <v>165</v>
      </c>
      <c r="BE268" s="151">
        <f t="shared" si="54"/>
        <v>0</v>
      </c>
      <c r="BF268" s="151">
        <f t="shared" si="55"/>
        <v>0</v>
      </c>
      <c r="BG268" s="151">
        <f t="shared" si="56"/>
        <v>0</v>
      </c>
      <c r="BH268" s="151">
        <f t="shared" si="57"/>
        <v>0</v>
      </c>
      <c r="BI268" s="151">
        <f t="shared" si="58"/>
        <v>0</v>
      </c>
      <c r="BJ268" s="14" t="s">
        <v>77</v>
      </c>
      <c r="BK268" s="174">
        <f t="shared" si="59"/>
        <v>0</v>
      </c>
      <c r="BL268" s="14" t="s">
        <v>169</v>
      </c>
      <c r="BM268" s="150" t="s">
        <v>631</v>
      </c>
    </row>
    <row r="269" spans="1:65" s="2" customFormat="1" ht="24.15" customHeight="1">
      <c r="A269" s="26"/>
      <c r="B269" s="138"/>
      <c r="C269" s="139" t="s">
        <v>632</v>
      </c>
      <c r="D269" s="139" t="s">
        <v>167</v>
      </c>
      <c r="E269" s="140" t="s">
        <v>633</v>
      </c>
      <c r="F269" s="141" t="s">
        <v>634</v>
      </c>
      <c r="G269" s="142" t="s">
        <v>279</v>
      </c>
      <c r="H269" s="143">
        <v>11</v>
      </c>
      <c r="I269" s="144"/>
      <c r="J269" s="144">
        <f t="shared" si="50"/>
        <v>0</v>
      </c>
      <c r="K269" s="145"/>
      <c r="L269" s="27"/>
      <c r="M269" s="146" t="s">
        <v>1</v>
      </c>
      <c r="N269" s="147" t="s">
        <v>34</v>
      </c>
      <c r="O269" s="148">
        <v>0</v>
      </c>
      <c r="P269" s="148">
        <f t="shared" si="51"/>
        <v>0</v>
      </c>
      <c r="Q269" s="148">
        <v>0</v>
      </c>
      <c r="R269" s="148">
        <f t="shared" si="52"/>
        <v>0</v>
      </c>
      <c r="S269" s="148">
        <v>0</v>
      </c>
      <c r="T269" s="149">
        <f t="shared" si="5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0" t="s">
        <v>169</v>
      </c>
      <c r="AT269" s="150" t="s">
        <v>167</v>
      </c>
      <c r="AU269" s="150" t="s">
        <v>79</v>
      </c>
      <c r="AY269" s="14" t="s">
        <v>165</v>
      </c>
      <c r="BE269" s="151">
        <f t="shared" si="54"/>
        <v>0</v>
      </c>
      <c r="BF269" s="151">
        <f t="shared" si="55"/>
        <v>0</v>
      </c>
      <c r="BG269" s="151">
        <f t="shared" si="56"/>
        <v>0</v>
      </c>
      <c r="BH269" s="151">
        <f t="shared" si="57"/>
        <v>0</v>
      </c>
      <c r="BI269" s="151">
        <f t="shared" si="58"/>
        <v>0</v>
      </c>
      <c r="BJ269" s="14" t="s">
        <v>77</v>
      </c>
      <c r="BK269" s="174">
        <f t="shared" si="59"/>
        <v>0</v>
      </c>
      <c r="BL269" s="14" t="s">
        <v>169</v>
      </c>
      <c r="BM269" s="150" t="s">
        <v>635</v>
      </c>
    </row>
    <row r="270" spans="1:65" s="2" customFormat="1" ht="24.15" customHeight="1">
      <c r="A270" s="26"/>
      <c r="B270" s="138"/>
      <c r="C270" s="139" t="s">
        <v>362</v>
      </c>
      <c r="D270" s="139" t="s">
        <v>167</v>
      </c>
      <c r="E270" s="140" t="s">
        <v>636</v>
      </c>
      <c r="F270" s="141" t="s">
        <v>637</v>
      </c>
      <c r="G270" s="142" t="s">
        <v>279</v>
      </c>
      <c r="H270" s="143">
        <v>1</v>
      </c>
      <c r="I270" s="144"/>
      <c r="J270" s="144">
        <f t="shared" si="50"/>
        <v>0</v>
      </c>
      <c r="K270" s="145"/>
      <c r="L270" s="27"/>
      <c r="M270" s="146" t="s">
        <v>1</v>
      </c>
      <c r="N270" s="147" t="s">
        <v>34</v>
      </c>
      <c r="O270" s="148">
        <v>0</v>
      </c>
      <c r="P270" s="148">
        <f t="shared" si="51"/>
        <v>0</v>
      </c>
      <c r="Q270" s="148">
        <v>0</v>
      </c>
      <c r="R270" s="148">
        <f t="shared" si="52"/>
        <v>0</v>
      </c>
      <c r="S270" s="148">
        <v>0</v>
      </c>
      <c r="T270" s="149">
        <f t="shared" si="5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0" t="s">
        <v>169</v>
      </c>
      <c r="AT270" s="150" t="s">
        <v>167</v>
      </c>
      <c r="AU270" s="150" t="s">
        <v>79</v>
      </c>
      <c r="AY270" s="14" t="s">
        <v>165</v>
      </c>
      <c r="BE270" s="151">
        <f t="shared" si="54"/>
        <v>0</v>
      </c>
      <c r="BF270" s="151">
        <f t="shared" si="55"/>
        <v>0</v>
      </c>
      <c r="BG270" s="151">
        <f t="shared" si="56"/>
        <v>0</v>
      </c>
      <c r="BH270" s="151">
        <f t="shared" si="57"/>
        <v>0</v>
      </c>
      <c r="BI270" s="151">
        <f t="shared" si="58"/>
        <v>0</v>
      </c>
      <c r="BJ270" s="14" t="s">
        <v>77</v>
      </c>
      <c r="BK270" s="174">
        <f t="shared" si="59"/>
        <v>0</v>
      </c>
      <c r="BL270" s="14" t="s">
        <v>169</v>
      </c>
      <c r="BM270" s="150" t="s">
        <v>638</v>
      </c>
    </row>
    <row r="271" spans="1:65" s="2" customFormat="1" ht="24.15" customHeight="1">
      <c r="A271" s="26"/>
      <c r="B271" s="138"/>
      <c r="C271" s="139" t="s">
        <v>639</v>
      </c>
      <c r="D271" s="139" t="s">
        <v>167</v>
      </c>
      <c r="E271" s="140" t="s">
        <v>640</v>
      </c>
      <c r="F271" s="141" t="s">
        <v>641</v>
      </c>
      <c r="G271" s="142" t="s">
        <v>279</v>
      </c>
      <c r="H271" s="143">
        <v>2</v>
      </c>
      <c r="I271" s="144"/>
      <c r="J271" s="144">
        <f t="shared" si="50"/>
        <v>0</v>
      </c>
      <c r="K271" s="145"/>
      <c r="L271" s="27"/>
      <c r="M271" s="146" t="s">
        <v>1</v>
      </c>
      <c r="N271" s="147" t="s">
        <v>34</v>
      </c>
      <c r="O271" s="148">
        <v>0</v>
      </c>
      <c r="P271" s="148">
        <f t="shared" si="51"/>
        <v>0</v>
      </c>
      <c r="Q271" s="148">
        <v>0</v>
      </c>
      <c r="R271" s="148">
        <f t="shared" si="52"/>
        <v>0</v>
      </c>
      <c r="S271" s="148">
        <v>0</v>
      </c>
      <c r="T271" s="149">
        <f t="shared" si="5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0" t="s">
        <v>169</v>
      </c>
      <c r="AT271" s="150" t="s">
        <v>167</v>
      </c>
      <c r="AU271" s="150" t="s">
        <v>79</v>
      </c>
      <c r="AY271" s="14" t="s">
        <v>165</v>
      </c>
      <c r="BE271" s="151">
        <f t="shared" si="54"/>
        <v>0</v>
      </c>
      <c r="BF271" s="151">
        <f t="shared" si="55"/>
        <v>0</v>
      </c>
      <c r="BG271" s="151">
        <f t="shared" si="56"/>
        <v>0</v>
      </c>
      <c r="BH271" s="151">
        <f t="shared" si="57"/>
        <v>0</v>
      </c>
      <c r="BI271" s="151">
        <f t="shared" si="58"/>
        <v>0</v>
      </c>
      <c r="BJ271" s="14" t="s">
        <v>77</v>
      </c>
      <c r="BK271" s="174">
        <f t="shared" si="59"/>
        <v>0</v>
      </c>
      <c r="BL271" s="14" t="s">
        <v>169</v>
      </c>
      <c r="BM271" s="150" t="s">
        <v>642</v>
      </c>
    </row>
    <row r="272" spans="1:65" s="2" customFormat="1" ht="24.15" customHeight="1">
      <c r="A272" s="26"/>
      <c r="B272" s="138"/>
      <c r="C272" s="139" t="s">
        <v>363</v>
      </c>
      <c r="D272" s="139" t="s">
        <v>167</v>
      </c>
      <c r="E272" s="140" t="s">
        <v>643</v>
      </c>
      <c r="F272" s="141" t="s">
        <v>644</v>
      </c>
      <c r="G272" s="142" t="s">
        <v>279</v>
      </c>
      <c r="H272" s="143">
        <v>1</v>
      </c>
      <c r="I272" s="144"/>
      <c r="J272" s="144">
        <f t="shared" si="50"/>
        <v>0</v>
      </c>
      <c r="K272" s="145"/>
      <c r="L272" s="27"/>
      <c r="M272" s="146" t="s">
        <v>1</v>
      </c>
      <c r="N272" s="147" t="s">
        <v>34</v>
      </c>
      <c r="O272" s="148">
        <v>0</v>
      </c>
      <c r="P272" s="148">
        <f t="shared" si="51"/>
        <v>0</v>
      </c>
      <c r="Q272" s="148">
        <v>0</v>
      </c>
      <c r="R272" s="148">
        <f t="shared" si="52"/>
        <v>0</v>
      </c>
      <c r="S272" s="148">
        <v>0</v>
      </c>
      <c r="T272" s="149">
        <f t="shared" si="5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0" t="s">
        <v>169</v>
      </c>
      <c r="AT272" s="150" t="s">
        <v>167</v>
      </c>
      <c r="AU272" s="150" t="s">
        <v>79</v>
      </c>
      <c r="AY272" s="14" t="s">
        <v>165</v>
      </c>
      <c r="BE272" s="151">
        <f t="shared" si="54"/>
        <v>0</v>
      </c>
      <c r="BF272" s="151">
        <f t="shared" si="55"/>
        <v>0</v>
      </c>
      <c r="BG272" s="151">
        <f t="shared" si="56"/>
        <v>0</v>
      </c>
      <c r="BH272" s="151">
        <f t="shared" si="57"/>
        <v>0</v>
      </c>
      <c r="BI272" s="151">
        <f t="shared" si="58"/>
        <v>0</v>
      </c>
      <c r="BJ272" s="14" t="s">
        <v>77</v>
      </c>
      <c r="BK272" s="174">
        <f t="shared" si="59"/>
        <v>0</v>
      </c>
      <c r="BL272" s="14" t="s">
        <v>169</v>
      </c>
      <c r="BM272" s="150" t="s">
        <v>645</v>
      </c>
    </row>
    <row r="273" spans="1:65" s="2" customFormat="1" ht="33" customHeight="1">
      <c r="A273" s="26"/>
      <c r="B273" s="138"/>
      <c r="C273" s="139" t="s">
        <v>646</v>
      </c>
      <c r="D273" s="139" t="s">
        <v>167</v>
      </c>
      <c r="E273" s="140" t="s">
        <v>647</v>
      </c>
      <c r="F273" s="141" t="s">
        <v>648</v>
      </c>
      <c r="G273" s="142" t="s">
        <v>170</v>
      </c>
      <c r="H273" s="143">
        <v>1</v>
      </c>
      <c r="I273" s="144"/>
      <c r="J273" s="144">
        <f t="shared" si="50"/>
        <v>0</v>
      </c>
      <c r="K273" s="145"/>
      <c r="L273" s="27"/>
      <c r="M273" s="146" t="s">
        <v>1</v>
      </c>
      <c r="N273" s="147" t="s">
        <v>34</v>
      </c>
      <c r="O273" s="148">
        <v>0</v>
      </c>
      <c r="P273" s="148">
        <f t="shared" si="51"/>
        <v>0</v>
      </c>
      <c r="Q273" s="148">
        <v>0</v>
      </c>
      <c r="R273" s="148">
        <f t="shared" si="52"/>
        <v>0</v>
      </c>
      <c r="S273" s="148">
        <v>0</v>
      </c>
      <c r="T273" s="149">
        <f t="shared" si="5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0" t="s">
        <v>169</v>
      </c>
      <c r="AT273" s="150" t="s">
        <v>167</v>
      </c>
      <c r="AU273" s="150" t="s">
        <v>79</v>
      </c>
      <c r="AY273" s="14" t="s">
        <v>165</v>
      </c>
      <c r="BE273" s="151">
        <f t="shared" si="54"/>
        <v>0</v>
      </c>
      <c r="BF273" s="151">
        <f t="shared" si="55"/>
        <v>0</v>
      </c>
      <c r="BG273" s="151">
        <f t="shared" si="56"/>
        <v>0</v>
      </c>
      <c r="BH273" s="151">
        <f t="shared" si="57"/>
        <v>0</v>
      </c>
      <c r="BI273" s="151">
        <f t="shared" si="58"/>
        <v>0</v>
      </c>
      <c r="BJ273" s="14" t="s">
        <v>77</v>
      </c>
      <c r="BK273" s="174">
        <f t="shared" si="59"/>
        <v>0</v>
      </c>
      <c r="BL273" s="14" t="s">
        <v>169</v>
      </c>
      <c r="BM273" s="150" t="s">
        <v>649</v>
      </c>
    </row>
    <row r="274" spans="1:65" s="2" customFormat="1" ht="24.15" customHeight="1">
      <c r="A274" s="26"/>
      <c r="B274" s="138"/>
      <c r="C274" s="139" t="s">
        <v>365</v>
      </c>
      <c r="D274" s="139" t="s">
        <v>167</v>
      </c>
      <c r="E274" s="140" t="s">
        <v>650</v>
      </c>
      <c r="F274" s="141" t="s">
        <v>651</v>
      </c>
      <c r="G274" s="142" t="s">
        <v>279</v>
      </c>
      <c r="H274" s="143">
        <v>1</v>
      </c>
      <c r="I274" s="144"/>
      <c r="J274" s="144">
        <f t="shared" si="50"/>
        <v>0</v>
      </c>
      <c r="K274" s="145"/>
      <c r="L274" s="27"/>
      <c r="M274" s="146" t="s">
        <v>1</v>
      </c>
      <c r="N274" s="147" t="s">
        <v>34</v>
      </c>
      <c r="O274" s="148">
        <v>0</v>
      </c>
      <c r="P274" s="148">
        <f t="shared" si="51"/>
        <v>0</v>
      </c>
      <c r="Q274" s="148">
        <v>0</v>
      </c>
      <c r="R274" s="148">
        <f t="shared" si="52"/>
        <v>0</v>
      </c>
      <c r="S274" s="148">
        <v>0</v>
      </c>
      <c r="T274" s="149">
        <f t="shared" si="5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0" t="s">
        <v>169</v>
      </c>
      <c r="AT274" s="150" t="s">
        <v>167</v>
      </c>
      <c r="AU274" s="150" t="s">
        <v>79</v>
      </c>
      <c r="AY274" s="14" t="s">
        <v>165</v>
      </c>
      <c r="BE274" s="151">
        <f t="shared" si="54"/>
        <v>0</v>
      </c>
      <c r="BF274" s="151">
        <f t="shared" si="55"/>
        <v>0</v>
      </c>
      <c r="BG274" s="151">
        <f t="shared" si="56"/>
        <v>0</v>
      </c>
      <c r="BH274" s="151">
        <f t="shared" si="57"/>
        <v>0</v>
      </c>
      <c r="BI274" s="151">
        <f t="shared" si="58"/>
        <v>0</v>
      </c>
      <c r="BJ274" s="14" t="s">
        <v>77</v>
      </c>
      <c r="BK274" s="174">
        <f t="shared" si="59"/>
        <v>0</v>
      </c>
      <c r="BL274" s="14" t="s">
        <v>169</v>
      </c>
      <c r="BM274" s="150" t="s">
        <v>652</v>
      </c>
    </row>
    <row r="275" spans="1:65" s="2" customFormat="1" ht="24.15" customHeight="1">
      <c r="A275" s="26"/>
      <c r="B275" s="138"/>
      <c r="C275" s="139" t="s">
        <v>653</v>
      </c>
      <c r="D275" s="139" t="s">
        <v>167</v>
      </c>
      <c r="E275" s="140" t="s">
        <v>654</v>
      </c>
      <c r="F275" s="141" t="s">
        <v>655</v>
      </c>
      <c r="G275" s="142" t="s">
        <v>170</v>
      </c>
      <c r="H275" s="143">
        <v>1</v>
      </c>
      <c r="I275" s="144"/>
      <c r="J275" s="144">
        <f t="shared" si="50"/>
        <v>0</v>
      </c>
      <c r="K275" s="145"/>
      <c r="L275" s="27"/>
      <c r="M275" s="146" t="s">
        <v>1</v>
      </c>
      <c r="N275" s="147" t="s">
        <v>34</v>
      </c>
      <c r="O275" s="148">
        <v>0</v>
      </c>
      <c r="P275" s="148">
        <f t="shared" si="51"/>
        <v>0</v>
      </c>
      <c r="Q275" s="148">
        <v>0</v>
      </c>
      <c r="R275" s="148">
        <f t="shared" si="52"/>
        <v>0</v>
      </c>
      <c r="S275" s="148">
        <v>0</v>
      </c>
      <c r="T275" s="149">
        <f t="shared" si="5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0" t="s">
        <v>169</v>
      </c>
      <c r="AT275" s="150" t="s">
        <v>167</v>
      </c>
      <c r="AU275" s="150" t="s">
        <v>79</v>
      </c>
      <c r="AY275" s="14" t="s">
        <v>165</v>
      </c>
      <c r="BE275" s="151">
        <f t="shared" si="54"/>
        <v>0</v>
      </c>
      <c r="BF275" s="151">
        <f t="shared" si="55"/>
        <v>0</v>
      </c>
      <c r="BG275" s="151">
        <f t="shared" si="56"/>
        <v>0</v>
      </c>
      <c r="BH275" s="151">
        <f t="shared" si="57"/>
        <v>0</v>
      </c>
      <c r="BI275" s="151">
        <f t="shared" si="58"/>
        <v>0</v>
      </c>
      <c r="BJ275" s="14" t="s">
        <v>77</v>
      </c>
      <c r="BK275" s="174">
        <f t="shared" si="59"/>
        <v>0</v>
      </c>
      <c r="BL275" s="14" t="s">
        <v>169</v>
      </c>
      <c r="BM275" s="150" t="s">
        <v>656</v>
      </c>
    </row>
    <row r="276" spans="1:65" s="2" customFormat="1" ht="24.15" customHeight="1">
      <c r="A276" s="26"/>
      <c r="B276" s="138"/>
      <c r="C276" s="139" t="s">
        <v>366</v>
      </c>
      <c r="D276" s="139" t="s">
        <v>167</v>
      </c>
      <c r="E276" s="140" t="s">
        <v>657</v>
      </c>
      <c r="F276" s="141" t="s">
        <v>658</v>
      </c>
      <c r="G276" s="142" t="s">
        <v>279</v>
      </c>
      <c r="H276" s="143">
        <v>1</v>
      </c>
      <c r="I276" s="144"/>
      <c r="J276" s="144">
        <f t="shared" ref="J276:J283" si="60">ROUND(I276*H276,2)</f>
        <v>0</v>
      </c>
      <c r="K276" s="145"/>
      <c r="L276" s="27"/>
      <c r="M276" s="146" t="s">
        <v>1</v>
      </c>
      <c r="N276" s="147" t="s">
        <v>34</v>
      </c>
      <c r="O276" s="148">
        <v>0</v>
      </c>
      <c r="P276" s="148">
        <f t="shared" ref="P276:P283" si="61">O276*H276</f>
        <v>0</v>
      </c>
      <c r="Q276" s="148">
        <v>0</v>
      </c>
      <c r="R276" s="148">
        <f t="shared" ref="R276:R283" si="62">Q276*H276</f>
        <v>0</v>
      </c>
      <c r="S276" s="148">
        <v>0</v>
      </c>
      <c r="T276" s="149">
        <f t="shared" ref="T276:T283" si="63">S276*H276</f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0" t="s">
        <v>169</v>
      </c>
      <c r="AT276" s="150" t="s">
        <v>167</v>
      </c>
      <c r="AU276" s="150" t="s">
        <v>79</v>
      </c>
      <c r="AY276" s="14" t="s">
        <v>165</v>
      </c>
      <c r="BE276" s="151">
        <f t="shared" ref="BE276:BE283" si="64">IF(N276="základní",J276,0)</f>
        <v>0</v>
      </c>
      <c r="BF276" s="151">
        <f t="shared" ref="BF276:BF283" si="65">IF(N276="snížená",J276,0)</f>
        <v>0</v>
      </c>
      <c r="BG276" s="151">
        <f t="shared" ref="BG276:BG283" si="66">IF(N276="zákl. přenesená",J276,0)</f>
        <v>0</v>
      </c>
      <c r="BH276" s="151">
        <f t="shared" ref="BH276:BH283" si="67">IF(N276="sníž. přenesená",J276,0)</f>
        <v>0</v>
      </c>
      <c r="BI276" s="151">
        <f t="shared" ref="BI276:BI283" si="68">IF(N276="nulová",J276,0)</f>
        <v>0</v>
      </c>
      <c r="BJ276" s="14" t="s">
        <v>77</v>
      </c>
      <c r="BK276" s="174">
        <f t="shared" ref="BK276:BK283" si="69">ROUND(I276*H276,2)</f>
        <v>0</v>
      </c>
      <c r="BL276" s="14" t="s">
        <v>169</v>
      </c>
      <c r="BM276" s="150" t="s">
        <v>659</v>
      </c>
    </row>
    <row r="277" spans="1:65" s="2" customFormat="1" ht="24.15" customHeight="1">
      <c r="A277" s="26"/>
      <c r="B277" s="138"/>
      <c r="C277" s="139" t="s">
        <v>660</v>
      </c>
      <c r="D277" s="139" t="s">
        <v>167</v>
      </c>
      <c r="E277" s="140" t="s">
        <v>661</v>
      </c>
      <c r="F277" s="141" t="s">
        <v>662</v>
      </c>
      <c r="G277" s="142" t="s">
        <v>170</v>
      </c>
      <c r="H277" s="143">
        <v>1</v>
      </c>
      <c r="I277" s="144"/>
      <c r="J277" s="144">
        <f t="shared" si="60"/>
        <v>0</v>
      </c>
      <c r="K277" s="145"/>
      <c r="L277" s="27"/>
      <c r="M277" s="146" t="s">
        <v>1</v>
      </c>
      <c r="N277" s="147" t="s">
        <v>34</v>
      </c>
      <c r="O277" s="148">
        <v>0</v>
      </c>
      <c r="P277" s="148">
        <f t="shared" si="61"/>
        <v>0</v>
      </c>
      <c r="Q277" s="148">
        <v>0</v>
      </c>
      <c r="R277" s="148">
        <f t="shared" si="62"/>
        <v>0</v>
      </c>
      <c r="S277" s="148">
        <v>0</v>
      </c>
      <c r="T277" s="149">
        <f t="shared" si="6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0" t="s">
        <v>169</v>
      </c>
      <c r="AT277" s="150" t="s">
        <v>167</v>
      </c>
      <c r="AU277" s="150" t="s">
        <v>79</v>
      </c>
      <c r="AY277" s="14" t="s">
        <v>165</v>
      </c>
      <c r="BE277" s="151">
        <f t="shared" si="64"/>
        <v>0</v>
      </c>
      <c r="BF277" s="151">
        <f t="shared" si="65"/>
        <v>0</v>
      </c>
      <c r="BG277" s="151">
        <f t="shared" si="66"/>
        <v>0</v>
      </c>
      <c r="BH277" s="151">
        <f t="shared" si="67"/>
        <v>0</v>
      </c>
      <c r="BI277" s="151">
        <f t="shared" si="68"/>
        <v>0</v>
      </c>
      <c r="BJ277" s="14" t="s">
        <v>77</v>
      </c>
      <c r="BK277" s="174">
        <f t="shared" si="69"/>
        <v>0</v>
      </c>
      <c r="BL277" s="14" t="s">
        <v>169</v>
      </c>
      <c r="BM277" s="150" t="s">
        <v>663</v>
      </c>
    </row>
    <row r="278" spans="1:65" s="2" customFormat="1" ht="24.15" customHeight="1">
      <c r="A278" s="26"/>
      <c r="B278" s="138"/>
      <c r="C278" s="139" t="s">
        <v>368</v>
      </c>
      <c r="D278" s="139" t="s">
        <v>167</v>
      </c>
      <c r="E278" s="140" t="s">
        <v>664</v>
      </c>
      <c r="F278" s="141" t="s">
        <v>665</v>
      </c>
      <c r="G278" s="142" t="s">
        <v>666</v>
      </c>
      <c r="H278" s="143">
        <v>48.5</v>
      </c>
      <c r="I278" s="144"/>
      <c r="J278" s="144">
        <f t="shared" si="60"/>
        <v>0</v>
      </c>
      <c r="K278" s="145"/>
      <c r="L278" s="27"/>
      <c r="M278" s="146" t="s">
        <v>1</v>
      </c>
      <c r="N278" s="147" t="s">
        <v>34</v>
      </c>
      <c r="O278" s="148">
        <v>0</v>
      </c>
      <c r="P278" s="148">
        <f t="shared" si="61"/>
        <v>0</v>
      </c>
      <c r="Q278" s="148">
        <v>0</v>
      </c>
      <c r="R278" s="148">
        <f t="shared" si="62"/>
        <v>0</v>
      </c>
      <c r="S278" s="148">
        <v>0</v>
      </c>
      <c r="T278" s="149">
        <f t="shared" si="6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0" t="s">
        <v>169</v>
      </c>
      <c r="AT278" s="150" t="s">
        <v>167</v>
      </c>
      <c r="AU278" s="150" t="s">
        <v>79</v>
      </c>
      <c r="AY278" s="14" t="s">
        <v>165</v>
      </c>
      <c r="BE278" s="151">
        <f t="shared" si="64"/>
        <v>0</v>
      </c>
      <c r="BF278" s="151">
        <f t="shared" si="65"/>
        <v>0</v>
      </c>
      <c r="BG278" s="151">
        <f t="shared" si="66"/>
        <v>0</v>
      </c>
      <c r="BH278" s="151">
        <f t="shared" si="67"/>
        <v>0</v>
      </c>
      <c r="BI278" s="151">
        <f t="shared" si="68"/>
        <v>0</v>
      </c>
      <c r="BJ278" s="14" t="s">
        <v>77</v>
      </c>
      <c r="BK278" s="174">
        <f t="shared" si="69"/>
        <v>0</v>
      </c>
      <c r="BL278" s="14" t="s">
        <v>169</v>
      </c>
      <c r="BM278" s="150" t="s">
        <v>667</v>
      </c>
    </row>
    <row r="279" spans="1:65" s="2" customFormat="1" ht="16.5" customHeight="1">
      <c r="A279" s="26"/>
      <c r="B279" s="138"/>
      <c r="C279" s="139" t="s">
        <v>668</v>
      </c>
      <c r="D279" s="139" t="s">
        <v>167</v>
      </c>
      <c r="E279" s="140" t="s">
        <v>669</v>
      </c>
      <c r="F279" s="141" t="s">
        <v>670</v>
      </c>
      <c r="G279" s="142" t="s">
        <v>279</v>
      </c>
      <c r="H279" s="143">
        <v>15</v>
      </c>
      <c r="I279" s="144"/>
      <c r="J279" s="144">
        <f t="shared" si="60"/>
        <v>0</v>
      </c>
      <c r="K279" s="145"/>
      <c r="L279" s="27"/>
      <c r="M279" s="146" t="s">
        <v>1</v>
      </c>
      <c r="N279" s="147" t="s">
        <v>34</v>
      </c>
      <c r="O279" s="148">
        <v>0</v>
      </c>
      <c r="P279" s="148">
        <f t="shared" si="61"/>
        <v>0</v>
      </c>
      <c r="Q279" s="148">
        <v>0</v>
      </c>
      <c r="R279" s="148">
        <f t="shared" si="62"/>
        <v>0</v>
      </c>
      <c r="S279" s="148">
        <v>0</v>
      </c>
      <c r="T279" s="149">
        <f t="shared" si="6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0" t="s">
        <v>169</v>
      </c>
      <c r="AT279" s="150" t="s">
        <v>167</v>
      </c>
      <c r="AU279" s="150" t="s">
        <v>79</v>
      </c>
      <c r="AY279" s="14" t="s">
        <v>165</v>
      </c>
      <c r="BE279" s="151">
        <f t="shared" si="64"/>
        <v>0</v>
      </c>
      <c r="BF279" s="151">
        <f t="shared" si="65"/>
        <v>0</v>
      </c>
      <c r="BG279" s="151">
        <f t="shared" si="66"/>
        <v>0</v>
      </c>
      <c r="BH279" s="151">
        <f t="shared" si="67"/>
        <v>0</v>
      </c>
      <c r="BI279" s="151">
        <f t="shared" si="68"/>
        <v>0</v>
      </c>
      <c r="BJ279" s="14" t="s">
        <v>77</v>
      </c>
      <c r="BK279" s="174">
        <f t="shared" si="69"/>
        <v>0</v>
      </c>
      <c r="BL279" s="14" t="s">
        <v>169</v>
      </c>
      <c r="BM279" s="150" t="s">
        <v>671</v>
      </c>
    </row>
    <row r="280" spans="1:65" s="2" customFormat="1" ht="24.15" customHeight="1">
      <c r="A280" s="26"/>
      <c r="B280" s="138"/>
      <c r="C280" s="139" t="s">
        <v>369</v>
      </c>
      <c r="D280" s="139" t="s">
        <v>167</v>
      </c>
      <c r="E280" s="140" t="s">
        <v>672</v>
      </c>
      <c r="F280" s="141" t="s">
        <v>673</v>
      </c>
      <c r="G280" s="142" t="s">
        <v>279</v>
      </c>
      <c r="H280" s="143">
        <v>7</v>
      </c>
      <c r="I280" s="144"/>
      <c r="J280" s="144">
        <f t="shared" si="60"/>
        <v>0</v>
      </c>
      <c r="K280" s="145"/>
      <c r="L280" s="27"/>
      <c r="M280" s="146" t="s">
        <v>1</v>
      </c>
      <c r="N280" s="147" t="s">
        <v>34</v>
      </c>
      <c r="O280" s="148">
        <v>0</v>
      </c>
      <c r="P280" s="148">
        <f t="shared" si="61"/>
        <v>0</v>
      </c>
      <c r="Q280" s="148">
        <v>0</v>
      </c>
      <c r="R280" s="148">
        <f t="shared" si="62"/>
        <v>0</v>
      </c>
      <c r="S280" s="148">
        <v>0</v>
      </c>
      <c r="T280" s="149">
        <f t="shared" si="6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0" t="s">
        <v>169</v>
      </c>
      <c r="AT280" s="150" t="s">
        <v>167</v>
      </c>
      <c r="AU280" s="150" t="s">
        <v>79</v>
      </c>
      <c r="AY280" s="14" t="s">
        <v>165</v>
      </c>
      <c r="BE280" s="151">
        <f t="shared" si="64"/>
        <v>0</v>
      </c>
      <c r="BF280" s="151">
        <f t="shared" si="65"/>
        <v>0</v>
      </c>
      <c r="BG280" s="151">
        <f t="shared" si="66"/>
        <v>0</v>
      </c>
      <c r="BH280" s="151">
        <f t="shared" si="67"/>
        <v>0</v>
      </c>
      <c r="BI280" s="151">
        <f t="shared" si="68"/>
        <v>0</v>
      </c>
      <c r="BJ280" s="14" t="s">
        <v>77</v>
      </c>
      <c r="BK280" s="174">
        <f t="shared" si="69"/>
        <v>0</v>
      </c>
      <c r="BL280" s="14" t="s">
        <v>169</v>
      </c>
      <c r="BM280" s="150" t="s">
        <v>674</v>
      </c>
    </row>
    <row r="281" spans="1:65" s="2" customFormat="1" ht="16.5" customHeight="1">
      <c r="A281" s="26"/>
      <c r="B281" s="138"/>
      <c r="C281" s="152" t="s">
        <v>675</v>
      </c>
      <c r="D281" s="152" t="s">
        <v>192</v>
      </c>
      <c r="E281" s="153" t="s">
        <v>676</v>
      </c>
      <c r="F281" s="154" t="s">
        <v>677</v>
      </c>
      <c r="G281" s="155" t="s">
        <v>279</v>
      </c>
      <c r="H281" s="156">
        <v>1</v>
      </c>
      <c r="I281" s="157"/>
      <c r="J281" s="157">
        <f t="shared" si="60"/>
        <v>0</v>
      </c>
      <c r="K281" s="158"/>
      <c r="L281" s="159"/>
      <c r="M281" s="160" t="s">
        <v>1</v>
      </c>
      <c r="N281" s="161" t="s">
        <v>34</v>
      </c>
      <c r="O281" s="148">
        <v>0</v>
      </c>
      <c r="P281" s="148">
        <f t="shared" si="61"/>
        <v>0</v>
      </c>
      <c r="Q281" s="148">
        <v>0</v>
      </c>
      <c r="R281" s="148">
        <f t="shared" si="62"/>
        <v>0</v>
      </c>
      <c r="S281" s="148">
        <v>0</v>
      </c>
      <c r="T281" s="149">
        <f t="shared" si="6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0" t="s">
        <v>177</v>
      </c>
      <c r="AT281" s="150" t="s">
        <v>192</v>
      </c>
      <c r="AU281" s="150" t="s">
        <v>79</v>
      </c>
      <c r="AY281" s="14" t="s">
        <v>165</v>
      </c>
      <c r="BE281" s="151">
        <f t="shared" si="64"/>
        <v>0</v>
      </c>
      <c r="BF281" s="151">
        <f t="shared" si="65"/>
        <v>0</v>
      </c>
      <c r="BG281" s="151">
        <f t="shared" si="66"/>
        <v>0</v>
      </c>
      <c r="BH281" s="151">
        <f t="shared" si="67"/>
        <v>0</v>
      </c>
      <c r="BI281" s="151">
        <f t="shared" si="68"/>
        <v>0</v>
      </c>
      <c r="BJ281" s="14" t="s">
        <v>77</v>
      </c>
      <c r="BK281" s="174">
        <f t="shared" si="69"/>
        <v>0</v>
      </c>
      <c r="BL281" s="14" t="s">
        <v>169</v>
      </c>
      <c r="BM281" s="150" t="s">
        <v>678</v>
      </c>
    </row>
    <row r="282" spans="1:65" s="2" customFormat="1" ht="16.5" customHeight="1">
      <c r="A282" s="26"/>
      <c r="B282" s="138"/>
      <c r="C282" s="152" t="s">
        <v>371</v>
      </c>
      <c r="D282" s="152" t="s">
        <v>192</v>
      </c>
      <c r="E282" s="153" t="s">
        <v>679</v>
      </c>
      <c r="F282" s="154" t="s">
        <v>680</v>
      </c>
      <c r="G282" s="155" t="s">
        <v>279</v>
      </c>
      <c r="H282" s="156">
        <v>1</v>
      </c>
      <c r="I282" s="157"/>
      <c r="J282" s="157">
        <f t="shared" si="60"/>
        <v>0</v>
      </c>
      <c r="K282" s="158"/>
      <c r="L282" s="159"/>
      <c r="M282" s="160" t="s">
        <v>1</v>
      </c>
      <c r="N282" s="161" t="s">
        <v>34</v>
      </c>
      <c r="O282" s="148">
        <v>0</v>
      </c>
      <c r="P282" s="148">
        <f t="shared" si="61"/>
        <v>0</v>
      </c>
      <c r="Q282" s="148">
        <v>0</v>
      </c>
      <c r="R282" s="148">
        <f t="shared" si="62"/>
        <v>0</v>
      </c>
      <c r="S282" s="148">
        <v>0</v>
      </c>
      <c r="T282" s="149">
        <f t="shared" si="6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0" t="s">
        <v>177</v>
      </c>
      <c r="AT282" s="150" t="s">
        <v>192</v>
      </c>
      <c r="AU282" s="150" t="s">
        <v>79</v>
      </c>
      <c r="AY282" s="14" t="s">
        <v>165</v>
      </c>
      <c r="BE282" s="151">
        <f t="shared" si="64"/>
        <v>0</v>
      </c>
      <c r="BF282" s="151">
        <f t="shared" si="65"/>
        <v>0</v>
      </c>
      <c r="BG282" s="151">
        <f t="shared" si="66"/>
        <v>0</v>
      </c>
      <c r="BH282" s="151">
        <f t="shared" si="67"/>
        <v>0</v>
      </c>
      <c r="BI282" s="151">
        <f t="shared" si="68"/>
        <v>0</v>
      </c>
      <c r="BJ282" s="14" t="s">
        <v>77</v>
      </c>
      <c r="BK282" s="174">
        <f t="shared" si="69"/>
        <v>0</v>
      </c>
      <c r="BL282" s="14" t="s">
        <v>169</v>
      </c>
      <c r="BM282" s="150" t="s">
        <v>681</v>
      </c>
    </row>
    <row r="283" spans="1:65" s="2" customFormat="1" ht="16.5" customHeight="1">
      <c r="A283" s="26"/>
      <c r="B283" s="138"/>
      <c r="C283" s="152" t="s">
        <v>682</v>
      </c>
      <c r="D283" s="152" t="s">
        <v>192</v>
      </c>
      <c r="E283" s="153" t="s">
        <v>683</v>
      </c>
      <c r="F283" s="154" t="s">
        <v>684</v>
      </c>
      <c r="G283" s="155" t="s">
        <v>279</v>
      </c>
      <c r="H283" s="156">
        <v>5</v>
      </c>
      <c r="I283" s="157"/>
      <c r="J283" s="157">
        <f t="shared" si="60"/>
        <v>0</v>
      </c>
      <c r="K283" s="158"/>
      <c r="L283" s="159"/>
      <c r="M283" s="160" t="s">
        <v>1</v>
      </c>
      <c r="N283" s="161" t="s">
        <v>34</v>
      </c>
      <c r="O283" s="148">
        <v>0</v>
      </c>
      <c r="P283" s="148">
        <f t="shared" si="61"/>
        <v>0</v>
      </c>
      <c r="Q283" s="148">
        <v>0</v>
      </c>
      <c r="R283" s="148">
        <f t="shared" si="62"/>
        <v>0</v>
      </c>
      <c r="S283" s="148">
        <v>0</v>
      </c>
      <c r="T283" s="149">
        <f t="shared" si="6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0" t="s">
        <v>177</v>
      </c>
      <c r="AT283" s="150" t="s">
        <v>192</v>
      </c>
      <c r="AU283" s="150" t="s">
        <v>79</v>
      </c>
      <c r="AY283" s="14" t="s">
        <v>165</v>
      </c>
      <c r="BE283" s="151">
        <f t="shared" si="64"/>
        <v>0</v>
      </c>
      <c r="BF283" s="151">
        <f t="shared" si="65"/>
        <v>0</v>
      </c>
      <c r="BG283" s="151">
        <f t="shared" si="66"/>
        <v>0</v>
      </c>
      <c r="BH283" s="151">
        <f t="shared" si="67"/>
        <v>0</v>
      </c>
      <c r="BI283" s="151">
        <f t="shared" si="68"/>
        <v>0</v>
      </c>
      <c r="BJ283" s="14" t="s">
        <v>77</v>
      </c>
      <c r="BK283" s="174">
        <f t="shared" si="69"/>
        <v>0</v>
      </c>
      <c r="BL283" s="14" t="s">
        <v>169</v>
      </c>
      <c r="BM283" s="150" t="s">
        <v>685</v>
      </c>
    </row>
    <row r="284" spans="1:65" s="2" customFormat="1" ht="21.75" customHeight="1">
      <c r="A284" s="26"/>
      <c r="B284" s="138"/>
      <c r="C284" s="139" t="s">
        <v>728</v>
      </c>
      <c r="D284" s="139" t="s">
        <v>167</v>
      </c>
      <c r="E284" s="140" t="s">
        <v>729</v>
      </c>
      <c r="F284" s="141" t="s">
        <v>730</v>
      </c>
      <c r="G284" s="142" t="s">
        <v>239</v>
      </c>
      <c r="H284" s="143">
        <v>146.22399999999999</v>
      </c>
      <c r="I284" s="144"/>
      <c r="J284" s="144">
        <f t="shared" ref="J284:J287" si="70">ROUND(I284*H284,2)</f>
        <v>0</v>
      </c>
      <c r="K284" s="145"/>
      <c r="L284" s="27"/>
      <c r="M284" s="146" t="s">
        <v>1</v>
      </c>
      <c r="N284" s="147" t="s">
        <v>34</v>
      </c>
      <c r="O284" s="148">
        <v>0</v>
      </c>
      <c r="P284" s="148">
        <f t="shared" ref="P284:P287" si="71">O284*H284</f>
        <v>0</v>
      </c>
      <c r="Q284" s="148">
        <v>0</v>
      </c>
      <c r="R284" s="148">
        <f t="shared" ref="R284:R287" si="72">Q284*H284</f>
        <v>0</v>
      </c>
      <c r="S284" s="148">
        <v>0</v>
      </c>
      <c r="T284" s="149">
        <f t="shared" ref="T284:T287" si="73">S284*H284</f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0" t="s">
        <v>169</v>
      </c>
      <c r="AT284" s="150" t="s">
        <v>167</v>
      </c>
      <c r="AU284" s="150" t="s">
        <v>79</v>
      </c>
      <c r="AY284" s="14" t="s">
        <v>165</v>
      </c>
      <c r="BE284" s="151">
        <f t="shared" ref="BE284:BE287" si="74">IF(N284="základní",J284,0)</f>
        <v>0</v>
      </c>
      <c r="BF284" s="151">
        <f t="shared" ref="BF284:BF287" si="75">IF(N284="snížená",J284,0)</f>
        <v>0</v>
      </c>
      <c r="BG284" s="151">
        <f t="shared" ref="BG284:BG287" si="76">IF(N284="zákl. přenesená",J284,0)</f>
        <v>0</v>
      </c>
      <c r="BH284" s="151">
        <f t="shared" ref="BH284:BH287" si="77">IF(N284="sníž. přenesená",J284,0)</f>
        <v>0</v>
      </c>
      <c r="BI284" s="151">
        <f t="shared" ref="BI284:BI287" si="78">IF(N284="nulová",J284,0)</f>
        <v>0</v>
      </c>
      <c r="BJ284" s="14" t="s">
        <v>77</v>
      </c>
      <c r="BK284" s="174">
        <f t="shared" ref="BK284:BK287" si="79">ROUND(I284*H284,2)</f>
        <v>0</v>
      </c>
      <c r="BL284" s="14" t="s">
        <v>169</v>
      </c>
      <c r="BM284" s="150" t="s">
        <v>731</v>
      </c>
    </row>
    <row r="285" spans="1:65" s="2" customFormat="1" ht="37.950000000000003" customHeight="1">
      <c r="A285" s="26"/>
      <c r="B285" s="138"/>
      <c r="C285" s="139" t="s">
        <v>444</v>
      </c>
      <c r="D285" s="139" t="s">
        <v>167</v>
      </c>
      <c r="E285" s="140" t="s">
        <v>732</v>
      </c>
      <c r="F285" s="141" t="s">
        <v>733</v>
      </c>
      <c r="G285" s="142" t="s">
        <v>173</v>
      </c>
      <c r="H285" s="143">
        <v>3</v>
      </c>
      <c r="I285" s="144"/>
      <c r="J285" s="144">
        <f t="shared" si="70"/>
        <v>0</v>
      </c>
      <c r="K285" s="145"/>
      <c r="L285" s="27"/>
      <c r="M285" s="146" t="s">
        <v>1</v>
      </c>
      <c r="N285" s="147" t="s">
        <v>34</v>
      </c>
      <c r="O285" s="148">
        <v>0</v>
      </c>
      <c r="P285" s="148">
        <f t="shared" si="71"/>
        <v>0</v>
      </c>
      <c r="Q285" s="148">
        <v>0</v>
      </c>
      <c r="R285" s="148">
        <f t="shared" si="72"/>
        <v>0</v>
      </c>
      <c r="S285" s="148">
        <v>0</v>
      </c>
      <c r="T285" s="149">
        <f t="shared" si="7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0" t="s">
        <v>169</v>
      </c>
      <c r="AT285" s="150" t="s">
        <v>167</v>
      </c>
      <c r="AU285" s="150" t="s">
        <v>79</v>
      </c>
      <c r="AY285" s="14" t="s">
        <v>165</v>
      </c>
      <c r="BE285" s="151">
        <f t="shared" si="74"/>
        <v>0</v>
      </c>
      <c r="BF285" s="151">
        <f t="shared" si="75"/>
        <v>0</v>
      </c>
      <c r="BG285" s="151">
        <f t="shared" si="76"/>
        <v>0</v>
      </c>
      <c r="BH285" s="151">
        <f t="shared" si="77"/>
        <v>0</v>
      </c>
      <c r="BI285" s="151">
        <f t="shared" si="78"/>
        <v>0</v>
      </c>
      <c r="BJ285" s="14" t="s">
        <v>77</v>
      </c>
      <c r="BK285" s="174">
        <f t="shared" si="79"/>
        <v>0</v>
      </c>
      <c r="BL285" s="14" t="s">
        <v>169</v>
      </c>
      <c r="BM285" s="150" t="s">
        <v>734</v>
      </c>
    </row>
    <row r="286" spans="1:65" s="2" customFormat="1" ht="24.15" customHeight="1">
      <c r="A286" s="26"/>
      <c r="B286" s="138"/>
      <c r="C286" s="152" t="s">
        <v>735</v>
      </c>
      <c r="D286" s="152" t="s">
        <v>192</v>
      </c>
      <c r="E286" s="153" t="s">
        <v>736</v>
      </c>
      <c r="F286" s="154" t="s">
        <v>737</v>
      </c>
      <c r="G286" s="155" t="s">
        <v>220</v>
      </c>
      <c r="H286" s="156">
        <v>3.0000000000000001E-3</v>
      </c>
      <c r="I286" s="157"/>
      <c r="J286" s="157">
        <f t="shared" si="70"/>
        <v>0</v>
      </c>
      <c r="K286" s="158"/>
      <c r="L286" s="159"/>
      <c r="M286" s="160" t="s">
        <v>1</v>
      </c>
      <c r="N286" s="161" t="s">
        <v>34</v>
      </c>
      <c r="O286" s="148">
        <v>0</v>
      </c>
      <c r="P286" s="148">
        <f t="shared" si="71"/>
        <v>0</v>
      </c>
      <c r="Q286" s="148">
        <v>0</v>
      </c>
      <c r="R286" s="148">
        <f t="shared" si="72"/>
        <v>0</v>
      </c>
      <c r="S286" s="148">
        <v>0</v>
      </c>
      <c r="T286" s="149">
        <f t="shared" si="7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0" t="s">
        <v>177</v>
      </c>
      <c r="AT286" s="150" t="s">
        <v>192</v>
      </c>
      <c r="AU286" s="150" t="s">
        <v>79</v>
      </c>
      <c r="AY286" s="14" t="s">
        <v>165</v>
      </c>
      <c r="BE286" s="151">
        <f t="shared" si="74"/>
        <v>0</v>
      </c>
      <c r="BF286" s="151">
        <f t="shared" si="75"/>
        <v>0</v>
      </c>
      <c r="BG286" s="151">
        <f t="shared" si="76"/>
        <v>0</v>
      </c>
      <c r="BH286" s="151">
        <f t="shared" si="77"/>
        <v>0</v>
      </c>
      <c r="BI286" s="151">
        <f t="shared" si="78"/>
        <v>0</v>
      </c>
      <c r="BJ286" s="14" t="s">
        <v>77</v>
      </c>
      <c r="BK286" s="174">
        <f t="shared" si="79"/>
        <v>0</v>
      </c>
      <c r="BL286" s="14" t="s">
        <v>169</v>
      </c>
      <c r="BM286" s="150" t="s">
        <v>738</v>
      </c>
    </row>
    <row r="287" spans="1:65" s="2" customFormat="1" ht="37.950000000000003" customHeight="1">
      <c r="A287" s="26"/>
      <c r="B287" s="138"/>
      <c r="C287" s="139" t="s">
        <v>447</v>
      </c>
      <c r="D287" s="139" t="s">
        <v>167</v>
      </c>
      <c r="E287" s="140" t="s">
        <v>739</v>
      </c>
      <c r="F287" s="141" t="s">
        <v>740</v>
      </c>
      <c r="G287" s="142" t="s">
        <v>173</v>
      </c>
      <c r="H287" s="143">
        <v>22</v>
      </c>
      <c r="I287" s="144"/>
      <c r="J287" s="144">
        <f t="shared" si="70"/>
        <v>0</v>
      </c>
      <c r="K287" s="145"/>
      <c r="L287" s="27"/>
      <c r="M287" s="146" t="s">
        <v>1</v>
      </c>
      <c r="N287" s="147" t="s">
        <v>34</v>
      </c>
      <c r="O287" s="148">
        <v>0</v>
      </c>
      <c r="P287" s="148">
        <f t="shared" si="71"/>
        <v>0</v>
      </c>
      <c r="Q287" s="148">
        <v>0</v>
      </c>
      <c r="R287" s="148">
        <f t="shared" si="72"/>
        <v>0</v>
      </c>
      <c r="S287" s="148">
        <v>0</v>
      </c>
      <c r="T287" s="149">
        <f t="shared" si="7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0" t="s">
        <v>169</v>
      </c>
      <c r="AT287" s="150" t="s">
        <v>167</v>
      </c>
      <c r="AU287" s="150" t="s">
        <v>79</v>
      </c>
      <c r="AY287" s="14" t="s">
        <v>165</v>
      </c>
      <c r="BE287" s="151">
        <f t="shared" si="74"/>
        <v>0</v>
      </c>
      <c r="BF287" s="151">
        <f t="shared" si="75"/>
        <v>0</v>
      </c>
      <c r="BG287" s="151">
        <f t="shared" si="76"/>
        <v>0</v>
      </c>
      <c r="BH287" s="151">
        <f t="shared" si="77"/>
        <v>0</v>
      </c>
      <c r="BI287" s="151">
        <f t="shared" si="78"/>
        <v>0</v>
      </c>
      <c r="BJ287" s="14" t="s">
        <v>77</v>
      </c>
      <c r="BK287" s="174">
        <f t="shared" si="79"/>
        <v>0</v>
      </c>
      <c r="BL287" s="14" t="s">
        <v>169</v>
      </c>
      <c r="BM287" s="150" t="s">
        <v>741</v>
      </c>
    </row>
    <row r="288" spans="1:65" s="12" customFormat="1" ht="22.95" customHeight="1">
      <c r="B288" s="126"/>
      <c r="D288" s="127" t="s">
        <v>68</v>
      </c>
      <c r="E288" s="136" t="s">
        <v>753</v>
      </c>
      <c r="F288" s="136" t="s">
        <v>754</v>
      </c>
      <c r="J288" s="137">
        <f>BK288</f>
        <v>0</v>
      </c>
      <c r="L288" s="126"/>
      <c r="M288" s="130"/>
      <c r="N288" s="131"/>
      <c r="O288" s="131"/>
      <c r="P288" s="132">
        <f>P289</f>
        <v>0</v>
      </c>
      <c r="Q288" s="131"/>
      <c r="R288" s="132">
        <f>R289</f>
        <v>0</v>
      </c>
      <c r="S288" s="131"/>
      <c r="T288" s="133">
        <f>T289</f>
        <v>0</v>
      </c>
      <c r="AR288" s="127" t="s">
        <v>77</v>
      </c>
      <c r="AT288" s="134" t="s">
        <v>68</v>
      </c>
      <c r="AU288" s="134" t="s">
        <v>77</v>
      </c>
      <c r="AY288" s="127" t="s">
        <v>165</v>
      </c>
      <c r="BK288" s="173">
        <f>BK289</f>
        <v>0</v>
      </c>
    </row>
    <row r="289" spans="1:65" s="2" customFormat="1" ht="55.5" customHeight="1">
      <c r="A289" s="26"/>
      <c r="B289" s="138"/>
      <c r="C289" s="139" t="s">
        <v>465</v>
      </c>
      <c r="D289" s="139" t="s">
        <v>167</v>
      </c>
      <c r="E289" s="140" t="s">
        <v>755</v>
      </c>
      <c r="F289" s="141" t="s">
        <v>756</v>
      </c>
      <c r="G289" s="142" t="s">
        <v>220</v>
      </c>
      <c r="H289" s="143">
        <v>314.83600000000001</v>
      </c>
      <c r="I289" s="144"/>
      <c r="J289" s="144">
        <f>ROUND(I289*H289,2)</f>
        <v>0</v>
      </c>
      <c r="K289" s="145"/>
      <c r="L289" s="27"/>
      <c r="M289" s="146" t="s">
        <v>1</v>
      </c>
      <c r="N289" s="147" t="s">
        <v>34</v>
      </c>
      <c r="O289" s="148">
        <v>0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0" t="s">
        <v>169</v>
      </c>
      <c r="AT289" s="150" t="s">
        <v>167</v>
      </c>
      <c r="AU289" s="150" t="s">
        <v>79</v>
      </c>
      <c r="AY289" s="14" t="s">
        <v>165</v>
      </c>
      <c r="BE289" s="151">
        <f>IF(N289="základní",J289,0)</f>
        <v>0</v>
      </c>
      <c r="BF289" s="151">
        <f>IF(N289="snížená",J289,0)</f>
        <v>0</v>
      </c>
      <c r="BG289" s="151">
        <f>IF(N289="zákl. přenesená",J289,0)</f>
        <v>0</v>
      </c>
      <c r="BH289" s="151">
        <f>IF(N289="sníž. přenesená",J289,0)</f>
        <v>0</v>
      </c>
      <c r="BI289" s="151">
        <f>IF(N289="nulová",J289,0)</f>
        <v>0</v>
      </c>
      <c r="BJ289" s="14" t="s">
        <v>77</v>
      </c>
      <c r="BK289" s="174">
        <f>ROUND(I289*H289,2)</f>
        <v>0</v>
      </c>
      <c r="BL289" s="14" t="s">
        <v>169</v>
      </c>
      <c r="BM289" s="150" t="s">
        <v>757</v>
      </c>
    </row>
    <row r="290" spans="1:65" s="12" customFormat="1" ht="25.95" customHeight="1">
      <c r="B290" s="126"/>
      <c r="D290" s="127" t="s">
        <v>68</v>
      </c>
      <c r="E290" s="128" t="s">
        <v>758</v>
      </c>
      <c r="F290" s="128" t="s">
        <v>759</v>
      </c>
      <c r="J290" s="129">
        <f>BK290</f>
        <v>0</v>
      </c>
      <c r="L290" s="126"/>
      <c r="M290" s="130"/>
      <c r="N290" s="131"/>
      <c r="O290" s="131"/>
      <c r="P290" s="132" t="e">
        <f>P291+P307+P311+P326+P328+P330+P332+P334+P336+P350+P352+P354+P385+#REF!+#REF!+P401+P466+P475+P481+P487+P493+P501+P508</f>
        <v>#REF!</v>
      </c>
      <c r="Q290" s="131"/>
      <c r="R290" s="132" t="e">
        <f>R291+R307+R311+R326+R328+R330+R332+R334+R336+R350+R352+R354+R385+#REF!+#REF!+R401+R466+R475+R481+R487+R493+R501+R508</f>
        <v>#REF!</v>
      </c>
      <c r="S290" s="131"/>
      <c r="T290" s="133" t="e">
        <f>T291+T307+T311+T326+T328+T330+T332+T334+T336+T350+T352+T354+T385+#REF!+#REF!+T401+T466+T475+T481+T487+T493+T501+T508</f>
        <v>#REF!</v>
      </c>
      <c r="AR290" s="127" t="s">
        <v>79</v>
      </c>
      <c r="AT290" s="134" t="s">
        <v>68</v>
      </c>
      <c r="AU290" s="134" t="s">
        <v>69</v>
      </c>
      <c r="AY290" s="127" t="s">
        <v>165</v>
      </c>
      <c r="BK290" s="173">
        <f>BK291+BK307+BK311+BK326+BK328+BK330+BK332+BK334+BK336+BK350+BK352+BK354+BK385+BK401+BK466+BK475+BK481+BK487+BK493+BK501+BK508</f>
        <v>0</v>
      </c>
    </row>
    <row r="291" spans="1:65" s="12" customFormat="1" ht="22.95" customHeight="1">
      <c r="B291" s="126"/>
      <c r="D291" s="127" t="s">
        <v>68</v>
      </c>
      <c r="E291" s="136" t="s">
        <v>760</v>
      </c>
      <c r="F291" s="136" t="s">
        <v>761</v>
      </c>
      <c r="J291" s="137">
        <f>BK291</f>
        <v>0</v>
      </c>
      <c r="L291" s="126"/>
      <c r="M291" s="130"/>
      <c r="N291" s="131"/>
      <c r="O291" s="131"/>
      <c r="P291" s="132">
        <f>SUM(P292:P306)</f>
        <v>0</v>
      </c>
      <c r="Q291" s="131"/>
      <c r="R291" s="132">
        <f>SUM(R292:R306)</f>
        <v>0</v>
      </c>
      <c r="S291" s="131"/>
      <c r="T291" s="133">
        <f>SUM(T292:T306)</f>
        <v>0</v>
      </c>
      <c r="AR291" s="127" t="s">
        <v>79</v>
      </c>
      <c r="AT291" s="134" t="s">
        <v>68</v>
      </c>
      <c r="AU291" s="134" t="s">
        <v>77</v>
      </c>
      <c r="AY291" s="127" t="s">
        <v>165</v>
      </c>
      <c r="BK291" s="173">
        <f>SUM(BK292:BK306)</f>
        <v>0</v>
      </c>
    </row>
    <row r="292" spans="1:65" s="2" customFormat="1" ht="37.950000000000003" customHeight="1">
      <c r="A292" s="26"/>
      <c r="B292" s="138"/>
      <c r="C292" s="139" t="s">
        <v>762</v>
      </c>
      <c r="D292" s="139" t="s">
        <v>167</v>
      </c>
      <c r="E292" s="140" t="s">
        <v>763</v>
      </c>
      <c r="F292" s="141" t="s">
        <v>764</v>
      </c>
      <c r="G292" s="142" t="s">
        <v>239</v>
      </c>
      <c r="H292" s="143">
        <v>154.5</v>
      </c>
      <c r="I292" s="144"/>
      <c r="J292" s="144">
        <f t="shared" ref="J292:J306" si="80">ROUND(I292*H292,2)</f>
        <v>0</v>
      </c>
      <c r="K292" s="145"/>
      <c r="L292" s="27"/>
      <c r="M292" s="146" t="s">
        <v>1</v>
      </c>
      <c r="N292" s="147" t="s">
        <v>34</v>
      </c>
      <c r="O292" s="148">
        <v>0</v>
      </c>
      <c r="P292" s="148">
        <f t="shared" ref="P292:P306" si="81">O292*H292</f>
        <v>0</v>
      </c>
      <c r="Q292" s="148">
        <v>0</v>
      </c>
      <c r="R292" s="148">
        <f t="shared" ref="R292:R306" si="82">Q292*H292</f>
        <v>0</v>
      </c>
      <c r="S292" s="148">
        <v>0</v>
      </c>
      <c r="T292" s="149">
        <f t="shared" ref="T292:T306" si="83">S292*H292</f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0" t="s">
        <v>188</v>
      </c>
      <c r="AT292" s="150" t="s">
        <v>167</v>
      </c>
      <c r="AU292" s="150" t="s">
        <v>79</v>
      </c>
      <c r="AY292" s="14" t="s">
        <v>165</v>
      </c>
      <c r="BE292" s="151">
        <f t="shared" ref="BE292:BE306" si="84">IF(N292="základní",J292,0)</f>
        <v>0</v>
      </c>
      <c r="BF292" s="151">
        <f t="shared" ref="BF292:BF306" si="85">IF(N292="snížená",J292,0)</f>
        <v>0</v>
      </c>
      <c r="BG292" s="151">
        <f t="shared" ref="BG292:BG306" si="86">IF(N292="zákl. přenesená",J292,0)</f>
        <v>0</v>
      </c>
      <c r="BH292" s="151">
        <f t="shared" ref="BH292:BH306" si="87">IF(N292="sníž. přenesená",J292,0)</f>
        <v>0</v>
      </c>
      <c r="BI292" s="151">
        <f t="shared" ref="BI292:BI306" si="88">IF(N292="nulová",J292,0)</f>
        <v>0</v>
      </c>
      <c r="BJ292" s="14" t="s">
        <v>77</v>
      </c>
      <c r="BK292" s="174">
        <f t="shared" ref="BK292:BK306" si="89">ROUND(I292*H292,2)</f>
        <v>0</v>
      </c>
      <c r="BL292" s="14" t="s">
        <v>188</v>
      </c>
      <c r="BM292" s="150" t="s">
        <v>765</v>
      </c>
    </row>
    <row r="293" spans="1:65" s="2" customFormat="1" ht="24.15" customHeight="1">
      <c r="A293" s="26"/>
      <c r="B293" s="138"/>
      <c r="C293" s="152" t="s">
        <v>466</v>
      </c>
      <c r="D293" s="152" t="s">
        <v>192</v>
      </c>
      <c r="E293" s="153" t="s">
        <v>766</v>
      </c>
      <c r="F293" s="154" t="s">
        <v>767</v>
      </c>
      <c r="G293" s="155" t="s">
        <v>768</v>
      </c>
      <c r="H293" s="156">
        <v>18.625</v>
      </c>
      <c r="I293" s="157"/>
      <c r="J293" s="157">
        <f t="shared" si="80"/>
        <v>0</v>
      </c>
      <c r="K293" s="158"/>
      <c r="L293" s="159"/>
      <c r="M293" s="160" t="s">
        <v>1</v>
      </c>
      <c r="N293" s="161" t="s">
        <v>34</v>
      </c>
      <c r="O293" s="148">
        <v>0</v>
      </c>
      <c r="P293" s="148">
        <f t="shared" si="81"/>
        <v>0</v>
      </c>
      <c r="Q293" s="148">
        <v>0</v>
      </c>
      <c r="R293" s="148">
        <f t="shared" si="82"/>
        <v>0</v>
      </c>
      <c r="S293" s="148">
        <v>0</v>
      </c>
      <c r="T293" s="149">
        <f t="shared" si="8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0" t="s">
        <v>214</v>
      </c>
      <c r="AT293" s="150" t="s">
        <v>192</v>
      </c>
      <c r="AU293" s="150" t="s">
        <v>79</v>
      </c>
      <c r="AY293" s="14" t="s">
        <v>165</v>
      </c>
      <c r="BE293" s="151">
        <f t="shared" si="84"/>
        <v>0</v>
      </c>
      <c r="BF293" s="151">
        <f t="shared" si="85"/>
        <v>0</v>
      </c>
      <c r="BG293" s="151">
        <f t="shared" si="86"/>
        <v>0</v>
      </c>
      <c r="BH293" s="151">
        <f t="shared" si="87"/>
        <v>0</v>
      </c>
      <c r="BI293" s="151">
        <f t="shared" si="88"/>
        <v>0</v>
      </c>
      <c r="BJ293" s="14" t="s">
        <v>77</v>
      </c>
      <c r="BK293" s="174">
        <f t="shared" si="89"/>
        <v>0</v>
      </c>
      <c r="BL293" s="14" t="s">
        <v>188</v>
      </c>
      <c r="BM293" s="150" t="s">
        <v>769</v>
      </c>
    </row>
    <row r="294" spans="1:65" s="2" customFormat="1" ht="49.2" customHeight="1">
      <c r="A294" s="26"/>
      <c r="B294" s="138"/>
      <c r="C294" s="139" t="s">
        <v>770</v>
      </c>
      <c r="D294" s="139" t="s">
        <v>167</v>
      </c>
      <c r="E294" s="140" t="s">
        <v>771</v>
      </c>
      <c r="F294" s="141" t="s">
        <v>772</v>
      </c>
      <c r="G294" s="142" t="s">
        <v>239</v>
      </c>
      <c r="H294" s="143">
        <v>9.4320000000000004</v>
      </c>
      <c r="I294" s="144"/>
      <c r="J294" s="144">
        <f t="shared" si="80"/>
        <v>0</v>
      </c>
      <c r="K294" s="145"/>
      <c r="L294" s="27"/>
      <c r="M294" s="146" t="s">
        <v>1</v>
      </c>
      <c r="N294" s="147" t="s">
        <v>34</v>
      </c>
      <c r="O294" s="148">
        <v>0</v>
      </c>
      <c r="P294" s="148">
        <f t="shared" si="81"/>
        <v>0</v>
      </c>
      <c r="Q294" s="148">
        <v>0</v>
      </c>
      <c r="R294" s="148">
        <f t="shared" si="82"/>
        <v>0</v>
      </c>
      <c r="S294" s="148">
        <v>0</v>
      </c>
      <c r="T294" s="149">
        <f t="shared" si="8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0" t="s">
        <v>188</v>
      </c>
      <c r="AT294" s="150" t="s">
        <v>167</v>
      </c>
      <c r="AU294" s="150" t="s">
        <v>79</v>
      </c>
      <c r="AY294" s="14" t="s">
        <v>165</v>
      </c>
      <c r="BE294" s="151">
        <f t="shared" si="84"/>
        <v>0</v>
      </c>
      <c r="BF294" s="151">
        <f t="shared" si="85"/>
        <v>0</v>
      </c>
      <c r="BG294" s="151">
        <f t="shared" si="86"/>
        <v>0</v>
      </c>
      <c r="BH294" s="151">
        <f t="shared" si="87"/>
        <v>0</v>
      </c>
      <c r="BI294" s="151">
        <f t="shared" si="88"/>
        <v>0</v>
      </c>
      <c r="BJ294" s="14" t="s">
        <v>77</v>
      </c>
      <c r="BK294" s="174">
        <f t="shared" si="89"/>
        <v>0</v>
      </c>
      <c r="BL294" s="14" t="s">
        <v>188</v>
      </c>
      <c r="BM294" s="150" t="s">
        <v>773</v>
      </c>
    </row>
    <row r="295" spans="1:65" s="2" customFormat="1" ht="37.950000000000003" customHeight="1">
      <c r="A295" s="26"/>
      <c r="B295" s="138"/>
      <c r="C295" s="139" t="s">
        <v>470</v>
      </c>
      <c r="D295" s="139" t="s">
        <v>167</v>
      </c>
      <c r="E295" s="140" t="s">
        <v>774</v>
      </c>
      <c r="F295" s="141" t="s">
        <v>775</v>
      </c>
      <c r="G295" s="142" t="s">
        <v>239</v>
      </c>
      <c r="H295" s="143">
        <v>113.65</v>
      </c>
      <c r="I295" s="144"/>
      <c r="J295" s="144">
        <f t="shared" si="80"/>
        <v>0</v>
      </c>
      <c r="K295" s="145"/>
      <c r="L295" s="27"/>
      <c r="M295" s="146" t="s">
        <v>1</v>
      </c>
      <c r="N295" s="147" t="s">
        <v>34</v>
      </c>
      <c r="O295" s="148">
        <v>0</v>
      </c>
      <c r="P295" s="148">
        <f t="shared" si="81"/>
        <v>0</v>
      </c>
      <c r="Q295" s="148">
        <v>0</v>
      </c>
      <c r="R295" s="148">
        <f t="shared" si="82"/>
        <v>0</v>
      </c>
      <c r="S295" s="148">
        <v>0</v>
      </c>
      <c r="T295" s="149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0" t="s">
        <v>188</v>
      </c>
      <c r="AT295" s="150" t="s">
        <v>167</v>
      </c>
      <c r="AU295" s="150" t="s">
        <v>79</v>
      </c>
      <c r="AY295" s="14" t="s">
        <v>165</v>
      </c>
      <c r="BE295" s="151">
        <f t="shared" si="84"/>
        <v>0</v>
      </c>
      <c r="BF295" s="151">
        <f t="shared" si="85"/>
        <v>0</v>
      </c>
      <c r="BG295" s="151">
        <f t="shared" si="86"/>
        <v>0</v>
      </c>
      <c r="BH295" s="151">
        <f t="shared" si="87"/>
        <v>0</v>
      </c>
      <c r="BI295" s="151">
        <f t="shared" si="88"/>
        <v>0</v>
      </c>
      <c r="BJ295" s="14" t="s">
        <v>77</v>
      </c>
      <c r="BK295" s="174">
        <f t="shared" si="89"/>
        <v>0</v>
      </c>
      <c r="BL295" s="14" t="s">
        <v>188</v>
      </c>
      <c r="BM295" s="150" t="s">
        <v>776</v>
      </c>
    </row>
    <row r="296" spans="1:65" s="2" customFormat="1" ht="49.2" customHeight="1">
      <c r="A296" s="26"/>
      <c r="B296" s="138"/>
      <c r="C296" s="139" t="s">
        <v>777</v>
      </c>
      <c r="D296" s="139" t="s">
        <v>167</v>
      </c>
      <c r="E296" s="140" t="s">
        <v>778</v>
      </c>
      <c r="F296" s="141" t="s">
        <v>779</v>
      </c>
      <c r="G296" s="142" t="s">
        <v>239</v>
      </c>
      <c r="H296" s="143">
        <v>6.3</v>
      </c>
      <c r="I296" s="144"/>
      <c r="J296" s="144">
        <f t="shared" si="80"/>
        <v>0</v>
      </c>
      <c r="K296" s="145"/>
      <c r="L296" s="27"/>
      <c r="M296" s="146" t="s">
        <v>1</v>
      </c>
      <c r="N296" s="147" t="s">
        <v>34</v>
      </c>
      <c r="O296" s="148">
        <v>0</v>
      </c>
      <c r="P296" s="148">
        <f t="shared" si="81"/>
        <v>0</v>
      </c>
      <c r="Q296" s="148">
        <v>0</v>
      </c>
      <c r="R296" s="148">
        <f t="shared" si="82"/>
        <v>0</v>
      </c>
      <c r="S296" s="148">
        <v>0</v>
      </c>
      <c r="T296" s="149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0" t="s">
        <v>188</v>
      </c>
      <c r="AT296" s="150" t="s">
        <v>167</v>
      </c>
      <c r="AU296" s="150" t="s">
        <v>79</v>
      </c>
      <c r="AY296" s="14" t="s">
        <v>165</v>
      </c>
      <c r="BE296" s="151">
        <f t="shared" si="84"/>
        <v>0</v>
      </c>
      <c r="BF296" s="151">
        <f t="shared" si="85"/>
        <v>0</v>
      </c>
      <c r="BG296" s="151">
        <f t="shared" si="86"/>
        <v>0</v>
      </c>
      <c r="BH296" s="151">
        <f t="shared" si="87"/>
        <v>0</v>
      </c>
      <c r="BI296" s="151">
        <f t="shared" si="88"/>
        <v>0</v>
      </c>
      <c r="BJ296" s="14" t="s">
        <v>77</v>
      </c>
      <c r="BK296" s="174">
        <f t="shared" si="89"/>
        <v>0</v>
      </c>
      <c r="BL296" s="14" t="s">
        <v>188</v>
      </c>
      <c r="BM296" s="150" t="s">
        <v>780</v>
      </c>
    </row>
    <row r="297" spans="1:65" s="2" customFormat="1" ht="24.15" customHeight="1">
      <c r="A297" s="26"/>
      <c r="B297" s="138"/>
      <c r="C297" s="139" t="s">
        <v>471</v>
      </c>
      <c r="D297" s="139" t="s">
        <v>167</v>
      </c>
      <c r="E297" s="140" t="s">
        <v>781</v>
      </c>
      <c r="F297" s="141" t="s">
        <v>782</v>
      </c>
      <c r="G297" s="142" t="s">
        <v>239</v>
      </c>
      <c r="H297" s="143">
        <v>22.026</v>
      </c>
      <c r="I297" s="144"/>
      <c r="J297" s="144">
        <f t="shared" si="80"/>
        <v>0</v>
      </c>
      <c r="K297" s="145"/>
      <c r="L297" s="27"/>
      <c r="M297" s="146" t="s">
        <v>1</v>
      </c>
      <c r="N297" s="147" t="s">
        <v>34</v>
      </c>
      <c r="O297" s="148">
        <v>0</v>
      </c>
      <c r="P297" s="148">
        <f t="shared" si="81"/>
        <v>0</v>
      </c>
      <c r="Q297" s="148">
        <v>0</v>
      </c>
      <c r="R297" s="148">
        <f t="shared" si="82"/>
        <v>0</v>
      </c>
      <c r="S297" s="148">
        <v>0</v>
      </c>
      <c r="T297" s="149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0" t="s">
        <v>188</v>
      </c>
      <c r="AT297" s="150" t="s">
        <v>167</v>
      </c>
      <c r="AU297" s="150" t="s">
        <v>79</v>
      </c>
      <c r="AY297" s="14" t="s">
        <v>165</v>
      </c>
      <c r="BE297" s="151">
        <f t="shared" si="84"/>
        <v>0</v>
      </c>
      <c r="BF297" s="151">
        <f t="shared" si="85"/>
        <v>0</v>
      </c>
      <c r="BG297" s="151">
        <f t="shared" si="86"/>
        <v>0</v>
      </c>
      <c r="BH297" s="151">
        <f t="shared" si="87"/>
        <v>0</v>
      </c>
      <c r="BI297" s="151">
        <f t="shared" si="88"/>
        <v>0</v>
      </c>
      <c r="BJ297" s="14" t="s">
        <v>77</v>
      </c>
      <c r="BK297" s="174">
        <f t="shared" si="89"/>
        <v>0</v>
      </c>
      <c r="BL297" s="14" t="s">
        <v>188</v>
      </c>
      <c r="BM297" s="150" t="s">
        <v>783</v>
      </c>
    </row>
    <row r="298" spans="1:65" s="2" customFormat="1" ht="24.15" customHeight="1">
      <c r="A298" s="26"/>
      <c r="B298" s="138"/>
      <c r="C298" s="139" t="s">
        <v>784</v>
      </c>
      <c r="D298" s="139" t="s">
        <v>167</v>
      </c>
      <c r="E298" s="140" t="s">
        <v>785</v>
      </c>
      <c r="F298" s="141" t="s">
        <v>786</v>
      </c>
      <c r="G298" s="142" t="s">
        <v>239</v>
      </c>
      <c r="H298" s="143">
        <v>314</v>
      </c>
      <c r="I298" s="144"/>
      <c r="J298" s="144">
        <f t="shared" si="80"/>
        <v>0</v>
      </c>
      <c r="K298" s="145"/>
      <c r="L298" s="27"/>
      <c r="M298" s="146" t="s">
        <v>1</v>
      </c>
      <c r="N298" s="147" t="s">
        <v>34</v>
      </c>
      <c r="O298" s="148">
        <v>0</v>
      </c>
      <c r="P298" s="148">
        <f t="shared" si="81"/>
        <v>0</v>
      </c>
      <c r="Q298" s="148">
        <v>0</v>
      </c>
      <c r="R298" s="148">
        <f t="shared" si="82"/>
        <v>0</v>
      </c>
      <c r="S298" s="148">
        <v>0</v>
      </c>
      <c r="T298" s="149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0" t="s">
        <v>188</v>
      </c>
      <c r="AT298" s="150" t="s">
        <v>167</v>
      </c>
      <c r="AU298" s="150" t="s">
        <v>79</v>
      </c>
      <c r="AY298" s="14" t="s">
        <v>165</v>
      </c>
      <c r="BE298" s="151">
        <f t="shared" si="84"/>
        <v>0</v>
      </c>
      <c r="BF298" s="151">
        <f t="shared" si="85"/>
        <v>0</v>
      </c>
      <c r="BG298" s="151">
        <f t="shared" si="86"/>
        <v>0</v>
      </c>
      <c r="BH298" s="151">
        <f t="shared" si="87"/>
        <v>0</v>
      </c>
      <c r="BI298" s="151">
        <f t="shared" si="88"/>
        <v>0</v>
      </c>
      <c r="BJ298" s="14" t="s">
        <v>77</v>
      </c>
      <c r="BK298" s="174">
        <f t="shared" si="89"/>
        <v>0</v>
      </c>
      <c r="BL298" s="14" t="s">
        <v>188</v>
      </c>
      <c r="BM298" s="150" t="s">
        <v>787</v>
      </c>
    </row>
    <row r="299" spans="1:65" s="2" customFormat="1" ht="49.2" customHeight="1">
      <c r="A299" s="26"/>
      <c r="B299" s="138"/>
      <c r="C299" s="152" t="s">
        <v>475</v>
      </c>
      <c r="D299" s="152" t="s">
        <v>192</v>
      </c>
      <c r="E299" s="153" t="s">
        <v>788</v>
      </c>
      <c r="F299" s="154" t="s">
        <v>789</v>
      </c>
      <c r="G299" s="155" t="s">
        <v>239</v>
      </c>
      <c r="H299" s="156">
        <v>250</v>
      </c>
      <c r="I299" s="157"/>
      <c r="J299" s="157">
        <f t="shared" si="80"/>
        <v>0</v>
      </c>
      <c r="K299" s="158"/>
      <c r="L299" s="159"/>
      <c r="M299" s="160" t="s">
        <v>1</v>
      </c>
      <c r="N299" s="161" t="s">
        <v>34</v>
      </c>
      <c r="O299" s="148">
        <v>0</v>
      </c>
      <c r="P299" s="148">
        <f t="shared" si="81"/>
        <v>0</v>
      </c>
      <c r="Q299" s="148">
        <v>0</v>
      </c>
      <c r="R299" s="148">
        <f t="shared" si="82"/>
        <v>0</v>
      </c>
      <c r="S299" s="148">
        <v>0</v>
      </c>
      <c r="T299" s="149">
        <f t="shared" si="8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0" t="s">
        <v>214</v>
      </c>
      <c r="AT299" s="150" t="s">
        <v>192</v>
      </c>
      <c r="AU299" s="150" t="s">
        <v>79</v>
      </c>
      <c r="AY299" s="14" t="s">
        <v>165</v>
      </c>
      <c r="BE299" s="151">
        <f t="shared" si="84"/>
        <v>0</v>
      </c>
      <c r="BF299" s="151">
        <f t="shared" si="85"/>
        <v>0</v>
      </c>
      <c r="BG299" s="151">
        <f t="shared" si="86"/>
        <v>0</v>
      </c>
      <c r="BH299" s="151">
        <f t="shared" si="87"/>
        <v>0</v>
      </c>
      <c r="BI299" s="151">
        <f t="shared" si="88"/>
        <v>0</v>
      </c>
      <c r="BJ299" s="14" t="s">
        <v>77</v>
      </c>
      <c r="BK299" s="174">
        <f t="shared" si="89"/>
        <v>0</v>
      </c>
      <c r="BL299" s="14" t="s">
        <v>188</v>
      </c>
      <c r="BM299" s="150" t="s">
        <v>790</v>
      </c>
    </row>
    <row r="300" spans="1:65" s="2" customFormat="1" ht="55.5" customHeight="1">
      <c r="A300" s="26"/>
      <c r="B300" s="138"/>
      <c r="C300" s="152" t="s">
        <v>791</v>
      </c>
      <c r="D300" s="152" t="s">
        <v>192</v>
      </c>
      <c r="E300" s="153" t="s">
        <v>792</v>
      </c>
      <c r="F300" s="154" t="s">
        <v>793</v>
      </c>
      <c r="G300" s="155" t="s">
        <v>239</v>
      </c>
      <c r="H300" s="156">
        <v>250</v>
      </c>
      <c r="I300" s="157"/>
      <c r="J300" s="157">
        <f t="shared" si="80"/>
        <v>0</v>
      </c>
      <c r="K300" s="158"/>
      <c r="L300" s="159"/>
      <c r="M300" s="160" t="s">
        <v>1</v>
      </c>
      <c r="N300" s="161" t="s">
        <v>34</v>
      </c>
      <c r="O300" s="148">
        <v>0</v>
      </c>
      <c r="P300" s="148">
        <f t="shared" si="81"/>
        <v>0</v>
      </c>
      <c r="Q300" s="148">
        <v>0</v>
      </c>
      <c r="R300" s="148">
        <f t="shared" si="82"/>
        <v>0</v>
      </c>
      <c r="S300" s="148">
        <v>0</v>
      </c>
      <c r="T300" s="149">
        <f t="shared" si="8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0" t="s">
        <v>214</v>
      </c>
      <c r="AT300" s="150" t="s">
        <v>192</v>
      </c>
      <c r="AU300" s="150" t="s">
        <v>79</v>
      </c>
      <c r="AY300" s="14" t="s">
        <v>165</v>
      </c>
      <c r="BE300" s="151">
        <f t="shared" si="84"/>
        <v>0</v>
      </c>
      <c r="BF300" s="151">
        <f t="shared" si="85"/>
        <v>0</v>
      </c>
      <c r="BG300" s="151">
        <f t="shared" si="86"/>
        <v>0</v>
      </c>
      <c r="BH300" s="151">
        <f t="shared" si="87"/>
        <v>0</v>
      </c>
      <c r="BI300" s="151">
        <f t="shared" si="88"/>
        <v>0</v>
      </c>
      <c r="BJ300" s="14" t="s">
        <v>77</v>
      </c>
      <c r="BK300" s="174">
        <f t="shared" si="89"/>
        <v>0</v>
      </c>
      <c r="BL300" s="14" t="s">
        <v>188</v>
      </c>
      <c r="BM300" s="150" t="s">
        <v>794</v>
      </c>
    </row>
    <row r="301" spans="1:65" s="2" customFormat="1" ht="37.950000000000003" customHeight="1">
      <c r="A301" s="26"/>
      <c r="B301" s="138"/>
      <c r="C301" s="139" t="s">
        <v>476</v>
      </c>
      <c r="D301" s="139" t="s">
        <v>167</v>
      </c>
      <c r="E301" s="140" t="s">
        <v>795</v>
      </c>
      <c r="F301" s="141" t="s">
        <v>796</v>
      </c>
      <c r="G301" s="142" t="s">
        <v>239</v>
      </c>
      <c r="H301" s="143">
        <v>92.509</v>
      </c>
      <c r="I301" s="144"/>
      <c r="J301" s="144">
        <f t="shared" si="80"/>
        <v>0</v>
      </c>
      <c r="K301" s="145"/>
      <c r="L301" s="27"/>
      <c r="M301" s="146" t="s">
        <v>1</v>
      </c>
      <c r="N301" s="147" t="s">
        <v>34</v>
      </c>
      <c r="O301" s="148">
        <v>0</v>
      </c>
      <c r="P301" s="148">
        <f t="shared" si="81"/>
        <v>0</v>
      </c>
      <c r="Q301" s="148">
        <v>0</v>
      </c>
      <c r="R301" s="148">
        <f t="shared" si="82"/>
        <v>0</v>
      </c>
      <c r="S301" s="148">
        <v>0</v>
      </c>
      <c r="T301" s="149">
        <f t="shared" si="8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0" t="s">
        <v>188</v>
      </c>
      <c r="AT301" s="150" t="s">
        <v>167</v>
      </c>
      <c r="AU301" s="150" t="s">
        <v>79</v>
      </c>
      <c r="AY301" s="14" t="s">
        <v>165</v>
      </c>
      <c r="BE301" s="151">
        <f t="shared" si="84"/>
        <v>0</v>
      </c>
      <c r="BF301" s="151">
        <f t="shared" si="85"/>
        <v>0</v>
      </c>
      <c r="BG301" s="151">
        <f t="shared" si="86"/>
        <v>0</v>
      </c>
      <c r="BH301" s="151">
        <f t="shared" si="87"/>
        <v>0</v>
      </c>
      <c r="BI301" s="151">
        <f t="shared" si="88"/>
        <v>0</v>
      </c>
      <c r="BJ301" s="14" t="s">
        <v>77</v>
      </c>
      <c r="BK301" s="174">
        <f t="shared" si="89"/>
        <v>0</v>
      </c>
      <c r="BL301" s="14" t="s">
        <v>188</v>
      </c>
      <c r="BM301" s="150" t="s">
        <v>797</v>
      </c>
    </row>
    <row r="302" spans="1:65" s="2" customFormat="1" ht="33" customHeight="1">
      <c r="A302" s="26"/>
      <c r="B302" s="138"/>
      <c r="C302" s="152" t="s">
        <v>798</v>
      </c>
      <c r="D302" s="152" t="s">
        <v>192</v>
      </c>
      <c r="E302" s="153" t="s">
        <v>799</v>
      </c>
      <c r="F302" s="154" t="s">
        <v>800</v>
      </c>
      <c r="G302" s="155" t="s">
        <v>239</v>
      </c>
      <c r="H302" s="156">
        <v>101.76</v>
      </c>
      <c r="I302" s="157"/>
      <c r="J302" s="157">
        <f t="shared" si="80"/>
        <v>0</v>
      </c>
      <c r="K302" s="158"/>
      <c r="L302" s="159"/>
      <c r="M302" s="160" t="s">
        <v>1</v>
      </c>
      <c r="N302" s="161" t="s">
        <v>34</v>
      </c>
      <c r="O302" s="148">
        <v>0</v>
      </c>
      <c r="P302" s="148">
        <f t="shared" si="81"/>
        <v>0</v>
      </c>
      <c r="Q302" s="148">
        <v>0</v>
      </c>
      <c r="R302" s="148">
        <f t="shared" si="82"/>
        <v>0</v>
      </c>
      <c r="S302" s="148">
        <v>0</v>
      </c>
      <c r="T302" s="149">
        <f t="shared" si="8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0" t="s">
        <v>214</v>
      </c>
      <c r="AT302" s="150" t="s">
        <v>192</v>
      </c>
      <c r="AU302" s="150" t="s">
        <v>79</v>
      </c>
      <c r="AY302" s="14" t="s">
        <v>165</v>
      </c>
      <c r="BE302" s="151">
        <f t="shared" si="84"/>
        <v>0</v>
      </c>
      <c r="BF302" s="151">
        <f t="shared" si="85"/>
        <v>0</v>
      </c>
      <c r="BG302" s="151">
        <f t="shared" si="86"/>
        <v>0</v>
      </c>
      <c r="BH302" s="151">
        <f t="shared" si="87"/>
        <v>0</v>
      </c>
      <c r="BI302" s="151">
        <f t="shared" si="88"/>
        <v>0</v>
      </c>
      <c r="BJ302" s="14" t="s">
        <v>77</v>
      </c>
      <c r="BK302" s="174">
        <f t="shared" si="89"/>
        <v>0</v>
      </c>
      <c r="BL302" s="14" t="s">
        <v>188</v>
      </c>
      <c r="BM302" s="150" t="s">
        <v>801</v>
      </c>
    </row>
    <row r="303" spans="1:65" s="2" customFormat="1" ht="21.75" customHeight="1">
      <c r="A303" s="26"/>
      <c r="B303" s="138"/>
      <c r="C303" s="139" t="s">
        <v>480</v>
      </c>
      <c r="D303" s="139" t="s">
        <v>167</v>
      </c>
      <c r="E303" s="140" t="s">
        <v>802</v>
      </c>
      <c r="F303" s="141" t="s">
        <v>803</v>
      </c>
      <c r="G303" s="142" t="s">
        <v>239</v>
      </c>
      <c r="H303" s="143">
        <v>53.715000000000003</v>
      </c>
      <c r="I303" s="144"/>
      <c r="J303" s="144">
        <f t="shared" si="80"/>
        <v>0</v>
      </c>
      <c r="K303" s="145"/>
      <c r="L303" s="27"/>
      <c r="M303" s="146" t="s">
        <v>1</v>
      </c>
      <c r="N303" s="147" t="s">
        <v>34</v>
      </c>
      <c r="O303" s="148">
        <v>0</v>
      </c>
      <c r="P303" s="148">
        <f t="shared" si="81"/>
        <v>0</v>
      </c>
      <c r="Q303" s="148">
        <v>0</v>
      </c>
      <c r="R303" s="148">
        <f t="shared" si="82"/>
        <v>0</v>
      </c>
      <c r="S303" s="148">
        <v>0</v>
      </c>
      <c r="T303" s="149">
        <f t="shared" si="8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0" t="s">
        <v>188</v>
      </c>
      <c r="AT303" s="150" t="s">
        <v>167</v>
      </c>
      <c r="AU303" s="150" t="s">
        <v>79</v>
      </c>
      <c r="AY303" s="14" t="s">
        <v>165</v>
      </c>
      <c r="BE303" s="151">
        <f t="shared" si="84"/>
        <v>0</v>
      </c>
      <c r="BF303" s="151">
        <f t="shared" si="85"/>
        <v>0</v>
      </c>
      <c r="BG303" s="151">
        <f t="shared" si="86"/>
        <v>0</v>
      </c>
      <c r="BH303" s="151">
        <f t="shared" si="87"/>
        <v>0</v>
      </c>
      <c r="BI303" s="151">
        <f t="shared" si="88"/>
        <v>0</v>
      </c>
      <c r="BJ303" s="14" t="s">
        <v>77</v>
      </c>
      <c r="BK303" s="174">
        <f t="shared" si="89"/>
        <v>0</v>
      </c>
      <c r="BL303" s="14" t="s">
        <v>188</v>
      </c>
      <c r="BM303" s="150" t="s">
        <v>804</v>
      </c>
    </row>
    <row r="304" spans="1:65" s="2" customFormat="1" ht="21.75" customHeight="1">
      <c r="A304" s="26"/>
      <c r="B304" s="138"/>
      <c r="C304" s="152" t="s">
        <v>805</v>
      </c>
      <c r="D304" s="152" t="s">
        <v>192</v>
      </c>
      <c r="E304" s="153" t="s">
        <v>806</v>
      </c>
      <c r="F304" s="154" t="s">
        <v>807</v>
      </c>
      <c r="G304" s="155" t="s">
        <v>666</v>
      </c>
      <c r="H304" s="156">
        <v>6.7949999999999999</v>
      </c>
      <c r="I304" s="157"/>
      <c r="J304" s="157">
        <f t="shared" si="80"/>
        <v>0</v>
      </c>
      <c r="K304" s="158"/>
      <c r="L304" s="159"/>
      <c r="M304" s="160" t="s">
        <v>1</v>
      </c>
      <c r="N304" s="161" t="s">
        <v>34</v>
      </c>
      <c r="O304" s="148">
        <v>0</v>
      </c>
      <c r="P304" s="148">
        <f t="shared" si="81"/>
        <v>0</v>
      </c>
      <c r="Q304" s="148">
        <v>0</v>
      </c>
      <c r="R304" s="148">
        <f t="shared" si="82"/>
        <v>0</v>
      </c>
      <c r="S304" s="148">
        <v>0</v>
      </c>
      <c r="T304" s="149">
        <f t="shared" si="8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0" t="s">
        <v>214</v>
      </c>
      <c r="AT304" s="150" t="s">
        <v>192</v>
      </c>
      <c r="AU304" s="150" t="s">
        <v>79</v>
      </c>
      <c r="AY304" s="14" t="s">
        <v>165</v>
      </c>
      <c r="BE304" s="151">
        <f t="shared" si="84"/>
        <v>0</v>
      </c>
      <c r="BF304" s="151">
        <f t="shared" si="85"/>
        <v>0</v>
      </c>
      <c r="BG304" s="151">
        <f t="shared" si="86"/>
        <v>0</v>
      </c>
      <c r="BH304" s="151">
        <f t="shared" si="87"/>
        <v>0</v>
      </c>
      <c r="BI304" s="151">
        <f t="shared" si="88"/>
        <v>0</v>
      </c>
      <c r="BJ304" s="14" t="s">
        <v>77</v>
      </c>
      <c r="BK304" s="174">
        <f t="shared" si="89"/>
        <v>0</v>
      </c>
      <c r="BL304" s="14" t="s">
        <v>188</v>
      </c>
      <c r="BM304" s="150" t="s">
        <v>808</v>
      </c>
    </row>
    <row r="305" spans="1:65" s="2" customFormat="1" ht="24.15" customHeight="1">
      <c r="A305" s="26"/>
      <c r="B305" s="138"/>
      <c r="C305" s="139" t="s">
        <v>483</v>
      </c>
      <c r="D305" s="139" t="s">
        <v>167</v>
      </c>
      <c r="E305" s="140" t="s">
        <v>809</v>
      </c>
      <c r="F305" s="141" t="s">
        <v>810</v>
      </c>
      <c r="G305" s="142" t="s">
        <v>173</v>
      </c>
      <c r="H305" s="143">
        <v>83.93</v>
      </c>
      <c r="I305" s="144"/>
      <c r="J305" s="144">
        <f t="shared" si="80"/>
        <v>0</v>
      </c>
      <c r="K305" s="145"/>
      <c r="L305" s="27"/>
      <c r="M305" s="146" t="s">
        <v>1</v>
      </c>
      <c r="N305" s="147" t="s">
        <v>34</v>
      </c>
      <c r="O305" s="148">
        <v>0</v>
      </c>
      <c r="P305" s="148">
        <f t="shared" si="81"/>
        <v>0</v>
      </c>
      <c r="Q305" s="148">
        <v>0</v>
      </c>
      <c r="R305" s="148">
        <f t="shared" si="82"/>
        <v>0</v>
      </c>
      <c r="S305" s="148">
        <v>0</v>
      </c>
      <c r="T305" s="149">
        <f t="shared" si="8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0" t="s">
        <v>188</v>
      </c>
      <c r="AT305" s="150" t="s">
        <v>167</v>
      </c>
      <c r="AU305" s="150" t="s">
        <v>79</v>
      </c>
      <c r="AY305" s="14" t="s">
        <v>165</v>
      </c>
      <c r="BE305" s="151">
        <f t="shared" si="84"/>
        <v>0</v>
      </c>
      <c r="BF305" s="151">
        <f t="shared" si="85"/>
        <v>0</v>
      </c>
      <c r="BG305" s="151">
        <f t="shared" si="86"/>
        <v>0</v>
      </c>
      <c r="BH305" s="151">
        <f t="shared" si="87"/>
        <v>0</v>
      </c>
      <c r="BI305" s="151">
        <f t="shared" si="88"/>
        <v>0</v>
      </c>
      <c r="BJ305" s="14" t="s">
        <v>77</v>
      </c>
      <c r="BK305" s="174">
        <f t="shared" si="89"/>
        <v>0</v>
      </c>
      <c r="BL305" s="14" t="s">
        <v>188</v>
      </c>
      <c r="BM305" s="150" t="s">
        <v>811</v>
      </c>
    </row>
    <row r="306" spans="1:65" s="2" customFormat="1" ht="49.2" customHeight="1">
      <c r="A306" s="26"/>
      <c r="B306" s="138"/>
      <c r="C306" s="139" t="s">
        <v>812</v>
      </c>
      <c r="D306" s="139" t="s">
        <v>167</v>
      </c>
      <c r="E306" s="140" t="s">
        <v>813</v>
      </c>
      <c r="F306" s="141" t="s">
        <v>814</v>
      </c>
      <c r="G306" s="142" t="s">
        <v>815</v>
      </c>
      <c r="H306" s="143">
        <v>3137.79</v>
      </c>
      <c r="I306" s="144"/>
      <c r="J306" s="144">
        <f t="shared" si="80"/>
        <v>0</v>
      </c>
      <c r="K306" s="145"/>
      <c r="L306" s="27"/>
      <c r="M306" s="146" t="s">
        <v>1</v>
      </c>
      <c r="N306" s="147" t="s">
        <v>34</v>
      </c>
      <c r="O306" s="148">
        <v>0</v>
      </c>
      <c r="P306" s="148">
        <f t="shared" si="81"/>
        <v>0</v>
      </c>
      <c r="Q306" s="148">
        <v>0</v>
      </c>
      <c r="R306" s="148">
        <f t="shared" si="82"/>
        <v>0</v>
      </c>
      <c r="S306" s="148">
        <v>0</v>
      </c>
      <c r="T306" s="149">
        <f t="shared" si="8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0" t="s">
        <v>188</v>
      </c>
      <c r="AT306" s="150" t="s">
        <v>167</v>
      </c>
      <c r="AU306" s="150" t="s">
        <v>79</v>
      </c>
      <c r="AY306" s="14" t="s">
        <v>165</v>
      </c>
      <c r="BE306" s="151">
        <f t="shared" si="84"/>
        <v>0</v>
      </c>
      <c r="BF306" s="151">
        <f t="shared" si="85"/>
        <v>0</v>
      </c>
      <c r="BG306" s="151">
        <f t="shared" si="86"/>
        <v>0</v>
      </c>
      <c r="BH306" s="151">
        <f t="shared" si="87"/>
        <v>0</v>
      </c>
      <c r="BI306" s="151">
        <f t="shared" si="88"/>
        <v>0</v>
      </c>
      <c r="BJ306" s="14" t="s">
        <v>77</v>
      </c>
      <c r="BK306" s="174">
        <f t="shared" si="89"/>
        <v>0</v>
      </c>
      <c r="BL306" s="14" t="s">
        <v>188</v>
      </c>
      <c r="BM306" s="150" t="s">
        <v>816</v>
      </c>
    </row>
    <row r="307" spans="1:65" s="12" customFormat="1" ht="22.95" customHeight="1">
      <c r="B307" s="126"/>
      <c r="D307" s="127" t="s">
        <v>68</v>
      </c>
      <c r="E307" s="136" t="s">
        <v>817</v>
      </c>
      <c r="F307" s="136" t="s">
        <v>818</v>
      </c>
      <c r="J307" s="137">
        <f>BK307</f>
        <v>0</v>
      </c>
      <c r="L307" s="126"/>
      <c r="M307" s="130"/>
      <c r="N307" s="131"/>
      <c r="O307" s="131"/>
      <c r="P307" s="132">
        <f>SUM(P308:P310)</f>
        <v>0</v>
      </c>
      <c r="Q307" s="131"/>
      <c r="R307" s="132">
        <f>SUM(R308:R310)</f>
        <v>0</v>
      </c>
      <c r="S307" s="131"/>
      <c r="T307" s="133">
        <f>SUM(T308:T310)</f>
        <v>0</v>
      </c>
      <c r="AR307" s="127" t="s">
        <v>79</v>
      </c>
      <c r="AT307" s="134" t="s">
        <v>68</v>
      </c>
      <c r="AU307" s="134" t="s">
        <v>77</v>
      </c>
      <c r="AY307" s="127" t="s">
        <v>165</v>
      </c>
      <c r="BK307" s="173">
        <f>SUM(BK308:BK310)</f>
        <v>0</v>
      </c>
    </row>
    <row r="308" spans="1:65" s="2" customFormat="1" ht="24.15" customHeight="1">
      <c r="A308" s="26"/>
      <c r="B308" s="138"/>
      <c r="C308" s="139" t="s">
        <v>487</v>
      </c>
      <c r="D308" s="139" t="s">
        <v>167</v>
      </c>
      <c r="E308" s="140" t="s">
        <v>819</v>
      </c>
      <c r="F308" s="141" t="s">
        <v>820</v>
      </c>
      <c r="G308" s="142" t="s">
        <v>239</v>
      </c>
      <c r="H308" s="143">
        <v>232.584</v>
      </c>
      <c r="I308" s="144"/>
      <c r="J308" s="144">
        <f>ROUND(I308*H308,2)</f>
        <v>0</v>
      </c>
      <c r="K308" s="145"/>
      <c r="L308" s="27"/>
      <c r="M308" s="146" t="s">
        <v>1</v>
      </c>
      <c r="N308" s="147" t="s">
        <v>34</v>
      </c>
      <c r="O308" s="148">
        <v>0</v>
      </c>
      <c r="P308" s="148">
        <f>O308*H308</f>
        <v>0</v>
      </c>
      <c r="Q308" s="148">
        <v>0</v>
      </c>
      <c r="R308" s="148">
        <f>Q308*H308</f>
        <v>0</v>
      </c>
      <c r="S308" s="148">
        <v>0</v>
      </c>
      <c r="T308" s="149">
        <f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0" t="s">
        <v>188</v>
      </c>
      <c r="AT308" s="150" t="s">
        <v>167</v>
      </c>
      <c r="AU308" s="150" t="s">
        <v>79</v>
      </c>
      <c r="AY308" s="14" t="s">
        <v>165</v>
      </c>
      <c r="BE308" s="151">
        <f>IF(N308="základní",J308,0)</f>
        <v>0</v>
      </c>
      <c r="BF308" s="151">
        <f>IF(N308="snížená",J308,0)</f>
        <v>0</v>
      </c>
      <c r="BG308" s="151">
        <f>IF(N308="zákl. přenesená",J308,0)</f>
        <v>0</v>
      </c>
      <c r="BH308" s="151">
        <f>IF(N308="sníž. přenesená",J308,0)</f>
        <v>0</v>
      </c>
      <c r="BI308" s="151">
        <f>IF(N308="nulová",J308,0)</f>
        <v>0</v>
      </c>
      <c r="BJ308" s="14" t="s">
        <v>77</v>
      </c>
      <c r="BK308" s="174">
        <f>ROUND(I308*H308,2)</f>
        <v>0</v>
      </c>
      <c r="BL308" s="14" t="s">
        <v>188</v>
      </c>
      <c r="BM308" s="150" t="s">
        <v>821</v>
      </c>
    </row>
    <row r="309" spans="1:65" s="2" customFormat="1" ht="24.15" customHeight="1">
      <c r="A309" s="26"/>
      <c r="B309" s="138"/>
      <c r="C309" s="152" t="s">
        <v>822</v>
      </c>
      <c r="D309" s="152" t="s">
        <v>192</v>
      </c>
      <c r="E309" s="153" t="s">
        <v>823</v>
      </c>
      <c r="F309" s="154" t="s">
        <v>824</v>
      </c>
      <c r="G309" s="155" t="s">
        <v>239</v>
      </c>
      <c r="H309" s="156">
        <v>267.47199999999998</v>
      </c>
      <c r="I309" s="157"/>
      <c r="J309" s="157">
        <f>ROUND(I309*H309,2)</f>
        <v>0</v>
      </c>
      <c r="K309" s="158"/>
      <c r="L309" s="159"/>
      <c r="M309" s="160" t="s">
        <v>1</v>
      </c>
      <c r="N309" s="161" t="s">
        <v>34</v>
      </c>
      <c r="O309" s="148">
        <v>0</v>
      </c>
      <c r="P309" s="148">
        <f>O309*H309</f>
        <v>0</v>
      </c>
      <c r="Q309" s="148">
        <v>0</v>
      </c>
      <c r="R309" s="148">
        <f>Q309*H309</f>
        <v>0</v>
      </c>
      <c r="S309" s="148">
        <v>0</v>
      </c>
      <c r="T309" s="149">
        <f>S309*H309</f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0" t="s">
        <v>214</v>
      </c>
      <c r="AT309" s="150" t="s">
        <v>192</v>
      </c>
      <c r="AU309" s="150" t="s">
        <v>79</v>
      </c>
      <c r="AY309" s="14" t="s">
        <v>165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4" t="s">
        <v>77</v>
      </c>
      <c r="BK309" s="174">
        <f>ROUND(I309*H309,2)</f>
        <v>0</v>
      </c>
      <c r="BL309" s="14" t="s">
        <v>188</v>
      </c>
      <c r="BM309" s="150" t="s">
        <v>825</v>
      </c>
    </row>
    <row r="310" spans="1:65" s="2" customFormat="1" ht="44.25" customHeight="1">
      <c r="A310" s="26"/>
      <c r="B310" s="138"/>
      <c r="C310" s="139" t="s">
        <v>490</v>
      </c>
      <c r="D310" s="139" t="s">
        <v>167</v>
      </c>
      <c r="E310" s="140" t="s">
        <v>826</v>
      </c>
      <c r="F310" s="141" t="s">
        <v>827</v>
      </c>
      <c r="G310" s="142" t="s">
        <v>815</v>
      </c>
      <c r="H310" s="143">
        <v>302.173</v>
      </c>
      <c r="I310" s="144"/>
      <c r="J310" s="144">
        <f>ROUND(I310*H310,2)</f>
        <v>0</v>
      </c>
      <c r="K310" s="145"/>
      <c r="L310" s="27"/>
      <c r="M310" s="146" t="s">
        <v>1</v>
      </c>
      <c r="N310" s="147" t="s">
        <v>34</v>
      </c>
      <c r="O310" s="148">
        <v>0</v>
      </c>
      <c r="P310" s="148">
        <f>O310*H310</f>
        <v>0</v>
      </c>
      <c r="Q310" s="148">
        <v>0</v>
      </c>
      <c r="R310" s="148">
        <f>Q310*H310</f>
        <v>0</v>
      </c>
      <c r="S310" s="148">
        <v>0</v>
      </c>
      <c r="T310" s="149">
        <f>S310*H310</f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0" t="s">
        <v>188</v>
      </c>
      <c r="AT310" s="150" t="s">
        <v>167</v>
      </c>
      <c r="AU310" s="150" t="s">
        <v>79</v>
      </c>
      <c r="AY310" s="14" t="s">
        <v>165</v>
      </c>
      <c r="BE310" s="151">
        <f>IF(N310="základní",J310,0)</f>
        <v>0</v>
      </c>
      <c r="BF310" s="151">
        <f>IF(N310="snížená",J310,0)</f>
        <v>0</v>
      </c>
      <c r="BG310" s="151">
        <f>IF(N310="zákl. přenesená",J310,0)</f>
        <v>0</v>
      </c>
      <c r="BH310" s="151">
        <f>IF(N310="sníž. přenesená",J310,0)</f>
        <v>0</v>
      </c>
      <c r="BI310" s="151">
        <f>IF(N310="nulová",J310,0)</f>
        <v>0</v>
      </c>
      <c r="BJ310" s="14" t="s">
        <v>77</v>
      </c>
      <c r="BK310" s="174">
        <f>ROUND(I310*H310,2)</f>
        <v>0</v>
      </c>
      <c r="BL310" s="14" t="s">
        <v>188</v>
      </c>
      <c r="BM310" s="150" t="s">
        <v>828</v>
      </c>
    </row>
    <row r="311" spans="1:65" s="12" customFormat="1" ht="22.95" customHeight="1">
      <c r="B311" s="126"/>
      <c r="D311" s="127" t="s">
        <v>68</v>
      </c>
      <c r="E311" s="136" t="s">
        <v>829</v>
      </c>
      <c r="F311" s="136" t="s">
        <v>830</v>
      </c>
      <c r="J311" s="137">
        <f>BK311</f>
        <v>0</v>
      </c>
      <c r="L311" s="126"/>
      <c r="M311" s="130"/>
      <c r="N311" s="131"/>
      <c r="O311" s="131"/>
      <c r="P311" s="132">
        <f>SUM(P312:P325)</f>
        <v>0</v>
      </c>
      <c r="Q311" s="131"/>
      <c r="R311" s="132">
        <f>SUM(R312:R325)</f>
        <v>0</v>
      </c>
      <c r="S311" s="131"/>
      <c r="T311" s="133">
        <f>SUM(T312:T325)</f>
        <v>0</v>
      </c>
      <c r="AR311" s="127" t="s">
        <v>79</v>
      </c>
      <c r="AT311" s="134" t="s">
        <v>68</v>
      </c>
      <c r="AU311" s="134" t="s">
        <v>77</v>
      </c>
      <c r="AY311" s="127" t="s">
        <v>165</v>
      </c>
      <c r="BK311" s="173">
        <f>SUM(BK312:BK325)</f>
        <v>0</v>
      </c>
    </row>
    <row r="312" spans="1:65" s="2" customFormat="1" ht="37.950000000000003" customHeight="1">
      <c r="A312" s="26"/>
      <c r="B312" s="138"/>
      <c r="C312" s="139" t="s">
        <v>831</v>
      </c>
      <c r="D312" s="139" t="s">
        <v>167</v>
      </c>
      <c r="E312" s="140" t="s">
        <v>832</v>
      </c>
      <c r="F312" s="141" t="s">
        <v>833</v>
      </c>
      <c r="G312" s="142" t="s">
        <v>239</v>
      </c>
      <c r="H312" s="143">
        <v>793.54499999999996</v>
      </c>
      <c r="I312" s="144"/>
      <c r="J312" s="144">
        <f t="shared" ref="J312:J325" si="90">ROUND(I312*H312,2)</f>
        <v>0</v>
      </c>
      <c r="K312" s="145"/>
      <c r="L312" s="27"/>
      <c r="M312" s="146" t="s">
        <v>1</v>
      </c>
      <c r="N312" s="147" t="s">
        <v>34</v>
      </c>
      <c r="O312" s="148">
        <v>0</v>
      </c>
      <c r="P312" s="148">
        <f t="shared" ref="P312:P325" si="91">O312*H312</f>
        <v>0</v>
      </c>
      <c r="Q312" s="148">
        <v>0</v>
      </c>
      <c r="R312" s="148">
        <f t="shared" ref="R312:R325" si="92">Q312*H312</f>
        <v>0</v>
      </c>
      <c r="S312" s="148">
        <v>0</v>
      </c>
      <c r="T312" s="149">
        <f t="shared" ref="T312:T325" si="93">S312*H312</f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0" t="s">
        <v>188</v>
      </c>
      <c r="AT312" s="150" t="s">
        <v>167</v>
      </c>
      <c r="AU312" s="150" t="s">
        <v>79</v>
      </c>
      <c r="AY312" s="14" t="s">
        <v>165</v>
      </c>
      <c r="BE312" s="151">
        <f t="shared" ref="BE312:BE325" si="94">IF(N312="základní",J312,0)</f>
        <v>0</v>
      </c>
      <c r="BF312" s="151">
        <f t="shared" ref="BF312:BF325" si="95">IF(N312="snížená",J312,0)</f>
        <v>0</v>
      </c>
      <c r="BG312" s="151">
        <f t="shared" ref="BG312:BG325" si="96">IF(N312="zákl. přenesená",J312,0)</f>
        <v>0</v>
      </c>
      <c r="BH312" s="151">
        <f t="shared" ref="BH312:BH325" si="97">IF(N312="sníž. přenesená",J312,0)</f>
        <v>0</v>
      </c>
      <c r="BI312" s="151">
        <f t="shared" ref="BI312:BI325" si="98">IF(N312="nulová",J312,0)</f>
        <v>0</v>
      </c>
      <c r="BJ312" s="14" t="s">
        <v>77</v>
      </c>
      <c r="BK312" s="174">
        <f t="shared" ref="BK312:BK325" si="99">ROUND(I312*H312,2)</f>
        <v>0</v>
      </c>
      <c r="BL312" s="14" t="s">
        <v>188</v>
      </c>
      <c r="BM312" s="150" t="s">
        <v>834</v>
      </c>
    </row>
    <row r="313" spans="1:65" s="2" customFormat="1" ht="24.15" customHeight="1">
      <c r="A313" s="26"/>
      <c r="B313" s="138"/>
      <c r="C313" s="152" t="s">
        <v>494</v>
      </c>
      <c r="D313" s="152" t="s">
        <v>192</v>
      </c>
      <c r="E313" s="153" t="s">
        <v>835</v>
      </c>
      <c r="F313" s="154" t="s">
        <v>836</v>
      </c>
      <c r="G313" s="155" t="s">
        <v>239</v>
      </c>
      <c r="H313" s="156">
        <v>204.65799999999999</v>
      </c>
      <c r="I313" s="157"/>
      <c r="J313" s="157">
        <f t="shared" si="90"/>
        <v>0</v>
      </c>
      <c r="K313" s="158"/>
      <c r="L313" s="159"/>
      <c r="M313" s="160" t="s">
        <v>1</v>
      </c>
      <c r="N313" s="161" t="s">
        <v>34</v>
      </c>
      <c r="O313" s="148">
        <v>0</v>
      </c>
      <c r="P313" s="148">
        <f t="shared" si="91"/>
        <v>0</v>
      </c>
      <c r="Q313" s="148">
        <v>0</v>
      </c>
      <c r="R313" s="148">
        <f t="shared" si="92"/>
        <v>0</v>
      </c>
      <c r="S313" s="148">
        <v>0</v>
      </c>
      <c r="T313" s="149">
        <f t="shared" si="9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0" t="s">
        <v>214</v>
      </c>
      <c r="AT313" s="150" t="s">
        <v>192</v>
      </c>
      <c r="AU313" s="150" t="s">
        <v>79</v>
      </c>
      <c r="AY313" s="14" t="s">
        <v>165</v>
      </c>
      <c r="BE313" s="151">
        <f t="shared" si="94"/>
        <v>0</v>
      </c>
      <c r="BF313" s="151">
        <f t="shared" si="95"/>
        <v>0</v>
      </c>
      <c r="BG313" s="151">
        <f t="shared" si="96"/>
        <v>0</v>
      </c>
      <c r="BH313" s="151">
        <f t="shared" si="97"/>
        <v>0</v>
      </c>
      <c r="BI313" s="151">
        <f t="shared" si="98"/>
        <v>0</v>
      </c>
      <c r="BJ313" s="14" t="s">
        <v>77</v>
      </c>
      <c r="BK313" s="174">
        <f t="shared" si="99"/>
        <v>0</v>
      </c>
      <c r="BL313" s="14" t="s">
        <v>188</v>
      </c>
      <c r="BM313" s="150" t="s">
        <v>837</v>
      </c>
    </row>
    <row r="314" spans="1:65" s="2" customFormat="1" ht="24.15" customHeight="1">
      <c r="A314" s="26"/>
      <c r="B314" s="138"/>
      <c r="C314" s="152" t="s">
        <v>838</v>
      </c>
      <c r="D314" s="152" t="s">
        <v>192</v>
      </c>
      <c r="E314" s="153" t="s">
        <v>839</v>
      </c>
      <c r="F314" s="154" t="s">
        <v>840</v>
      </c>
      <c r="G314" s="155" t="s">
        <v>239</v>
      </c>
      <c r="H314" s="156">
        <v>24.173999999999999</v>
      </c>
      <c r="I314" s="157"/>
      <c r="J314" s="157">
        <f t="shared" si="90"/>
        <v>0</v>
      </c>
      <c r="K314" s="158"/>
      <c r="L314" s="159"/>
      <c r="M314" s="160" t="s">
        <v>1</v>
      </c>
      <c r="N314" s="161" t="s">
        <v>34</v>
      </c>
      <c r="O314" s="148">
        <v>0</v>
      </c>
      <c r="P314" s="148">
        <f t="shared" si="91"/>
        <v>0</v>
      </c>
      <c r="Q314" s="148">
        <v>0</v>
      </c>
      <c r="R314" s="148">
        <f t="shared" si="92"/>
        <v>0</v>
      </c>
      <c r="S314" s="148">
        <v>0</v>
      </c>
      <c r="T314" s="149">
        <f t="shared" si="9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0" t="s">
        <v>214</v>
      </c>
      <c r="AT314" s="150" t="s">
        <v>192</v>
      </c>
      <c r="AU314" s="150" t="s">
        <v>79</v>
      </c>
      <c r="AY314" s="14" t="s">
        <v>165</v>
      </c>
      <c r="BE314" s="151">
        <f t="shared" si="94"/>
        <v>0</v>
      </c>
      <c r="BF314" s="151">
        <f t="shared" si="95"/>
        <v>0</v>
      </c>
      <c r="BG314" s="151">
        <f t="shared" si="96"/>
        <v>0</v>
      </c>
      <c r="BH314" s="151">
        <f t="shared" si="97"/>
        <v>0</v>
      </c>
      <c r="BI314" s="151">
        <f t="shared" si="98"/>
        <v>0</v>
      </c>
      <c r="BJ314" s="14" t="s">
        <v>77</v>
      </c>
      <c r="BK314" s="174">
        <f t="shared" si="99"/>
        <v>0</v>
      </c>
      <c r="BL314" s="14" t="s">
        <v>188</v>
      </c>
      <c r="BM314" s="150" t="s">
        <v>841</v>
      </c>
    </row>
    <row r="315" spans="1:65" s="2" customFormat="1" ht="62.7" customHeight="1">
      <c r="A315" s="26"/>
      <c r="B315" s="138"/>
      <c r="C315" s="152" t="s">
        <v>497</v>
      </c>
      <c r="D315" s="152" t="s">
        <v>192</v>
      </c>
      <c r="E315" s="153" t="s">
        <v>842</v>
      </c>
      <c r="F315" s="154" t="s">
        <v>843</v>
      </c>
      <c r="G315" s="155" t="s">
        <v>239</v>
      </c>
      <c r="H315" s="156">
        <v>207.97800000000001</v>
      </c>
      <c r="I315" s="157"/>
      <c r="J315" s="157">
        <f t="shared" si="90"/>
        <v>0</v>
      </c>
      <c r="K315" s="158"/>
      <c r="L315" s="159"/>
      <c r="M315" s="160" t="s">
        <v>1</v>
      </c>
      <c r="N315" s="161" t="s">
        <v>34</v>
      </c>
      <c r="O315" s="148">
        <v>0</v>
      </c>
      <c r="P315" s="148">
        <f t="shared" si="91"/>
        <v>0</v>
      </c>
      <c r="Q315" s="148">
        <v>0</v>
      </c>
      <c r="R315" s="148">
        <f t="shared" si="92"/>
        <v>0</v>
      </c>
      <c r="S315" s="148">
        <v>0</v>
      </c>
      <c r="T315" s="149">
        <f t="shared" si="9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0" t="s">
        <v>214</v>
      </c>
      <c r="AT315" s="150" t="s">
        <v>192</v>
      </c>
      <c r="AU315" s="150" t="s">
        <v>79</v>
      </c>
      <c r="AY315" s="14" t="s">
        <v>165</v>
      </c>
      <c r="BE315" s="151">
        <f t="shared" si="94"/>
        <v>0</v>
      </c>
      <c r="BF315" s="151">
        <f t="shared" si="95"/>
        <v>0</v>
      </c>
      <c r="BG315" s="151">
        <f t="shared" si="96"/>
        <v>0</v>
      </c>
      <c r="BH315" s="151">
        <f t="shared" si="97"/>
        <v>0</v>
      </c>
      <c r="BI315" s="151">
        <f t="shared" si="98"/>
        <v>0</v>
      </c>
      <c r="BJ315" s="14" t="s">
        <v>77</v>
      </c>
      <c r="BK315" s="174">
        <f t="shared" si="99"/>
        <v>0</v>
      </c>
      <c r="BL315" s="14" t="s">
        <v>188</v>
      </c>
      <c r="BM315" s="150" t="s">
        <v>844</v>
      </c>
    </row>
    <row r="316" spans="1:65" s="2" customFormat="1" ht="62.7" customHeight="1">
      <c r="A316" s="26"/>
      <c r="B316" s="138"/>
      <c r="C316" s="152" t="s">
        <v>845</v>
      </c>
      <c r="D316" s="152" t="s">
        <v>192</v>
      </c>
      <c r="E316" s="153" t="s">
        <v>846</v>
      </c>
      <c r="F316" s="154" t="s">
        <v>847</v>
      </c>
      <c r="G316" s="155" t="s">
        <v>239</v>
      </c>
      <c r="H316" s="156">
        <v>97.41</v>
      </c>
      <c r="I316" s="157"/>
      <c r="J316" s="157">
        <f t="shared" si="90"/>
        <v>0</v>
      </c>
      <c r="K316" s="158"/>
      <c r="L316" s="159"/>
      <c r="M316" s="160" t="s">
        <v>1</v>
      </c>
      <c r="N316" s="161" t="s">
        <v>34</v>
      </c>
      <c r="O316" s="148">
        <v>0</v>
      </c>
      <c r="P316" s="148">
        <f t="shared" si="91"/>
        <v>0</v>
      </c>
      <c r="Q316" s="148">
        <v>0</v>
      </c>
      <c r="R316" s="148">
        <f t="shared" si="92"/>
        <v>0</v>
      </c>
      <c r="S316" s="148">
        <v>0</v>
      </c>
      <c r="T316" s="149">
        <f t="shared" si="9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0" t="s">
        <v>214</v>
      </c>
      <c r="AT316" s="150" t="s">
        <v>192</v>
      </c>
      <c r="AU316" s="150" t="s">
        <v>79</v>
      </c>
      <c r="AY316" s="14" t="s">
        <v>165</v>
      </c>
      <c r="BE316" s="151">
        <f t="shared" si="94"/>
        <v>0</v>
      </c>
      <c r="BF316" s="151">
        <f t="shared" si="95"/>
        <v>0</v>
      </c>
      <c r="BG316" s="151">
        <f t="shared" si="96"/>
        <v>0</v>
      </c>
      <c r="BH316" s="151">
        <f t="shared" si="97"/>
        <v>0</v>
      </c>
      <c r="BI316" s="151">
        <f t="shared" si="98"/>
        <v>0</v>
      </c>
      <c r="BJ316" s="14" t="s">
        <v>77</v>
      </c>
      <c r="BK316" s="174">
        <f t="shared" si="99"/>
        <v>0</v>
      </c>
      <c r="BL316" s="14" t="s">
        <v>188</v>
      </c>
      <c r="BM316" s="150" t="s">
        <v>848</v>
      </c>
    </row>
    <row r="317" spans="1:65" s="2" customFormat="1" ht="62.7" customHeight="1">
      <c r="A317" s="26"/>
      <c r="B317" s="138"/>
      <c r="C317" s="152" t="s">
        <v>501</v>
      </c>
      <c r="D317" s="152" t="s">
        <v>192</v>
      </c>
      <c r="E317" s="153" t="s">
        <v>849</v>
      </c>
      <c r="F317" s="154" t="s">
        <v>850</v>
      </c>
      <c r="G317" s="155" t="s">
        <v>239</v>
      </c>
      <c r="H317" s="156">
        <v>100.98</v>
      </c>
      <c r="I317" s="157"/>
      <c r="J317" s="157">
        <f t="shared" si="90"/>
        <v>0</v>
      </c>
      <c r="K317" s="158"/>
      <c r="L317" s="159"/>
      <c r="M317" s="160" t="s">
        <v>1</v>
      </c>
      <c r="N317" s="161" t="s">
        <v>34</v>
      </c>
      <c r="O317" s="148">
        <v>0</v>
      </c>
      <c r="P317" s="148">
        <f t="shared" si="91"/>
        <v>0</v>
      </c>
      <c r="Q317" s="148">
        <v>0</v>
      </c>
      <c r="R317" s="148">
        <f t="shared" si="92"/>
        <v>0</v>
      </c>
      <c r="S317" s="148">
        <v>0</v>
      </c>
      <c r="T317" s="149">
        <f t="shared" si="9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0" t="s">
        <v>214</v>
      </c>
      <c r="AT317" s="150" t="s">
        <v>192</v>
      </c>
      <c r="AU317" s="150" t="s">
        <v>79</v>
      </c>
      <c r="AY317" s="14" t="s">
        <v>165</v>
      </c>
      <c r="BE317" s="151">
        <f t="shared" si="94"/>
        <v>0</v>
      </c>
      <c r="BF317" s="151">
        <f t="shared" si="95"/>
        <v>0</v>
      </c>
      <c r="BG317" s="151">
        <f t="shared" si="96"/>
        <v>0</v>
      </c>
      <c r="BH317" s="151">
        <f t="shared" si="97"/>
        <v>0</v>
      </c>
      <c r="BI317" s="151">
        <f t="shared" si="98"/>
        <v>0</v>
      </c>
      <c r="BJ317" s="14" t="s">
        <v>77</v>
      </c>
      <c r="BK317" s="174">
        <f t="shared" si="99"/>
        <v>0</v>
      </c>
      <c r="BL317" s="14" t="s">
        <v>188</v>
      </c>
      <c r="BM317" s="150" t="s">
        <v>851</v>
      </c>
    </row>
    <row r="318" spans="1:65" s="2" customFormat="1" ht="24.15" customHeight="1">
      <c r="A318" s="26"/>
      <c r="B318" s="138"/>
      <c r="C318" s="152" t="s">
        <v>852</v>
      </c>
      <c r="D318" s="152" t="s">
        <v>192</v>
      </c>
      <c r="E318" s="153" t="s">
        <v>452</v>
      </c>
      <c r="F318" s="154" t="s">
        <v>453</v>
      </c>
      <c r="G318" s="155" t="s">
        <v>239</v>
      </c>
      <c r="H318" s="156">
        <v>174.21600000000001</v>
      </c>
      <c r="I318" s="157"/>
      <c r="J318" s="157">
        <f t="shared" si="90"/>
        <v>0</v>
      </c>
      <c r="K318" s="158"/>
      <c r="L318" s="159"/>
      <c r="M318" s="160" t="s">
        <v>1</v>
      </c>
      <c r="N318" s="161" t="s">
        <v>34</v>
      </c>
      <c r="O318" s="148">
        <v>0</v>
      </c>
      <c r="P318" s="148">
        <f t="shared" si="91"/>
        <v>0</v>
      </c>
      <c r="Q318" s="148">
        <v>0</v>
      </c>
      <c r="R318" s="148">
        <f t="shared" si="92"/>
        <v>0</v>
      </c>
      <c r="S318" s="148">
        <v>0</v>
      </c>
      <c r="T318" s="149">
        <f t="shared" si="9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0" t="s">
        <v>214</v>
      </c>
      <c r="AT318" s="150" t="s">
        <v>192</v>
      </c>
      <c r="AU318" s="150" t="s">
        <v>79</v>
      </c>
      <c r="AY318" s="14" t="s">
        <v>165</v>
      </c>
      <c r="BE318" s="151">
        <f t="shared" si="94"/>
        <v>0</v>
      </c>
      <c r="BF318" s="151">
        <f t="shared" si="95"/>
        <v>0</v>
      </c>
      <c r="BG318" s="151">
        <f t="shared" si="96"/>
        <v>0</v>
      </c>
      <c r="BH318" s="151">
        <f t="shared" si="97"/>
        <v>0</v>
      </c>
      <c r="BI318" s="151">
        <f t="shared" si="98"/>
        <v>0</v>
      </c>
      <c r="BJ318" s="14" t="s">
        <v>77</v>
      </c>
      <c r="BK318" s="174">
        <f t="shared" si="99"/>
        <v>0</v>
      </c>
      <c r="BL318" s="14" t="s">
        <v>188</v>
      </c>
      <c r="BM318" s="150" t="s">
        <v>853</v>
      </c>
    </row>
    <row r="319" spans="1:65" s="2" customFormat="1" ht="44.25" customHeight="1">
      <c r="A319" s="26"/>
      <c r="B319" s="138"/>
      <c r="C319" s="139" t="s">
        <v>502</v>
      </c>
      <c r="D319" s="139" t="s">
        <v>167</v>
      </c>
      <c r="E319" s="140" t="s">
        <v>854</v>
      </c>
      <c r="F319" s="141" t="s">
        <v>855</v>
      </c>
      <c r="G319" s="142" t="s">
        <v>239</v>
      </c>
      <c r="H319" s="143">
        <v>92.509</v>
      </c>
      <c r="I319" s="144"/>
      <c r="J319" s="144">
        <f t="shared" si="90"/>
        <v>0</v>
      </c>
      <c r="K319" s="145"/>
      <c r="L319" s="27"/>
      <c r="M319" s="146" t="s">
        <v>1</v>
      </c>
      <c r="N319" s="147" t="s">
        <v>34</v>
      </c>
      <c r="O319" s="148">
        <v>0</v>
      </c>
      <c r="P319" s="148">
        <f t="shared" si="91"/>
        <v>0</v>
      </c>
      <c r="Q319" s="148">
        <v>0</v>
      </c>
      <c r="R319" s="148">
        <f t="shared" si="92"/>
        <v>0</v>
      </c>
      <c r="S319" s="148">
        <v>0</v>
      </c>
      <c r="T319" s="149">
        <f t="shared" si="9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0" t="s">
        <v>188</v>
      </c>
      <c r="AT319" s="150" t="s">
        <v>167</v>
      </c>
      <c r="AU319" s="150" t="s">
        <v>79</v>
      </c>
      <c r="AY319" s="14" t="s">
        <v>165</v>
      </c>
      <c r="BE319" s="151">
        <f t="shared" si="94"/>
        <v>0</v>
      </c>
      <c r="BF319" s="151">
        <f t="shared" si="95"/>
        <v>0</v>
      </c>
      <c r="BG319" s="151">
        <f t="shared" si="96"/>
        <v>0</v>
      </c>
      <c r="BH319" s="151">
        <f t="shared" si="97"/>
        <v>0</v>
      </c>
      <c r="BI319" s="151">
        <f t="shared" si="98"/>
        <v>0</v>
      </c>
      <c r="BJ319" s="14" t="s">
        <v>77</v>
      </c>
      <c r="BK319" s="174">
        <f t="shared" si="99"/>
        <v>0</v>
      </c>
      <c r="BL319" s="14" t="s">
        <v>188</v>
      </c>
      <c r="BM319" s="150" t="s">
        <v>856</v>
      </c>
    </row>
    <row r="320" spans="1:65" s="2" customFormat="1" ht="37.950000000000003" customHeight="1">
      <c r="A320" s="26"/>
      <c r="B320" s="138"/>
      <c r="C320" s="152" t="s">
        <v>857</v>
      </c>
      <c r="D320" s="152" t="s">
        <v>192</v>
      </c>
      <c r="E320" s="153" t="s">
        <v>858</v>
      </c>
      <c r="F320" s="154" t="s">
        <v>859</v>
      </c>
      <c r="G320" s="155" t="s">
        <v>239</v>
      </c>
      <c r="H320" s="156">
        <v>97.134</v>
      </c>
      <c r="I320" s="157"/>
      <c r="J320" s="157">
        <f t="shared" si="90"/>
        <v>0</v>
      </c>
      <c r="K320" s="158"/>
      <c r="L320" s="159"/>
      <c r="M320" s="160" t="s">
        <v>1</v>
      </c>
      <c r="N320" s="161" t="s">
        <v>34</v>
      </c>
      <c r="O320" s="148">
        <v>0</v>
      </c>
      <c r="P320" s="148">
        <f t="shared" si="91"/>
        <v>0</v>
      </c>
      <c r="Q320" s="148">
        <v>0</v>
      </c>
      <c r="R320" s="148">
        <f t="shared" si="92"/>
        <v>0</v>
      </c>
      <c r="S320" s="148">
        <v>0</v>
      </c>
      <c r="T320" s="149">
        <f t="shared" si="9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0" t="s">
        <v>214</v>
      </c>
      <c r="AT320" s="150" t="s">
        <v>192</v>
      </c>
      <c r="AU320" s="150" t="s">
        <v>79</v>
      </c>
      <c r="AY320" s="14" t="s">
        <v>165</v>
      </c>
      <c r="BE320" s="151">
        <f t="shared" si="94"/>
        <v>0</v>
      </c>
      <c r="BF320" s="151">
        <f t="shared" si="95"/>
        <v>0</v>
      </c>
      <c r="BG320" s="151">
        <f t="shared" si="96"/>
        <v>0</v>
      </c>
      <c r="BH320" s="151">
        <f t="shared" si="97"/>
        <v>0</v>
      </c>
      <c r="BI320" s="151">
        <f t="shared" si="98"/>
        <v>0</v>
      </c>
      <c r="BJ320" s="14" t="s">
        <v>77</v>
      </c>
      <c r="BK320" s="174">
        <f t="shared" si="99"/>
        <v>0</v>
      </c>
      <c r="BL320" s="14" t="s">
        <v>188</v>
      </c>
      <c r="BM320" s="150" t="s">
        <v>860</v>
      </c>
    </row>
    <row r="321" spans="1:65" s="2" customFormat="1" ht="37.950000000000003" customHeight="1">
      <c r="A321" s="26"/>
      <c r="B321" s="138"/>
      <c r="C321" s="139" t="s">
        <v>506</v>
      </c>
      <c r="D321" s="139" t="s">
        <v>167</v>
      </c>
      <c r="E321" s="140" t="s">
        <v>861</v>
      </c>
      <c r="F321" s="141" t="s">
        <v>862</v>
      </c>
      <c r="G321" s="142" t="s">
        <v>239</v>
      </c>
      <c r="H321" s="143">
        <v>504.98399999999998</v>
      </c>
      <c r="I321" s="144"/>
      <c r="J321" s="144">
        <f t="shared" si="90"/>
        <v>0</v>
      </c>
      <c r="K321" s="145"/>
      <c r="L321" s="27"/>
      <c r="M321" s="146" t="s">
        <v>1</v>
      </c>
      <c r="N321" s="147" t="s">
        <v>34</v>
      </c>
      <c r="O321" s="148">
        <v>0</v>
      </c>
      <c r="P321" s="148">
        <f t="shared" si="91"/>
        <v>0</v>
      </c>
      <c r="Q321" s="148">
        <v>0</v>
      </c>
      <c r="R321" s="148">
        <f t="shared" si="92"/>
        <v>0</v>
      </c>
      <c r="S321" s="148">
        <v>0</v>
      </c>
      <c r="T321" s="149">
        <f t="shared" si="9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0" t="s">
        <v>188</v>
      </c>
      <c r="AT321" s="150" t="s">
        <v>167</v>
      </c>
      <c r="AU321" s="150" t="s">
        <v>79</v>
      </c>
      <c r="AY321" s="14" t="s">
        <v>165</v>
      </c>
      <c r="BE321" s="151">
        <f t="shared" si="94"/>
        <v>0</v>
      </c>
      <c r="BF321" s="151">
        <f t="shared" si="95"/>
        <v>0</v>
      </c>
      <c r="BG321" s="151">
        <f t="shared" si="96"/>
        <v>0</v>
      </c>
      <c r="BH321" s="151">
        <f t="shared" si="97"/>
        <v>0</v>
      </c>
      <c r="BI321" s="151">
        <f t="shared" si="98"/>
        <v>0</v>
      </c>
      <c r="BJ321" s="14" t="s">
        <v>77</v>
      </c>
      <c r="BK321" s="174">
        <f t="shared" si="99"/>
        <v>0</v>
      </c>
      <c r="BL321" s="14" t="s">
        <v>188</v>
      </c>
      <c r="BM321" s="150" t="s">
        <v>863</v>
      </c>
    </row>
    <row r="322" spans="1:65" s="2" customFormat="1" ht="24.15" customHeight="1">
      <c r="A322" s="26"/>
      <c r="B322" s="138"/>
      <c r="C322" s="152" t="s">
        <v>864</v>
      </c>
      <c r="D322" s="152" t="s">
        <v>192</v>
      </c>
      <c r="E322" s="153" t="s">
        <v>865</v>
      </c>
      <c r="F322" s="154" t="s">
        <v>866</v>
      </c>
      <c r="G322" s="155" t="s">
        <v>239</v>
      </c>
      <c r="H322" s="156">
        <v>515.08399999999995</v>
      </c>
      <c r="I322" s="157"/>
      <c r="J322" s="157">
        <f t="shared" si="90"/>
        <v>0</v>
      </c>
      <c r="K322" s="158"/>
      <c r="L322" s="159"/>
      <c r="M322" s="160" t="s">
        <v>1</v>
      </c>
      <c r="N322" s="161" t="s">
        <v>34</v>
      </c>
      <c r="O322" s="148">
        <v>0</v>
      </c>
      <c r="P322" s="148">
        <f t="shared" si="91"/>
        <v>0</v>
      </c>
      <c r="Q322" s="148">
        <v>0</v>
      </c>
      <c r="R322" s="148">
        <f t="shared" si="92"/>
        <v>0</v>
      </c>
      <c r="S322" s="148">
        <v>0</v>
      </c>
      <c r="T322" s="149">
        <f t="shared" si="9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0" t="s">
        <v>214</v>
      </c>
      <c r="AT322" s="150" t="s">
        <v>192</v>
      </c>
      <c r="AU322" s="150" t="s">
        <v>79</v>
      </c>
      <c r="AY322" s="14" t="s">
        <v>165</v>
      </c>
      <c r="BE322" s="151">
        <f t="shared" si="94"/>
        <v>0</v>
      </c>
      <c r="BF322" s="151">
        <f t="shared" si="95"/>
        <v>0</v>
      </c>
      <c r="BG322" s="151">
        <f t="shared" si="96"/>
        <v>0</v>
      </c>
      <c r="BH322" s="151">
        <f t="shared" si="97"/>
        <v>0</v>
      </c>
      <c r="BI322" s="151">
        <f t="shared" si="98"/>
        <v>0</v>
      </c>
      <c r="BJ322" s="14" t="s">
        <v>77</v>
      </c>
      <c r="BK322" s="174">
        <f t="shared" si="99"/>
        <v>0</v>
      </c>
      <c r="BL322" s="14" t="s">
        <v>188</v>
      </c>
      <c r="BM322" s="150" t="s">
        <v>867</v>
      </c>
    </row>
    <row r="323" spans="1:65" s="2" customFormat="1" ht="37.950000000000003" customHeight="1">
      <c r="A323" s="26"/>
      <c r="B323" s="138"/>
      <c r="C323" s="139" t="s">
        <v>509</v>
      </c>
      <c r="D323" s="139" t="s">
        <v>167</v>
      </c>
      <c r="E323" s="140" t="s">
        <v>861</v>
      </c>
      <c r="F323" s="141" t="s">
        <v>862</v>
      </c>
      <c r="G323" s="142" t="s">
        <v>239</v>
      </c>
      <c r="H323" s="143">
        <v>232.584</v>
      </c>
      <c r="I323" s="144"/>
      <c r="J323" s="144">
        <f t="shared" si="90"/>
        <v>0</v>
      </c>
      <c r="K323" s="145"/>
      <c r="L323" s="27"/>
      <c r="M323" s="146" t="s">
        <v>1</v>
      </c>
      <c r="N323" s="147" t="s">
        <v>34</v>
      </c>
      <c r="O323" s="148">
        <v>0</v>
      </c>
      <c r="P323" s="148">
        <f t="shared" si="91"/>
        <v>0</v>
      </c>
      <c r="Q323" s="148">
        <v>0</v>
      </c>
      <c r="R323" s="148">
        <f t="shared" si="92"/>
        <v>0</v>
      </c>
      <c r="S323" s="148">
        <v>0</v>
      </c>
      <c r="T323" s="149">
        <f t="shared" si="9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0" t="s">
        <v>188</v>
      </c>
      <c r="AT323" s="150" t="s">
        <v>167</v>
      </c>
      <c r="AU323" s="150" t="s">
        <v>79</v>
      </c>
      <c r="AY323" s="14" t="s">
        <v>165</v>
      </c>
      <c r="BE323" s="151">
        <f t="shared" si="94"/>
        <v>0</v>
      </c>
      <c r="BF323" s="151">
        <f t="shared" si="95"/>
        <v>0</v>
      </c>
      <c r="BG323" s="151">
        <f t="shared" si="96"/>
        <v>0</v>
      </c>
      <c r="BH323" s="151">
        <f t="shared" si="97"/>
        <v>0</v>
      </c>
      <c r="BI323" s="151">
        <f t="shared" si="98"/>
        <v>0</v>
      </c>
      <c r="BJ323" s="14" t="s">
        <v>77</v>
      </c>
      <c r="BK323" s="174">
        <f t="shared" si="99"/>
        <v>0</v>
      </c>
      <c r="BL323" s="14" t="s">
        <v>188</v>
      </c>
      <c r="BM323" s="150" t="s">
        <v>868</v>
      </c>
    </row>
    <row r="324" spans="1:65" s="2" customFormat="1" ht="24.15" customHeight="1">
      <c r="A324" s="26"/>
      <c r="B324" s="138"/>
      <c r="C324" s="152" t="s">
        <v>869</v>
      </c>
      <c r="D324" s="152" t="s">
        <v>192</v>
      </c>
      <c r="E324" s="153" t="s">
        <v>870</v>
      </c>
      <c r="F324" s="154" t="s">
        <v>871</v>
      </c>
      <c r="G324" s="155" t="s">
        <v>239</v>
      </c>
      <c r="H324" s="156">
        <v>237.23599999999999</v>
      </c>
      <c r="I324" s="157"/>
      <c r="J324" s="157">
        <f t="shared" si="90"/>
        <v>0</v>
      </c>
      <c r="K324" s="158"/>
      <c r="L324" s="159"/>
      <c r="M324" s="160" t="s">
        <v>1</v>
      </c>
      <c r="N324" s="161" t="s">
        <v>34</v>
      </c>
      <c r="O324" s="148">
        <v>0</v>
      </c>
      <c r="P324" s="148">
        <f t="shared" si="91"/>
        <v>0</v>
      </c>
      <c r="Q324" s="148">
        <v>0</v>
      </c>
      <c r="R324" s="148">
        <f t="shared" si="92"/>
        <v>0</v>
      </c>
      <c r="S324" s="148">
        <v>0</v>
      </c>
      <c r="T324" s="149">
        <f t="shared" si="9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0" t="s">
        <v>214</v>
      </c>
      <c r="AT324" s="150" t="s">
        <v>192</v>
      </c>
      <c r="AU324" s="150" t="s">
        <v>79</v>
      </c>
      <c r="AY324" s="14" t="s">
        <v>165</v>
      </c>
      <c r="BE324" s="151">
        <f t="shared" si="94"/>
        <v>0</v>
      </c>
      <c r="BF324" s="151">
        <f t="shared" si="95"/>
        <v>0</v>
      </c>
      <c r="BG324" s="151">
        <f t="shared" si="96"/>
        <v>0</v>
      </c>
      <c r="BH324" s="151">
        <f t="shared" si="97"/>
        <v>0</v>
      </c>
      <c r="BI324" s="151">
        <f t="shared" si="98"/>
        <v>0</v>
      </c>
      <c r="BJ324" s="14" t="s">
        <v>77</v>
      </c>
      <c r="BK324" s="174">
        <f t="shared" si="99"/>
        <v>0</v>
      </c>
      <c r="BL324" s="14" t="s">
        <v>188</v>
      </c>
      <c r="BM324" s="150" t="s">
        <v>872</v>
      </c>
    </row>
    <row r="325" spans="1:65" s="2" customFormat="1" ht="44.25" customHeight="1">
      <c r="A325" s="26"/>
      <c r="B325" s="138"/>
      <c r="C325" s="139" t="s">
        <v>513</v>
      </c>
      <c r="D325" s="139" t="s">
        <v>167</v>
      </c>
      <c r="E325" s="140" t="s">
        <v>873</v>
      </c>
      <c r="F325" s="141" t="s">
        <v>874</v>
      </c>
      <c r="G325" s="142" t="s">
        <v>815</v>
      </c>
      <c r="H325" s="143">
        <v>3764.1849999999999</v>
      </c>
      <c r="I325" s="144"/>
      <c r="J325" s="144">
        <f t="shared" si="90"/>
        <v>0</v>
      </c>
      <c r="K325" s="145"/>
      <c r="L325" s="27"/>
      <c r="M325" s="146" t="s">
        <v>1</v>
      </c>
      <c r="N325" s="147" t="s">
        <v>34</v>
      </c>
      <c r="O325" s="148">
        <v>0</v>
      </c>
      <c r="P325" s="148">
        <f t="shared" si="91"/>
        <v>0</v>
      </c>
      <c r="Q325" s="148">
        <v>0</v>
      </c>
      <c r="R325" s="148">
        <f t="shared" si="92"/>
        <v>0</v>
      </c>
      <c r="S325" s="148">
        <v>0</v>
      </c>
      <c r="T325" s="149">
        <f t="shared" si="9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0" t="s">
        <v>188</v>
      </c>
      <c r="AT325" s="150" t="s">
        <v>167</v>
      </c>
      <c r="AU325" s="150" t="s">
        <v>79</v>
      </c>
      <c r="AY325" s="14" t="s">
        <v>165</v>
      </c>
      <c r="BE325" s="151">
        <f t="shared" si="94"/>
        <v>0</v>
      </c>
      <c r="BF325" s="151">
        <f t="shared" si="95"/>
        <v>0</v>
      </c>
      <c r="BG325" s="151">
        <f t="shared" si="96"/>
        <v>0</v>
      </c>
      <c r="BH325" s="151">
        <f t="shared" si="97"/>
        <v>0</v>
      </c>
      <c r="BI325" s="151">
        <f t="shared" si="98"/>
        <v>0</v>
      </c>
      <c r="BJ325" s="14" t="s">
        <v>77</v>
      </c>
      <c r="BK325" s="174">
        <f t="shared" si="99"/>
        <v>0</v>
      </c>
      <c r="BL325" s="14" t="s">
        <v>188</v>
      </c>
      <c r="BM325" s="150" t="s">
        <v>875</v>
      </c>
    </row>
    <row r="326" spans="1:65" s="12" customFormat="1" ht="22.95" customHeight="1">
      <c r="B326" s="126"/>
      <c r="D326" s="127" t="s">
        <v>68</v>
      </c>
      <c r="E326" s="136" t="s">
        <v>876</v>
      </c>
      <c r="F326" s="136" t="s">
        <v>877</v>
      </c>
      <c r="J326" s="137">
        <f>BK326</f>
        <v>0</v>
      </c>
      <c r="L326" s="126"/>
      <c r="M326" s="130"/>
      <c r="N326" s="131"/>
      <c r="O326" s="131"/>
      <c r="P326" s="132">
        <f>P327</f>
        <v>0</v>
      </c>
      <c r="Q326" s="131"/>
      <c r="R326" s="132">
        <f>R327</f>
        <v>0</v>
      </c>
      <c r="S326" s="131"/>
      <c r="T326" s="133">
        <f>T327</f>
        <v>0</v>
      </c>
      <c r="AR326" s="127" t="s">
        <v>79</v>
      </c>
      <c r="AT326" s="134" t="s">
        <v>68</v>
      </c>
      <c r="AU326" s="134" t="s">
        <v>77</v>
      </c>
      <c r="AY326" s="127" t="s">
        <v>165</v>
      </c>
      <c r="BK326" s="173">
        <f>BK327</f>
        <v>0</v>
      </c>
    </row>
    <row r="327" spans="1:65" s="2" customFormat="1" ht="16.5" customHeight="1">
      <c r="A327" s="26"/>
      <c r="B327" s="138"/>
      <c r="C327" s="139" t="s">
        <v>878</v>
      </c>
      <c r="D327" s="139" t="s">
        <v>167</v>
      </c>
      <c r="E327" s="140" t="s">
        <v>876</v>
      </c>
      <c r="F327" s="141" t="s">
        <v>879</v>
      </c>
      <c r="G327" s="142" t="s">
        <v>1</v>
      </c>
      <c r="H327" s="143">
        <v>1</v>
      </c>
      <c r="I327" s="144">
        <v>0</v>
      </c>
      <c r="J327" s="144">
        <f>ROUND(I327*H327,2)</f>
        <v>0</v>
      </c>
      <c r="K327" s="145"/>
      <c r="L327" s="27"/>
      <c r="M327" s="146" t="s">
        <v>1</v>
      </c>
      <c r="N327" s="147" t="s">
        <v>34</v>
      </c>
      <c r="O327" s="148">
        <v>0</v>
      </c>
      <c r="P327" s="148">
        <f>O327*H327</f>
        <v>0</v>
      </c>
      <c r="Q327" s="148">
        <v>0</v>
      </c>
      <c r="R327" s="148">
        <f>Q327*H327</f>
        <v>0</v>
      </c>
      <c r="S327" s="148">
        <v>0</v>
      </c>
      <c r="T327" s="149">
        <f>S327*H327</f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0" t="s">
        <v>188</v>
      </c>
      <c r="AT327" s="150" t="s">
        <v>167</v>
      </c>
      <c r="AU327" s="150" t="s">
        <v>79</v>
      </c>
      <c r="AY327" s="14" t="s">
        <v>165</v>
      </c>
      <c r="BE327" s="151">
        <f>IF(N327="základní",J327,0)</f>
        <v>0</v>
      </c>
      <c r="BF327" s="151">
        <f>IF(N327="snížená",J327,0)</f>
        <v>0</v>
      </c>
      <c r="BG327" s="151">
        <f>IF(N327="zákl. přenesená",J327,0)</f>
        <v>0</v>
      </c>
      <c r="BH327" s="151">
        <f>IF(N327="sníž. přenesená",J327,0)</f>
        <v>0</v>
      </c>
      <c r="BI327" s="151">
        <f>IF(N327="nulová",J327,0)</f>
        <v>0</v>
      </c>
      <c r="BJ327" s="14" t="s">
        <v>77</v>
      </c>
      <c r="BK327" s="174">
        <f>ROUND(I327*H327,2)</f>
        <v>0</v>
      </c>
      <c r="BL327" s="14" t="s">
        <v>188</v>
      </c>
      <c r="BM327" s="150" t="s">
        <v>880</v>
      </c>
    </row>
    <row r="328" spans="1:65" s="12" customFormat="1" ht="22.95" customHeight="1">
      <c r="B328" s="126"/>
      <c r="D328" s="127" t="s">
        <v>68</v>
      </c>
      <c r="E328" s="136" t="s">
        <v>881</v>
      </c>
      <c r="F328" s="136" t="s">
        <v>882</v>
      </c>
      <c r="J328" s="137">
        <f>BK328</f>
        <v>0</v>
      </c>
      <c r="L328" s="126"/>
      <c r="M328" s="130"/>
      <c r="N328" s="131"/>
      <c r="O328" s="131"/>
      <c r="P328" s="132">
        <f>P329</f>
        <v>0</v>
      </c>
      <c r="Q328" s="131"/>
      <c r="R328" s="132">
        <f>R329</f>
        <v>0</v>
      </c>
      <c r="S328" s="131"/>
      <c r="T328" s="133">
        <f>T329</f>
        <v>0</v>
      </c>
      <c r="AR328" s="127" t="s">
        <v>79</v>
      </c>
      <c r="AT328" s="134" t="s">
        <v>68</v>
      </c>
      <c r="AU328" s="134" t="s">
        <v>77</v>
      </c>
      <c r="AY328" s="127" t="s">
        <v>165</v>
      </c>
      <c r="BK328" s="173">
        <f>BK329</f>
        <v>0</v>
      </c>
    </row>
    <row r="329" spans="1:65" s="2" customFormat="1" ht="16.5" customHeight="1">
      <c r="A329" s="26"/>
      <c r="B329" s="138"/>
      <c r="C329" s="139" t="s">
        <v>516</v>
      </c>
      <c r="D329" s="139" t="s">
        <v>167</v>
      </c>
      <c r="E329" s="140" t="s">
        <v>881</v>
      </c>
      <c r="F329" s="141" t="s">
        <v>883</v>
      </c>
      <c r="G329" s="142" t="s">
        <v>1</v>
      </c>
      <c r="H329" s="143">
        <v>1</v>
      </c>
      <c r="I329" s="144">
        <v>0</v>
      </c>
      <c r="J329" s="144">
        <f>ROUND(I329*H329,2)</f>
        <v>0</v>
      </c>
      <c r="K329" s="145"/>
      <c r="L329" s="27"/>
      <c r="M329" s="146" t="s">
        <v>1</v>
      </c>
      <c r="N329" s="147" t="s">
        <v>34</v>
      </c>
      <c r="O329" s="148">
        <v>0</v>
      </c>
      <c r="P329" s="148">
        <f>O329*H329</f>
        <v>0</v>
      </c>
      <c r="Q329" s="148">
        <v>0</v>
      </c>
      <c r="R329" s="148">
        <f>Q329*H329</f>
        <v>0</v>
      </c>
      <c r="S329" s="148">
        <v>0</v>
      </c>
      <c r="T329" s="149">
        <f>S329*H329</f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0" t="s">
        <v>188</v>
      </c>
      <c r="AT329" s="150" t="s">
        <v>167</v>
      </c>
      <c r="AU329" s="150" t="s">
        <v>79</v>
      </c>
      <c r="AY329" s="14" t="s">
        <v>165</v>
      </c>
      <c r="BE329" s="151">
        <f>IF(N329="základní",J329,0)</f>
        <v>0</v>
      </c>
      <c r="BF329" s="151">
        <f>IF(N329="snížená",J329,0)</f>
        <v>0</v>
      </c>
      <c r="BG329" s="151">
        <f>IF(N329="zákl. přenesená",J329,0)</f>
        <v>0</v>
      </c>
      <c r="BH329" s="151">
        <f>IF(N329="sníž. přenesená",J329,0)</f>
        <v>0</v>
      </c>
      <c r="BI329" s="151">
        <f>IF(N329="nulová",J329,0)</f>
        <v>0</v>
      </c>
      <c r="BJ329" s="14" t="s">
        <v>77</v>
      </c>
      <c r="BK329" s="174">
        <f>ROUND(I329*H329,2)</f>
        <v>0</v>
      </c>
      <c r="BL329" s="14" t="s">
        <v>188</v>
      </c>
      <c r="BM329" s="150" t="s">
        <v>884</v>
      </c>
    </row>
    <row r="330" spans="1:65" s="12" customFormat="1" ht="22.95" customHeight="1">
      <c r="B330" s="126"/>
      <c r="D330" s="127" t="s">
        <v>68</v>
      </c>
      <c r="E330" s="136" t="s">
        <v>885</v>
      </c>
      <c r="F330" s="136" t="s">
        <v>886</v>
      </c>
      <c r="J330" s="137">
        <f>BK330</f>
        <v>0</v>
      </c>
      <c r="L330" s="126"/>
      <c r="M330" s="130"/>
      <c r="N330" s="131"/>
      <c r="O330" s="131"/>
      <c r="P330" s="132">
        <f>P331</f>
        <v>0</v>
      </c>
      <c r="Q330" s="131"/>
      <c r="R330" s="132">
        <f>R331</f>
        <v>0</v>
      </c>
      <c r="S330" s="131"/>
      <c r="T330" s="133">
        <f>T331</f>
        <v>0</v>
      </c>
      <c r="AR330" s="127" t="s">
        <v>79</v>
      </c>
      <c r="AT330" s="134" t="s">
        <v>68</v>
      </c>
      <c r="AU330" s="134" t="s">
        <v>77</v>
      </c>
      <c r="AY330" s="127" t="s">
        <v>165</v>
      </c>
      <c r="BK330" s="173">
        <f>BK331</f>
        <v>0</v>
      </c>
    </row>
    <row r="331" spans="1:65" s="2" customFormat="1" ht="16.5" customHeight="1">
      <c r="A331" s="26"/>
      <c r="B331" s="138"/>
      <c r="C331" s="139" t="s">
        <v>887</v>
      </c>
      <c r="D331" s="139" t="s">
        <v>167</v>
      </c>
      <c r="E331" s="140" t="s">
        <v>885</v>
      </c>
      <c r="F331" s="141" t="s">
        <v>888</v>
      </c>
      <c r="G331" s="142" t="s">
        <v>1</v>
      </c>
      <c r="H331" s="143">
        <v>1</v>
      </c>
      <c r="I331" s="144">
        <v>0</v>
      </c>
      <c r="J331" s="144">
        <f>ROUND(I331*H331,2)</f>
        <v>0</v>
      </c>
      <c r="K331" s="145"/>
      <c r="L331" s="27"/>
      <c r="M331" s="146" t="s">
        <v>1</v>
      </c>
      <c r="N331" s="147" t="s">
        <v>34</v>
      </c>
      <c r="O331" s="148">
        <v>0</v>
      </c>
      <c r="P331" s="148">
        <f>O331*H331</f>
        <v>0</v>
      </c>
      <c r="Q331" s="148">
        <v>0</v>
      </c>
      <c r="R331" s="148">
        <f>Q331*H331</f>
        <v>0</v>
      </c>
      <c r="S331" s="148">
        <v>0</v>
      </c>
      <c r="T331" s="149">
        <f>S331*H331</f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0" t="s">
        <v>188</v>
      </c>
      <c r="AT331" s="150" t="s">
        <v>167</v>
      </c>
      <c r="AU331" s="150" t="s">
        <v>79</v>
      </c>
      <c r="AY331" s="14" t="s">
        <v>165</v>
      </c>
      <c r="BE331" s="151">
        <f>IF(N331="základní",J331,0)</f>
        <v>0</v>
      </c>
      <c r="BF331" s="151">
        <f>IF(N331="snížená",J331,0)</f>
        <v>0</v>
      </c>
      <c r="BG331" s="151">
        <f>IF(N331="zákl. přenesená",J331,0)</f>
        <v>0</v>
      </c>
      <c r="BH331" s="151">
        <f>IF(N331="sníž. přenesená",J331,0)</f>
        <v>0</v>
      </c>
      <c r="BI331" s="151">
        <f>IF(N331="nulová",J331,0)</f>
        <v>0</v>
      </c>
      <c r="BJ331" s="14" t="s">
        <v>77</v>
      </c>
      <c r="BK331" s="174">
        <f>ROUND(I331*H331,2)</f>
        <v>0</v>
      </c>
      <c r="BL331" s="14" t="s">
        <v>188</v>
      </c>
      <c r="BM331" s="150" t="s">
        <v>889</v>
      </c>
    </row>
    <row r="332" spans="1:65" s="12" customFormat="1" ht="22.95" customHeight="1">
      <c r="B332" s="126"/>
      <c r="D332" s="127" t="s">
        <v>68</v>
      </c>
      <c r="E332" s="136" t="s">
        <v>890</v>
      </c>
      <c r="F332" s="136" t="s">
        <v>891</v>
      </c>
      <c r="J332" s="137">
        <f>BK332</f>
        <v>0</v>
      </c>
      <c r="L332" s="126"/>
      <c r="M332" s="130"/>
      <c r="N332" s="131"/>
      <c r="O332" s="131"/>
      <c r="P332" s="132">
        <f>P333</f>
        <v>0</v>
      </c>
      <c r="Q332" s="131"/>
      <c r="R332" s="132">
        <f>R333</f>
        <v>0</v>
      </c>
      <c r="S332" s="131"/>
      <c r="T332" s="133">
        <f>T333</f>
        <v>0</v>
      </c>
      <c r="AR332" s="127" t="s">
        <v>79</v>
      </c>
      <c r="AT332" s="134" t="s">
        <v>68</v>
      </c>
      <c r="AU332" s="134" t="s">
        <v>77</v>
      </c>
      <c r="AY332" s="127" t="s">
        <v>165</v>
      </c>
      <c r="BK332" s="173">
        <f>BK333</f>
        <v>0</v>
      </c>
    </row>
    <row r="333" spans="1:65" s="2" customFormat="1" ht="16.5" customHeight="1">
      <c r="A333" s="26"/>
      <c r="B333" s="138"/>
      <c r="C333" s="139" t="s">
        <v>520</v>
      </c>
      <c r="D333" s="139" t="s">
        <v>167</v>
      </c>
      <c r="E333" s="140" t="s">
        <v>890</v>
      </c>
      <c r="F333" s="141" t="s">
        <v>892</v>
      </c>
      <c r="G333" s="142" t="s">
        <v>1</v>
      </c>
      <c r="H333" s="143">
        <v>1</v>
      </c>
      <c r="I333" s="144">
        <v>0</v>
      </c>
      <c r="J333" s="144">
        <f>ROUND(I333*H333,2)</f>
        <v>0</v>
      </c>
      <c r="K333" s="145"/>
      <c r="L333" s="27"/>
      <c r="M333" s="146" t="s">
        <v>1</v>
      </c>
      <c r="N333" s="147" t="s">
        <v>34</v>
      </c>
      <c r="O333" s="148">
        <v>0</v>
      </c>
      <c r="P333" s="148">
        <f>O333*H333</f>
        <v>0</v>
      </c>
      <c r="Q333" s="148">
        <v>0</v>
      </c>
      <c r="R333" s="148">
        <f>Q333*H333</f>
        <v>0</v>
      </c>
      <c r="S333" s="148">
        <v>0</v>
      </c>
      <c r="T333" s="149">
        <f>S333*H333</f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0" t="s">
        <v>188</v>
      </c>
      <c r="AT333" s="150" t="s">
        <v>167</v>
      </c>
      <c r="AU333" s="150" t="s">
        <v>79</v>
      </c>
      <c r="AY333" s="14" t="s">
        <v>165</v>
      </c>
      <c r="BE333" s="151">
        <f>IF(N333="základní",J333,0)</f>
        <v>0</v>
      </c>
      <c r="BF333" s="151">
        <f>IF(N333="snížená",J333,0)</f>
        <v>0</v>
      </c>
      <c r="BG333" s="151">
        <f>IF(N333="zákl. přenesená",J333,0)</f>
        <v>0</v>
      </c>
      <c r="BH333" s="151">
        <f>IF(N333="sníž. přenesená",J333,0)</f>
        <v>0</v>
      </c>
      <c r="BI333" s="151">
        <f>IF(N333="nulová",J333,0)</f>
        <v>0</v>
      </c>
      <c r="BJ333" s="14" t="s">
        <v>77</v>
      </c>
      <c r="BK333" s="174">
        <f>ROUND(I333*H333,2)</f>
        <v>0</v>
      </c>
      <c r="BL333" s="14" t="s">
        <v>188</v>
      </c>
      <c r="BM333" s="150" t="s">
        <v>893</v>
      </c>
    </row>
    <row r="334" spans="1:65" s="12" customFormat="1" ht="22.95" customHeight="1">
      <c r="B334" s="126"/>
      <c r="D334" s="127" t="s">
        <v>68</v>
      </c>
      <c r="E334" s="136" t="s">
        <v>894</v>
      </c>
      <c r="F334" s="136" t="s">
        <v>895</v>
      </c>
      <c r="J334" s="137">
        <f>BK334</f>
        <v>0</v>
      </c>
      <c r="L334" s="126"/>
      <c r="M334" s="130"/>
      <c r="N334" s="131"/>
      <c r="O334" s="131"/>
      <c r="P334" s="132">
        <f>P335</f>
        <v>0</v>
      </c>
      <c r="Q334" s="131"/>
      <c r="R334" s="132">
        <f>R335</f>
        <v>0</v>
      </c>
      <c r="S334" s="131"/>
      <c r="T334" s="133">
        <f>T335</f>
        <v>0</v>
      </c>
      <c r="AR334" s="127" t="s">
        <v>79</v>
      </c>
      <c r="AT334" s="134" t="s">
        <v>68</v>
      </c>
      <c r="AU334" s="134" t="s">
        <v>77</v>
      </c>
      <c r="AY334" s="127" t="s">
        <v>165</v>
      </c>
      <c r="BK334" s="173">
        <f>BK335</f>
        <v>0</v>
      </c>
    </row>
    <row r="335" spans="1:65" s="2" customFormat="1" ht="16.5" customHeight="1">
      <c r="A335" s="26"/>
      <c r="B335" s="138"/>
      <c r="C335" s="139" t="s">
        <v>896</v>
      </c>
      <c r="D335" s="139" t="s">
        <v>167</v>
      </c>
      <c r="E335" s="140" t="s">
        <v>894</v>
      </c>
      <c r="F335" s="141" t="s">
        <v>897</v>
      </c>
      <c r="G335" s="142" t="s">
        <v>1</v>
      </c>
      <c r="H335" s="143">
        <v>1</v>
      </c>
      <c r="I335" s="144">
        <v>0</v>
      </c>
      <c r="J335" s="144">
        <f>ROUND(I335*H335,2)</f>
        <v>0</v>
      </c>
      <c r="K335" s="145"/>
      <c r="L335" s="27"/>
      <c r="M335" s="146" t="s">
        <v>1</v>
      </c>
      <c r="N335" s="147" t="s">
        <v>34</v>
      </c>
      <c r="O335" s="148">
        <v>0</v>
      </c>
      <c r="P335" s="148">
        <f>O335*H335</f>
        <v>0</v>
      </c>
      <c r="Q335" s="148">
        <v>0</v>
      </c>
      <c r="R335" s="148">
        <f>Q335*H335</f>
        <v>0</v>
      </c>
      <c r="S335" s="148">
        <v>0</v>
      </c>
      <c r="T335" s="149">
        <f>S335*H335</f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0" t="s">
        <v>188</v>
      </c>
      <c r="AT335" s="150" t="s">
        <v>167</v>
      </c>
      <c r="AU335" s="150" t="s">
        <v>79</v>
      </c>
      <c r="AY335" s="14" t="s">
        <v>165</v>
      </c>
      <c r="BE335" s="151">
        <f>IF(N335="základní",J335,0)</f>
        <v>0</v>
      </c>
      <c r="BF335" s="151">
        <f>IF(N335="snížená",J335,0)</f>
        <v>0</v>
      </c>
      <c r="BG335" s="151">
        <f>IF(N335="zákl. přenesená",J335,0)</f>
        <v>0</v>
      </c>
      <c r="BH335" s="151">
        <f>IF(N335="sníž. přenesená",J335,0)</f>
        <v>0</v>
      </c>
      <c r="BI335" s="151">
        <f>IF(N335="nulová",J335,0)</f>
        <v>0</v>
      </c>
      <c r="BJ335" s="14" t="s">
        <v>77</v>
      </c>
      <c r="BK335" s="174">
        <f>ROUND(I335*H335,2)</f>
        <v>0</v>
      </c>
      <c r="BL335" s="14" t="s">
        <v>188</v>
      </c>
      <c r="BM335" s="150" t="s">
        <v>898</v>
      </c>
    </row>
    <row r="336" spans="1:65" s="12" customFormat="1" ht="22.95" customHeight="1">
      <c r="B336" s="126"/>
      <c r="D336" s="127" t="s">
        <v>68</v>
      </c>
      <c r="E336" s="136" t="s">
        <v>899</v>
      </c>
      <c r="F336" s="136" t="s">
        <v>900</v>
      </c>
      <c r="J336" s="137">
        <f>BK336</f>
        <v>0</v>
      </c>
      <c r="L336" s="126"/>
      <c r="M336" s="130"/>
      <c r="N336" s="131"/>
      <c r="O336" s="131"/>
      <c r="P336" s="132">
        <f>SUM(P337:P349)</f>
        <v>0</v>
      </c>
      <c r="Q336" s="131"/>
      <c r="R336" s="132">
        <f>SUM(R337:R349)</f>
        <v>0</v>
      </c>
      <c r="S336" s="131"/>
      <c r="T336" s="133">
        <f>SUM(T337:T349)</f>
        <v>0</v>
      </c>
      <c r="AR336" s="127" t="s">
        <v>79</v>
      </c>
      <c r="AT336" s="134" t="s">
        <v>68</v>
      </c>
      <c r="AU336" s="134" t="s">
        <v>77</v>
      </c>
      <c r="AY336" s="127" t="s">
        <v>165</v>
      </c>
      <c r="BK336" s="173">
        <f>SUM(BK337:BK349)</f>
        <v>0</v>
      </c>
    </row>
    <row r="337" spans="1:65" s="2" customFormat="1" ht="16.5" customHeight="1">
      <c r="A337" s="26"/>
      <c r="B337" s="138"/>
      <c r="C337" s="139" t="s">
        <v>521</v>
      </c>
      <c r="D337" s="139" t="s">
        <v>167</v>
      </c>
      <c r="E337" s="140" t="s">
        <v>899</v>
      </c>
      <c r="F337" s="141" t="s">
        <v>901</v>
      </c>
      <c r="G337" s="142" t="s">
        <v>1</v>
      </c>
      <c r="H337" s="143">
        <v>1</v>
      </c>
      <c r="I337" s="144">
        <v>0</v>
      </c>
      <c r="J337" s="144">
        <f t="shared" ref="J337:J349" si="100">ROUND(I337*H337,2)</f>
        <v>0</v>
      </c>
      <c r="K337" s="145"/>
      <c r="L337" s="27"/>
      <c r="M337" s="146" t="s">
        <v>1</v>
      </c>
      <c r="N337" s="147" t="s">
        <v>34</v>
      </c>
      <c r="O337" s="148">
        <v>0</v>
      </c>
      <c r="P337" s="148">
        <f t="shared" ref="P337:P349" si="101">O337*H337</f>
        <v>0</v>
      </c>
      <c r="Q337" s="148">
        <v>0</v>
      </c>
      <c r="R337" s="148">
        <f t="shared" ref="R337:R349" si="102">Q337*H337</f>
        <v>0</v>
      </c>
      <c r="S337" s="148">
        <v>0</v>
      </c>
      <c r="T337" s="149">
        <f t="shared" ref="T337:T349" si="103">S337*H337</f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0" t="s">
        <v>188</v>
      </c>
      <c r="AT337" s="150" t="s">
        <v>167</v>
      </c>
      <c r="AU337" s="150" t="s">
        <v>79</v>
      </c>
      <c r="AY337" s="14" t="s">
        <v>165</v>
      </c>
      <c r="BE337" s="151">
        <f t="shared" ref="BE337:BE349" si="104">IF(N337="základní",J337,0)</f>
        <v>0</v>
      </c>
      <c r="BF337" s="151">
        <f t="shared" ref="BF337:BF349" si="105">IF(N337="snížená",J337,0)</f>
        <v>0</v>
      </c>
      <c r="BG337" s="151">
        <f t="shared" ref="BG337:BG349" si="106">IF(N337="zákl. přenesená",J337,0)</f>
        <v>0</v>
      </c>
      <c r="BH337" s="151">
        <f t="shared" ref="BH337:BH349" si="107">IF(N337="sníž. přenesená",J337,0)</f>
        <v>0</v>
      </c>
      <c r="BI337" s="151">
        <f t="shared" ref="BI337:BI349" si="108">IF(N337="nulová",J337,0)</f>
        <v>0</v>
      </c>
      <c r="BJ337" s="14" t="s">
        <v>77</v>
      </c>
      <c r="BK337" s="174">
        <f t="shared" ref="BK337:BK349" si="109">ROUND(I337*H337,2)</f>
        <v>0</v>
      </c>
      <c r="BL337" s="14" t="s">
        <v>188</v>
      </c>
      <c r="BM337" s="150" t="s">
        <v>902</v>
      </c>
    </row>
    <row r="338" spans="1:65" s="2" customFormat="1" ht="24.15" customHeight="1">
      <c r="A338" s="26"/>
      <c r="B338" s="138"/>
      <c r="C338" s="139" t="s">
        <v>903</v>
      </c>
      <c r="D338" s="139" t="s">
        <v>167</v>
      </c>
      <c r="E338" s="140" t="s">
        <v>904</v>
      </c>
      <c r="F338" s="141" t="s">
        <v>905</v>
      </c>
      <c r="G338" s="142" t="s">
        <v>279</v>
      </c>
      <c r="H338" s="143">
        <v>2</v>
      </c>
      <c r="I338" s="144"/>
      <c r="J338" s="144">
        <f t="shared" si="100"/>
        <v>0</v>
      </c>
      <c r="K338" s="145"/>
      <c r="L338" s="27"/>
      <c r="M338" s="146" t="s">
        <v>1</v>
      </c>
      <c r="N338" s="147" t="s">
        <v>34</v>
      </c>
      <c r="O338" s="148">
        <v>0</v>
      </c>
      <c r="P338" s="148">
        <f t="shared" si="101"/>
        <v>0</v>
      </c>
      <c r="Q338" s="148">
        <v>0</v>
      </c>
      <c r="R338" s="148">
        <f t="shared" si="102"/>
        <v>0</v>
      </c>
      <c r="S338" s="148">
        <v>0</v>
      </c>
      <c r="T338" s="149">
        <f t="shared" si="10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0" t="s">
        <v>188</v>
      </c>
      <c r="AT338" s="150" t="s">
        <v>167</v>
      </c>
      <c r="AU338" s="150" t="s">
        <v>79</v>
      </c>
      <c r="AY338" s="14" t="s">
        <v>165</v>
      </c>
      <c r="BE338" s="151">
        <f t="shared" si="104"/>
        <v>0</v>
      </c>
      <c r="BF338" s="151">
        <f t="shared" si="105"/>
        <v>0</v>
      </c>
      <c r="BG338" s="151">
        <f t="shared" si="106"/>
        <v>0</v>
      </c>
      <c r="BH338" s="151">
        <f t="shared" si="107"/>
        <v>0</v>
      </c>
      <c r="BI338" s="151">
        <f t="shared" si="108"/>
        <v>0</v>
      </c>
      <c r="BJ338" s="14" t="s">
        <v>77</v>
      </c>
      <c r="BK338" s="174">
        <f t="shared" si="109"/>
        <v>0</v>
      </c>
      <c r="BL338" s="14" t="s">
        <v>188</v>
      </c>
      <c r="BM338" s="150" t="s">
        <v>906</v>
      </c>
    </row>
    <row r="339" spans="1:65" s="2" customFormat="1" ht="24.15" customHeight="1">
      <c r="A339" s="26"/>
      <c r="B339" s="138"/>
      <c r="C339" s="139" t="s">
        <v>525</v>
      </c>
      <c r="D339" s="139" t="s">
        <v>167</v>
      </c>
      <c r="E339" s="140" t="s">
        <v>907</v>
      </c>
      <c r="F339" s="141" t="s">
        <v>908</v>
      </c>
      <c r="G339" s="142" t="s">
        <v>279</v>
      </c>
      <c r="H339" s="143">
        <v>5</v>
      </c>
      <c r="I339" s="144"/>
      <c r="J339" s="144">
        <f t="shared" si="100"/>
        <v>0</v>
      </c>
      <c r="K339" s="145"/>
      <c r="L339" s="27"/>
      <c r="M339" s="146" t="s">
        <v>1</v>
      </c>
      <c r="N339" s="147" t="s">
        <v>34</v>
      </c>
      <c r="O339" s="148">
        <v>0</v>
      </c>
      <c r="P339" s="148">
        <f t="shared" si="101"/>
        <v>0</v>
      </c>
      <c r="Q339" s="148">
        <v>0</v>
      </c>
      <c r="R339" s="148">
        <f t="shared" si="102"/>
        <v>0</v>
      </c>
      <c r="S339" s="148">
        <v>0</v>
      </c>
      <c r="T339" s="149">
        <f t="shared" si="10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0" t="s">
        <v>188</v>
      </c>
      <c r="AT339" s="150" t="s">
        <v>167</v>
      </c>
      <c r="AU339" s="150" t="s">
        <v>79</v>
      </c>
      <c r="AY339" s="14" t="s">
        <v>165</v>
      </c>
      <c r="BE339" s="151">
        <f t="shared" si="104"/>
        <v>0</v>
      </c>
      <c r="BF339" s="151">
        <f t="shared" si="105"/>
        <v>0</v>
      </c>
      <c r="BG339" s="151">
        <f t="shared" si="106"/>
        <v>0</v>
      </c>
      <c r="BH339" s="151">
        <f t="shared" si="107"/>
        <v>0</v>
      </c>
      <c r="BI339" s="151">
        <f t="shared" si="108"/>
        <v>0</v>
      </c>
      <c r="BJ339" s="14" t="s">
        <v>77</v>
      </c>
      <c r="BK339" s="174">
        <f t="shared" si="109"/>
        <v>0</v>
      </c>
      <c r="BL339" s="14" t="s">
        <v>188</v>
      </c>
      <c r="BM339" s="150" t="s">
        <v>909</v>
      </c>
    </row>
    <row r="340" spans="1:65" s="2" customFormat="1" ht="24.15" customHeight="1">
      <c r="A340" s="26"/>
      <c r="B340" s="138"/>
      <c r="C340" s="139" t="s">
        <v>910</v>
      </c>
      <c r="D340" s="139" t="s">
        <v>167</v>
      </c>
      <c r="E340" s="140" t="s">
        <v>911</v>
      </c>
      <c r="F340" s="141" t="s">
        <v>912</v>
      </c>
      <c r="G340" s="142" t="s">
        <v>279</v>
      </c>
      <c r="H340" s="143">
        <v>7</v>
      </c>
      <c r="I340" s="144"/>
      <c r="J340" s="144">
        <f t="shared" si="100"/>
        <v>0</v>
      </c>
      <c r="K340" s="145"/>
      <c r="L340" s="27"/>
      <c r="M340" s="146" t="s">
        <v>1</v>
      </c>
      <c r="N340" s="147" t="s">
        <v>34</v>
      </c>
      <c r="O340" s="148">
        <v>0</v>
      </c>
      <c r="P340" s="148">
        <f t="shared" si="101"/>
        <v>0</v>
      </c>
      <c r="Q340" s="148">
        <v>0</v>
      </c>
      <c r="R340" s="148">
        <f t="shared" si="102"/>
        <v>0</v>
      </c>
      <c r="S340" s="148">
        <v>0</v>
      </c>
      <c r="T340" s="149">
        <f t="shared" si="103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50" t="s">
        <v>188</v>
      </c>
      <c r="AT340" s="150" t="s">
        <v>167</v>
      </c>
      <c r="AU340" s="150" t="s">
        <v>79</v>
      </c>
      <c r="AY340" s="14" t="s">
        <v>165</v>
      </c>
      <c r="BE340" s="151">
        <f t="shared" si="104"/>
        <v>0</v>
      </c>
      <c r="BF340" s="151">
        <f t="shared" si="105"/>
        <v>0</v>
      </c>
      <c r="BG340" s="151">
        <f t="shared" si="106"/>
        <v>0</v>
      </c>
      <c r="BH340" s="151">
        <f t="shared" si="107"/>
        <v>0</v>
      </c>
      <c r="BI340" s="151">
        <f t="shared" si="108"/>
        <v>0</v>
      </c>
      <c r="BJ340" s="14" t="s">
        <v>77</v>
      </c>
      <c r="BK340" s="174">
        <f t="shared" si="109"/>
        <v>0</v>
      </c>
      <c r="BL340" s="14" t="s">
        <v>188</v>
      </c>
      <c r="BM340" s="150" t="s">
        <v>913</v>
      </c>
    </row>
    <row r="341" spans="1:65" s="2" customFormat="1" ht="24.15" customHeight="1">
      <c r="A341" s="26"/>
      <c r="B341" s="138"/>
      <c r="C341" s="139" t="s">
        <v>528</v>
      </c>
      <c r="D341" s="139" t="s">
        <v>167</v>
      </c>
      <c r="E341" s="140" t="s">
        <v>914</v>
      </c>
      <c r="F341" s="141" t="s">
        <v>915</v>
      </c>
      <c r="G341" s="142" t="s">
        <v>279</v>
      </c>
      <c r="H341" s="143">
        <v>7</v>
      </c>
      <c r="I341" s="144"/>
      <c r="J341" s="144">
        <f t="shared" si="100"/>
        <v>0</v>
      </c>
      <c r="K341" s="145"/>
      <c r="L341" s="27"/>
      <c r="M341" s="146" t="s">
        <v>1</v>
      </c>
      <c r="N341" s="147" t="s">
        <v>34</v>
      </c>
      <c r="O341" s="148">
        <v>0</v>
      </c>
      <c r="P341" s="148">
        <f t="shared" si="101"/>
        <v>0</v>
      </c>
      <c r="Q341" s="148">
        <v>0</v>
      </c>
      <c r="R341" s="148">
        <f t="shared" si="102"/>
        <v>0</v>
      </c>
      <c r="S341" s="148">
        <v>0</v>
      </c>
      <c r="T341" s="149">
        <f t="shared" si="103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0" t="s">
        <v>188</v>
      </c>
      <c r="AT341" s="150" t="s">
        <v>167</v>
      </c>
      <c r="AU341" s="150" t="s">
        <v>79</v>
      </c>
      <c r="AY341" s="14" t="s">
        <v>165</v>
      </c>
      <c r="BE341" s="151">
        <f t="shared" si="104"/>
        <v>0</v>
      </c>
      <c r="BF341" s="151">
        <f t="shared" si="105"/>
        <v>0</v>
      </c>
      <c r="BG341" s="151">
        <f t="shared" si="106"/>
        <v>0</v>
      </c>
      <c r="BH341" s="151">
        <f t="shared" si="107"/>
        <v>0</v>
      </c>
      <c r="BI341" s="151">
        <f t="shared" si="108"/>
        <v>0</v>
      </c>
      <c r="BJ341" s="14" t="s">
        <v>77</v>
      </c>
      <c r="BK341" s="174">
        <f t="shared" si="109"/>
        <v>0</v>
      </c>
      <c r="BL341" s="14" t="s">
        <v>188</v>
      </c>
      <c r="BM341" s="150" t="s">
        <v>916</v>
      </c>
    </row>
    <row r="342" spans="1:65" s="2" customFormat="1" ht="24.15" customHeight="1">
      <c r="A342" s="26"/>
      <c r="B342" s="138"/>
      <c r="C342" s="139" t="s">
        <v>917</v>
      </c>
      <c r="D342" s="139" t="s">
        <v>167</v>
      </c>
      <c r="E342" s="140" t="s">
        <v>918</v>
      </c>
      <c r="F342" s="141" t="s">
        <v>919</v>
      </c>
      <c r="G342" s="142" t="s">
        <v>279</v>
      </c>
      <c r="H342" s="143">
        <v>2</v>
      </c>
      <c r="I342" s="144"/>
      <c r="J342" s="144">
        <f t="shared" si="100"/>
        <v>0</v>
      </c>
      <c r="K342" s="145"/>
      <c r="L342" s="27"/>
      <c r="M342" s="146" t="s">
        <v>1</v>
      </c>
      <c r="N342" s="147" t="s">
        <v>34</v>
      </c>
      <c r="O342" s="148">
        <v>0</v>
      </c>
      <c r="P342" s="148">
        <f t="shared" si="101"/>
        <v>0</v>
      </c>
      <c r="Q342" s="148">
        <v>0</v>
      </c>
      <c r="R342" s="148">
        <f t="shared" si="102"/>
        <v>0</v>
      </c>
      <c r="S342" s="148">
        <v>0</v>
      </c>
      <c r="T342" s="149">
        <f t="shared" si="10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0" t="s">
        <v>188</v>
      </c>
      <c r="AT342" s="150" t="s">
        <v>167</v>
      </c>
      <c r="AU342" s="150" t="s">
        <v>79</v>
      </c>
      <c r="AY342" s="14" t="s">
        <v>165</v>
      </c>
      <c r="BE342" s="151">
        <f t="shared" si="104"/>
        <v>0</v>
      </c>
      <c r="BF342" s="151">
        <f t="shared" si="105"/>
        <v>0</v>
      </c>
      <c r="BG342" s="151">
        <f t="shared" si="106"/>
        <v>0</v>
      </c>
      <c r="BH342" s="151">
        <f t="shared" si="107"/>
        <v>0</v>
      </c>
      <c r="BI342" s="151">
        <f t="shared" si="108"/>
        <v>0</v>
      </c>
      <c r="BJ342" s="14" t="s">
        <v>77</v>
      </c>
      <c r="BK342" s="174">
        <f t="shared" si="109"/>
        <v>0</v>
      </c>
      <c r="BL342" s="14" t="s">
        <v>188</v>
      </c>
      <c r="BM342" s="150" t="s">
        <v>920</v>
      </c>
    </row>
    <row r="343" spans="1:65" s="2" customFormat="1" ht="24.15" customHeight="1">
      <c r="A343" s="26"/>
      <c r="B343" s="138"/>
      <c r="C343" s="139" t="s">
        <v>532</v>
      </c>
      <c r="D343" s="139" t="s">
        <v>167</v>
      </c>
      <c r="E343" s="140" t="s">
        <v>921</v>
      </c>
      <c r="F343" s="141" t="s">
        <v>922</v>
      </c>
      <c r="G343" s="142" t="s">
        <v>279</v>
      </c>
      <c r="H343" s="143">
        <v>25</v>
      </c>
      <c r="I343" s="144"/>
      <c r="J343" s="144">
        <f t="shared" si="100"/>
        <v>0</v>
      </c>
      <c r="K343" s="145"/>
      <c r="L343" s="27"/>
      <c r="M343" s="146" t="s">
        <v>1</v>
      </c>
      <c r="N343" s="147" t="s">
        <v>34</v>
      </c>
      <c r="O343" s="148">
        <v>0</v>
      </c>
      <c r="P343" s="148">
        <f t="shared" si="101"/>
        <v>0</v>
      </c>
      <c r="Q343" s="148">
        <v>0</v>
      </c>
      <c r="R343" s="148">
        <f t="shared" si="102"/>
        <v>0</v>
      </c>
      <c r="S343" s="148">
        <v>0</v>
      </c>
      <c r="T343" s="149">
        <f t="shared" si="10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0" t="s">
        <v>188</v>
      </c>
      <c r="AT343" s="150" t="s">
        <v>167</v>
      </c>
      <c r="AU343" s="150" t="s">
        <v>79</v>
      </c>
      <c r="AY343" s="14" t="s">
        <v>165</v>
      </c>
      <c r="BE343" s="151">
        <f t="shared" si="104"/>
        <v>0</v>
      </c>
      <c r="BF343" s="151">
        <f t="shared" si="105"/>
        <v>0</v>
      </c>
      <c r="BG343" s="151">
        <f t="shared" si="106"/>
        <v>0</v>
      </c>
      <c r="BH343" s="151">
        <f t="shared" si="107"/>
        <v>0</v>
      </c>
      <c r="BI343" s="151">
        <f t="shared" si="108"/>
        <v>0</v>
      </c>
      <c r="BJ343" s="14" t="s">
        <v>77</v>
      </c>
      <c r="BK343" s="174">
        <f t="shared" si="109"/>
        <v>0</v>
      </c>
      <c r="BL343" s="14" t="s">
        <v>188</v>
      </c>
      <c r="BM343" s="150" t="s">
        <v>923</v>
      </c>
    </row>
    <row r="344" spans="1:65" s="2" customFormat="1" ht="33" customHeight="1">
      <c r="A344" s="26"/>
      <c r="B344" s="138"/>
      <c r="C344" s="139" t="s">
        <v>924</v>
      </c>
      <c r="D344" s="139" t="s">
        <v>167</v>
      </c>
      <c r="E344" s="140" t="s">
        <v>925</v>
      </c>
      <c r="F344" s="141" t="s">
        <v>926</v>
      </c>
      <c r="G344" s="142" t="s">
        <v>279</v>
      </c>
      <c r="H344" s="143">
        <v>12</v>
      </c>
      <c r="I344" s="144"/>
      <c r="J344" s="144">
        <f t="shared" si="100"/>
        <v>0</v>
      </c>
      <c r="K344" s="145"/>
      <c r="L344" s="27"/>
      <c r="M344" s="146" t="s">
        <v>1</v>
      </c>
      <c r="N344" s="147" t="s">
        <v>34</v>
      </c>
      <c r="O344" s="148">
        <v>0</v>
      </c>
      <c r="P344" s="148">
        <f t="shared" si="101"/>
        <v>0</v>
      </c>
      <c r="Q344" s="148">
        <v>0</v>
      </c>
      <c r="R344" s="148">
        <f t="shared" si="102"/>
        <v>0</v>
      </c>
      <c r="S344" s="148">
        <v>0</v>
      </c>
      <c r="T344" s="149">
        <f t="shared" si="103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0" t="s">
        <v>188</v>
      </c>
      <c r="AT344" s="150" t="s">
        <v>167</v>
      </c>
      <c r="AU344" s="150" t="s">
        <v>79</v>
      </c>
      <c r="AY344" s="14" t="s">
        <v>165</v>
      </c>
      <c r="BE344" s="151">
        <f t="shared" si="104"/>
        <v>0</v>
      </c>
      <c r="BF344" s="151">
        <f t="shared" si="105"/>
        <v>0</v>
      </c>
      <c r="BG344" s="151">
        <f t="shared" si="106"/>
        <v>0</v>
      </c>
      <c r="BH344" s="151">
        <f t="shared" si="107"/>
        <v>0</v>
      </c>
      <c r="BI344" s="151">
        <f t="shared" si="108"/>
        <v>0</v>
      </c>
      <c r="BJ344" s="14" t="s">
        <v>77</v>
      </c>
      <c r="BK344" s="174">
        <f t="shared" si="109"/>
        <v>0</v>
      </c>
      <c r="BL344" s="14" t="s">
        <v>188</v>
      </c>
      <c r="BM344" s="150" t="s">
        <v>927</v>
      </c>
    </row>
    <row r="345" spans="1:65" s="2" customFormat="1" ht="24.15" customHeight="1">
      <c r="A345" s="26"/>
      <c r="B345" s="138"/>
      <c r="C345" s="139" t="s">
        <v>535</v>
      </c>
      <c r="D345" s="139" t="s">
        <v>167</v>
      </c>
      <c r="E345" s="140" t="s">
        <v>928</v>
      </c>
      <c r="F345" s="141" t="s">
        <v>929</v>
      </c>
      <c r="G345" s="142" t="s">
        <v>173</v>
      </c>
      <c r="H345" s="143">
        <v>94.6</v>
      </c>
      <c r="I345" s="144"/>
      <c r="J345" s="144">
        <f t="shared" si="100"/>
        <v>0</v>
      </c>
      <c r="K345" s="145"/>
      <c r="L345" s="27"/>
      <c r="M345" s="146" t="s">
        <v>1</v>
      </c>
      <c r="N345" s="147" t="s">
        <v>34</v>
      </c>
      <c r="O345" s="148">
        <v>0</v>
      </c>
      <c r="P345" s="148">
        <f t="shared" si="101"/>
        <v>0</v>
      </c>
      <c r="Q345" s="148">
        <v>0</v>
      </c>
      <c r="R345" s="148">
        <f t="shared" si="102"/>
        <v>0</v>
      </c>
      <c r="S345" s="148">
        <v>0</v>
      </c>
      <c r="T345" s="149">
        <f t="shared" si="103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0" t="s">
        <v>188</v>
      </c>
      <c r="AT345" s="150" t="s">
        <v>167</v>
      </c>
      <c r="AU345" s="150" t="s">
        <v>79</v>
      </c>
      <c r="AY345" s="14" t="s">
        <v>165</v>
      </c>
      <c r="BE345" s="151">
        <f t="shared" si="104"/>
        <v>0</v>
      </c>
      <c r="BF345" s="151">
        <f t="shared" si="105"/>
        <v>0</v>
      </c>
      <c r="BG345" s="151">
        <f t="shared" si="106"/>
        <v>0</v>
      </c>
      <c r="BH345" s="151">
        <f t="shared" si="107"/>
        <v>0</v>
      </c>
      <c r="BI345" s="151">
        <f t="shared" si="108"/>
        <v>0</v>
      </c>
      <c r="BJ345" s="14" t="s">
        <v>77</v>
      </c>
      <c r="BK345" s="174">
        <f t="shared" si="109"/>
        <v>0</v>
      </c>
      <c r="BL345" s="14" t="s">
        <v>188</v>
      </c>
      <c r="BM345" s="150" t="s">
        <v>930</v>
      </c>
    </row>
    <row r="346" spans="1:65" s="2" customFormat="1" ht="24.15" customHeight="1">
      <c r="A346" s="26"/>
      <c r="B346" s="138"/>
      <c r="C346" s="139" t="s">
        <v>931</v>
      </c>
      <c r="D346" s="139" t="s">
        <v>167</v>
      </c>
      <c r="E346" s="140" t="s">
        <v>932</v>
      </c>
      <c r="F346" s="141" t="s">
        <v>933</v>
      </c>
      <c r="G346" s="142" t="s">
        <v>279</v>
      </c>
      <c r="H346" s="143">
        <v>2</v>
      </c>
      <c r="I346" s="144"/>
      <c r="J346" s="144">
        <f t="shared" si="100"/>
        <v>0</v>
      </c>
      <c r="K346" s="145"/>
      <c r="L346" s="27"/>
      <c r="M346" s="146" t="s">
        <v>1</v>
      </c>
      <c r="N346" s="147" t="s">
        <v>34</v>
      </c>
      <c r="O346" s="148">
        <v>0</v>
      </c>
      <c r="P346" s="148">
        <f t="shared" si="101"/>
        <v>0</v>
      </c>
      <c r="Q346" s="148">
        <v>0</v>
      </c>
      <c r="R346" s="148">
        <f t="shared" si="102"/>
        <v>0</v>
      </c>
      <c r="S346" s="148">
        <v>0</v>
      </c>
      <c r="T346" s="149">
        <f t="shared" si="10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0" t="s">
        <v>188</v>
      </c>
      <c r="AT346" s="150" t="s">
        <v>167</v>
      </c>
      <c r="AU346" s="150" t="s">
        <v>79</v>
      </c>
      <c r="AY346" s="14" t="s">
        <v>165</v>
      </c>
      <c r="BE346" s="151">
        <f t="shared" si="104"/>
        <v>0</v>
      </c>
      <c r="BF346" s="151">
        <f t="shared" si="105"/>
        <v>0</v>
      </c>
      <c r="BG346" s="151">
        <f t="shared" si="106"/>
        <v>0</v>
      </c>
      <c r="BH346" s="151">
        <f t="shared" si="107"/>
        <v>0</v>
      </c>
      <c r="BI346" s="151">
        <f t="shared" si="108"/>
        <v>0</v>
      </c>
      <c r="BJ346" s="14" t="s">
        <v>77</v>
      </c>
      <c r="BK346" s="174">
        <f t="shared" si="109"/>
        <v>0</v>
      </c>
      <c r="BL346" s="14" t="s">
        <v>188</v>
      </c>
      <c r="BM346" s="150" t="s">
        <v>934</v>
      </c>
    </row>
    <row r="347" spans="1:65" s="2" customFormat="1" ht="24.15" customHeight="1">
      <c r="A347" s="26"/>
      <c r="B347" s="138"/>
      <c r="C347" s="139" t="s">
        <v>539</v>
      </c>
      <c r="D347" s="139" t="s">
        <v>167</v>
      </c>
      <c r="E347" s="140" t="s">
        <v>935</v>
      </c>
      <c r="F347" s="141" t="s">
        <v>936</v>
      </c>
      <c r="G347" s="142" t="s">
        <v>279</v>
      </c>
      <c r="H347" s="143">
        <v>14</v>
      </c>
      <c r="I347" s="144"/>
      <c r="J347" s="144">
        <f t="shared" si="100"/>
        <v>0</v>
      </c>
      <c r="K347" s="145"/>
      <c r="L347" s="27"/>
      <c r="M347" s="146" t="s">
        <v>1</v>
      </c>
      <c r="N347" s="147" t="s">
        <v>34</v>
      </c>
      <c r="O347" s="148">
        <v>0</v>
      </c>
      <c r="P347" s="148">
        <f t="shared" si="101"/>
        <v>0</v>
      </c>
      <c r="Q347" s="148">
        <v>0</v>
      </c>
      <c r="R347" s="148">
        <f t="shared" si="102"/>
        <v>0</v>
      </c>
      <c r="S347" s="148">
        <v>0</v>
      </c>
      <c r="T347" s="149">
        <f t="shared" si="10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0" t="s">
        <v>188</v>
      </c>
      <c r="AT347" s="150" t="s">
        <v>167</v>
      </c>
      <c r="AU347" s="150" t="s">
        <v>79</v>
      </c>
      <c r="AY347" s="14" t="s">
        <v>165</v>
      </c>
      <c r="BE347" s="151">
        <f t="shared" si="104"/>
        <v>0</v>
      </c>
      <c r="BF347" s="151">
        <f t="shared" si="105"/>
        <v>0</v>
      </c>
      <c r="BG347" s="151">
        <f t="shared" si="106"/>
        <v>0</v>
      </c>
      <c r="BH347" s="151">
        <f t="shared" si="107"/>
        <v>0</v>
      </c>
      <c r="BI347" s="151">
        <f t="shared" si="108"/>
        <v>0</v>
      </c>
      <c r="BJ347" s="14" t="s">
        <v>77</v>
      </c>
      <c r="BK347" s="174">
        <f t="shared" si="109"/>
        <v>0</v>
      </c>
      <c r="BL347" s="14" t="s">
        <v>188</v>
      </c>
      <c r="BM347" s="150" t="s">
        <v>937</v>
      </c>
    </row>
    <row r="348" spans="1:65" s="2" customFormat="1" ht="24.15" customHeight="1">
      <c r="A348" s="26"/>
      <c r="B348" s="138"/>
      <c r="C348" s="139" t="s">
        <v>938</v>
      </c>
      <c r="D348" s="139" t="s">
        <v>167</v>
      </c>
      <c r="E348" s="140" t="s">
        <v>939</v>
      </c>
      <c r="F348" s="141" t="s">
        <v>940</v>
      </c>
      <c r="G348" s="142" t="s">
        <v>279</v>
      </c>
      <c r="H348" s="143">
        <v>8</v>
      </c>
      <c r="I348" s="144"/>
      <c r="J348" s="144">
        <f t="shared" si="100"/>
        <v>0</v>
      </c>
      <c r="K348" s="145"/>
      <c r="L348" s="27"/>
      <c r="M348" s="146" t="s">
        <v>1</v>
      </c>
      <c r="N348" s="147" t="s">
        <v>34</v>
      </c>
      <c r="O348" s="148">
        <v>0</v>
      </c>
      <c r="P348" s="148">
        <f t="shared" si="101"/>
        <v>0</v>
      </c>
      <c r="Q348" s="148">
        <v>0</v>
      </c>
      <c r="R348" s="148">
        <f t="shared" si="102"/>
        <v>0</v>
      </c>
      <c r="S348" s="148">
        <v>0</v>
      </c>
      <c r="T348" s="149">
        <f t="shared" si="10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0" t="s">
        <v>188</v>
      </c>
      <c r="AT348" s="150" t="s">
        <v>167</v>
      </c>
      <c r="AU348" s="150" t="s">
        <v>79</v>
      </c>
      <c r="AY348" s="14" t="s">
        <v>165</v>
      </c>
      <c r="BE348" s="151">
        <f t="shared" si="104"/>
        <v>0</v>
      </c>
      <c r="BF348" s="151">
        <f t="shared" si="105"/>
        <v>0</v>
      </c>
      <c r="BG348" s="151">
        <f t="shared" si="106"/>
        <v>0</v>
      </c>
      <c r="BH348" s="151">
        <f t="shared" si="107"/>
        <v>0</v>
      </c>
      <c r="BI348" s="151">
        <f t="shared" si="108"/>
        <v>0</v>
      </c>
      <c r="BJ348" s="14" t="s">
        <v>77</v>
      </c>
      <c r="BK348" s="174">
        <f t="shared" si="109"/>
        <v>0</v>
      </c>
      <c r="BL348" s="14" t="s">
        <v>188</v>
      </c>
      <c r="BM348" s="150" t="s">
        <v>941</v>
      </c>
    </row>
    <row r="349" spans="1:65" s="2" customFormat="1" ht="24.15" customHeight="1">
      <c r="A349" s="26"/>
      <c r="B349" s="138"/>
      <c r="C349" s="139" t="s">
        <v>542</v>
      </c>
      <c r="D349" s="139" t="s">
        <v>167</v>
      </c>
      <c r="E349" s="140" t="s">
        <v>942</v>
      </c>
      <c r="F349" s="141" t="s">
        <v>943</v>
      </c>
      <c r="G349" s="142" t="s">
        <v>279</v>
      </c>
      <c r="H349" s="143">
        <v>5</v>
      </c>
      <c r="I349" s="144"/>
      <c r="J349" s="144">
        <f t="shared" si="100"/>
        <v>0</v>
      </c>
      <c r="K349" s="145"/>
      <c r="L349" s="27"/>
      <c r="M349" s="146" t="s">
        <v>1</v>
      </c>
      <c r="N349" s="147" t="s">
        <v>34</v>
      </c>
      <c r="O349" s="148">
        <v>0</v>
      </c>
      <c r="P349" s="148">
        <f t="shared" si="101"/>
        <v>0</v>
      </c>
      <c r="Q349" s="148">
        <v>0</v>
      </c>
      <c r="R349" s="148">
        <f t="shared" si="102"/>
        <v>0</v>
      </c>
      <c r="S349" s="148">
        <v>0</v>
      </c>
      <c r="T349" s="149">
        <f t="shared" si="10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0" t="s">
        <v>188</v>
      </c>
      <c r="AT349" s="150" t="s">
        <v>167</v>
      </c>
      <c r="AU349" s="150" t="s">
        <v>79</v>
      </c>
      <c r="AY349" s="14" t="s">
        <v>165</v>
      </c>
      <c r="BE349" s="151">
        <f t="shared" si="104"/>
        <v>0</v>
      </c>
      <c r="BF349" s="151">
        <f t="shared" si="105"/>
        <v>0</v>
      </c>
      <c r="BG349" s="151">
        <f t="shared" si="106"/>
        <v>0</v>
      </c>
      <c r="BH349" s="151">
        <f t="shared" si="107"/>
        <v>0</v>
      </c>
      <c r="BI349" s="151">
        <f t="shared" si="108"/>
        <v>0</v>
      </c>
      <c r="BJ349" s="14" t="s">
        <v>77</v>
      </c>
      <c r="BK349" s="174">
        <f t="shared" si="109"/>
        <v>0</v>
      </c>
      <c r="BL349" s="14" t="s">
        <v>188</v>
      </c>
      <c r="BM349" s="150" t="s">
        <v>944</v>
      </c>
    </row>
    <row r="350" spans="1:65" s="12" customFormat="1" ht="22.95" customHeight="1">
      <c r="B350" s="126"/>
      <c r="D350" s="127" t="s">
        <v>68</v>
      </c>
      <c r="E350" s="136" t="s">
        <v>945</v>
      </c>
      <c r="F350" s="136" t="s">
        <v>946</v>
      </c>
      <c r="J350" s="137">
        <f>BK350</f>
        <v>0</v>
      </c>
      <c r="L350" s="126"/>
      <c r="M350" s="130"/>
      <c r="N350" s="131"/>
      <c r="O350" s="131"/>
      <c r="P350" s="132">
        <f>P351</f>
        <v>0</v>
      </c>
      <c r="Q350" s="131"/>
      <c r="R350" s="132">
        <f>R351</f>
        <v>0</v>
      </c>
      <c r="S350" s="131"/>
      <c r="T350" s="133">
        <f>T351</f>
        <v>0</v>
      </c>
      <c r="AR350" s="127" t="s">
        <v>79</v>
      </c>
      <c r="AT350" s="134" t="s">
        <v>68</v>
      </c>
      <c r="AU350" s="134" t="s">
        <v>77</v>
      </c>
      <c r="AY350" s="127" t="s">
        <v>165</v>
      </c>
      <c r="BK350" s="173">
        <f>BK351</f>
        <v>0</v>
      </c>
    </row>
    <row r="351" spans="1:65" s="2" customFormat="1" ht="16.5" customHeight="1">
      <c r="A351" s="26"/>
      <c r="B351" s="138"/>
      <c r="C351" s="139" t="s">
        <v>947</v>
      </c>
      <c r="D351" s="139" t="s">
        <v>167</v>
      </c>
      <c r="E351" s="140" t="s">
        <v>945</v>
      </c>
      <c r="F351" s="141" t="s">
        <v>948</v>
      </c>
      <c r="G351" s="142" t="s">
        <v>949</v>
      </c>
      <c r="H351" s="143">
        <v>1</v>
      </c>
      <c r="I351" s="144">
        <v>0</v>
      </c>
      <c r="J351" s="144">
        <f>ROUND(I351*H351,2)</f>
        <v>0</v>
      </c>
      <c r="K351" s="145"/>
      <c r="L351" s="27"/>
      <c r="M351" s="146" t="s">
        <v>1</v>
      </c>
      <c r="N351" s="147" t="s">
        <v>34</v>
      </c>
      <c r="O351" s="148">
        <v>0</v>
      </c>
      <c r="P351" s="148">
        <f>O351*H351</f>
        <v>0</v>
      </c>
      <c r="Q351" s="148">
        <v>0</v>
      </c>
      <c r="R351" s="148">
        <f>Q351*H351</f>
        <v>0</v>
      </c>
      <c r="S351" s="148">
        <v>0</v>
      </c>
      <c r="T351" s="149">
        <f>S351*H351</f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0" t="s">
        <v>188</v>
      </c>
      <c r="AT351" s="150" t="s">
        <v>167</v>
      </c>
      <c r="AU351" s="150" t="s">
        <v>79</v>
      </c>
      <c r="AY351" s="14" t="s">
        <v>165</v>
      </c>
      <c r="BE351" s="151">
        <f>IF(N351="základní",J351,0)</f>
        <v>0</v>
      </c>
      <c r="BF351" s="151">
        <f>IF(N351="snížená",J351,0)</f>
        <v>0</v>
      </c>
      <c r="BG351" s="151">
        <f>IF(N351="zákl. přenesená",J351,0)</f>
        <v>0</v>
      </c>
      <c r="BH351" s="151">
        <f>IF(N351="sníž. přenesená",J351,0)</f>
        <v>0</v>
      </c>
      <c r="BI351" s="151">
        <f>IF(N351="nulová",J351,0)</f>
        <v>0</v>
      </c>
      <c r="BJ351" s="14" t="s">
        <v>77</v>
      </c>
      <c r="BK351" s="174">
        <f>ROUND(I351*H351,2)</f>
        <v>0</v>
      </c>
      <c r="BL351" s="14" t="s">
        <v>188</v>
      </c>
      <c r="BM351" s="150" t="s">
        <v>950</v>
      </c>
    </row>
    <row r="352" spans="1:65" s="12" customFormat="1" ht="22.95" customHeight="1">
      <c r="B352" s="126"/>
      <c r="D352" s="127" t="s">
        <v>68</v>
      </c>
      <c r="E352" s="136" t="s">
        <v>951</v>
      </c>
      <c r="F352" s="136" t="s">
        <v>952</v>
      </c>
      <c r="J352" s="137">
        <f>BK352</f>
        <v>0</v>
      </c>
      <c r="L352" s="126"/>
      <c r="M352" s="130"/>
      <c r="N352" s="131"/>
      <c r="O352" s="131"/>
      <c r="P352" s="132">
        <f>P353</f>
        <v>0</v>
      </c>
      <c r="Q352" s="131"/>
      <c r="R352" s="132">
        <f>R353</f>
        <v>0</v>
      </c>
      <c r="S352" s="131"/>
      <c r="T352" s="133">
        <f>T353</f>
        <v>0</v>
      </c>
      <c r="AR352" s="127" t="s">
        <v>79</v>
      </c>
      <c r="AT352" s="134" t="s">
        <v>68</v>
      </c>
      <c r="AU352" s="134" t="s">
        <v>77</v>
      </c>
      <c r="AY352" s="127" t="s">
        <v>165</v>
      </c>
      <c r="BK352" s="173">
        <f>BK353</f>
        <v>0</v>
      </c>
    </row>
    <row r="353" spans="1:65" s="2" customFormat="1" ht="16.5" customHeight="1">
      <c r="A353" s="26"/>
      <c r="B353" s="138"/>
      <c r="C353" s="139" t="s">
        <v>543</v>
      </c>
      <c r="D353" s="139" t="s">
        <v>167</v>
      </c>
      <c r="E353" s="140" t="s">
        <v>951</v>
      </c>
      <c r="F353" s="141" t="s">
        <v>953</v>
      </c>
      <c r="G353" s="142" t="s">
        <v>949</v>
      </c>
      <c r="H353" s="143">
        <v>1</v>
      </c>
      <c r="I353" s="144">
        <v>0</v>
      </c>
      <c r="J353" s="144">
        <f>ROUND(I353*H353,2)</f>
        <v>0</v>
      </c>
      <c r="K353" s="145"/>
      <c r="L353" s="27"/>
      <c r="M353" s="146" t="s">
        <v>1</v>
      </c>
      <c r="N353" s="147" t="s">
        <v>34</v>
      </c>
      <c r="O353" s="148">
        <v>0</v>
      </c>
      <c r="P353" s="148">
        <f>O353*H353</f>
        <v>0</v>
      </c>
      <c r="Q353" s="148">
        <v>0</v>
      </c>
      <c r="R353" s="148">
        <f>Q353*H353</f>
        <v>0</v>
      </c>
      <c r="S353" s="148">
        <v>0</v>
      </c>
      <c r="T353" s="149">
        <f>S353*H353</f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0" t="s">
        <v>188</v>
      </c>
      <c r="AT353" s="150" t="s">
        <v>167</v>
      </c>
      <c r="AU353" s="150" t="s">
        <v>79</v>
      </c>
      <c r="AY353" s="14" t="s">
        <v>165</v>
      </c>
      <c r="BE353" s="151">
        <f>IF(N353="základní",J353,0)</f>
        <v>0</v>
      </c>
      <c r="BF353" s="151">
        <f>IF(N353="snížená",J353,0)</f>
        <v>0</v>
      </c>
      <c r="BG353" s="151">
        <f>IF(N353="zákl. přenesená",J353,0)</f>
        <v>0</v>
      </c>
      <c r="BH353" s="151">
        <f>IF(N353="sníž. přenesená",J353,0)</f>
        <v>0</v>
      </c>
      <c r="BI353" s="151">
        <f>IF(N353="nulová",J353,0)</f>
        <v>0</v>
      </c>
      <c r="BJ353" s="14" t="s">
        <v>77</v>
      </c>
      <c r="BK353" s="174">
        <f>ROUND(I353*H353,2)</f>
        <v>0</v>
      </c>
      <c r="BL353" s="14" t="s">
        <v>188</v>
      </c>
      <c r="BM353" s="150" t="s">
        <v>954</v>
      </c>
    </row>
    <row r="354" spans="1:65" s="12" customFormat="1" ht="22.95" customHeight="1">
      <c r="B354" s="126"/>
      <c r="D354" s="127" t="s">
        <v>68</v>
      </c>
      <c r="E354" s="136" t="s">
        <v>955</v>
      </c>
      <c r="F354" s="136" t="s">
        <v>956</v>
      </c>
      <c r="J354" s="137">
        <f>BK354</f>
        <v>0</v>
      </c>
      <c r="L354" s="126"/>
      <c r="M354" s="130"/>
      <c r="N354" s="131"/>
      <c r="O354" s="131"/>
      <c r="P354" s="132">
        <f>SUM(P355:P384)</f>
        <v>0</v>
      </c>
      <c r="Q354" s="131"/>
      <c r="R354" s="132">
        <f>SUM(R355:R384)</f>
        <v>0</v>
      </c>
      <c r="S354" s="131"/>
      <c r="T354" s="133">
        <f>SUM(T355:T384)</f>
        <v>0</v>
      </c>
      <c r="AR354" s="127" t="s">
        <v>79</v>
      </c>
      <c r="AT354" s="134" t="s">
        <v>68</v>
      </c>
      <c r="AU354" s="134" t="s">
        <v>77</v>
      </c>
      <c r="AY354" s="127" t="s">
        <v>165</v>
      </c>
      <c r="BK354" s="173">
        <f>SUM(BK355:BK384)</f>
        <v>0</v>
      </c>
    </row>
    <row r="355" spans="1:65" s="2" customFormat="1" ht="24.15" customHeight="1">
      <c r="A355" s="26"/>
      <c r="B355" s="138"/>
      <c r="C355" s="139" t="s">
        <v>957</v>
      </c>
      <c r="D355" s="139" t="s">
        <v>167</v>
      </c>
      <c r="E355" s="140" t="s">
        <v>958</v>
      </c>
      <c r="F355" s="141" t="s">
        <v>959</v>
      </c>
      <c r="G355" s="142" t="s">
        <v>168</v>
      </c>
      <c r="H355" s="143">
        <v>5.2290000000000001</v>
      </c>
      <c r="I355" s="144"/>
      <c r="J355" s="144">
        <f t="shared" ref="J355:J384" si="110">ROUND(I355*H355,2)</f>
        <v>0</v>
      </c>
      <c r="K355" s="145"/>
      <c r="L355" s="27"/>
      <c r="M355" s="146" t="s">
        <v>1</v>
      </c>
      <c r="N355" s="147" t="s">
        <v>34</v>
      </c>
      <c r="O355" s="148">
        <v>0</v>
      </c>
      <c r="P355" s="148">
        <f t="shared" ref="P355:P384" si="111">O355*H355</f>
        <v>0</v>
      </c>
      <c r="Q355" s="148">
        <v>0</v>
      </c>
      <c r="R355" s="148">
        <f t="shared" ref="R355:R384" si="112">Q355*H355</f>
        <v>0</v>
      </c>
      <c r="S355" s="148">
        <v>0</v>
      </c>
      <c r="T355" s="149">
        <f t="shared" ref="T355:T384" si="113">S355*H355</f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0" t="s">
        <v>188</v>
      </c>
      <c r="AT355" s="150" t="s">
        <v>167</v>
      </c>
      <c r="AU355" s="150" t="s">
        <v>79</v>
      </c>
      <c r="AY355" s="14" t="s">
        <v>165</v>
      </c>
      <c r="BE355" s="151">
        <f t="shared" ref="BE355:BE384" si="114">IF(N355="základní",J355,0)</f>
        <v>0</v>
      </c>
      <c r="BF355" s="151">
        <f t="shared" ref="BF355:BF384" si="115">IF(N355="snížená",J355,0)</f>
        <v>0</v>
      </c>
      <c r="BG355" s="151">
        <f t="shared" ref="BG355:BG384" si="116">IF(N355="zákl. přenesená",J355,0)</f>
        <v>0</v>
      </c>
      <c r="BH355" s="151">
        <f t="shared" ref="BH355:BH384" si="117">IF(N355="sníž. přenesená",J355,0)</f>
        <v>0</v>
      </c>
      <c r="BI355" s="151">
        <f t="shared" ref="BI355:BI384" si="118">IF(N355="nulová",J355,0)</f>
        <v>0</v>
      </c>
      <c r="BJ355" s="14" t="s">
        <v>77</v>
      </c>
      <c r="BK355" s="174">
        <f t="shared" ref="BK355:BK384" si="119">ROUND(I355*H355,2)</f>
        <v>0</v>
      </c>
      <c r="BL355" s="14" t="s">
        <v>188</v>
      </c>
      <c r="BM355" s="150" t="s">
        <v>960</v>
      </c>
    </row>
    <row r="356" spans="1:65" s="2" customFormat="1" ht="49.2" customHeight="1">
      <c r="A356" s="26"/>
      <c r="B356" s="138"/>
      <c r="C356" s="139" t="s">
        <v>551</v>
      </c>
      <c r="D356" s="139" t="s">
        <v>167</v>
      </c>
      <c r="E356" s="140" t="s">
        <v>961</v>
      </c>
      <c r="F356" s="141" t="s">
        <v>962</v>
      </c>
      <c r="G356" s="142" t="s">
        <v>173</v>
      </c>
      <c r="H356" s="143">
        <v>97.4</v>
      </c>
      <c r="I356" s="144"/>
      <c r="J356" s="144">
        <f t="shared" si="110"/>
        <v>0</v>
      </c>
      <c r="K356" s="145"/>
      <c r="L356" s="27"/>
      <c r="M356" s="146" t="s">
        <v>1</v>
      </c>
      <c r="N356" s="147" t="s">
        <v>34</v>
      </c>
      <c r="O356" s="148">
        <v>0</v>
      </c>
      <c r="P356" s="148">
        <f t="shared" si="111"/>
        <v>0</v>
      </c>
      <c r="Q356" s="148">
        <v>0</v>
      </c>
      <c r="R356" s="148">
        <f t="shared" si="112"/>
        <v>0</v>
      </c>
      <c r="S356" s="148">
        <v>0</v>
      </c>
      <c r="T356" s="149">
        <f t="shared" si="113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0" t="s">
        <v>188</v>
      </c>
      <c r="AT356" s="150" t="s">
        <v>167</v>
      </c>
      <c r="AU356" s="150" t="s">
        <v>79</v>
      </c>
      <c r="AY356" s="14" t="s">
        <v>165</v>
      </c>
      <c r="BE356" s="151">
        <f t="shared" si="114"/>
        <v>0</v>
      </c>
      <c r="BF356" s="151">
        <f t="shared" si="115"/>
        <v>0</v>
      </c>
      <c r="BG356" s="151">
        <f t="shared" si="116"/>
        <v>0</v>
      </c>
      <c r="BH356" s="151">
        <f t="shared" si="117"/>
        <v>0</v>
      </c>
      <c r="BI356" s="151">
        <f t="shared" si="118"/>
        <v>0</v>
      </c>
      <c r="BJ356" s="14" t="s">
        <v>77</v>
      </c>
      <c r="BK356" s="174">
        <f t="shared" si="119"/>
        <v>0</v>
      </c>
      <c r="BL356" s="14" t="s">
        <v>188</v>
      </c>
      <c r="BM356" s="150" t="s">
        <v>963</v>
      </c>
    </row>
    <row r="357" spans="1:65" s="2" customFormat="1" ht="21.75" customHeight="1">
      <c r="A357" s="26"/>
      <c r="B357" s="138"/>
      <c r="C357" s="152" t="s">
        <v>964</v>
      </c>
      <c r="D357" s="152" t="s">
        <v>192</v>
      </c>
      <c r="E357" s="153" t="s">
        <v>965</v>
      </c>
      <c r="F357" s="154" t="s">
        <v>966</v>
      </c>
      <c r="G357" s="155" t="s">
        <v>168</v>
      </c>
      <c r="H357" s="156">
        <v>1.286</v>
      </c>
      <c r="I357" s="157"/>
      <c r="J357" s="157">
        <f t="shared" si="110"/>
        <v>0</v>
      </c>
      <c r="K357" s="158"/>
      <c r="L357" s="159"/>
      <c r="M357" s="160" t="s">
        <v>1</v>
      </c>
      <c r="N357" s="161" t="s">
        <v>34</v>
      </c>
      <c r="O357" s="148">
        <v>0</v>
      </c>
      <c r="P357" s="148">
        <f t="shared" si="111"/>
        <v>0</v>
      </c>
      <c r="Q357" s="148">
        <v>0</v>
      </c>
      <c r="R357" s="148">
        <f t="shared" si="112"/>
        <v>0</v>
      </c>
      <c r="S357" s="148">
        <v>0</v>
      </c>
      <c r="T357" s="149">
        <f t="shared" si="113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50" t="s">
        <v>214</v>
      </c>
      <c r="AT357" s="150" t="s">
        <v>192</v>
      </c>
      <c r="AU357" s="150" t="s">
        <v>79</v>
      </c>
      <c r="AY357" s="14" t="s">
        <v>165</v>
      </c>
      <c r="BE357" s="151">
        <f t="shared" si="114"/>
        <v>0</v>
      </c>
      <c r="BF357" s="151">
        <f t="shared" si="115"/>
        <v>0</v>
      </c>
      <c r="BG357" s="151">
        <f t="shared" si="116"/>
        <v>0</v>
      </c>
      <c r="BH357" s="151">
        <f t="shared" si="117"/>
        <v>0</v>
      </c>
      <c r="BI357" s="151">
        <f t="shared" si="118"/>
        <v>0</v>
      </c>
      <c r="BJ357" s="14" t="s">
        <v>77</v>
      </c>
      <c r="BK357" s="174">
        <f t="shared" si="119"/>
        <v>0</v>
      </c>
      <c r="BL357" s="14" t="s">
        <v>188</v>
      </c>
      <c r="BM357" s="150" t="s">
        <v>967</v>
      </c>
    </row>
    <row r="358" spans="1:65" s="2" customFormat="1" ht="55.5" customHeight="1">
      <c r="A358" s="26"/>
      <c r="B358" s="138"/>
      <c r="C358" s="139" t="s">
        <v>554</v>
      </c>
      <c r="D358" s="139" t="s">
        <v>167</v>
      </c>
      <c r="E358" s="140" t="s">
        <v>968</v>
      </c>
      <c r="F358" s="141" t="s">
        <v>969</v>
      </c>
      <c r="G358" s="142" t="s">
        <v>173</v>
      </c>
      <c r="H358" s="143">
        <v>552.51</v>
      </c>
      <c r="I358" s="144"/>
      <c r="J358" s="144">
        <f t="shared" si="110"/>
        <v>0</v>
      </c>
      <c r="K358" s="145"/>
      <c r="L358" s="27"/>
      <c r="M358" s="146" t="s">
        <v>1</v>
      </c>
      <c r="N358" s="147" t="s">
        <v>34</v>
      </c>
      <c r="O358" s="148">
        <v>0</v>
      </c>
      <c r="P358" s="148">
        <f t="shared" si="111"/>
        <v>0</v>
      </c>
      <c r="Q358" s="148">
        <v>0</v>
      </c>
      <c r="R358" s="148">
        <f t="shared" si="112"/>
        <v>0</v>
      </c>
      <c r="S358" s="148">
        <v>0</v>
      </c>
      <c r="T358" s="149">
        <f t="shared" si="113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0" t="s">
        <v>188</v>
      </c>
      <c r="AT358" s="150" t="s">
        <v>167</v>
      </c>
      <c r="AU358" s="150" t="s">
        <v>79</v>
      </c>
      <c r="AY358" s="14" t="s">
        <v>165</v>
      </c>
      <c r="BE358" s="151">
        <f t="shared" si="114"/>
        <v>0</v>
      </c>
      <c r="BF358" s="151">
        <f t="shared" si="115"/>
        <v>0</v>
      </c>
      <c r="BG358" s="151">
        <f t="shared" si="116"/>
        <v>0</v>
      </c>
      <c r="BH358" s="151">
        <f t="shared" si="117"/>
        <v>0</v>
      </c>
      <c r="BI358" s="151">
        <f t="shared" si="118"/>
        <v>0</v>
      </c>
      <c r="BJ358" s="14" t="s">
        <v>77</v>
      </c>
      <c r="BK358" s="174">
        <f t="shared" si="119"/>
        <v>0</v>
      </c>
      <c r="BL358" s="14" t="s">
        <v>188</v>
      </c>
      <c r="BM358" s="150" t="s">
        <v>970</v>
      </c>
    </row>
    <row r="359" spans="1:65" s="2" customFormat="1" ht="21.75" customHeight="1">
      <c r="A359" s="26"/>
      <c r="B359" s="138"/>
      <c r="C359" s="152" t="s">
        <v>971</v>
      </c>
      <c r="D359" s="152" t="s">
        <v>192</v>
      </c>
      <c r="E359" s="153" t="s">
        <v>972</v>
      </c>
      <c r="F359" s="154" t="s">
        <v>973</v>
      </c>
      <c r="G359" s="155" t="s">
        <v>168</v>
      </c>
      <c r="H359" s="156">
        <v>9.173</v>
      </c>
      <c r="I359" s="157"/>
      <c r="J359" s="157">
        <f t="shared" si="110"/>
        <v>0</v>
      </c>
      <c r="K359" s="158"/>
      <c r="L359" s="159"/>
      <c r="M359" s="160" t="s">
        <v>1</v>
      </c>
      <c r="N359" s="161" t="s">
        <v>34</v>
      </c>
      <c r="O359" s="148">
        <v>0</v>
      </c>
      <c r="P359" s="148">
        <f t="shared" si="111"/>
        <v>0</v>
      </c>
      <c r="Q359" s="148">
        <v>0</v>
      </c>
      <c r="R359" s="148">
        <f t="shared" si="112"/>
        <v>0</v>
      </c>
      <c r="S359" s="148">
        <v>0</v>
      </c>
      <c r="T359" s="149">
        <f t="shared" si="113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0" t="s">
        <v>214</v>
      </c>
      <c r="AT359" s="150" t="s">
        <v>192</v>
      </c>
      <c r="AU359" s="150" t="s">
        <v>79</v>
      </c>
      <c r="AY359" s="14" t="s">
        <v>165</v>
      </c>
      <c r="BE359" s="151">
        <f t="shared" si="114"/>
        <v>0</v>
      </c>
      <c r="BF359" s="151">
        <f t="shared" si="115"/>
        <v>0</v>
      </c>
      <c r="BG359" s="151">
        <f t="shared" si="116"/>
        <v>0</v>
      </c>
      <c r="BH359" s="151">
        <f t="shared" si="117"/>
        <v>0</v>
      </c>
      <c r="BI359" s="151">
        <f t="shared" si="118"/>
        <v>0</v>
      </c>
      <c r="BJ359" s="14" t="s">
        <v>77</v>
      </c>
      <c r="BK359" s="174">
        <f t="shared" si="119"/>
        <v>0</v>
      </c>
      <c r="BL359" s="14" t="s">
        <v>188</v>
      </c>
      <c r="BM359" s="150" t="s">
        <v>974</v>
      </c>
    </row>
    <row r="360" spans="1:65" s="2" customFormat="1" ht="21.75" customHeight="1">
      <c r="A360" s="26"/>
      <c r="B360" s="138"/>
      <c r="C360" s="152" t="s">
        <v>558</v>
      </c>
      <c r="D360" s="152" t="s">
        <v>192</v>
      </c>
      <c r="E360" s="153" t="s">
        <v>975</v>
      </c>
      <c r="F360" s="154" t="s">
        <v>976</v>
      </c>
      <c r="G360" s="155" t="s">
        <v>168</v>
      </c>
      <c r="H360" s="156">
        <v>0.877</v>
      </c>
      <c r="I360" s="157"/>
      <c r="J360" s="157">
        <f t="shared" si="110"/>
        <v>0</v>
      </c>
      <c r="K360" s="158"/>
      <c r="L360" s="159"/>
      <c r="M360" s="160" t="s">
        <v>1</v>
      </c>
      <c r="N360" s="161" t="s">
        <v>34</v>
      </c>
      <c r="O360" s="148">
        <v>0</v>
      </c>
      <c r="P360" s="148">
        <f t="shared" si="111"/>
        <v>0</v>
      </c>
      <c r="Q360" s="148">
        <v>0</v>
      </c>
      <c r="R360" s="148">
        <f t="shared" si="112"/>
        <v>0</v>
      </c>
      <c r="S360" s="148">
        <v>0</v>
      </c>
      <c r="T360" s="149">
        <f t="shared" si="113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0" t="s">
        <v>214</v>
      </c>
      <c r="AT360" s="150" t="s">
        <v>192</v>
      </c>
      <c r="AU360" s="150" t="s">
        <v>79</v>
      </c>
      <c r="AY360" s="14" t="s">
        <v>165</v>
      </c>
      <c r="BE360" s="151">
        <f t="shared" si="114"/>
        <v>0</v>
      </c>
      <c r="BF360" s="151">
        <f t="shared" si="115"/>
        <v>0</v>
      </c>
      <c r="BG360" s="151">
        <f t="shared" si="116"/>
        <v>0</v>
      </c>
      <c r="BH360" s="151">
        <f t="shared" si="117"/>
        <v>0</v>
      </c>
      <c r="BI360" s="151">
        <f t="shared" si="118"/>
        <v>0</v>
      </c>
      <c r="BJ360" s="14" t="s">
        <v>77</v>
      </c>
      <c r="BK360" s="174">
        <f t="shared" si="119"/>
        <v>0</v>
      </c>
      <c r="BL360" s="14" t="s">
        <v>188</v>
      </c>
      <c r="BM360" s="150" t="s">
        <v>977</v>
      </c>
    </row>
    <row r="361" spans="1:65" s="2" customFormat="1" ht="55.5" customHeight="1">
      <c r="A361" s="26"/>
      <c r="B361" s="138"/>
      <c r="C361" s="139" t="s">
        <v>978</v>
      </c>
      <c r="D361" s="139" t="s">
        <v>167</v>
      </c>
      <c r="E361" s="140" t="s">
        <v>979</v>
      </c>
      <c r="F361" s="141" t="s">
        <v>980</v>
      </c>
      <c r="G361" s="142" t="s">
        <v>173</v>
      </c>
      <c r="H361" s="143">
        <v>52</v>
      </c>
      <c r="I361" s="144"/>
      <c r="J361" s="144">
        <f t="shared" si="110"/>
        <v>0</v>
      </c>
      <c r="K361" s="145"/>
      <c r="L361" s="27"/>
      <c r="M361" s="146" t="s">
        <v>1</v>
      </c>
      <c r="N361" s="147" t="s">
        <v>34</v>
      </c>
      <c r="O361" s="148">
        <v>0</v>
      </c>
      <c r="P361" s="148">
        <f t="shared" si="111"/>
        <v>0</v>
      </c>
      <c r="Q361" s="148">
        <v>0</v>
      </c>
      <c r="R361" s="148">
        <f t="shared" si="112"/>
        <v>0</v>
      </c>
      <c r="S361" s="148">
        <v>0</v>
      </c>
      <c r="T361" s="149">
        <f t="shared" si="113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0" t="s">
        <v>188</v>
      </c>
      <c r="AT361" s="150" t="s">
        <v>167</v>
      </c>
      <c r="AU361" s="150" t="s">
        <v>79</v>
      </c>
      <c r="AY361" s="14" t="s">
        <v>165</v>
      </c>
      <c r="BE361" s="151">
        <f t="shared" si="114"/>
        <v>0</v>
      </c>
      <c r="BF361" s="151">
        <f t="shared" si="115"/>
        <v>0</v>
      </c>
      <c r="BG361" s="151">
        <f t="shared" si="116"/>
        <v>0</v>
      </c>
      <c r="BH361" s="151">
        <f t="shared" si="117"/>
        <v>0</v>
      </c>
      <c r="BI361" s="151">
        <f t="shared" si="118"/>
        <v>0</v>
      </c>
      <c r="BJ361" s="14" t="s">
        <v>77</v>
      </c>
      <c r="BK361" s="174">
        <f t="shared" si="119"/>
        <v>0</v>
      </c>
      <c r="BL361" s="14" t="s">
        <v>188</v>
      </c>
      <c r="BM361" s="150" t="s">
        <v>981</v>
      </c>
    </row>
    <row r="362" spans="1:65" s="2" customFormat="1" ht="21.75" customHeight="1">
      <c r="A362" s="26"/>
      <c r="B362" s="138"/>
      <c r="C362" s="152" t="s">
        <v>561</v>
      </c>
      <c r="D362" s="152" t="s">
        <v>192</v>
      </c>
      <c r="E362" s="153" t="s">
        <v>982</v>
      </c>
      <c r="F362" s="154" t="s">
        <v>983</v>
      </c>
      <c r="G362" s="155" t="s">
        <v>168</v>
      </c>
      <c r="H362" s="156">
        <v>1.577</v>
      </c>
      <c r="I362" s="157"/>
      <c r="J362" s="157">
        <f t="shared" si="110"/>
        <v>0</v>
      </c>
      <c r="K362" s="158"/>
      <c r="L362" s="159"/>
      <c r="M362" s="160" t="s">
        <v>1</v>
      </c>
      <c r="N362" s="161" t="s">
        <v>34</v>
      </c>
      <c r="O362" s="148">
        <v>0</v>
      </c>
      <c r="P362" s="148">
        <f t="shared" si="111"/>
        <v>0</v>
      </c>
      <c r="Q362" s="148">
        <v>0</v>
      </c>
      <c r="R362" s="148">
        <f t="shared" si="112"/>
        <v>0</v>
      </c>
      <c r="S362" s="148">
        <v>0</v>
      </c>
      <c r="T362" s="149">
        <f t="shared" si="113"/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50" t="s">
        <v>214</v>
      </c>
      <c r="AT362" s="150" t="s">
        <v>192</v>
      </c>
      <c r="AU362" s="150" t="s">
        <v>79</v>
      </c>
      <c r="AY362" s="14" t="s">
        <v>165</v>
      </c>
      <c r="BE362" s="151">
        <f t="shared" si="114"/>
        <v>0</v>
      </c>
      <c r="BF362" s="151">
        <f t="shared" si="115"/>
        <v>0</v>
      </c>
      <c r="BG362" s="151">
        <f t="shared" si="116"/>
        <v>0</v>
      </c>
      <c r="BH362" s="151">
        <f t="shared" si="117"/>
        <v>0</v>
      </c>
      <c r="BI362" s="151">
        <f t="shared" si="118"/>
        <v>0</v>
      </c>
      <c r="BJ362" s="14" t="s">
        <v>77</v>
      </c>
      <c r="BK362" s="174">
        <f t="shared" si="119"/>
        <v>0</v>
      </c>
      <c r="BL362" s="14" t="s">
        <v>188</v>
      </c>
      <c r="BM362" s="150" t="s">
        <v>984</v>
      </c>
    </row>
    <row r="363" spans="1:65" s="2" customFormat="1" ht="55.5" customHeight="1">
      <c r="A363" s="26"/>
      <c r="B363" s="138"/>
      <c r="C363" s="139" t="s">
        <v>985</v>
      </c>
      <c r="D363" s="139" t="s">
        <v>167</v>
      </c>
      <c r="E363" s="140" t="s">
        <v>986</v>
      </c>
      <c r="F363" s="141" t="s">
        <v>987</v>
      </c>
      <c r="G363" s="142" t="s">
        <v>173</v>
      </c>
      <c r="H363" s="143">
        <v>56.74</v>
      </c>
      <c r="I363" s="144"/>
      <c r="J363" s="144">
        <f t="shared" si="110"/>
        <v>0</v>
      </c>
      <c r="K363" s="145"/>
      <c r="L363" s="27"/>
      <c r="M363" s="146" t="s">
        <v>1</v>
      </c>
      <c r="N363" s="147" t="s">
        <v>34</v>
      </c>
      <c r="O363" s="148">
        <v>0</v>
      </c>
      <c r="P363" s="148">
        <f t="shared" si="111"/>
        <v>0</v>
      </c>
      <c r="Q363" s="148">
        <v>0</v>
      </c>
      <c r="R363" s="148">
        <f t="shared" si="112"/>
        <v>0</v>
      </c>
      <c r="S363" s="148">
        <v>0</v>
      </c>
      <c r="T363" s="149">
        <f t="shared" si="113"/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50" t="s">
        <v>188</v>
      </c>
      <c r="AT363" s="150" t="s">
        <v>167</v>
      </c>
      <c r="AU363" s="150" t="s">
        <v>79</v>
      </c>
      <c r="AY363" s="14" t="s">
        <v>165</v>
      </c>
      <c r="BE363" s="151">
        <f t="shared" si="114"/>
        <v>0</v>
      </c>
      <c r="BF363" s="151">
        <f t="shared" si="115"/>
        <v>0</v>
      </c>
      <c r="BG363" s="151">
        <f t="shared" si="116"/>
        <v>0</v>
      </c>
      <c r="BH363" s="151">
        <f t="shared" si="117"/>
        <v>0</v>
      </c>
      <c r="BI363" s="151">
        <f t="shared" si="118"/>
        <v>0</v>
      </c>
      <c r="BJ363" s="14" t="s">
        <v>77</v>
      </c>
      <c r="BK363" s="174">
        <f t="shared" si="119"/>
        <v>0</v>
      </c>
      <c r="BL363" s="14" t="s">
        <v>188</v>
      </c>
      <c r="BM363" s="150" t="s">
        <v>988</v>
      </c>
    </row>
    <row r="364" spans="1:65" s="2" customFormat="1" ht="21.75" customHeight="1">
      <c r="A364" s="26"/>
      <c r="B364" s="138"/>
      <c r="C364" s="152" t="s">
        <v>565</v>
      </c>
      <c r="D364" s="152" t="s">
        <v>192</v>
      </c>
      <c r="E364" s="153" t="s">
        <v>989</v>
      </c>
      <c r="F364" s="154" t="s">
        <v>990</v>
      </c>
      <c r="G364" s="155" t="s">
        <v>168</v>
      </c>
      <c r="H364" s="156">
        <v>2.6960000000000002</v>
      </c>
      <c r="I364" s="157"/>
      <c r="J364" s="157">
        <f t="shared" si="110"/>
        <v>0</v>
      </c>
      <c r="K364" s="158"/>
      <c r="L364" s="159"/>
      <c r="M364" s="160" t="s">
        <v>1</v>
      </c>
      <c r="N364" s="161" t="s">
        <v>34</v>
      </c>
      <c r="O364" s="148">
        <v>0</v>
      </c>
      <c r="P364" s="148">
        <f t="shared" si="111"/>
        <v>0</v>
      </c>
      <c r="Q364" s="148">
        <v>0</v>
      </c>
      <c r="R364" s="148">
        <f t="shared" si="112"/>
        <v>0</v>
      </c>
      <c r="S364" s="148">
        <v>0</v>
      </c>
      <c r="T364" s="149">
        <f t="shared" si="113"/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50" t="s">
        <v>214</v>
      </c>
      <c r="AT364" s="150" t="s">
        <v>192</v>
      </c>
      <c r="AU364" s="150" t="s">
        <v>79</v>
      </c>
      <c r="AY364" s="14" t="s">
        <v>165</v>
      </c>
      <c r="BE364" s="151">
        <f t="shared" si="114"/>
        <v>0</v>
      </c>
      <c r="BF364" s="151">
        <f t="shared" si="115"/>
        <v>0</v>
      </c>
      <c r="BG364" s="151">
        <f t="shared" si="116"/>
        <v>0</v>
      </c>
      <c r="BH364" s="151">
        <f t="shared" si="117"/>
        <v>0</v>
      </c>
      <c r="BI364" s="151">
        <f t="shared" si="118"/>
        <v>0</v>
      </c>
      <c r="BJ364" s="14" t="s">
        <v>77</v>
      </c>
      <c r="BK364" s="174">
        <f t="shared" si="119"/>
        <v>0</v>
      </c>
      <c r="BL364" s="14" t="s">
        <v>188</v>
      </c>
      <c r="BM364" s="150" t="s">
        <v>991</v>
      </c>
    </row>
    <row r="365" spans="1:65" s="2" customFormat="1" ht="33" customHeight="1">
      <c r="A365" s="26"/>
      <c r="B365" s="138"/>
      <c r="C365" s="139" t="s">
        <v>992</v>
      </c>
      <c r="D365" s="139" t="s">
        <v>167</v>
      </c>
      <c r="E365" s="140" t="s">
        <v>993</v>
      </c>
      <c r="F365" s="141" t="s">
        <v>994</v>
      </c>
      <c r="G365" s="142" t="s">
        <v>239</v>
      </c>
      <c r="H365" s="143">
        <v>390.05399999999997</v>
      </c>
      <c r="I365" s="144"/>
      <c r="J365" s="144">
        <f t="shared" si="110"/>
        <v>0</v>
      </c>
      <c r="K365" s="145"/>
      <c r="L365" s="27"/>
      <c r="M365" s="146" t="s">
        <v>1</v>
      </c>
      <c r="N365" s="147" t="s">
        <v>34</v>
      </c>
      <c r="O365" s="148">
        <v>0</v>
      </c>
      <c r="P365" s="148">
        <f t="shared" si="111"/>
        <v>0</v>
      </c>
      <c r="Q365" s="148">
        <v>0</v>
      </c>
      <c r="R365" s="148">
        <f t="shared" si="112"/>
        <v>0</v>
      </c>
      <c r="S365" s="148">
        <v>0</v>
      </c>
      <c r="T365" s="149">
        <f t="shared" si="113"/>
        <v>0</v>
      </c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R365" s="150" t="s">
        <v>188</v>
      </c>
      <c r="AT365" s="150" t="s">
        <v>167</v>
      </c>
      <c r="AU365" s="150" t="s">
        <v>79</v>
      </c>
      <c r="AY365" s="14" t="s">
        <v>165</v>
      </c>
      <c r="BE365" s="151">
        <f t="shared" si="114"/>
        <v>0</v>
      </c>
      <c r="BF365" s="151">
        <f t="shared" si="115"/>
        <v>0</v>
      </c>
      <c r="BG365" s="151">
        <f t="shared" si="116"/>
        <v>0</v>
      </c>
      <c r="BH365" s="151">
        <f t="shared" si="117"/>
        <v>0</v>
      </c>
      <c r="BI365" s="151">
        <f t="shared" si="118"/>
        <v>0</v>
      </c>
      <c r="BJ365" s="14" t="s">
        <v>77</v>
      </c>
      <c r="BK365" s="174">
        <f t="shared" si="119"/>
        <v>0</v>
      </c>
      <c r="BL365" s="14" t="s">
        <v>188</v>
      </c>
      <c r="BM365" s="150" t="s">
        <v>995</v>
      </c>
    </row>
    <row r="366" spans="1:65" s="2" customFormat="1" ht="16.5" customHeight="1">
      <c r="A366" s="26"/>
      <c r="B366" s="138"/>
      <c r="C366" s="152" t="s">
        <v>568</v>
      </c>
      <c r="D366" s="152" t="s">
        <v>192</v>
      </c>
      <c r="E366" s="153" t="s">
        <v>996</v>
      </c>
      <c r="F366" s="154" t="s">
        <v>997</v>
      </c>
      <c r="G366" s="155" t="s">
        <v>168</v>
      </c>
      <c r="H366" s="156">
        <v>3.4289999999999998</v>
      </c>
      <c r="I366" s="157"/>
      <c r="J366" s="157">
        <f t="shared" si="110"/>
        <v>0</v>
      </c>
      <c r="K366" s="158"/>
      <c r="L366" s="159"/>
      <c r="M366" s="160" t="s">
        <v>1</v>
      </c>
      <c r="N366" s="161" t="s">
        <v>34</v>
      </c>
      <c r="O366" s="148">
        <v>0</v>
      </c>
      <c r="P366" s="148">
        <f t="shared" si="111"/>
        <v>0</v>
      </c>
      <c r="Q366" s="148">
        <v>0</v>
      </c>
      <c r="R366" s="148">
        <f t="shared" si="112"/>
        <v>0</v>
      </c>
      <c r="S366" s="148">
        <v>0</v>
      </c>
      <c r="T366" s="149">
        <f t="shared" si="113"/>
        <v>0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50" t="s">
        <v>214</v>
      </c>
      <c r="AT366" s="150" t="s">
        <v>192</v>
      </c>
      <c r="AU366" s="150" t="s">
        <v>79</v>
      </c>
      <c r="AY366" s="14" t="s">
        <v>165</v>
      </c>
      <c r="BE366" s="151">
        <f t="shared" si="114"/>
        <v>0</v>
      </c>
      <c r="BF366" s="151">
        <f t="shared" si="115"/>
        <v>0</v>
      </c>
      <c r="BG366" s="151">
        <f t="shared" si="116"/>
        <v>0</v>
      </c>
      <c r="BH366" s="151">
        <f t="shared" si="117"/>
        <v>0</v>
      </c>
      <c r="BI366" s="151">
        <f t="shared" si="118"/>
        <v>0</v>
      </c>
      <c r="BJ366" s="14" t="s">
        <v>77</v>
      </c>
      <c r="BK366" s="174">
        <f t="shared" si="119"/>
        <v>0</v>
      </c>
      <c r="BL366" s="14" t="s">
        <v>188</v>
      </c>
      <c r="BM366" s="150" t="s">
        <v>998</v>
      </c>
    </row>
    <row r="367" spans="1:65" s="2" customFormat="1" ht="16.5" customHeight="1">
      <c r="A367" s="26"/>
      <c r="B367" s="138"/>
      <c r="C367" s="139" t="s">
        <v>999</v>
      </c>
      <c r="D367" s="139" t="s">
        <v>167</v>
      </c>
      <c r="E367" s="140" t="s">
        <v>1000</v>
      </c>
      <c r="F367" s="141" t="s">
        <v>1001</v>
      </c>
      <c r="G367" s="142" t="s">
        <v>173</v>
      </c>
      <c r="H367" s="143">
        <v>432.96</v>
      </c>
      <c r="I367" s="144"/>
      <c r="J367" s="144">
        <f t="shared" si="110"/>
        <v>0</v>
      </c>
      <c r="K367" s="145"/>
      <c r="L367" s="27"/>
      <c r="M367" s="146" t="s">
        <v>1</v>
      </c>
      <c r="N367" s="147" t="s">
        <v>34</v>
      </c>
      <c r="O367" s="148">
        <v>0</v>
      </c>
      <c r="P367" s="148">
        <f t="shared" si="111"/>
        <v>0</v>
      </c>
      <c r="Q367" s="148">
        <v>0</v>
      </c>
      <c r="R367" s="148">
        <f t="shared" si="112"/>
        <v>0</v>
      </c>
      <c r="S367" s="148">
        <v>0</v>
      </c>
      <c r="T367" s="149">
        <f t="shared" si="113"/>
        <v>0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50" t="s">
        <v>188</v>
      </c>
      <c r="AT367" s="150" t="s">
        <v>167</v>
      </c>
      <c r="AU367" s="150" t="s">
        <v>79</v>
      </c>
      <c r="AY367" s="14" t="s">
        <v>165</v>
      </c>
      <c r="BE367" s="151">
        <f t="shared" si="114"/>
        <v>0</v>
      </c>
      <c r="BF367" s="151">
        <f t="shared" si="115"/>
        <v>0</v>
      </c>
      <c r="BG367" s="151">
        <f t="shared" si="116"/>
        <v>0</v>
      </c>
      <c r="BH367" s="151">
        <f t="shared" si="117"/>
        <v>0</v>
      </c>
      <c r="BI367" s="151">
        <f t="shared" si="118"/>
        <v>0</v>
      </c>
      <c r="BJ367" s="14" t="s">
        <v>77</v>
      </c>
      <c r="BK367" s="174">
        <f t="shared" si="119"/>
        <v>0</v>
      </c>
      <c r="BL367" s="14" t="s">
        <v>188</v>
      </c>
      <c r="BM367" s="150" t="s">
        <v>1002</v>
      </c>
    </row>
    <row r="368" spans="1:65" s="2" customFormat="1" ht="16.5" customHeight="1">
      <c r="A368" s="26"/>
      <c r="B368" s="138"/>
      <c r="C368" s="152" t="s">
        <v>572</v>
      </c>
      <c r="D368" s="152" t="s">
        <v>192</v>
      </c>
      <c r="E368" s="153" t="s">
        <v>996</v>
      </c>
      <c r="F368" s="154" t="s">
        <v>997</v>
      </c>
      <c r="G368" s="155" t="s">
        <v>168</v>
      </c>
      <c r="H368" s="156">
        <v>1.143</v>
      </c>
      <c r="I368" s="157"/>
      <c r="J368" s="157">
        <f t="shared" si="110"/>
        <v>0</v>
      </c>
      <c r="K368" s="158"/>
      <c r="L368" s="159"/>
      <c r="M368" s="160" t="s">
        <v>1</v>
      </c>
      <c r="N368" s="161" t="s">
        <v>34</v>
      </c>
      <c r="O368" s="148">
        <v>0</v>
      </c>
      <c r="P368" s="148">
        <f t="shared" si="111"/>
        <v>0</v>
      </c>
      <c r="Q368" s="148">
        <v>0</v>
      </c>
      <c r="R368" s="148">
        <f t="shared" si="112"/>
        <v>0</v>
      </c>
      <c r="S368" s="148">
        <v>0</v>
      </c>
      <c r="T368" s="149">
        <f t="shared" si="113"/>
        <v>0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50" t="s">
        <v>214</v>
      </c>
      <c r="AT368" s="150" t="s">
        <v>192</v>
      </c>
      <c r="AU368" s="150" t="s">
        <v>79</v>
      </c>
      <c r="AY368" s="14" t="s">
        <v>165</v>
      </c>
      <c r="BE368" s="151">
        <f t="shared" si="114"/>
        <v>0</v>
      </c>
      <c r="BF368" s="151">
        <f t="shared" si="115"/>
        <v>0</v>
      </c>
      <c r="BG368" s="151">
        <f t="shared" si="116"/>
        <v>0</v>
      </c>
      <c r="BH368" s="151">
        <f t="shared" si="117"/>
        <v>0</v>
      </c>
      <c r="BI368" s="151">
        <f t="shared" si="118"/>
        <v>0</v>
      </c>
      <c r="BJ368" s="14" t="s">
        <v>77</v>
      </c>
      <c r="BK368" s="174">
        <f t="shared" si="119"/>
        <v>0</v>
      </c>
      <c r="BL368" s="14" t="s">
        <v>188</v>
      </c>
      <c r="BM368" s="150" t="s">
        <v>1003</v>
      </c>
    </row>
    <row r="369" spans="1:65" s="2" customFormat="1" ht="37.950000000000003" customHeight="1">
      <c r="A369" s="26"/>
      <c r="B369" s="138"/>
      <c r="C369" s="139" t="s">
        <v>575</v>
      </c>
      <c r="D369" s="139" t="s">
        <v>167</v>
      </c>
      <c r="E369" s="140" t="s">
        <v>1004</v>
      </c>
      <c r="F369" s="141" t="s">
        <v>1005</v>
      </c>
      <c r="G369" s="142" t="s">
        <v>168</v>
      </c>
      <c r="H369" s="143">
        <v>13.347</v>
      </c>
      <c r="I369" s="144"/>
      <c r="J369" s="144">
        <f t="shared" si="110"/>
        <v>0</v>
      </c>
      <c r="K369" s="145"/>
      <c r="L369" s="27"/>
      <c r="M369" s="146" t="s">
        <v>1</v>
      </c>
      <c r="N369" s="147" t="s">
        <v>34</v>
      </c>
      <c r="O369" s="148">
        <v>0</v>
      </c>
      <c r="P369" s="148">
        <f t="shared" si="111"/>
        <v>0</v>
      </c>
      <c r="Q369" s="148">
        <v>0</v>
      </c>
      <c r="R369" s="148">
        <f t="shared" si="112"/>
        <v>0</v>
      </c>
      <c r="S369" s="148">
        <v>0</v>
      </c>
      <c r="T369" s="149">
        <f t="shared" si="113"/>
        <v>0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50" t="s">
        <v>188</v>
      </c>
      <c r="AT369" s="150" t="s">
        <v>167</v>
      </c>
      <c r="AU369" s="150" t="s">
        <v>79</v>
      </c>
      <c r="AY369" s="14" t="s">
        <v>165</v>
      </c>
      <c r="BE369" s="151">
        <f t="shared" si="114"/>
        <v>0</v>
      </c>
      <c r="BF369" s="151">
        <f t="shared" si="115"/>
        <v>0</v>
      </c>
      <c r="BG369" s="151">
        <f t="shared" si="116"/>
        <v>0</v>
      </c>
      <c r="BH369" s="151">
        <f t="shared" si="117"/>
        <v>0</v>
      </c>
      <c r="BI369" s="151">
        <f t="shared" si="118"/>
        <v>0</v>
      </c>
      <c r="BJ369" s="14" t="s">
        <v>77</v>
      </c>
      <c r="BK369" s="174">
        <f t="shared" si="119"/>
        <v>0</v>
      </c>
      <c r="BL369" s="14" t="s">
        <v>188</v>
      </c>
      <c r="BM369" s="150" t="s">
        <v>1006</v>
      </c>
    </row>
    <row r="370" spans="1:65" s="2" customFormat="1" ht="49.2" customHeight="1">
      <c r="A370" s="26"/>
      <c r="B370" s="138"/>
      <c r="C370" s="139" t="s">
        <v>1007</v>
      </c>
      <c r="D370" s="139" t="s">
        <v>167</v>
      </c>
      <c r="E370" s="140" t="s">
        <v>1008</v>
      </c>
      <c r="F370" s="141" t="s">
        <v>1009</v>
      </c>
      <c r="G370" s="142" t="s">
        <v>239</v>
      </c>
      <c r="H370" s="143">
        <v>10</v>
      </c>
      <c r="I370" s="144"/>
      <c r="J370" s="144">
        <f t="shared" si="110"/>
        <v>0</v>
      </c>
      <c r="K370" s="145"/>
      <c r="L370" s="27"/>
      <c r="M370" s="146" t="s">
        <v>1</v>
      </c>
      <c r="N370" s="147" t="s">
        <v>34</v>
      </c>
      <c r="O370" s="148">
        <v>0</v>
      </c>
      <c r="P370" s="148">
        <f t="shared" si="111"/>
        <v>0</v>
      </c>
      <c r="Q370" s="148">
        <v>0</v>
      </c>
      <c r="R370" s="148">
        <f t="shared" si="112"/>
        <v>0</v>
      </c>
      <c r="S370" s="148">
        <v>0</v>
      </c>
      <c r="T370" s="149">
        <f t="shared" si="113"/>
        <v>0</v>
      </c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50" t="s">
        <v>188</v>
      </c>
      <c r="AT370" s="150" t="s">
        <v>167</v>
      </c>
      <c r="AU370" s="150" t="s">
        <v>79</v>
      </c>
      <c r="AY370" s="14" t="s">
        <v>165</v>
      </c>
      <c r="BE370" s="151">
        <f t="shared" si="114"/>
        <v>0</v>
      </c>
      <c r="BF370" s="151">
        <f t="shared" si="115"/>
        <v>0</v>
      </c>
      <c r="BG370" s="151">
        <f t="shared" si="116"/>
        <v>0</v>
      </c>
      <c r="BH370" s="151">
        <f t="shared" si="117"/>
        <v>0</v>
      </c>
      <c r="BI370" s="151">
        <f t="shared" si="118"/>
        <v>0</v>
      </c>
      <c r="BJ370" s="14" t="s">
        <v>77</v>
      </c>
      <c r="BK370" s="174">
        <f t="shared" si="119"/>
        <v>0</v>
      </c>
      <c r="BL370" s="14" t="s">
        <v>188</v>
      </c>
      <c r="BM370" s="150" t="s">
        <v>1010</v>
      </c>
    </row>
    <row r="371" spans="1:65" s="2" customFormat="1" ht="37.950000000000003" customHeight="1">
      <c r="A371" s="26"/>
      <c r="B371" s="138"/>
      <c r="C371" s="139" t="s">
        <v>579</v>
      </c>
      <c r="D371" s="139" t="s">
        <v>167</v>
      </c>
      <c r="E371" s="140" t="s">
        <v>1011</v>
      </c>
      <c r="F371" s="141" t="s">
        <v>1012</v>
      </c>
      <c r="G371" s="142" t="s">
        <v>239</v>
      </c>
      <c r="H371" s="143">
        <v>20</v>
      </c>
      <c r="I371" s="144"/>
      <c r="J371" s="144">
        <f t="shared" si="110"/>
        <v>0</v>
      </c>
      <c r="K371" s="145"/>
      <c r="L371" s="27"/>
      <c r="M371" s="146" t="s">
        <v>1</v>
      </c>
      <c r="N371" s="147" t="s">
        <v>34</v>
      </c>
      <c r="O371" s="148">
        <v>0</v>
      </c>
      <c r="P371" s="148">
        <f t="shared" si="111"/>
        <v>0</v>
      </c>
      <c r="Q371" s="148">
        <v>0</v>
      </c>
      <c r="R371" s="148">
        <f t="shared" si="112"/>
        <v>0</v>
      </c>
      <c r="S371" s="148">
        <v>0</v>
      </c>
      <c r="T371" s="149">
        <f t="shared" si="113"/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50" t="s">
        <v>188</v>
      </c>
      <c r="AT371" s="150" t="s">
        <v>167</v>
      </c>
      <c r="AU371" s="150" t="s">
        <v>79</v>
      </c>
      <c r="AY371" s="14" t="s">
        <v>165</v>
      </c>
      <c r="BE371" s="151">
        <f t="shared" si="114"/>
        <v>0</v>
      </c>
      <c r="BF371" s="151">
        <f t="shared" si="115"/>
        <v>0</v>
      </c>
      <c r="BG371" s="151">
        <f t="shared" si="116"/>
        <v>0</v>
      </c>
      <c r="BH371" s="151">
        <f t="shared" si="117"/>
        <v>0</v>
      </c>
      <c r="BI371" s="151">
        <f t="shared" si="118"/>
        <v>0</v>
      </c>
      <c r="BJ371" s="14" t="s">
        <v>77</v>
      </c>
      <c r="BK371" s="174">
        <f t="shared" si="119"/>
        <v>0</v>
      </c>
      <c r="BL371" s="14" t="s">
        <v>188</v>
      </c>
      <c r="BM371" s="150" t="s">
        <v>1013</v>
      </c>
    </row>
    <row r="372" spans="1:65" s="2" customFormat="1" ht="24.15" customHeight="1">
      <c r="A372" s="26"/>
      <c r="B372" s="138"/>
      <c r="C372" s="152" t="s">
        <v>1014</v>
      </c>
      <c r="D372" s="152" t="s">
        <v>192</v>
      </c>
      <c r="E372" s="153" t="s">
        <v>1015</v>
      </c>
      <c r="F372" s="154" t="s">
        <v>1016</v>
      </c>
      <c r="G372" s="155" t="s">
        <v>239</v>
      </c>
      <c r="H372" s="156">
        <v>10.8</v>
      </c>
      <c r="I372" s="157"/>
      <c r="J372" s="157">
        <f t="shared" si="110"/>
        <v>0</v>
      </c>
      <c r="K372" s="158"/>
      <c r="L372" s="159"/>
      <c r="M372" s="160" t="s">
        <v>1</v>
      </c>
      <c r="N372" s="161" t="s">
        <v>34</v>
      </c>
      <c r="O372" s="148">
        <v>0</v>
      </c>
      <c r="P372" s="148">
        <f t="shared" si="111"/>
        <v>0</v>
      </c>
      <c r="Q372" s="148">
        <v>0</v>
      </c>
      <c r="R372" s="148">
        <f t="shared" si="112"/>
        <v>0</v>
      </c>
      <c r="S372" s="148">
        <v>0</v>
      </c>
      <c r="T372" s="149">
        <f t="shared" si="113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50" t="s">
        <v>214</v>
      </c>
      <c r="AT372" s="150" t="s">
        <v>192</v>
      </c>
      <c r="AU372" s="150" t="s">
        <v>79</v>
      </c>
      <c r="AY372" s="14" t="s">
        <v>165</v>
      </c>
      <c r="BE372" s="151">
        <f t="shared" si="114"/>
        <v>0</v>
      </c>
      <c r="BF372" s="151">
        <f t="shared" si="115"/>
        <v>0</v>
      </c>
      <c r="BG372" s="151">
        <f t="shared" si="116"/>
        <v>0</v>
      </c>
      <c r="BH372" s="151">
        <f t="shared" si="117"/>
        <v>0</v>
      </c>
      <c r="BI372" s="151">
        <f t="shared" si="118"/>
        <v>0</v>
      </c>
      <c r="BJ372" s="14" t="s">
        <v>77</v>
      </c>
      <c r="BK372" s="174">
        <f t="shared" si="119"/>
        <v>0</v>
      </c>
      <c r="BL372" s="14" t="s">
        <v>188</v>
      </c>
      <c r="BM372" s="150" t="s">
        <v>1017</v>
      </c>
    </row>
    <row r="373" spans="1:65" s="2" customFormat="1" ht="24.15" customHeight="1">
      <c r="A373" s="26"/>
      <c r="B373" s="138"/>
      <c r="C373" s="152" t="s">
        <v>582</v>
      </c>
      <c r="D373" s="152" t="s">
        <v>192</v>
      </c>
      <c r="E373" s="153" t="s">
        <v>1018</v>
      </c>
      <c r="F373" s="154" t="s">
        <v>1019</v>
      </c>
      <c r="G373" s="155" t="s">
        <v>239</v>
      </c>
      <c r="H373" s="156">
        <v>10.8</v>
      </c>
      <c r="I373" s="157"/>
      <c r="J373" s="157">
        <f t="shared" si="110"/>
        <v>0</v>
      </c>
      <c r="K373" s="158"/>
      <c r="L373" s="159"/>
      <c r="M373" s="160" t="s">
        <v>1</v>
      </c>
      <c r="N373" s="161" t="s">
        <v>34</v>
      </c>
      <c r="O373" s="148">
        <v>0</v>
      </c>
      <c r="P373" s="148">
        <f t="shared" si="111"/>
        <v>0</v>
      </c>
      <c r="Q373" s="148">
        <v>0</v>
      </c>
      <c r="R373" s="148">
        <f t="shared" si="112"/>
        <v>0</v>
      </c>
      <c r="S373" s="148">
        <v>0</v>
      </c>
      <c r="T373" s="149">
        <f t="shared" si="113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50" t="s">
        <v>214</v>
      </c>
      <c r="AT373" s="150" t="s">
        <v>192</v>
      </c>
      <c r="AU373" s="150" t="s">
        <v>79</v>
      </c>
      <c r="AY373" s="14" t="s">
        <v>165</v>
      </c>
      <c r="BE373" s="151">
        <f t="shared" si="114"/>
        <v>0</v>
      </c>
      <c r="BF373" s="151">
        <f t="shared" si="115"/>
        <v>0</v>
      </c>
      <c r="BG373" s="151">
        <f t="shared" si="116"/>
        <v>0</v>
      </c>
      <c r="BH373" s="151">
        <f t="shared" si="117"/>
        <v>0</v>
      </c>
      <c r="BI373" s="151">
        <f t="shared" si="118"/>
        <v>0</v>
      </c>
      <c r="BJ373" s="14" t="s">
        <v>77</v>
      </c>
      <c r="BK373" s="174">
        <f t="shared" si="119"/>
        <v>0</v>
      </c>
      <c r="BL373" s="14" t="s">
        <v>188</v>
      </c>
      <c r="BM373" s="150" t="s">
        <v>1020</v>
      </c>
    </row>
    <row r="374" spans="1:65" s="2" customFormat="1" ht="37.950000000000003" customHeight="1">
      <c r="A374" s="26"/>
      <c r="B374" s="138"/>
      <c r="C374" s="139" t="s">
        <v>586</v>
      </c>
      <c r="D374" s="139" t="s">
        <v>167</v>
      </c>
      <c r="E374" s="140" t="s">
        <v>1021</v>
      </c>
      <c r="F374" s="141" t="s">
        <v>1022</v>
      </c>
      <c r="G374" s="142" t="s">
        <v>173</v>
      </c>
      <c r="H374" s="143">
        <v>14</v>
      </c>
      <c r="I374" s="144"/>
      <c r="J374" s="144">
        <f t="shared" si="110"/>
        <v>0</v>
      </c>
      <c r="K374" s="145"/>
      <c r="L374" s="27"/>
      <c r="M374" s="146" t="s">
        <v>1</v>
      </c>
      <c r="N374" s="147" t="s">
        <v>34</v>
      </c>
      <c r="O374" s="148">
        <v>0</v>
      </c>
      <c r="P374" s="148">
        <f t="shared" si="111"/>
        <v>0</v>
      </c>
      <c r="Q374" s="148">
        <v>0</v>
      </c>
      <c r="R374" s="148">
        <f t="shared" si="112"/>
        <v>0</v>
      </c>
      <c r="S374" s="148">
        <v>0</v>
      </c>
      <c r="T374" s="149">
        <f t="shared" si="113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50" t="s">
        <v>188</v>
      </c>
      <c r="AT374" s="150" t="s">
        <v>167</v>
      </c>
      <c r="AU374" s="150" t="s">
        <v>79</v>
      </c>
      <c r="AY374" s="14" t="s">
        <v>165</v>
      </c>
      <c r="BE374" s="151">
        <f t="shared" si="114"/>
        <v>0</v>
      </c>
      <c r="BF374" s="151">
        <f t="shared" si="115"/>
        <v>0</v>
      </c>
      <c r="BG374" s="151">
        <f t="shared" si="116"/>
        <v>0</v>
      </c>
      <c r="BH374" s="151">
        <f t="shared" si="117"/>
        <v>0</v>
      </c>
      <c r="BI374" s="151">
        <f t="shared" si="118"/>
        <v>0</v>
      </c>
      <c r="BJ374" s="14" t="s">
        <v>77</v>
      </c>
      <c r="BK374" s="174">
        <f t="shared" si="119"/>
        <v>0</v>
      </c>
      <c r="BL374" s="14" t="s">
        <v>188</v>
      </c>
      <c r="BM374" s="150" t="s">
        <v>1023</v>
      </c>
    </row>
    <row r="375" spans="1:65" s="2" customFormat="1" ht="21.75" customHeight="1">
      <c r="A375" s="26"/>
      <c r="B375" s="138"/>
      <c r="C375" s="152" t="s">
        <v>1024</v>
      </c>
      <c r="D375" s="152" t="s">
        <v>192</v>
      </c>
      <c r="E375" s="153" t="s">
        <v>975</v>
      </c>
      <c r="F375" s="154" t="s">
        <v>976</v>
      </c>
      <c r="G375" s="155" t="s">
        <v>168</v>
      </c>
      <c r="H375" s="156">
        <v>0.216</v>
      </c>
      <c r="I375" s="157"/>
      <c r="J375" s="157">
        <f t="shared" si="110"/>
        <v>0</v>
      </c>
      <c r="K375" s="158"/>
      <c r="L375" s="159"/>
      <c r="M375" s="160" t="s">
        <v>1</v>
      </c>
      <c r="N375" s="161" t="s">
        <v>34</v>
      </c>
      <c r="O375" s="148">
        <v>0</v>
      </c>
      <c r="P375" s="148">
        <f t="shared" si="111"/>
        <v>0</v>
      </c>
      <c r="Q375" s="148">
        <v>0</v>
      </c>
      <c r="R375" s="148">
        <f t="shared" si="112"/>
        <v>0</v>
      </c>
      <c r="S375" s="148">
        <v>0</v>
      </c>
      <c r="T375" s="149">
        <f t="shared" si="113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50" t="s">
        <v>214</v>
      </c>
      <c r="AT375" s="150" t="s">
        <v>192</v>
      </c>
      <c r="AU375" s="150" t="s">
        <v>79</v>
      </c>
      <c r="AY375" s="14" t="s">
        <v>165</v>
      </c>
      <c r="BE375" s="151">
        <f t="shared" si="114"/>
        <v>0</v>
      </c>
      <c r="BF375" s="151">
        <f t="shared" si="115"/>
        <v>0</v>
      </c>
      <c r="BG375" s="151">
        <f t="shared" si="116"/>
        <v>0</v>
      </c>
      <c r="BH375" s="151">
        <f t="shared" si="117"/>
        <v>0</v>
      </c>
      <c r="BI375" s="151">
        <f t="shared" si="118"/>
        <v>0</v>
      </c>
      <c r="BJ375" s="14" t="s">
        <v>77</v>
      </c>
      <c r="BK375" s="174">
        <f t="shared" si="119"/>
        <v>0</v>
      </c>
      <c r="BL375" s="14" t="s">
        <v>188</v>
      </c>
      <c r="BM375" s="150" t="s">
        <v>1025</v>
      </c>
    </row>
    <row r="376" spans="1:65" s="2" customFormat="1" ht="37.950000000000003" customHeight="1">
      <c r="A376" s="26"/>
      <c r="B376" s="138"/>
      <c r="C376" s="139" t="s">
        <v>589</v>
      </c>
      <c r="D376" s="139" t="s">
        <v>167</v>
      </c>
      <c r="E376" s="140" t="s">
        <v>1026</v>
      </c>
      <c r="F376" s="141" t="s">
        <v>1027</v>
      </c>
      <c r="G376" s="142" t="s">
        <v>173</v>
      </c>
      <c r="H376" s="143">
        <v>6.35</v>
      </c>
      <c r="I376" s="144"/>
      <c r="J376" s="144">
        <f t="shared" si="110"/>
        <v>0</v>
      </c>
      <c r="K376" s="145"/>
      <c r="L376" s="27"/>
      <c r="M376" s="146" t="s">
        <v>1</v>
      </c>
      <c r="N376" s="147" t="s">
        <v>34</v>
      </c>
      <c r="O376" s="148">
        <v>0</v>
      </c>
      <c r="P376" s="148">
        <f t="shared" si="111"/>
        <v>0</v>
      </c>
      <c r="Q376" s="148">
        <v>0</v>
      </c>
      <c r="R376" s="148">
        <f t="shared" si="112"/>
        <v>0</v>
      </c>
      <c r="S376" s="148">
        <v>0</v>
      </c>
      <c r="T376" s="149">
        <f t="shared" si="113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50" t="s">
        <v>188</v>
      </c>
      <c r="AT376" s="150" t="s">
        <v>167</v>
      </c>
      <c r="AU376" s="150" t="s">
        <v>79</v>
      </c>
      <c r="AY376" s="14" t="s">
        <v>165</v>
      </c>
      <c r="BE376" s="151">
        <f t="shared" si="114"/>
        <v>0</v>
      </c>
      <c r="BF376" s="151">
        <f t="shared" si="115"/>
        <v>0</v>
      </c>
      <c r="BG376" s="151">
        <f t="shared" si="116"/>
        <v>0</v>
      </c>
      <c r="BH376" s="151">
        <f t="shared" si="117"/>
        <v>0</v>
      </c>
      <c r="BI376" s="151">
        <f t="shared" si="118"/>
        <v>0</v>
      </c>
      <c r="BJ376" s="14" t="s">
        <v>77</v>
      </c>
      <c r="BK376" s="174">
        <f t="shared" si="119"/>
        <v>0</v>
      </c>
      <c r="BL376" s="14" t="s">
        <v>188</v>
      </c>
      <c r="BM376" s="150" t="s">
        <v>1028</v>
      </c>
    </row>
    <row r="377" spans="1:65" s="2" customFormat="1" ht="21.75" customHeight="1">
      <c r="A377" s="26"/>
      <c r="B377" s="138"/>
      <c r="C377" s="152" t="s">
        <v>1029</v>
      </c>
      <c r="D377" s="152" t="s">
        <v>192</v>
      </c>
      <c r="E377" s="153" t="s">
        <v>982</v>
      </c>
      <c r="F377" s="154" t="s">
        <v>983</v>
      </c>
      <c r="G377" s="155" t="s">
        <v>168</v>
      </c>
      <c r="H377" s="156">
        <v>0.11799999999999999</v>
      </c>
      <c r="I377" s="157"/>
      <c r="J377" s="157">
        <f t="shared" si="110"/>
        <v>0</v>
      </c>
      <c r="K377" s="158"/>
      <c r="L377" s="159"/>
      <c r="M377" s="160" t="s">
        <v>1</v>
      </c>
      <c r="N377" s="161" t="s">
        <v>34</v>
      </c>
      <c r="O377" s="148">
        <v>0</v>
      </c>
      <c r="P377" s="148">
        <f t="shared" si="111"/>
        <v>0</v>
      </c>
      <c r="Q377" s="148">
        <v>0</v>
      </c>
      <c r="R377" s="148">
        <f t="shared" si="112"/>
        <v>0</v>
      </c>
      <c r="S377" s="148">
        <v>0</v>
      </c>
      <c r="T377" s="149">
        <f t="shared" si="113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50" t="s">
        <v>214</v>
      </c>
      <c r="AT377" s="150" t="s">
        <v>192</v>
      </c>
      <c r="AU377" s="150" t="s">
        <v>79</v>
      </c>
      <c r="AY377" s="14" t="s">
        <v>165</v>
      </c>
      <c r="BE377" s="151">
        <f t="shared" si="114"/>
        <v>0</v>
      </c>
      <c r="BF377" s="151">
        <f t="shared" si="115"/>
        <v>0</v>
      </c>
      <c r="BG377" s="151">
        <f t="shared" si="116"/>
        <v>0</v>
      </c>
      <c r="BH377" s="151">
        <f t="shared" si="117"/>
        <v>0</v>
      </c>
      <c r="BI377" s="151">
        <f t="shared" si="118"/>
        <v>0</v>
      </c>
      <c r="BJ377" s="14" t="s">
        <v>77</v>
      </c>
      <c r="BK377" s="174">
        <f t="shared" si="119"/>
        <v>0</v>
      </c>
      <c r="BL377" s="14" t="s">
        <v>188</v>
      </c>
      <c r="BM377" s="150" t="s">
        <v>1030</v>
      </c>
    </row>
    <row r="378" spans="1:65" s="2" customFormat="1" ht="33" customHeight="1">
      <c r="A378" s="26"/>
      <c r="B378" s="138"/>
      <c r="C378" s="139" t="s">
        <v>1031</v>
      </c>
      <c r="D378" s="139" t="s">
        <v>167</v>
      </c>
      <c r="E378" s="140" t="s">
        <v>1032</v>
      </c>
      <c r="F378" s="141" t="s">
        <v>1033</v>
      </c>
      <c r="G378" s="142" t="s">
        <v>173</v>
      </c>
      <c r="H378" s="143">
        <v>19.670000000000002</v>
      </c>
      <c r="I378" s="144"/>
      <c r="J378" s="144">
        <f t="shared" si="110"/>
        <v>0</v>
      </c>
      <c r="K378" s="145"/>
      <c r="L378" s="27"/>
      <c r="M378" s="146" t="s">
        <v>1</v>
      </c>
      <c r="N378" s="147" t="s">
        <v>34</v>
      </c>
      <c r="O378" s="148">
        <v>0</v>
      </c>
      <c r="P378" s="148">
        <f t="shared" si="111"/>
        <v>0</v>
      </c>
      <c r="Q378" s="148">
        <v>0</v>
      </c>
      <c r="R378" s="148">
        <f t="shared" si="112"/>
        <v>0</v>
      </c>
      <c r="S378" s="148">
        <v>0</v>
      </c>
      <c r="T378" s="149">
        <f t="shared" si="113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50" t="s">
        <v>188</v>
      </c>
      <c r="AT378" s="150" t="s">
        <v>167</v>
      </c>
      <c r="AU378" s="150" t="s">
        <v>79</v>
      </c>
      <c r="AY378" s="14" t="s">
        <v>165</v>
      </c>
      <c r="BE378" s="151">
        <f t="shared" si="114"/>
        <v>0</v>
      </c>
      <c r="BF378" s="151">
        <f t="shared" si="115"/>
        <v>0</v>
      </c>
      <c r="BG378" s="151">
        <f t="shared" si="116"/>
        <v>0</v>
      </c>
      <c r="BH378" s="151">
        <f t="shared" si="117"/>
        <v>0</v>
      </c>
      <c r="BI378" s="151">
        <f t="shared" si="118"/>
        <v>0</v>
      </c>
      <c r="BJ378" s="14" t="s">
        <v>77</v>
      </c>
      <c r="BK378" s="174">
        <f t="shared" si="119"/>
        <v>0</v>
      </c>
      <c r="BL378" s="14" t="s">
        <v>188</v>
      </c>
      <c r="BM378" s="150" t="s">
        <v>1034</v>
      </c>
    </row>
    <row r="379" spans="1:65" s="2" customFormat="1" ht="37.950000000000003" customHeight="1">
      <c r="A379" s="26"/>
      <c r="B379" s="138"/>
      <c r="C379" s="139" t="s">
        <v>596</v>
      </c>
      <c r="D379" s="139" t="s">
        <v>167</v>
      </c>
      <c r="E379" s="140" t="s">
        <v>1035</v>
      </c>
      <c r="F379" s="141" t="s">
        <v>1036</v>
      </c>
      <c r="G379" s="142" t="s">
        <v>173</v>
      </c>
      <c r="H379" s="143">
        <v>7.73</v>
      </c>
      <c r="I379" s="144"/>
      <c r="J379" s="144">
        <f t="shared" si="110"/>
        <v>0</v>
      </c>
      <c r="K379" s="145"/>
      <c r="L379" s="27"/>
      <c r="M379" s="146" t="s">
        <v>1</v>
      </c>
      <c r="N379" s="147" t="s">
        <v>34</v>
      </c>
      <c r="O379" s="148">
        <v>0</v>
      </c>
      <c r="P379" s="148">
        <f t="shared" si="111"/>
        <v>0</v>
      </c>
      <c r="Q379" s="148">
        <v>0</v>
      </c>
      <c r="R379" s="148">
        <f t="shared" si="112"/>
        <v>0</v>
      </c>
      <c r="S379" s="148">
        <v>0</v>
      </c>
      <c r="T379" s="149">
        <f t="shared" si="113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50" t="s">
        <v>188</v>
      </c>
      <c r="AT379" s="150" t="s">
        <v>167</v>
      </c>
      <c r="AU379" s="150" t="s">
        <v>79</v>
      </c>
      <c r="AY379" s="14" t="s">
        <v>165</v>
      </c>
      <c r="BE379" s="151">
        <f t="shared" si="114"/>
        <v>0</v>
      </c>
      <c r="BF379" s="151">
        <f t="shared" si="115"/>
        <v>0</v>
      </c>
      <c r="BG379" s="151">
        <f t="shared" si="116"/>
        <v>0</v>
      </c>
      <c r="BH379" s="151">
        <f t="shared" si="117"/>
        <v>0</v>
      </c>
      <c r="BI379" s="151">
        <f t="shared" si="118"/>
        <v>0</v>
      </c>
      <c r="BJ379" s="14" t="s">
        <v>77</v>
      </c>
      <c r="BK379" s="174">
        <f t="shared" si="119"/>
        <v>0</v>
      </c>
      <c r="BL379" s="14" t="s">
        <v>188</v>
      </c>
      <c r="BM379" s="150" t="s">
        <v>1037</v>
      </c>
    </row>
    <row r="380" spans="1:65" s="2" customFormat="1" ht="24.15" customHeight="1">
      <c r="A380" s="26"/>
      <c r="B380" s="138"/>
      <c r="C380" s="152" t="s">
        <v>1038</v>
      </c>
      <c r="D380" s="152" t="s">
        <v>192</v>
      </c>
      <c r="E380" s="153" t="s">
        <v>1039</v>
      </c>
      <c r="F380" s="154" t="s">
        <v>1040</v>
      </c>
      <c r="G380" s="155" t="s">
        <v>168</v>
      </c>
      <c r="H380" s="156">
        <v>0.37</v>
      </c>
      <c r="I380" s="157"/>
      <c r="J380" s="157">
        <f t="shared" si="110"/>
        <v>0</v>
      </c>
      <c r="K380" s="158"/>
      <c r="L380" s="159"/>
      <c r="M380" s="160" t="s">
        <v>1</v>
      </c>
      <c r="N380" s="161" t="s">
        <v>34</v>
      </c>
      <c r="O380" s="148">
        <v>0</v>
      </c>
      <c r="P380" s="148">
        <f t="shared" si="111"/>
        <v>0</v>
      </c>
      <c r="Q380" s="148">
        <v>0</v>
      </c>
      <c r="R380" s="148">
        <f t="shared" si="112"/>
        <v>0</v>
      </c>
      <c r="S380" s="148">
        <v>0</v>
      </c>
      <c r="T380" s="149">
        <f t="shared" si="113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50" t="s">
        <v>214</v>
      </c>
      <c r="AT380" s="150" t="s">
        <v>192</v>
      </c>
      <c r="AU380" s="150" t="s">
        <v>79</v>
      </c>
      <c r="AY380" s="14" t="s">
        <v>165</v>
      </c>
      <c r="BE380" s="151">
        <f t="shared" si="114"/>
        <v>0</v>
      </c>
      <c r="BF380" s="151">
        <f t="shared" si="115"/>
        <v>0</v>
      </c>
      <c r="BG380" s="151">
        <f t="shared" si="116"/>
        <v>0</v>
      </c>
      <c r="BH380" s="151">
        <f t="shared" si="117"/>
        <v>0</v>
      </c>
      <c r="BI380" s="151">
        <f t="shared" si="118"/>
        <v>0</v>
      </c>
      <c r="BJ380" s="14" t="s">
        <v>77</v>
      </c>
      <c r="BK380" s="174">
        <f t="shared" si="119"/>
        <v>0</v>
      </c>
      <c r="BL380" s="14" t="s">
        <v>188</v>
      </c>
      <c r="BM380" s="150" t="s">
        <v>1041</v>
      </c>
    </row>
    <row r="381" spans="1:65" s="2" customFormat="1" ht="33" customHeight="1">
      <c r="A381" s="26"/>
      <c r="B381" s="138"/>
      <c r="C381" s="139" t="s">
        <v>603</v>
      </c>
      <c r="D381" s="139" t="s">
        <v>167</v>
      </c>
      <c r="E381" s="140" t="s">
        <v>1042</v>
      </c>
      <c r="F381" s="141" t="s">
        <v>1043</v>
      </c>
      <c r="G381" s="142" t="s">
        <v>239</v>
      </c>
      <c r="H381" s="143">
        <v>59.67</v>
      </c>
      <c r="I381" s="144"/>
      <c r="J381" s="144">
        <f t="shared" si="110"/>
        <v>0</v>
      </c>
      <c r="K381" s="145"/>
      <c r="L381" s="27"/>
      <c r="M381" s="146" t="s">
        <v>1</v>
      </c>
      <c r="N381" s="147" t="s">
        <v>34</v>
      </c>
      <c r="O381" s="148">
        <v>0</v>
      </c>
      <c r="P381" s="148">
        <f t="shared" si="111"/>
        <v>0</v>
      </c>
      <c r="Q381" s="148">
        <v>0</v>
      </c>
      <c r="R381" s="148">
        <f t="shared" si="112"/>
        <v>0</v>
      </c>
      <c r="S381" s="148">
        <v>0</v>
      </c>
      <c r="T381" s="149">
        <f t="shared" si="113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50" t="s">
        <v>188</v>
      </c>
      <c r="AT381" s="150" t="s">
        <v>167</v>
      </c>
      <c r="AU381" s="150" t="s">
        <v>79</v>
      </c>
      <c r="AY381" s="14" t="s">
        <v>165</v>
      </c>
      <c r="BE381" s="151">
        <f t="shared" si="114"/>
        <v>0</v>
      </c>
      <c r="BF381" s="151">
        <f t="shared" si="115"/>
        <v>0</v>
      </c>
      <c r="BG381" s="151">
        <f t="shared" si="116"/>
        <v>0</v>
      </c>
      <c r="BH381" s="151">
        <f t="shared" si="117"/>
        <v>0</v>
      </c>
      <c r="BI381" s="151">
        <f t="shared" si="118"/>
        <v>0</v>
      </c>
      <c r="BJ381" s="14" t="s">
        <v>77</v>
      </c>
      <c r="BK381" s="174">
        <f t="shared" si="119"/>
        <v>0</v>
      </c>
      <c r="BL381" s="14" t="s">
        <v>188</v>
      </c>
      <c r="BM381" s="150" t="s">
        <v>1044</v>
      </c>
    </row>
    <row r="382" spans="1:65" s="2" customFormat="1" ht="24.15" customHeight="1">
      <c r="A382" s="26"/>
      <c r="B382" s="138"/>
      <c r="C382" s="152" t="s">
        <v>1045</v>
      </c>
      <c r="D382" s="152" t="s">
        <v>192</v>
      </c>
      <c r="E382" s="153" t="s">
        <v>1046</v>
      </c>
      <c r="F382" s="154" t="s">
        <v>1047</v>
      </c>
      <c r="G382" s="155" t="s">
        <v>239</v>
      </c>
      <c r="H382" s="156">
        <v>65.637</v>
      </c>
      <c r="I382" s="157"/>
      <c r="J382" s="157">
        <f t="shared" si="110"/>
        <v>0</v>
      </c>
      <c r="K382" s="158"/>
      <c r="L382" s="159"/>
      <c r="M382" s="160" t="s">
        <v>1</v>
      </c>
      <c r="N382" s="161" t="s">
        <v>34</v>
      </c>
      <c r="O382" s="148">
        <v>0</v>
      </c>
      <c r="P382" s="148">
        <f t="shared" si="111"/>
        <v>0</v>
      </c>
      <c r="Q382" s="148">
        <v>0</v>
      </c>
      <c r="R382" s="148">
        <f t="shared" si="112"/>
        <v>0</v>
      </c>
      <c r="S382" s="148">
        <v>0</v>
      </c>
      <c r="T382" s="149">
        <f t="shared" si="113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50" t="s">
        <v>214</v>
      </c>
      <c r="AT382" s="150" t="s">
        <v>192</v>
      </c>
      <c r="AU382" s="150" t="s">
        <v>79</v>
      </c>
      <c r="AY382" s="14" t="s">
        <v>165</v>
      </c>
      <c r="BE382" s="151">
        <f t="shared" si="114"/>
        <v>0</v>
      </c>
      <c r="BF382" s="151">
        <f t="shared" si="115"/>
        <v>0</v>
      </c>
      <c r="BG382" s="151">
        <f t="shared" si="116"/>
        <v>0</v>
      </c>
      <c r="BH382" s="151">
        <f t="shared" si="117"/>
        <v>0</v>
      </c>
      <c r="BI382" s="151">
        <f t="shared" si="118"/>
        <v>0</v>
      </c>
      <c r="BJ382" s="14" t="s">
        <v>77</v>
      </c>
      <c r="BK382" s="174">
        <f t="shared" si="119"/>
        <v>0</v>
      </c>
      <c r="BL382" s="14" t="s">
        <v>188</v>
      </c>
      <c r="BM382" s="150" t="s">
        <v>1048</v>
      </c>
    </row>
    <row r="383" spans="1:65" s="2" customFormat="1" ht="24.15" customHeight="1">
      <c r="A383" s="26"/>
      <c r="B383" s="138"/>
      <c r="C383" s="139" t="s">
        <v>607</v>
      </c>
      <c r="D383" s="139" t="s">
        <v>167</v>
      </c>
      <c r="E383" s="140" t="s">
        <v>1049</v>
      </c>
      <c r="F383" s="141" t="s">
        <v>1050</v>
      </c>
      <c r="G383" s="142" t="s">
        <v>168</v>
      </c>
      <c r="H383" s="143">
        <v>1.5629999999999999</v>
      </c>
      <c r="I383" s="144"/>
      <c r="J383" s="144">
        <f t="shared" si="110"/>
        <v>0</v>
      </c>
      <c r="K383" s="145"/>
      <c r="L383" s="27"/>
      <c r="M383" s="146" t="s">
        <v>1</v>
      </c>
      <c r="N383" s="147" t="s">
        <v>34</v>
      </c>
      <c r="O383" s="148">
        <v>0</v>
      </c>
      <c r="P383" s="148">
        <f t="shared" si="111"/>
        <v>0</v>
      </c>
      <c r="Q383" s="148">
        <v>0</v>
      </c>
      <c r="R383" s="148">
        <f t="shared" si="112"/>
        <v>0</v>
      </c>
      <c r="S383" s="148">
        <v>0</v>
      </c>
      <c r="T383" s="149">
        <f t="shared" si="113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50" t="s">
        <v>188</v>
      </c>
      <c r="AT383" s="150" t="s">
        <v>167</v>
      </c>
      <c r="AU383" s="150" t="s">
        <v>79</v>
      </c>
      <c r="AY383" s="14" t="s">
        <v>165</v>
      </c>
      <c r="BE383" s="151">
        <f t="shared" si="114"/>
        <v>0</v>
      </c>
      <c r="BF383" s="151">
        <f t="shared" si="115"/>
        <v>0</v>
      </c>
      <c r="BG383" s="151">
        <f t="shared" si="116"/>
        <v>0</v>
      </c>
      <c r="BH383" s="151">
        <f t="shared" si="117"/>
        <v>0</v>
      </c>
      <c r="BI383" s="151">
        <f t="shared" si="118"/>
        <v>0</v>
      </c>
      <c r="BJ383" s="14" t="s">
        <v>77</v>
      </c>
      <c r="BK383" s="174">
        <f t="shared" si="119"/>
        <v>0</v>
      </c>
      <c r="BL383" s="14" t="s">
        <v>188</v>
      </c>
      <c r="BM383" s="150" t="s">
        <v>1051</v>
      </c>
    </row>
    <row r="384" spans="1:65" s="2" customFormat="1" ht="44.25" customHeight="1">
      <c r="A384" s="26"/>
      <c r="B384" s="138"/>
      <c r="C384" s="139" t="s">
        <v>1052</v>
      </c>
      <c r="D384" s="139" t="s">
        <v>167</v>
      </c>
      <c r="E384" s="140" t="s">
        <v>1053</v>
      </c>
      <c r="F384" s="141" t="s">
        <v>1054</v>
      </c>
      <c r="G384" s="142" t="s">
        <v>815</v>
      </c>
      <c r="H384" s="143">
        <v>3871.26</v>
      </c>
      <c r="I384" s="144"/>
      <c r="J384" s="144">
        <f t="shared" si="110"/>
        <v>0</v>
      </c>
      <c r="K384" s="145"/>
      <c r="L384" s="27"/>
      <c r="M384" s="146" t="s">
        <v>1</v>
      </c>
      <c r="N384" s="147" t="s">
        <v>34</v>
      </c>
      <c r="O384" s="148">
        <v>0</v>
      </c>
      <c r="P384" s="148">
        <f t="shared" si="111"/>
        <v>0</v>
      </c>
      <c r="Q384" s="148">
        <v>0</v>
      </c>
      <c r="R384" s="148">
        <f t="shared" si="112"/>
        <v>0</v>
      </c>
      <c r="S384" s="148">
        <v>0</v>
      </c>
      <c r="T384" s="149">
        <f t="shared" si="113"/>
        <v>0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50" t="s">
        <v>188</v>
      </c>
      <c r="AT384" s="150" t="s">
        <v>167</v>
      </c>
      <c r="AU384" s="150" t="s">
        <v>79</v>
      </c>
      <c r="AY384" s="14" t="s">
        <v>165</v>
      </c>
      <c r="BE384" s="151">
        <f t="shared" si="114"/>
        <v>0</v>
      </c>
      <c r="BF384" s="151">
        <f t="shared" si="115"/>
        <v>0</v>
      </c>
      <c r="BG384" s="151">
        <f t="shared" si="116"/>
        <v>0</v>
      </c>
      <c r="BH384" s="151">
        <f t="shared" si="117"/>
        <v>0</v>
      </c>
      <c r="BI384" s="151">
        <f t="shared" si="118"/>
        <v>0</v>
      </c>
      <c r="BJ384" s="14" t="s">
        <v>77</v>
      </c>
      <c r="BK384" s="174">
        <f t="shared" si="119"/>
        <v>0</v>
      </c>
      <c r="BL384" s="14" t="s">
        <v>188</v>
      </c>
      <c r="BM384" s="150" t="s">
        <v>1055</v>
      </c>
    </row>
    <row r="385" spans="1:65" s="12" customFormat="1" ht="22.95" customHeight="1">
      <c r="B385" s="126"/>
      <c r="D385" s="127" t="s">
        <v>68</v>
      </c>
      <c r="E385" s="136" t="s">
        <v>1056</v>
      </c>
      <c r="F385" s="136" t="s">
        <v>1057</v>
      </c>
      <c r="J385" s="137">
        <f>BK385</f>
        <v>0</v>
      </c>
      <c r="L385" s="126"/>
      <c r="M385" s="130"/>
      <c r="N385" s="131"/>
      <c r="O385" s="131"/>
      <c r="P385" s="132">
        <f>SUM(P386:P400)</f>
        <v>0</v>
      </c>
      <c r="Q385" s="131"/>
      <c r="R385" s="132">
        <f>SUM(R386:R400)</f>
        <v>0</v>
      </c>
      <c r="S385" s="131"/>
      <c r="T385" s="133">
        <f>SUM(T386:T400)</f>
        <v>0</v>
      </c>
      <c r="AR385" s="127" t="s">
        <v>79</v>
      </c>
      <c r="AT385" s="134" t="s">
        <v>68</v>
      </c>
      <c r="AU385" s="134" t="s">
        <v>77</v>
      </c>
      <c r="AY385" s="127" t="s">
        <v>165</v>
      </c>
      <c r="BK385" s="173">
        <f>SUM(BK386:BK400)</f>
        <v>0</v>
      </c>
    </row>
    <row r="386" spans="1:65" s="2" customFormat="1" ht="49.2" customHeight="1">
      <c r="A386" s="26"/>
      <c r="B386" s="138"/>
      <c r="C386" s="139" t="s">
        <v>610</v>
      </c>
      <c r="D386" s="139" t="s">
        <v>167</v>
      </c>
      <c r="E386" s="140" t="s">
        <v>1058</v>
      </c>
      <c r="F386" s="141" t="s">
        <v>1059</v>
      </c>
      <c r="G386" s="142" t="s">
        <v>239</v>
      </c>
      <c r="H386" s="143">
        <v>14.819000000000001</v>
      </c>
      <c r="I386" s="144"/>
      <c r="J386" s="144">
        <f t="shared" ref="J386:J400" si="120">ROUND(I386*H386,2)</f>
        <v>0</v>
      </c>
      <c r="K386" s="145"/>
      <c r="L386" s="27"/>
      <c r="M386" s="146" t="s">
        <v>1</v>
      </c>
      <c r="N386" s="147" t="s">
        <v>34</v>
      </c>
      <c r="O386" s="148">
        <v>0</v>
      </c>
      <c r="P386" s="148">
        <f t="shared" ref="P386:P400" si="121">O386*H386</f>
        <v>0</v>
      </c>
      <c r="Q386" s="148">
        <v>0</v>
      </c>
      <c r="R386" s="148">
        <f t="shared" ref="R386:R400" si="122">Q386*H386</f>
        <v>0</v>
      </c>
      <c r="S386" s="148">
        <v>0</v>
      </c>
      <c r="T386" s="149">
        <f t="shared" ref="T386:T400" si="123">S386*H386</f>
        <v>0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50" t="s">
        <v>188</v>
      </c>
      <c r="AT386" s="150" t="s">
        <v>167</v>
      </c>
      <c r="AU386" s="150" t="s">
        <v>79</v>
      </c>
      <c r="AY386" s="14" t="s">
        <v>165</v>
      </c>
      <c r="BE386" s="151">
        <f t="shared" ref="BE386:BE400" si="124">IF(N386="základní",J386,0)</f>
        <v>0</v>
      </c>
      <c r="BF386" s="151">
        <f t="shared" ref="BF386:BF400" si="125">IF(N386="snížená",J386,0)</f>
        <v>0</v>
      </c>
      <c r="BG386" s="151">
        <f t="shared" ref="BG386:BG400" si="126">IF(N386="zákl. přenesená",J386,0)</f>
        <v>0</v>
      </c>
      <c r="BH386" s="151">
        <f t="shared" ref="BH386:BH400" si="127">IF(N386="sníž. přenesená",J386,0)</f>
        <v>0</v>
      </c>
      <c r="BI386" s="151">
        <f t="shared" ref="BI386:BI400" si="128">IF(N386="nulová",J386,0)</f>
        <v>0</v>
      </c>
      <c r="BJ386" s="14" t="s">
        <v>77</v>
      </c>
      <c r="BK386" s="174">
        <f t="shared" ref="BK386:BK400" si="129">ROUND(I386*H386,2)</f>
        <v>0</v>
      </c>
      <c r="BL386" s="14" t="s">
        <v>188</v>
      </c>
      <c r="BM386" s="150" t="s">
        <v>1060</v>
      </c>
    </row>
    <row r="387" spans="1:65" s="2" customFormat="1" ht="49.2" customHeight="1">
      <c r="A387" s="26"/>
      <c r="B387" s="138"/>
      <c r="C387" s="139" t="s">
        <v>1061</v>
      </c>
      <c r="D387" s="139" t="s">
        <v>167</v>
      </c>
      <c r="E387" s="140" t="s">
        <v>1062</v>
      </c>
      <c r="F387" s="141" t="s">
        <v>1063</v>
      </c>
      <c r="G387" s="142" t="s">
        <v>239</v>
      </c>
      <c r="H387" s="143">
        <v>11.6</v>
      </c>
      <c r="I387" s="144"/>
      <c r="J387" s="144">
        <f t="shared" si="120"/>
        <v>0</v>
      </c>
      <c r="K387" s="145"/>
      <c r="L387" s="27"/>
      <c r="M387" s="146" t="s">
        <v>1</v>
      </c>
      <c r="N387" s="147" t="s">
        <v>34</v>
      </c>
      <c r="O387" s="148">
        <v>0</v>
      </c>
      <c r="P387" s="148">
        <f t="shared" si="121"/>
        <v>0</v>
      </c>
      <c r="Q387" s="148">
        <v>0</v>
      </c>
      <c r="R387" s="148">
        <f t="shared" si="122"/>
        <v>0</v>
      </c>
      <c r="S387" s="148">
        <v>0</v>
      </c>
      <c r="T387" s="149">
        <f t="shared" si="123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50" t="s">
        <v>188</v>
      </c>
      <c r="AT387" s="150" t="s">
        <v>167</v>
      </c>
      <c r="AU387" s="150" t="s">
        <v>79</v>
      </c>
      <c r="AY387" s="14" t="s">
        <v>165</v>
      </c>
      <c r="BE387" s="151">
        <f t="shared" si="124"/>
        <v>0</v>
      </c>
      <c r="BF387" s="151">
        <f t="shared" si="125"/>
        <v>0</v>
      </c>
      <c r="BG387" s="151">
        <f t="shared" si="126"/>
        <v>0</v>
      </c>
      <c r="BH387" s="151">
        <f t="shared" si="127"/>
        <v>0</v>
      </c>
      <c r="BI387" s="151">
        <f t="shared" si="128"/>
        <v>0</v>
      </c>
      <c r="BJ387" s="14" t="s">
        <v>77</v>
      </c>
      <c r="BK387" s="174">
        <f t="shared" si="129"/>
        <v>0</v>
      </c>
      <c r="BL387" s="14" t="s">
        <v>188</v>
      </c>
      <c r="BM387" s="150" t="s">
        <v>1064</v>
      </c>
    </row>
    <row r="388" spans="1:65" s="2" customFormat="1" ht="55.5" customHeight="1">
      <c r="A388" s="26"/>
      <c r="B388" s="138"/>
      <c r="C388" s="139" t="s">
        <v>614</v>
      </c>
      <c r="D388" s="139" t="s">
        <v>167</v>
      </c>
      <c r="E388" s="140" t="s">
        <v>1065</v>
      </c>
      <c r="F388" s="141" t="s">
        <v>1066</v>
      </c>
      <c r="G388" s="142" t="s">
        <v>239</v>
      </c>
      <c r="H388" s="143">
        <v>72.5</v>
      </c>
      <c r="I388" s="144"/>
      <c r="J388" s="144">
        <f t="shared" si="120"/>
        <v>0</v>
      </c>
      <c r="K388" s="145"/>
      <c r="L388" s="27"/>
      <c r="M388" s="146" t="s">
        <v>1</v>
      </c>
      <c r="N388" s="147" t="s">
        <v>34</v>
      </c>
      <c r="O388" s="148">
        <v>0</v>
      </c>
      <c r="P388" s="148">
        <f t="shared" si="121"/>
        <v>0</v>
      </c>
      <c r="Q388" s="148">
        <v>0</v>
      </c>
      <c r="R388" s="148">
        <f t="shared" si="122"/>
        <v>0</v>
      </c>
      <c r="S388" s="148">
        <v>0</v>
      </c>
      <c r="T388" s="149">
        <f t="shared" si="123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50" t="s">
        <v>188</v>
      </c>
      <c r="AT388" s="150" t="s">
        <v>167</v>
      </c>
      <c r="AU388" s="150" t="s">
        <v>79</v>
      </c>
      <c r="AY388" s="14" t="s">
        <v>165</v>
      </c>
      <c r="BE388" s="151">
        <f t="shared" si="124"/>
        <v>0</v>
      </c>
      <c r="BF388" s="151">
        <f t="shared" si="125"/>
        <v>0</v>
      </c>
      <c r="BG388" s="151">
        <f t="shared" si="126"/>
        <v>0</v>
      </c>
      <c r="BH388" s="151">
        <f t="shared" si="127"/>
        <v>0</v>
      </c>
      <c r="BI388" s="151">
        <f t="shared" si="128"/>
        <v>0</v>
      </c>
      <c r="BJ388" s="14" t="s">
        <v>77</v>
      </c>
      <c r="BK388" s="174">
        <f t="shared" si="129"/>
        <v>0</v>
      </c>
      <c r="BL388" s="14" t="s">
        <v>188</v>
      </c>
      <c r="BM388" s="150" t="s">
        <v>1067</v>
      </c>
    </row>
    <row r="389" spans="1:65" s="2" customFormat="1" ht="55.5" customHeight="1">
      <c r="A389" s="26"/>
      <c r="B389" s="138"/>
      <c r="C389" s="139" t="s">
        <v>1068</v>
      </c>
      <c r="D389" s="139" t="s">
        <v>167</v>
      </c>
      <c r="E389" s="140" t="s">
        <v>1069</v>
      </c>
      <c r="F389" s="141" t="s">
        <v>1070</v>
      </c>
      <c r="G389" s="142" t="s">
        <v>239</v>
      </c>
      <c r="H389" s="143">
        <v>10</v>
      </c>
      <c r="I389" s="144"/>
      <c r="J389" s="144">
        <f t="shared" si="120"/>
        <v>0</v>
      </c>
      <c r="K389" s="145"/>
      <c r="L389" s="27"/>
      <c r="M389" s="146" t="s">
        <v>1</v>
      </c>
      <c r="N389" s="147" t="s">
        <v>34</v>
      </c>
      <c r="O389" s="148">
        <v>0</v>
      </c>
      <c r="P389" s="148">
        <f t="shared" si="121"/>
        <v>0</v>
      </c>
      <c r="Q389" s="148">
        <v>0</v>
      </c>
      <c r="R389" s="148">
        <f t="shared" si="122"/>
        <v>0</v>
      </c>
      <c r="S389" s="148">
        <v>0</v>
      </c>
      <c r="T389" s="149">
        <f t="shared" si="123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50" t="s">
        <v>188</v>
      </c>
      <c r="AT389" s="150" t="s">
        <v>167</v>
      </c>
      <c r="AU389" s="150" t="s">
        <v>79</v>
      </c>
      <c r="AY389" s="14" t="s">
        <v>165</v>
      </c>
      <c r="BE389" s="151">
        <f t="shared" si="124"/>
        <v>0</v>
      </c>
      <c r="BF389" s="151">
        <f t="shared" si="125"/>
        <v>0</v>
      </c>
      <c r="BG389" s="151">
        <f t="shared" si="126"/>
        <v>0</v>
      </c>
      <c r="BH389" s="151">
        <f t="shared" si="127"/>
        <v>0</v>
      </c>
      <c r="BI389" s="151">
        <f t="shared" si="128"/>
        <v>0</v>
      </c>
      <c r="BJ389" s="14" t="s">
        <v>77</v>
      </c>
      <c r="BK389" s="174">
        <f t="shared" si="129"/>
        <v>0</v>
      </c>
      <c r="BL389" s="14" t="s">
        <v>188</v>
      </c>
      <c r="BM389" s="150" t="s">
        <v>1071</v>
      </c>
    </row>
    <row r="390" spans="1:65" s="2" customFormat="1" ht="37.950000000000003" customHeight="1">
      <c r="A390" s="26"/>
      <c r="B390" s="138"/>
      <c r="C390" s="139" t="s">
        <v>617</v>
      </c>
      <c r="D390" s="139" t="s">
        <v>167</v>
      </c>
      <c r="E390" s="140" t="s">
        <v>1072</v>
      </c>
      <c r="F390" s="141" t="s">
        <v>1073</v>
      </c>
      <c r="G390" s="142" t="s">
        <v>239</v>
      </c>
      <c r="H390" s="143">
        <v>83.093999999999994</v>
      </c>
      <c r="I390" s="144"/>
      <c r="J390" s="144">
        <f t="shared" si="120"/>
        <v>0</v>
      </c>
      <c r="K390" s="145"/>
      <c r="L390" s="27"/>
      <c r="M390" s="146" t="s">
        <v>1</v>
      </c>
      <c r="N390" s="147" t="s">
        <v>34</v>
      </c>
      <c r="O390" s="148">
        <v>0</v>
      </c>
      <c r="P390" s="148">
        <f t="shared" si="121"/>
        <v>0</v>
      </c>
      <c r="Q390" s="148">
        <v>0</v>
      </c>
      <c r="R390" s="148">
        <f t="shared" si="122"/>
        <v>0</v>
      </c>
      <c r="S390" s="148">
        <v>0</v>
      </c>
      <c r="T390" s="149">
        <f t="shared" si="123"/>
        <v>0</v>
      </c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R390" s="150" t="s">
        <v>188</v>
      </c>
      <c r="AT390" s="150" t="s">
        <v>167</v>
      </c>
      <c r="AU390" s="150" t="s">
        <v>79</v>
      </c>
      <c r="AY390" s="14" t="s">
        <v>165</v>
      </c>
      <c r="BE390" s="151">
        <f t="shared" si="124"/>
        <v>0</v>
      </c>
      <c r="BF390" s="151">
        <f t="shared" si="125"/>
        <v>0</v>
      </c>
      <c r="BG390" s="151">
        <f t="shared" si="126"/>
        <v>0</v>
      </c>
      <c r="BH390" s="151">
        <f t="shared" si="127"/>
        <v>0</v>
      </c>
      <c r="BI390" s="151">
        <f t="shared" si="128"/>
        <v>0</v>
      </c>
      <c r="BJ390" s="14" t="s">
        <v>77</v>
      </c>
      <c r="BK390" s="174">
        <f t="shared" si="129"/>
        <v>0</v>
      </c>
      <c r="BL390" s="14" t="s">
        <v>188</v>
      </c>
      <c r="BM390" s="150" t="s">
        <v>1074</v>
      </c>
    </row>
    <row r="391" spans="1:65" s="2" customFormat="1" ht="37.950000000000003" customHeight="1">
      <c r="A391" s="26"/>
      <c r="B391" s="138"/>
      <c r="C391" s="139" t="s">
        <v>1075</v>
      </c>
      <c r="D391" s="139" t="s">
        <v>167</v>
      </c>
      <c r="E391" s="140" t="s">
        <v>1076</v>
      </c>
      <c r="F391" s="141" t="s">
        <v>1077</v>
      </c>
      <c r="G391" s="142" t="s">
        <v>239</v>
      </c>
      <c r="H391" s="143">
        <v>300.85899999999998</v>
      </c>
      <c r="I391" s="144"/>
      <c r="J391" s="144">
        <f t="shared" si="120"/>
        <v>0</v>
      </c>
      <c r="K391" s="145"/>
      <c r="L391" s="27"/>
      <c r="M391" s="146" t="s">
        <v>1</v>
      </c>
      <c r="N391" s="147" t="s">
        <v>34</v>
      </c>
      <c r="O391" s="148">
        <v>0</v>
      </c>
      <c r="P391" s="148">
        <f t="shared" si="121"/>
        <v>0</v>
      </c>
      <c r="Q391" s="148">
        <v>0</v>
      </c>
      <c r="R391" s="148">
        <f t="shared" si="122"/>
        <v>0</v>
      </c>
      <c r="S391" s="148">
        <v>0</v>
      </c>
      <c r="T391" s="149">
        <f t="shared" si="123"/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50" t="s">
        <v>188</v>
      </c>
      <c r="AT391" s="150" t="s">
        <v>167</v>
      </c>
      <c r="AU391" s="150" t="s">
        <v>79</v>
      </c>
      <c r="AY391" s="14" t="s">
        <v>165</v>
      </c>
      <c r="BE391" s="151">
        <f t="shared" si="124"/>
        <v>0</v>
      </c>
      <c r="BF391" s="151">
        <f t="shared" si="125"/>
        <v>0</v>
      </c>
      <c r="BG391" s="151">
        <f t="shared" si="126"/>
        <v>0</v>
      </c>
      <c r="BH391" s="151">
        <f t="shared" si="127"/>
        <v>0</v>
      </c>
      <c r="BI391" s="151">
        <f t="shared" si="128"/>
        <v>0</v>
      </c>
      <c r="BJ391" s="14" t="s">
        <v>77</v>
      </c>
      <c r="BK391" s="174">
        <f t="shared" si="129"/>
        <v>0</v>
      </c>
      <c r="BL391" s="14" t="s">
        <v>188</v>
      </c>
      <c r="BM391" s="150" t="s">
        <v>1078</v>
      </c>
    </row>
    <row r="392" spans="1:65" s="2" customFormat="1" ht="24.15" customHeight="1">
      <c r="A392" s="26"/>
      <c r="B392" s="138"/>
      <c r="C392" s="152" t="s">
        <v>621</v>
      </c>
      <c r="D392" s="152" t="s">
        <v>192</v>
      </c>
      <c r="E392" s="153" t="s">
        <v>1079</v>
      </c>
      <c r="F392" s="154" t="s">
        <v>1080</v>
      </c>
      <c r="G392" s="155" t="s">
        <v>239</v>
      </c>
      <c r="H392" s="156">
        <v>326.77999999999997</v>
      </c>
      <c r="I392" s="157"/>
      <c r="J392" s="157">
        <f t="shared" si="120"/>
        <v>0</v>
      </c>
      <c r="K392" s="158"/>
      <c r="L392" s="159"/>
      <c r="M392" s="160" t="s">
        <v>1</v>
      </c>
      <c r="N392" s="161" t="s">
        <v>34</v>
      </c>
      <c r="O392" s="148">
        <v>0</v>
      </c>
      <c r="P392" s="148">
        <f t="shared" si="121"/>
        <v>0</v>
      </c>
      <c r="Q392" s="148">
        <v>0</v>
      </c>
      <c r="R392" s="148">
        <f t="shared" si="122"/>
        <v>0</v>
      </c>
      <c r="S392" s="148">
        <v>0</v>
      </c>
      <c r="T392" s="149">
        <f t="shared" si="123"/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50" t="s">
        <v>214</v>
      </c>
      <c r="AT392" s="150" t="s">
        <v>192</v>
      </c>
      <c r="AU392" s="150" t="s">
        <v>79</v>
      </c>
      <c r="AY392" s="14" t="s">
        <v>165</v>
      </c>
      <c r="BE392" s="151">
        <f t="shared" si="124"/>
        <v>0</v>
      </c>
      <c r="BF392" s="151">
        <f t="shared" si="125"/>
        <v>0</v>
      </c>
      <c r="BG392" s="151">
        <f t="shared" si="126"/>
        <v>0</v>
      </c>
      <c r="BH392" s="151">
        <f t="shared" si="127"/>
        <v>0</v>
      </c>
      <c r="BI392" s="151">
        <f t="shared" si="128"/>
        <v>0</v>
      </c>
      <c r="BJ392" s="14" t="s">
        <v>77</v>
      </c>
      <c r="BK392" s="174">
        <f t="shared" si="129"/>
        <v>0</v>
      </c>
      <c r="BL392" s="14" t="s">
        <v>188</v>
      </c>
      <c r="BM392" s="150" t="s">
        <v>1081</v>
      </c>
    </row>
    <row r="393" spans="1:65" s="2" customFormat="1" ht="24.15" customHeight="1">
      <c r="A393" s="26"/>
      <c r="B393" s="138"/>
      <c r="C393" s="152" t="s">
        <v>1082</v>
      </c>
      <c r="D393" s="152" t="s">
        <v>192</v>
      </c>
      <c r="E393" s="153" t="s">
        <v>1083</v>
      </c>
      <c r="F393" s="154" t="s">
        <v>1084</v>
      </c>
      <c r="G393" s="155" t="s">
        <v>239</v>
      </c>
      <c r="H393" s="156">
        <v>11.234999999999999</v>
      </c>
      <c r="I393" s="157"/>
      <c r="J393" s="157">
        <f t="shared" si="120"/>
        <v>0</v>
      </c>
      <c r="K393" s="158"/>
      <c r="L393" s="159"/>
      <c r="M393" s="160" t="s">
        <v>1</v>
      </c>
      <c r="N393" s="161" t="s">
        <v>34</v>
      </c>
      <c r="O393" s="148">
        <v>0</v>
      </c>
      <c r="P393" s="148">
        <f t="shared" si="121"/>
        <v>0</v>
      </c>
      <c r="Q393" s="148">
        <v>0</v>
      </c>
      <c r="R393" s="148">
        <f t="shared" si="122"/>
        <v>0</v>
      </c>
      <c r="S393" s="148">
        <v>0</v>
      </c>
      <c r="T393" s="149">
        <f t="shared" si="123"/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50" t="s">
        <v>214</v>
      </c>
      <c r="AT393" s="150" t="s">
        <v>192</v>
      </c>
      <c r="AU393" s="150" t="s">
        <v>79</v>
      </c>
      <c r="AY393" s="14" t="s">
        <v>165</v>
      </c>
      <c r="BE393" s="151">
        <f t="shared" si="124"/>
        <v>0</v>
      </c>
      <c r="BF393" s="151">
        <f t="shared" si="125"/>
        <v>0</v>
      </c>
      <c r="BG393" s="151">
        <f t="shared" si="126"/>
        <v>0</v>
      </c>
      <c r="BH393" s="151">
        <f t="shared" si="127"/>
        <v>0</v>
      </c>
      <c r="BI393" s="151">
        <f t="shared" si="128"/>
        <v>0</v>
      </c>
      <c r="BJ393" s="14" t="s">
        <v>77</v>
      </c>
      <c r="BK393" s="174">
        <f t="shared" si="129"/>
        <v>0</v>
      </c>
      <c r="BL393" s="14" t="s">
        <v>188</v>
      </c>
      <c r="BM393" s="150" t="s">
        <v>1085</v>
      </c>
    </row>
    <row r="394" spans="1:65" s="2" customFormat="1" ht="37.950000000000003" customHeight="1">
      <c r="A394" s="26"/>
      <c r="B394" s="138"/>
      <c r="C394" s="139" t="s">
        <v>624</v>
      </c>
      <c r="D394" s="139" t="s">
        <v>167</v>
      </c>
      <c r="E394" s="140" t="s">
        <v>1086</v>
      </c>
      <c r="F394" s="141" t="s">
        <v>1087</v>
      </c>
      <c r="G394" s="142" t="s">
        <v>239</v>
      </c>
      <c r="H394" s="143">
        <v>300.85899999999998</v>
      </c>
      <c r="I394" s="144"/>
      <c r="J394" s="144">
        <f t="shared" si="120"/>
        <v>0</v>
      </c>
      <c r="K394" s="145"/>
      <c r="L394" s="27"/>
      <c r="M394" s="146" t="s">
        <v>1</v>
      </c>
      <c r="N394" s="147" t="s">
        <v>34</v>
      </c>
      <c r="O394" s="148">
        <v>0</v>
      </c>
      <c r="P394" s="148">
        <f t="shared" si="121"/>
        <v>0</v>
      </c>
      <c r="Q394" s="148">
        <v>0</v>
      </c>
      <c r="R394" s="148">
        <f t="shared" si="122"/>
        <v>0</v>
      </c>
      <c r="S394" s="148">
        <v>0</v>
      </c>
      <c r="T394" s="149">
        <f t="shared" si="123"/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50" t="s">
        <v>188</v>
      </c>
      <c r="AT394" s="150" t="s">
        <v>167</v>
      </c>
      <c r="AU394" s="150" t="s">
        <v>79</v>
      </c>
      <c r="AY394" s="14" t="s">
        <v>165</v>
      </c>
      <c r="BE394" s="151">
        <f t="shared" si="124"/>
        <v>0</v>
      </c>
      <c r="BF394" s="151">
        <f t="shared" si="125"/>
        <v>0</v>
      </c>
      <c r="BG394" s="151">
        <f t="shared" si="126"/>
        <v>0</v>
      </c>
      <c r="BH394" s="151">
        <f t="shared" si="127"/>
        <v>0</v>
      </c>
      <c r="BI394" s="151">
        <f t="shared" si="128"/>
        <v>0</v>
      </c>
      <c r="BJ394" s="14" t="s">
        <v>77</v>
      </c>
      <c r="BK394" s="174">
        <f t="shared" si="129"/>
        <v>0</v>
      </c>
      <c r="BL394" s="14" t="s">
        <v>188</v>
      </c>
      <c r="BM394" s="150" t="s">
        <v>1088</v>
      </c>
    </row>
    <row r="395" spans="1:65" s="2" customFormat="1" ht="24.15" customHeight="1">
      <c r="A395" s="26"/>
      <c r="B395" s="138"/>
      <c r="C395" s="152" t="s">
        <v>1089</v>
      </c>
      <c r="D395" s="152" t="s">
        <v>192</v>
      </c>
      <c r="E395" s="153" t="s">
        <v>1090</v>
      </c>
      <c r="F395" s="154" t="s">
        <v>1091</v>
      </c>
      <c r="G395" s="155" t="s">
        <v>239</v>
      </c>
      <c r="H395" s="156">
        <v>59.441000000000003</v>
      </c>
      <c r="I395" s="157"/>
      <c r="J395" s="157">
        <f t="shared" si="120"/>
        <v>0</v>
      </c>
      <c r="K395" s="158"/>
      <c r="L395" s="159"/>
      <c r="M395" s="160" t="s">
        <v>1</v>
      </c>
      <c r="N395" s="161" t="s">
        <v>34</v>
      </c>
      <c r="O395" s="148">
        <v>0</v>
      </c>
      <c r="P395" s="148">
        <f t="shared" si="121"/>
        <v>0</v>
      </c>
      <c r="Q395" s="148">
        <v>0</v>
      </c>
      <c r="R395" s="148">
        <f t="shared" si="122"/>
        <v>0</v>
      </c>
      <c r="S395" s="148">
        <v>0</v>
      </c>
      <c r="T395" s="149">
        <f t="shared" si="123"/>
        <v>0</v>
      </c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R395" s="150" t="s">
        <v>214</v>
      </c>
      <c r="AT395" s="150" t="s">
        <v>192</v>
      </c>
      <c r="AU395" s="150" t="s">
        <v>79</v>
      </c>
      <c r="AY395" s="14" t="s">
        <v>165</v>
      </c>
      <c r="BE395" s="151">
        <f t="shared" si="124"/>
        <v>0</v>
      </c>
      <c r="BF395" s="151">
        <f t="shared" si="125"/>
        <v>0</v>
      </c>
      <c r="BG395" s="151">
        <f t="shared" si="126"/>
        <v>0</v>
      </c>
      <c r="BH395" s="151">
        <f t="shared" si="127"/>
        <v>0</v>
      </c>
      <c r="BI395" s="151">
        <f t="shared" si="128"/>
        <v>0</v>
      </c>
      <c r="BJ395" s="14" t="s">
        <v>77</v>
      </c>
      <c r="BK395" s="174">
        <f t="shared" si="129"/>
        <v>0</v>
      </c>
      <c r="BL395" s="14" t="s">
        <v>188</v>
      </c>
      <c r="BM395" s="150" t="s">
        <v>1092</v>
      </c>
    </row>
    <row r="396" spans="1:65" s="2" customFormat="1" ht="24.15" customHeight="1">
      <c r="A396" s="26"/>
      <c r="B396" s="138"/>
      <c r="C396" s="152" t="s">
        <v>628</v>
      </c>
      <c r="D396" s="152" t="s">
        <v>192</v>
      </c>
      <c r="E396" s="153" t="s">
        <v>1093</v>
      </c>
      <c r="F396" s="154" t="s">
        <v>1094</v>
      </c>
      <c r="G396" s="155" t="s">
        <v>239</v>
      </c>
      <c r="H396" s="156">
        <v>10.199999999999999</v>
      </c>
      <c r="I396" s="157"/>
      <c r="J396" s="157">
        <f t="shared" si="120"/>
        <v>0</v>
      </c>
      <c r="K396" s="158"/>
      <c r="L396" s="159"/>
      <c r="M396" s="160" t="s">
        <v>1</v>
      </c>
      <c r="N396" s="161" t="s">
        <v>34</v>
      </c>
      <c r="O396" s="148">
        <v>0</v>
      </c>
      <c r="P396" s="148">
        <f t="shared" si="121"/>
        <v>0</v>
      </c>
      <c r="Q396" s="148">
        <v>0</v>
      </c>
      <c r="R396" s="148">
        <f t="shared" si="122"/>
        <v>0</v>
      </c>
      <c r="S396" s="148">
        <v>0</v>
      </c>
      <c r="T396" s="149">
        <f t="shared" si="123"/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50" t="s">
        <v>214</v>
      </c>
      <c r="AT396" s="150" t="s">
        <v>192</v>
      </c>
      <c r="AU396" s="150" t="s">
        <v>79</v>
      </c>
      <c r="AY396" s="14" t="s">
        <v>165</v>
      </c>
      <c r="BE396" s="151">
        <f t="shared" si="124"/>
        <v>0</v>
      </c>
      <c r="BF396" s="151">
        <f t="shared" si="125"/>
        <v>0</v>
      </c>
      <c r="BG396" s="151">
        <f t="shared" si="126"/>
        <v>0</v>
      </c>
      <c r="BH396" s="151">
        <f t="shared" si="127"/>
        <v>0</v>
      </c>
      <c r="BI396" s="151">
        <f t="shared" si="128"/>
        <v>0</v>
      </c>
      <c r="BJ396" s="14" t="s">
        <v>77</v>
      </c>
      <c r="BK396" s="174">
        <f t="shared" si="129"/>
        <v>0</v>
      </c>
      <c r="BL396" s="14" t="s">
        <v>188</v>
      </c>
      <c r="BM396" s="150" t="s">
        <v>1095</v>
      </c>
    </row>
    <row r="397" spans="1:65" s="2" customFormat="1" ht="24.15" customHeight="1">
      <c r="A397" s="26"/>
      <c r="B397" s="138"/>
      <c r="C397" s="152" t="s">
        <v>1096</v>
      </c>
      <c r="D397" s="152" t="s">
        <v>192</v>
      </c>
      <c r="E397" s="153" t="s">
        <v>1097</v>
      </c>
      <c r="F397" s="154" t="s">
        <v>1098</v>
      </c>
      <c r="G397" s="155" t="s">
        <v>239</v>
      </c>
      <c r="H397" s="156">
        <v>237.23599999999999</v>
      </c>
      <c r="I397" s="157"/>
      <c r="J397" s="157">
        <f t="shared" si="120"/>
        <v>0</v>
      </c>
      <c r="K397" s="158"/>
      <c r="L397" s="159"/>
      <c r="M397" s="160" t="s">
        <v>1</v>
      </c>
      <c r="N397" s="161" t="s">
        <v>34</v>
      </c>
      <c r="O397" s="148">
        <v>0</v>
      </c>
      <c r="P397" s="148">
        <f t="shared" si="121"/>
        <v>0</v>
      </c>
      <c r="Q397" s="148">
        <v>0</v>
      </c>
      <c r="R397" s="148">
        <f t="shared" si="122"/>
        <v>0</v>
      </c>
      <c r="S397" s="148">
        <v>0</v>
      </c>
      <c r="T397" s="149">
        <f t="shared" si="123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50" t="s">
        <v>214</v>
      </c>
      <c r="AT397" s="150" t="s">
        <v>192</v>
      </c>
      <c r="AU397" s="150" t="s">
        <v>79</v>
      </c>
      <c r="AY397" s="14" t="s">
        <v>165</v>
      </c>
      <c r="BE397" s="151">
        <f t="shared" si="124"/>
        <v>0</v>
      </c>
      <c r="BF397" s="151">
        <f t="shared" si="125"/>
        <v>0</v>
      </c>
      <c r="BG397" s="151">
        <f t="shared" si="126"/>
        <v>0</v>
      </c>
      <c r="BH397" s="151">
        <f t="shared" si="127"/>
        <v>0</v>
      </c>
      <c r="BI397" s="151">
        <f t="shared" si="128"/>
        <v>0</v>
      </c>
      <c r="BJ397" s="14" t="s">
        <v>77</v>
      </c>
      <c r="BK397" s="174">
        <f t="shared" si="129"/>
        <v>0</v>
      </c>
      <c r="BL397" s="14" t="s">
        <v>188</v>
      </c>
      <c r="BM397" s="150" t="s">
        <v>1099</v>
      </c>
    </row>
    <row r="398" spans="1:65" s="2" customFormat="1" ht="49.2" customHeight="1">
      <c r="A398" s="26"/>
      <c r="B398" s="138"/>
      <c r="C398" s="139" t="s">
        <v>631</v>
      </c>
      <c r="D398" s="139" t="s">
        <v>167</v>
      </c>
      <c r="E398" s="140" t="s">
        <v>1100</v>
      </c>
      <c r="F398" s="141" t="s">
        <v>1101</v>
      </c>
      <c r="G398" s="142" t="s">
        <v>239</v>
      </c>
      <c r="H398" s="143">
        <v>232.38399999999999</v>
      </c>
      <c r="I398" s="144"/>
      <c r="J398" s="144">
        <f t="shared" si="120"/>
        <v>0</v>
      </c>
      <c r="K398" s="145"/>
      <c r="L398" s="27"/>
      <c r="M398" s="146" t="s">
        <v>1</v>
      </c>
      <c r="N398" s="147" t="s">
        <v>34</v>
      </c>
      <c r="O398" s="148">
        <v>0</v>
      </c>
      <c r="P398" s="148">
        <f t="shared" si="121"/>
        <v>0</v>
      </c>
      <c r="Q398" s="148">
        <v>0</v>
      </c>
      <c r="R398" s="148">
        <f t="shared" si="122"/>
        <v>0</v>
      </c>
      <c r="S398" s="148">
        <v>0</v>
      </c>
      <c r="T398" s="149">
        <f t="shared" si="123"/>
        <v>0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50" t="s">
        <v>188</v>
      </c>
      <c r="AT398" s="150" t="s">
        <v>167</v>
      </c>
      <c r="AU398" s="150" t="s">
        <v>79</v>
      </c>
      <c r="AY398" s="14" t="s">
        <v>165</v>
      </c>
      <c r="BE398" s="151">
        <f t="shared" si="124"/>
        <v>0</v>
      </c>
      <c r="BF398" s="151">
        <f t="shared" si="125"/>
        <v>0</v>
      </c>
      <c r="BG398" s="151">
        <f t="shared" si="126"/>
        <v>0</v>
      </c>
      <c r="BH398" s="151">
        <f t="shared" si="127"/>
        <v>0</v>
      </c>
      <c r="BI398" s="151">
        <f t="shared" si="128"/>
        <v>0</v>
      </c>
      <c r="BJ398" s="14" t="s">
        <v>77</v>
      </c>
      <c r="BK398" s="174">
        <f t="shared" si="129"/>
        <v>0</v>
      </c>
      <c r="BL398" s="14" t="s">
        <v>188</v>
      </c>
      <c r="BM398" s="150" t="s">
        <v>1102</v>
      </c>
    </row>
    <row r="399" spans="1:65" s="2" customFormat="1" ht="55.5" customHeight="1">
      <c r="A399" s="26"/>
      <c r="B399" s="138"/>
      <c r="C399" s="139" t="s">
        <v>1103</v>
      </c>
      <c r="D399" s="139" t="s">
        <v>167</v>
      </c>
      <c r="E399" s="140" t="s">
        <v>1104</v>
      </c>
      <c r="F399" s="141" t="s">
        <v>1105</v>
      </c>
      <c r="G399" s="142" t="s">
        <v>239</v>
      </c>
      <c r="H399" s="143">
        <v>58.274999999999999</v>
      </c>
      <c r="I399" s="144"/>
      <c r="J399" s="144">
        <f t="shared" si="120"/>
        <v>0</v>
      </c>
      <c r="K399" s="145"/>
      <c r="L399" s="27"/>
      <c r="M399" s="146" t="s">
        <v>1</v>
      </c>
      <c r="N399" s="147" t="s">
        <v>34</v>
      </c>
      <c r="O399" s="148">
        <v>0</v>
      </c>
      <c r="P399" s="148">
        <f t="shared" si="121"/>
        <v>0</v>
      </c>
      <c r="Q399" s="148">
        <v>0</v>
      </c>
      <c r="R399" s="148">
        <f t="shared" si="122"/>
        <v>0</v>
      </c>
      <c r="S399" s="148">
        <v>0</v>
      </c>
      <c r="T399" s="149">
        <f t="shared" si="123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50" t="s">
        <v>188</v>
      </c>
      <c r="AT399" s="150" t="s">
        <v>167</v>
      </c>
      <c r="AU399" s="150" t="s">
        <v>79</v>
      </c>
      <c r="AY399" s="14" t="s">
        <v>165</v>
      </c>
      <c r="BE399" s="151">
        <f t="shared" si="124"/>
        <v>0</v>
      </c>
      <c r="BF399" s="151">
        <f t="shared" si="125"/>
        <v>0</v>
      </c>
      <c r="BG399" s="151">
        <f t="shared" si="126"/>
        <v>0</v>
      </c>
      <c r="BH399" s="151">
        <f t="shared" si="127"/>
        <v>0</v>
      </c>
      <c r="BI399" s="151">
        <f t="shared" si="128"/>
        <v>0</v>
      </c>
      <c r="BJ399" s="14" t="s">
        <v>77</v>
      </c>
      <c r="BK399" s="174">
        <f t="shared" si="129"/>
        <v>0</v>
      </c>
      <c r="BL399" s="14" t="s">
        <v>188</v>
      </c>
      <c r="BM399" s="150" t="s">
        <v>1106</v>
      </c>
    </row>
    <row r="400" spans="1:65" s="2" customFormat="1" ht="49.2" customHeight="1">
      <c r="A400" s="26"/>
      <c r="B400" s="138"/>
      <c r="C400" s="139" t="s">
        <v>635</v>
      </c>
      <c r="D400" s="139" t="s">
        <v>167</v>
      </c>
      <c r="E400" s="140" t="s">
        <v>1107</v>
      </c>
      <c r="F400" s="141" t="s">
        <v>1108</v>
      </c>
      <c r="G400" s="142" t="s">
        <v>815</v>
      </c>
      <c r="H400" s="143">
        <v>4331.08</v>
      </c>
      <c r="I400" s="144"/>
      <c r="J400" s="144">
        <f t="shared" si="120"/>
        <v>0</v>
      </c>
      <c r="K400" s="145"/>
      <c r="L400" s="27"/>
      <c r="M400" s="146" t="s">
        <v>1</v>
      </c>
      <c r="N400" s="147" t="s">
        <v>34</v>
      </c>
      <c r="O400" s="148">
        <v>0</v>
      </c>
      <c r="P400" s="148">
        <f t="shared" si="121"/>
        <v>0</v>
      </c>
      <c r="Q400" s="148">
        <v>0</v>
      </c>
      <c r="R400" s="148">
        <f t="shared" si="122"/>
        <v>0</v>
      </c>
      <c r="S400" s="148">
        <v>0</v>
      </c>
      <c r="T400" s="149">
        <f t="shared" si="123"/>
        <v>0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50" t="s">
        <v>188</v>
      </c>
      <c r="AT400" s="150" t="s">
        <v>167</v>
      </c>
      <c r="AU400" s="150" t="s">
        <v>79</v>
      </c>
      <c r="AY400" s="14" t="s">
        <v>165</v>
      </c>
      <c r="BE400" s="151">
        <f t="shared" si="124"/>
        <v>0</v>
      </c>
      <c r="BF400" s="151">
        <f t="shared" si="125"/>
        <v>0</v>
      </c>
      <c r="BG400" s="151">
        <f t="shared" si="126"/>
        <v>0</v>
      </c>
      <c r="BH400" s="151">
        <f t="shared" si="127"/>
        <v>0</v>
      </c>
      <c r="BI400" s="151">
        <f t="shared" si="128"/>
        <v>0</v>
      </c>
      <c r="BJ400" s="14" t="s">
        <v>77</v>
      </c>
      <c r="BK400" s="174">
        <f t="shared" si="129"/>
        <v>0</v>
      </c>
      <c r="BL400" s="14" t="s">
        <v>188</v>
      </c>
      <c r="BM400" s="150" t="s">
        <v>1109</v>
      </c>
    </row>
    <row r="401" spans="1:65" s="12" customFormat="1" ht="22.95" customHeight="1">
      <c r="B401" s="126"/>
      <c r="D401" s="127" t="s">
        <v>68</v>
      </c>
      <c r="E401" s="136" t="s">
        <v>1111</v>
      </c>
      <c r="F401" s="136" t="s">
        <v>1112</v>
      </c>
      <c r="J401" s="137">
        <f>BK401</f>
        <v>0</v>
      </c>
      <c r="L401" s="126"/>
      <c r="M401" s="130"/>
      <c r="N401" s="131"/>
      <c r="O401" s="131"/>
      <c r="P401" s="132">
        <f>SUM(P402:P465)</f>
        <v>0</v>
      </c>
      <c r="Q401" s="131"/>
      <c r="R401" s="132">
        <f>SUM(R402:R465)</f>
        <v>0</v>
      </c>
      <c r="S401" s="131"/>
      <c r="T401" s="133">
        <f>SUM(T402:T465)</f>
        <v>0</v>
      </c>
      <c r="AR401" s="127" t="s">
        <v>79</v>
      </c>
      <c r="AT401" s="134" t="s">
        <v>68</v>
      </c>
      <c r="AU401" s="134" t="s">
        <v>77</v>
      </c>
      <c r="AY401" s="127" t="s">
        <v>165</v>
      </c>
      <c r="BK401" s="173">
        <f>SUM(BK402:BK465)</f>
        <v>0</v>
      </c>
    </row>
    <row r="402" spans="1:65" s="2" customFormat="1" ht="16.5" customHeight="1">
      <c r="A402" s="26"/>
      <c r="B402" s="138"/>
      <c r="C402" s="139" t="s">
        <v>1113</v>
      </c>
      <c r="D402" s="139" t="s">
        <v>167</v>
      </c>
      <c r="E402" s="140" t="s">
        <v>1114</v>
      </c>
      <c r="F402" s="141" t="s">
        <v>1115</v>
      </c>
      <c r="G402" s="142" t="s">
        <v>239</v>
      </c>
      <c r="H402" s="143">
        <v>232.584</v>
      </c>
      <c r="I402" s="144"/>
      <c r="J402" s="144">
        <f t="shared" ref="J402:J432" si="130">ROUND(I402*H402,2)</f>
        <v>0</v>
      </c>
      <c r="K402" s="145"/>
      <c r="L402" s="27"/>
      <c r="M402" s="146" t="s">
        <v>1</v>
      </c>
      <c r="N402" s="147" t="s">
        <v>34</v>
      </c>
      <c r="O402" s="148">
        <v>0</v>
      </c>
      <c r="P402" s="148">
        <f t="shared" ref="P402:P432" si="131">O402*H402</f>
        <v>0</v>
      </c>
      <c r="Q402" s="148">
        <v>0</v>
      </c>
      <c r="R402" s="148">
        <f t="shared" ref="R402:R432" si="132">Q402*H402</f>
        <v>0</v>
      </c>
      <c r="S402" s="148">
        <v>0</v>
      </c>
      <c r="T402" s="149">
        <f t="shared" ref="T402:T432" si="133">S402*H402</f>
        <v>0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R402" s="150" t="s">
        <v>188</v>
      </c>
      <c r="AT402" s="150" t="s">
        <v>167</v>
      </c>
      <c r="AU402" s="150" t="s">
        <v>79</v>
      </c>
      <c r="AY402" s="14" t="s">
        <v>165</v>
      </c>
      <c r="BE402" s="151">
        <f t="shared" ref="BE402:BE432" si="134">IF(N402="základní",J402,0)</f>
        <v>0</v>
      </c>
      <c r="BF402" s="151">
        <f t="shared" ref="BF402:BF432" si="135">IF(N402="snížená",J402,0)</f>
        <v>0</v>
      </c>
      <c r="BG402" s="151">
        <f t="shared" ref="BG402:BG432" si="136">IF(N402="zákl. přenesená",J402,0)</f>
        <v>0</v>
      </c>
      <c r="BH402" s="151">
        <f t="shared" ref="BH402:BH432" si="137">IF(N402="sníž. přenesená",J402,0)</f>
        <v>0</v>
      </c>
      <c r="BI402" s="151">
        <f t="shared" ref="BI402:BI432" si="138">IF(N402="nulová",J402,0)</f>
        <v>0</v>
      </c>
      <c r="BJ402" s="14" t="s">
        <v>77</v>
      </c>
      <c r="BK402" s="174">
        <f t="shared" ref="BK402:BK432" si="139">ROUND(I402*H402,2)</f>
        <v>0</v>
      </c>
      <c r="BL402" s="14" t="s">
        <v>188</v>
      </c>
      <c r="BM402" s="150" t="s">
        <v>1116</v>
      </c>
    </row>
    <row r="403" spans="1:65" s="2" customFormat="1" ht="16.5" customHeight="1">
      <c r="A403" s="26"/>
      <c r="B403" s="138"/>
      <c r="C403" s="152" t="s">
        <v>674</v>
      </c>
      <c r="D403" s="152" t="s">
        <v>192</v>
      </c>
      <c r="E403" s="153" t="s">
        <v>996</v>
      </c>
      <c r="F403" s="154" t="s">
        <v>997</v>
      </c>
      <c r="G403" s="155" t="s">
        <v>168</v>
      </c>
      <c r="H403" s="156">
        <v>0.51200000000000001</v>
      </c>
      <c r="I403" s="157"/>
      <c r="J403" s="157">
        <f t="shared" si="130"/>
        <v>0</v>
      </c>
      <c r="K403" s="158"/>
      <c r="L403" s="159"/>
      <c r="M403" s="160" t="s">
        <v>1</v>
      </c>
      <c r="N403" s="161" t="s">
        <v>34</v>
      </c>
      <c r="O403" s="148">
        <v>0</v>
      </c>
      <c r="P403" s="148">
        <f t="shared" si="131"/>
        <v>0</v>
      </c>
      <c r="Q403" s="148">
        <v>0</v>
      </c>
      <c r="R403" s="148">
        <f t="shared" si="132"/>
        <v>0</v>
      </c>
      <c r="S403" s="148">
        <v>0</v>
      </c>
      <c r="T403" s="149">
        <f t="shared" si="133"/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50" t="s">
        <v>214</v>
      </c>
      <c r="AT403" s="150" t="s">
        <v>192</v>
      </c>
      <c r="AU403" s="150" t="s">
        <v>79</v>
      </c>
      <c r="AY403" s="14" t="s">
        <v>165</v>
      </c>
      <c r="BE403" s="151">
        <f t="shared" si="134"/>
        <v>0</v>
      </c>
      <c r="BF403" s="151">
        <f t="shared" si="135"/>
        <v>0</v>
      </c>
      <c r="BG403" s="151">
        <f t="shared" si="136"/>
        <v>0</v>
      </c>
      <c r="BH403" s="151">
        <f t="shared" si="137"/>
        <v>0</v>
      </c>
      <c r="BI403" s="151">
        <f t="shared" si="138"/>
        <v>0</v>
      </c>
      <c r="BJ403" s="14" t="s">
        <v>77</v>
      </c>
      <c r="BK403" s="174">
        <f t="shared" si="139"/>
        <v>0</v>
      </c>
      <c r="BL403" s="14" t="s">
        <v>188</v>
      </c>
      <c r="BM403" s="150" t="s">
        <v>1117</v>
      </c>
    </row>
    <row r="404" spans="1:65" s="2" customFormat="1" ht="16.5" customHeight="1">
      <c r="A404" s="26"/>
      <c r="B404" s="138"/>
      <c r="C404" s="139" t="s">
        <v>678</v>
      </c>
      <c r="D404" s="139" t="s">
        <v>167</v>
      </c>
      <c r="E404" s="140" t="s">
        <v>1118</v>
      </c>
      <c r="F404" s="141" t="s">
        <v>1119</v>
      </c>
      <c r="G404" s="142" t="s">
        <v>173</v>
      </c>
      <c r="H404" s="143">
        <v>258.16800000000001</v>
      </c>
      <c r="I404" s="144"/>
      <c r="J404" s="144">
        <f t="shared" si="130"/>
        <v>0</v>
      </c>
      <c r="K404" s="145"/>
      <c r="L404" s="27"/>
      <c r="M404" s="146" t="s">
        <v>1</v>
      </c>
      <c r="N404" s="147" t="s">
        <v>34</v>
      </c>
      <c r="O404" s="148">
        <v>0</v>
      </c>
      <c r="P404" s="148">
        <f t="shared" si="131"/>
        <v>0</v>
      </c>
      <c r="Q404" s="148">
        <v>0</v>
      </c>
      <c r="R404" s="148">
        <f t="shared" si="132"/>
        <v>0</v>
      </c>
      <c r="S404" s="148">
        <v>0</v>
      </c>
      <c r="T404" s="149">
        <f t="shared" si="133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50" t="s">
        <v>188</v>
      </c>
      <c r="AT404" s="150" t="s">
        <v>167</v>
      </c>
      <c r="AU404" s="150" t="s">
        <v>79</v>
      </c>
      <c r="AY404" s="14" t="s">
        <v>165</v>
      </c>
      <c r="BE404" s="151">
        <f t="shared" si="134"/>
        <v>0</v>
      </c>
      <c r="BF404" s="151">
        <f t="shared" si="135"/>
        <v>0</v>
      </c>
      <c r="BG404" s="151">
        <f t="shared" si="136"/>
        <v>0</v>
      </c>
      <c r="BH404" s="151">
        <f t="shared" si="137"/>
        <v>0</v>
      </c>
      <c r="BI404" s="151">
        <f t="shared" si="138"/>
        <v>0</v>
      </c>
      <c r="BJ404" s="14" t="s">
        <v>77</v>
      </c>
      <c r="BK404" s="174">
        <f t="shared" si="139"/>
        <v>0</v>
      </c>
      <c r="BL404" s="14" t="s">
        <v>188</v>
      </c>
      <c r="BM404" s="150" t="s">
        <v>1120</v>
      </c>
    </row>
    <row r="405" spans="1:65" s="2" customFormat="1" ht="16.5" customHeight="1">
      <c r="A405" s="26"/>
      <c r="B405" s="138"/>
      <c r="C405" s="152" t="s">
        <v>1121</v>
      </c>
      <c r="D405" s="152" t="s">
        <v>192</v>
      </c>
      <c r="E405" s="153" t="s">
        <v>996</v>
      </c>
      <c r="F405" s="154" t="s">
        <v>997</v>
      </c>
      <c r="G405" s="155" t="s">
        <v>168</v>
      </c>
      <c r="H405" s="156">
        <v>0.68200000000000005</v>
      </c>
      <c r="I405" s="157"/>
      <c r="J405" s="157">
        <f t="shared" si="130"/>
        <v>0</v>
      </c>
      <c r="K405" s="158"/>
      <c r="L405" s="159"/>
      <c r="M405" s="160" t="s">
        <v>1</v>
      </c>
      <c r="N405" s="161" t="s">
        <v>34</v>
      </c>
      <c r="O405" s="148">
        <v>0</v>
      </c>
      <c r="P405" s="148">
        <f t="shared" si="131"/>
        <v>0</v>
      </c>
      <c r="Q405" s="148">
        <v>0</v>
      </c>
      <c r="R405" s="148">
        <f t="shared" si="132"/>
        <v>0</v>
      </c>
      <c r="S405" s="148">
        <v>0</v>
      </c>
      <c r="T405" s="149">
        <f t="shared" si="133"/>
        <v>0</v>
      </c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R405" s="150" t="s">
        <v>214</v>
      </c>
      <c r="AT405" s="150" t="s">
        <v>192</v>
      </c>
      <c r="AU405" s="150" t="s">
        <v>79</v>
      </c>
      <c r="AY405" s="14" t="s">
        <v>165</v>
      </c>
      <c r="BE405" s="151">
        <f t="shared" si="134"/>
        <v>0</v>
      </c>
      <c r="BF405" s="151">
        <f t="shared" si="135"/>
        <v>0</v>
      </c>
      <c r="BG405" s="151">
        <f t="shared" si="136"/>
        <v>0</v>
      </c>
      <c r="BH405" s="151">
        <f t="shared" si="137"/>
        <v>0</v>
      </c>
      <c r="BI405" s="151">
        <f t="shared" si="138"/>
        <v>0</v>
      </c>
      <c r="BJ405" s="14" t="s">
        <v>77</v>
      </c>
      <c r="BK405" s="174">
        <f t="shared" si="139"/>
        <v>0</v>
      </c>
      <c r="BL405" s="14" t="s">
        <v>188</v>
      </c>
      <c r="BM405" s="150" t="s">
        <v>1122</v>
      </c>
    </row>
    <row r="406" spans="1:65" s="2" customFormat="1" ht="24.15" customHeight="1">
      <c r="A406" s="26"/>
      <c r="B406" s="138"/>
      <c r="C406" s="139" t="s">
        <v>681</v>
      </c>
      <c r="D406" s="139" t="s">
        <v>167</v>
      </c>
      <c r="E406" s="140" t="s">
        <v>1123</v>
      </c>
      <c r="F406" s="141" t="s">
        <v>1124</v>
      </c>
      <c r="G406" s="142" t="s">
        <v>279</v>
      </c>
      <c r="H406" s="143">
        <v>3</v>
      </c>
      <c r="I406" s="144"/>
      <c r="J406" s="144">
        <f t="shared" si="130"/>
        <v>0</v>
      </c>
      <c r="K406" s="145"/>
      <c r="L406" s="27"/>
      <c r="M406" s="146" t="s">
        <v>1</v>
      </c>
      <c r="N406" s="147" t="s">
        <v>34</v>
      </c>
      <c r="O406" s="148">
        <v>0</v>
      </c>
      <c r="P406" s="148">
        <f t="shared" si="131"/>
        <v>0</v>
      </c>
      <c r="Q406" s="148">
        <v>0</v>
      </c>
      <c r="R406" s="148">
        <f t="shared" si="132"/>
        <v>0</v>
      </c>
      <c r="S406" s="148">
        <v>0</v>
      </c>
      <c r="T406" s="149">
        <f t="shared" si="133"/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50" t="s">
        <v>188</v>
      </c>
      <c r="AT406" s="150" t="s">
        <v>167</v>
      </c>
      <c r="AU406" s="150" t="s">
        <v>79</v>
      </c>
      <c r="AY406" s="14" t="s">
        <v>165</v>
      </c>
      <c r="BE406" s="151">
        <f t="shared" si="134"/>
        <v>0</v>
      </c>
      <c r="BF406" s="151">
        <f t="shared" si="135"/>
        <v>0</v>
      </c>
      <c r="BG406" s="151">
        <f t="shared" si="136"/>
        <v>0</v>
      </c>
      <c r="BH406" s="151">
        <f t="shared" si="137"/>
        <v>0</v>
      </c>
      <c r="BI406" s="151">
        <f t="shared" si="138"/>
        <v>0</v>
      </c>
      <c r="BJ406" s="14" t="s">
        <v>77</v>
      </c>
      <c r="BK406" s="174">
        <f t="shared" si="139"/>
        <v>0</v>
      </c>
      <c r="BL406" s="14" t="s">
        <v>188</v>
      </c>
      <c r="BM406" s="150" t="s">
        <v>945</v>
      </c>
    </row>
    <row r="407" spans="1:65" s="2" customFormat="1" ht="24.15" customHeight="1">
      <c r="A407" s="26"/>
      <c r="B407" s="138"/>
      <c r="C407" s="139" t="s">
        <v>1125</v>
      </c>
      <c r="D407" s="139" t="s">
        <v>167</v>
      </c>
      <c r="E407" s="140" t="s">
        <v>1126</v>
      </c>
      <c r="F407" s="141" t="s">
        <v>1127</v>
      </c>
      <c r="G407" s="142" t="s">
        <v>279</v>
      </c>
      <c r="H407" s="143">
        <v>1</v>
      </c>
      <c r="I407" s="144"/>
      <c r="J407" s="144">
        <f t="shared" si="130"/>
        <v>0</v>
      </c>
      <c r="K407" s="145"/>
      <c r="L407" s="27"/>
      <c r="M407" s="146" t="s">
        <v>1</v>
      </c>
      <c r="N407" s="147" t="s">
        <v>34</v>
      </c>
      <c r="O407" s="148">
        <v>0</v>
      </c>
      <c r="P407" s="148">
        <f t="shared" si="131"/>
        <v>0</v>
      </c>
      <c r="Q407" s="148">
        <v>0</v>
      </c>
      <c r="R407" s="148">
        <f t="shared" si="132"/>
        <v>0</v>
      </c>
      <c r="S407" s="148">
        <v>0</v>
      </c>
      <c r="T407" s="149">
        <f t="shared" si="133"/>
        <v>0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50" t="s">
        <v>188</v>
      </c>
      <c r="AT407" s="150" t="s">
        <v>167</v>
      </c>
      <c r="AU407" s="150" t="s">
        <v>79</v>
      </c>
      <c r="AY407" s="14" t="s">
        <v>165</v>
      </c>
      <c r="BE407" s="151">
        <f t="shared" si="134"/>
        <v>0</v>
      </c>
      <c r="BF407" s="151">
        <f t="shared" si="135"/>
        <v>0</v>
      </c>
      <c r="BG407" s="151">
        <f t="shared" si="136"/>
        <v>0</v>
      </c>
      <c r="BH407" s="151">
        <f t="shared" si="137"/>
        <v>0</v>
      </c>
      <c r="BI407" s="151">
        <f t="shared" si="138"/>
        <v>0</v>
      </c>
      <c r="BJ407" s="14" t="s">
        <v>77</v>
      </c>
      <c r="BK407" s="174">
        <f t="shared" si="139"/>
        <v>0</v>
      </c>
      <c r="BL407" s="14" t="s">
        <v>188</v>
      </c>
      <c r="BM407" s="150" t="s">
        <v>1128</v>
      </c>
    </row>
    <row r="408" spans="1:65" s="2" customFormat="1" ht="24.15" customHeight="1">
      <c r="A408" s="26"/>
      <c r="B408" s="138"/>
      <c r="C408" s="139" t="s">
        <v>685</v>
      </c>
      <c r="D408" s="139" t="s">
        <v>167</v>
      </c>
      <c r="E408" s="140" t="s">
        <v>1129</v>
      </c>
      <c r="F408" s="141" t="s">
        <v>1130</v>
      </c>
      <c r="G408" s="142" t="s">
        <v>279</v>
      </c>
      <c r="H408" s="143">
        <v>1</v>
      </c>
      <c r="I408" s="144"/>
      <c r="J408" s="144">
        <f t="shared" si="130"/>
        <v>0</v>
      </c>
      <c r="K408" s="145"/>
      <c r="L408" s="27"/>
      <c r="M408" s="146" t="s">
        <v>1</v>
      </c>
      <c r="N408" s="147" t="s">
        <v>34</v>
      </c>
      <c r="O408" s="148">
        <v>0</v>
      </c>
      <c r="P408" s="148">
        <f t="shared" si="131"/>
        <v>0</v>
      </c>
      <c r="Q408" s="148">
        <v>0</v>
      </c>
      <c r="R408" s="148">
        <f t="shared" si="132"/>
        <v>0</v>
      </c>
      <c r="S408" s="148">
        <v>0</v>
      </c>
      <c r="T408" s="149">
        <f t="shared" si="133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50" t="s">
        <v>188</v>
      </c>
      <c r="AT408" s="150" t="s">
        <v>167</v>
      </c>
      <c r="AU408" s="150" t="s">
        <v>79</v>
      </c>
      <c r="AY408" s="14" t="s">
        <v>165</v>
      </c>
      <c r="BE408" s="151">
        <f t="shared" si="134"/>
        <v>0</v>
      </c>
      <c r="BF408" s="151">
        <f t="shared" si="135"/>
        <v>0</v>
      </c>
      <c r="BG408" s="151">
        <f t="shared" si="136"/>
        <v>0</v>
      </c>
      <c r="BH408" s="151">
        <f t="shared" si="137"/>
        <v>0</v>
      </c>
      <c r="BI408" s="151">
        <f t="shared" si="138"/>
        <v>0</v>
      </c>
      <c r="BJ408" s="14" t="s">
        <v>77</v>
      </c>
      <c r="BK408" s="174">
        <f t="shared" si="139"/>
        <v>0</v>
      </c>
      <c r="BL408" s="14" t="s">
        <v>188</v>
      </c>
      <c r="BM408" s="150" t="s">
        <v>1131</v>
      </c>
    </row>
    <row r="409" spans="1:65" s="2" customFormat="1" ht="24.15" customHeight="1">
      <c r="A409" s="26"/>
      <c r="B409" s="138"/>
      <c r="C409" s="139" t="s">
        <v>1132</v>
      </c>
      <c r="D409" s="139" t="s">
        <v>167</v>
      </c>
      <c r="E409" s="140" t="s">
        <v>1133</v>
      </c>
      <c r="F409" s="141" t="s">
        <v>1134</v>
      </c>
      <c r="G409" s="142" t="s">
        <v>279</v>
      </c>
      <c r="H409" s="143">
        <v>1</v>
      </c>
      <c r="I409" s="144"/>
      <c r="J409" s="144">
        <f t="shared" si="130"/>
        <v>0</v>
      </c>
      <c r="K409" s="145"/>
      <c r="L409" s="27"/>
      <c r="M409" s="146" t="s">
        <v>1</v>
      </c>
      <c r="N409" s="147" t="s">
        <v>34</v>
      </c>
      <c r="O409" s="148">
        <v>0</v>
      </c>
      <c r="P409" s="148">
        <f t="shared" si="131"/>
        <v>0</v>
      </c>
      <c r="Q409" s="148">
        <v>0</v>
      </c>
      <c r="R409" s="148">
        <f t="shared" si="132"/>
        <v>0</v>
      </c>
      <c r="S409" s="148">
        <v>0</v>
      </c>
      <c r="T409" s="149">
        <f t="shared" si="133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50" t="s">
        <v>188</v>
      </c>
      <c r="AT409" s="150" t="s">
        <v>167</v>
      </c>
      <c r="AU409" s="150" t="s">
        <v>79</v>
      </c>
      <c r="AY409" s="14" t="s">
        <v>165</v>
      </c>
      <c r="BE409" s="151">
        <f t="shared" si="134"/>
        <v>0</v>
      </c>
      <c r="BF409" s="151">
        <f t="shared" si="135"/>
        <v>0</v>
      </c>
      <c r="BG409" s="151">
        <f t="shared" si="136"/>
        <v>0</v>
      </c>
      <c r="BH409" s="151">
        <f t="shared" si="137"/>
        <v>0</v>
      </c>
      <c r="BI409" s="151">
        <f t="shared" si="138"/>
        <v>0</v>
      </c>
      <c r="BJ409" s="14" t="s">
        <v>77</v>
      </c>
      <c r="BK409" s="174">
        <f t="shared" si="139"/>
        <v>0</v>
      </c>
      <c r="BL409" s="14" t="s">
        <v>188</v>
      </c>
      <c r="BM409" s="150" t="s">
        <v>1135</v>
      </c>
    </row>
    <row r="410" spans="1:65" s="2" customFormat="1" ht="24.15" customHeight="1">
      <c r="A410" s="26"/>
      <c r="B410" s="138"/>
      <c r="C410" s="139" t="s">
        <v>686</v>
      </c>
      <c r="D410" s="139" t="s">
        <v>167</v>
      </c>
      <c r="E410" s="140" t="s">
        <v>1136</v>
      </c>
      <c r="F410" s="141" t="s">
        <v>1137</v>
      </c>
      <c r="G410" s="142" t="s">
        <v>279</v>
      </c>
      <c r="H410" s="143">
        <v>1</v>
      </c>
      <c r="I410" s="144"/>
      <c r="J410" s="144">
        <f t="shared" si="130"/>
        <v>0</v>
      </c>
      <c r="K410" s="145"/>
      <c r="L410" s="27"/>
      <c r="M410" s="146" t="s">
        <v>1</v>
      </c>
      <c r="N410" s="147" t="s">
        <v>34</v>
      </c>
      <c r="O410" s="148">
        <v>0</v>
      </c>
      <c r="P410" s="148">
        <f t="shared" si="131"/>
        <v>0</v>
      </c>
      <c r="Q410" s="148">
        <v>0</v>
      </c>
      <c r="R410" s="148">
        <f t="shared" si="132"/>
        <v>0</v>
      </c>
      <c r="S410" s="148">
        <v>0</v>
      </c>
      <c r="T410" s="149">
        <f t="shared" si="133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50" t="s">
        <v>188</v>
      </c>
      <c r="AT410" s="150" t="s">
        <v>167</v>
      </c>
      <c r="AU410" s="150" t="s">
        <v>79</v>
      </c>
      <c r="AY410" s="14" t="s">
        <v>165</v>
      </c>
      <c r="BE410" s="151">
        <f t="shared" si="134"/>
        <v>0</v>
      </c>
      <c r="BF410" s="151">
        <f t="shared" si="135"/>
        <v>0</v>
      </c>
      <c r="BG410" s="151">
        <f t="shared" si="136"/>
        <v>0</v>
      </c>
      <c r="BH410" s="151">
        <f t="shared" si="137"/>
        <v>0</v>
      </c>
      <c r="BI410" s="151">
        <f t="shared" si="138"/>
        <v>0</v>
      </c>
      <c r="BJ410" s="14" t="s">
        <v>77</v>
      </c>
      <c r="BK410" s="174">
        <f t="shared" si="139"/>
        <v>0</v>
      </c>
      <c r="BL410" s="14" t="s">
        <v>188</v>
      </c>
      <c r="BM410" s="150" t="s">
        <v>1138</v>
      </c>
    </row>
    <row r="411" spans="1:65" s="2" customFormat="1" ht="24.15" customHeight="1">
      <c r="A411" s="26"/>
      <c r="B411" s="138"/>
      <c r="C411" s="139" t="s">
        <v>1139</v>
      </c>
      <c r="D411" s="139" t="s">
        <v>167</v>
      </c>
      <c r="E411" s="140" t="s">
        <v>1140</v>
      </c>
      <c r="F411" s="141" t="s">
        <v>1141</v>
      </c>
      <c r="G411" s="142" t="s">
        <v>279</v>
      </c>
      <c r="H411" s="143">
        <v>1</v>
      </c>
      <c r="I411" s="144"/>
      <c r="J411" s="144">
        <f t="shared" si="130"/>
        <v>0</v>
      </c>
      <c r="K411" s="145"/>
      <c r="L411" s="27"/>
      <c r="M411" s="146" t="s">
        <v>1</v>
      </c>
      <c r="N411" s="147" t="s">
        <v>34</v>
      </c>
      <c r="O411" s="148">
        <v>0</v>
      </c>
      <c r="P411" s="148">
        <f t="shared" si="131"/>
        <v>0</v>
      </c>
      <c r="Q411" s="148">
        <v>0</v>
      </c>
      <c r="R411" s="148">
        <f t="shared" si="132"/>
        <v>0</v>
      </c>
      <c r="S411" s="148">
        <v>0</v>
      </c>
      <c r="T411" s="149">
        <f t="shared" si="133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50" t="s">
        <v>188</v>
      </c>
      <c r="AT411" s="150" t="s">
        <v>167</v>
      </c>
      <c r="AU411" s="150" t="s">
        <v>79</v>
      </c>
      <c r="AY411" s="14" t="s">
        <v>165</v>
      </c>
      <c r="BE411" s="151">
        <f t="shared" si="134"/>
        <v>0</v>
      </c>
      <c r="BF411" s="151">
        <f t="shared" si="135"/>
        <v>0</v>
      </c>
      <c r="BG411" s="151">
        <f t="shared" si="136"/>
        <v>0</v>
      </c>
      <c r="BH411" s="151">
        <f t="shared" si="137"/>
        <v>0</v>
      </c>
      <c r="BI411" s="151">
        <f t="shared" si="138"/>
        <v>0</v>
      </c>
      <c r="BJ411" s="14" t="s">
        <v>77</v>
      </c>
      <c r="BK411" s="174">
        <f t="shared" si="139"/>
        <v>0</v>
      </c>
      <c r="BL411" s="14" t="s">
        <v>188</v>
      </c>
      <c r="BM411" s="150" t="s">
        <v>1142</v>
      </c>
    </row>
    <row r="412" spans="1:65" s="2" customFormat="1" ht="24.15" customHeight="1">
      <c r="A412" s="26"/>
      <c r="B412" s="138"/>
      <c r="C412" s="139" t="s">
        <v>687</v>
      </c>
      <c r="D412" s="139" t="s">
        <v>167</v>
      </c>
      <c r="E412" s="140" t="s">
        <v>1143</v>
      </c>
      <c r="F412" s="141" t="s">
        <v>1144</v>
      </c>
      <c r="G412" s="142" t="s">
        <v>279</v>
      </c>
      <c r="H412" s="143">
        <v>1</v>
      </c>
      <c r="I412" s="144"/>
      <c r="J412" s="144">
        <f t="shared" si="130"/>
        <v>0</v>
      </c>
      <c r="K412" s="145"/>
      <c r="L412" s="27"/>
      <c r="M412" s="146" t="s">
        <v>1</v>
      </c>
      <c r="N412" s="147" t="s">
        <v>34</v>
      </c>
      <c r="O412" s="148">
        <v>0</v>
      </c>
      <c r="P412" s="148">
        <f t="shared" si="131"/>
        <v>0</v>
      </c>
      <c r="Q412" s="148">
        <v>0</v>
      </c>
      <c r="R412" s="148">
        <f t="shared" si="132"/>
        <v>0</v>
      </c>
      <c r="S412" s="148">
        <v>0</v>
      </c>
      <c r="T412" s="149">
        <f t="shared" si="133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50" t="s">
        <v>188</v>
      </c>
      <c r="AT412" s="150" t="s">
        <v>167</v>
      </c>
      <c r="AU412" s="150" t="s">
        <v>79</v>
      </c>
      <c r="AY412" s="14" t="s">
        <v>165</v>
      </c>
      <c r="BE412" s="151">
        <f t="shared" si="134"/>
        <v>0</v>
      </c>
      <c r="BF412" s="151">
        <f t="shared" si="135"/>
        <v>0</v>
      </c>
      <c r="BG412" s="151">
        <f t="shared" si="136"/>
        <v>0</v>
      </c>
      <c r="BH412" s="151">
        <f t="shared" si="137"/>
        <v>0</v>
      </c>
      <c r="BI412" s="151">
        <f t="shared" si="138"/>
        <v>0</v>
      </c>
      <c r="BJ412" s="14" t="s">
        <v>77</v>
      </c>
      <c r="BK412" s="174">
        <f t="shared" si="139"/>
        <v>0</v>
      </c>
      <c r="BL412" s="14" t="s">
        <v>188</v>
      </c>
      <c r="BM412" s="150" t="s">
        <v>1145</v>
      </c>
    </row>
    <row r="413" spans="1:65" s="2" customFormat="1" ht="24.15" customHeight="1">
      <c r="A413" s="26"/>
      <c r="B413" s="138"/>
      <c r="C413" s="139" t="s">
        <v>1146</v>
      </c>
      <c r="D413" s="139" t="s">
        <v>167</v>
      </c>
      <c r="E413" s="140" t="s">
        <v>1147</v>
      </c>
      <c r="F413" s="141" t="s">
        <v>1148</v>
      </c>
      <c r="G413" s="142" t="s">
        <v>279</v>
      </c>
      <c r="H413" s="143">
        <v>11</v>
      </c>
      <c r="I413" s="144"/>
      <c r="J413" s="144">
        <f t="shared" si="130"/>
        <v>0</v>
      </c>
      <c r="K413" s="145"/>
      <c r="L413" s="27"/>
      <c r="M413" s="146" t="s">
        <v>1</v>
      </c>
      <c r="N413" s="147" t="s">
        <v>34</v>
      </c>
      <c r="O413" s="148">
        <v>0</v>
      </c>
      <c r="P413" s="148">
        <f t="shared" si="131"/>
        <v>0</v>
      </c>
      <c r="Q413" s="148">
        <v>0</v>
      </c>
      <c r="R413" s="148">
        <f t="shared" si="132"/>
        <v>0</v>
      </c>
      <c r="S413" s="148">
        <v>0</v>
      </c>
      <c r="T413" s="149">
        <f t="shared" si="133"/>
        <v>0</v>
      </c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R413" s="150" t="s">
        <v>188</v>
      </c>
      <c r="AT413" s="150" t="s">
        <v>167</v>
      </c>
      <c r="AU413" s="150" t="s">
        <v>79</v>
      </c>
      <c r="AY413" s="14" t="s">
        <v>165</v>
      </c>
      <c r="BE413" s="151">
        <f t="shared" si="134"/>
        <v>0</v>
      </c>
      <c r="BF413" s="151">
        <f t="shared" si="135"/>
        <v>0</v>
      </c>
      <c r="BG413" s="151">
        <f t="shared" si="136"/>
        <v>0</v>
      </c>
      <c r="BH413" s="151">
        <f t="shared" si="137"/>
        <v>0</v>
      </c>
      <c r="BI413" s="151">
        <f t="shared" si="138"/>
        <v>0</v>
      </c>
      <c r="BJ413" s="14" t="s">
        <v>77</v>
      </c>
      <c r="BK413" s="174">
        <f t="shared" si="139"/>
        <v>0</v>
      </c>
      <c r="BL413" s="14" t="s">
        <v>188</v>
      </c>
      <c r="BM413" s="150" t="s">
        <v>1149</v>
      </c>
    </row>
    <row r="414" spans="1:65" s="2" customFormat="1" ht="24.15" customHeight="1">
      <c r="A414" s="26"/>
      <c r="B414" s="138"/>
      <c r="C414" s="139" t="s">
        <v>688</v>
      </c>
      <c r="D414" s="139" t="s">
        <v>167</v>
      </c>
      <c r="E414" s="140" t="s">
        <v>1150</v>
      </c>
      <c r="F414" s="141" t="s">
        <v>1151</v>
      </c>
      <c r="G414" s="142" t="s">
        <v>279</v>
      </c>
      <c r="H414" s="143">
        <v>1</v>
      </c>
      <c r="I414" s="144"/>
      <c r="J414" s="144">
        <f t="shared" si="130"/>
        <v>0</v>
      </c>
      <c r="K414" s="145"/>
      <c r="L414" s="27"/>
      <c r="M414" s="146" t="s">
        <v>1</v>
      </c>
      <c r="N414" s="147" t="s">
        <v>34</v>
      </c>
      <c r="O414" s="148">
        <v>0</v>
      </c>
      <c r="P414" s="148">
        <f t="shared" si="131"/>
        <v>0</v>
      </c>
      <c r="Q414" s="148">
        <v>0</v>
      </c>
      <c r="R414" s="148">
        <f t="shared" si="132"/>
        <v>0</v>
      </c>
      <c r="S414" s="148">
        <v>0</v>
      </c>
      <c r="T414" s="149">
        <f t="shared" si="133"/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50" t="s">
        <v>188</v>
      </c>
      <c r="AT414" s="150" t="s">
        <v>167</v>
      </c>
      <c r="AU414" s="150" t="s">
        <v>79</v>
      </c>
      <c r="AY414" s="14" t="s">
        <v>165</v>
      </c>
      <c r="BE414" s="151">
        <f t="shared" si="134"/>
        <v>0</v>
      </c>
      <c r="BF414" s="151">
        <f t="shared" si="135"/>
        <v>0</v>
      </c>
      <c r="BG414" s="151">
        <f t="shared" si="136"/>
        <v>0</v>
      </c>
      <c r="BH414" s="151">
        <f t="shared" si="137"/>
        <v>0</v>
      </c>
      <c r="BI414" s="151">
        <f t="shared" si="138"/>
        <v>0</v>
      </c>
      <c r="BJ414" s="14" t="s">
        <v>77</v>
      </c>
      <c r="BK414" s="174">
        <f t="shared" si="139"/>
        <v>0</v>
      </c>
      <c r="BL414" s="14" t="s">
        <v>188</v>
      </c>
      <c r="BM414" s="150" t="s">
        <v>1152</v>
      </c>
    </row>
    <row r="415" spans="1:65" s="2" customFormat="1" ht="24.15" customHeight="1">
      <c r="A415" s="26"/>
      <c r="B415" s="138"/>
      <c r="C415" s="139" t="s">
        <v>1153</v>
      </c>
      <c r="D415" s="139" t="s">
        <v>167</v>
      </c>
      <c r="E415" s="140" t="s">
        <v>1154</v>
      </c>
      <c r="F415" s="141" t="s">
        <v>1155</v>
      </c>
      <c r="G415" s="142" t="s">
        <v>279</v>
      </c>
      <c r="H415" s="143">
        <v>1</v>
      </c>
      <c r="I415" s="144"/>
      <c r="J415" s="144">
        <f t="shared" si="130"/>
        <v>0</v>
      </c>
      <c r="K415" s="145"/>
      <c r="L415" s="27"/>
      <c r="M415" s="146" t="s">
        <v>1</v>
      </c>
      <c r="N415" s="147" t="s">
        <v>34</v>
      </c>
      <c r="O415" s="148">
        <v>0</v>
      </c>
      <c r="P415" s="148">
        <f t="shared" si="131"/>
        <v>0</v>
      </c>
      <c r="Q415" s="148">
        <v>0</v>
      </c>
      <c r="R415" s="148">
        <f t="shared" si="132"/>
        <v>0</v>
      </c>
      <c r="S415" s="148">
        <v>0</v>
      </c>
      <c r="T415" s="149">
        <f t="shared" si="133"/>
        <v>0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50" t="s">
        <v>188</v>
      </c>
      <c r="AT415" s="150" t="s">
        <v>167</v>
      </c>
      <c r="AU415" s="150" t="s">
        <v>79</v>
      </c>
      <c r="AY415" s="14" t="s">
        <v>165</v>
      </c>
      <c r="BE415" s="151">
        <f t="shared" si="134"/>
        <v>0</v>
      </c>
      <c r="BF415" s="151">
        <f t="shared" si="135"/>
        <v>0</v>
      </c>
      <c r="BG415" s="151">
        <f t="shared" si="136"/>
        <v>0</v>
      </c>
      <c r="BH415" s="151">
        <f t="shared" si="137"/>
        <v>0</v>
      </c>
      <c r="BI415" s="151">
        <f t="shared" si="138"/>
        <v>0</v>
      </c>
      <c r="BJ415" s="14" t="s">
        <v>77</v>
      </c>
      <c r="BK415" s="174">
        <f t="shared" si="139"/>
        <v>0</v>
      </c>
      <c r="BL415" s="14" t="s">
        <v>188</v>
      </c>
      <c r="BM415" s="150" t="s">
        <v>1156</v>
      </c>
    </row>
    <row r="416" spans="1:65" s="2" customFormat="1" ht="24.15" customHeight="1">
      <c r="A416" s="26"/>
      <c r="B416" s="138"/>
      <c r="C416" s="139" t="s">
        <v>690</v>
      </c>
      <c r="D416" s="139" t="s">
        <v>167</v>
      </c>
      <c r="E416" s="140" t="s">
        <v>1157</v>
      </c>
      <c r="F416" s="141" t="s">
        <v>1158</v>
      </c>
      <c r="G416" s="142" t="s">
        <v>279</v>
      </c>
      <c r="H416" s="143">
        <v>1</v>
      </c>
      <c r="I416" s="144"/>
      <c r="J416" s="144">
        <f t="shared" si="130"/>
        <v>0</v>
      </c>
      <c r="K416" s="145"/>
      <c r="L416" s="27"/>
      <c r="M416" s="146" t="s">
        <v>1</v>
      </c>
      <c r="N416" s="147" t="s">
        <v>34</v>
      </c>
      <c r="O416" s="148">
        <v>0</v>
      </c>
      <c r="P416" s="148">
        <f t="shared" si="131"/>
        <v>0</v>
      </c>
      <c r="Q416" s="148">
        <v>0</v>
      </c>
      <c r="R416" s="148">
        <f t="shared" si="132"/>
        <v>0</v>
      </c>
      <c r="S416" s="148">
        <v>0</v>
      </c>
      <c r="T416" s="149">
        <f t="shared" si="133"/>
        <v>0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50" t="s">
        <v>188</v>
      </c>
      <c r="AT416" s="150" t="s">
        <v>167</v>
      </c>
      <c r="AU416" s="150" t="s">
        <v>79</v>
      </c>
      <c r="AY416" s="14" t="s">
        <v>165</v>
      </c>
      <c r="BE416" s="151">
        <f t="shared" si="134"/>
        <v>0</v>
      </c>
      <c r="BF416" s="151">
        <f t="shared" si="135"/>
        <v>0</v>
      </c>
      <c r="BG416" s="151">
        <f t="shared" si="136"/>
        <v>0</v>
      </c>
      <c r="BH416" s="151">
        <f t="shared" si="137"/>
        <v>0</v>
      </c>
      <c r="BI416" s="151">
        <f t="shared" si="138"/>
        <v>0</v>
      </c>
      <c r="BJ416" s="14" t="s">
        <v>77</v>
      </c>
      <c r="BK416" s="174">
        <f t="shared" si="139"/>
        <v>0</v>
      </c>
      <c r="BL416" s="14" t="s">
        <v>188</v>
      </c>
      <c r="BM416" s="150" t="s">
        <v>955</v>
      </c>
    </row>
    <row r="417" spans="1:65" s="2" customFormat="1" ht="24.15" customHeight="1">
      <c r="A417" s="26"/>
      <c r="B417" s="138"/>
      <c r="C417" s="139" t="s">
        <v>1159</v>
      </c>
      <c r="D417" s="139" t="s">
        <v>167</v>
      </c>
      <c r="E417" s="140" t="s">
        <v>1160</v>
      </c>
      <c r="F417" s="141" t="s">
        <v>1161</v>
      </c>
      <c r="G417" s="142" t="s">
        <v>279</v>
      </c>
      <c r="H417" s="143">
        <v>1</v>
      </c>
      <c r="I417" s="144"/>
      <c r="J417" s="144">
        <f t="shared" si="130"/>
        <v>0</v>
      </c>
      <c r="K417" s="145"/>
      <c r="L417" s="27"/>
      <c r="M417" s="146" t="s">
        <v>1</v>
      </c>
      <c r="N417" s="147" t="s">
        <v>34</v>
      </c>
      <c r="O417" s="148">
        <v>0</v>
      </c>
      <c r="P417" s="148">
        <f t="shared" si="131"/>
        <v>0</v>
      </c>
      <c r="Q417" s="148">
        <v>0</v>
      </c>
      <c r="R417" s="148">
        <f t="shared" si="132"/>
        <v>0</v>
      </c>
      <c r="S417" s="148">
        <v>0</v>
      </c>
      <c r="T417" s="149">
        <f t="shared" si="133"/>
        <v>0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50" t="s">
        <v>188</v>
      </c>
      <c r="AT417" s="150" t="s">
        <v>167</v>
      </c>
      <c r="AU417" s="150" t="s">
        <v>79</v>
      </c>
      <c r="AY417" s="14" t="s">
        <v>165</v>
      </c>
      <c r="BE417" s="151">
        <f t="shared" si="134"/>
        <v>0</v>
      </c>
      <c r="BF417" s="151">
        <f t="shared" si="135"/>
        <v>0</v>
      </c>
      <c r="BG417" s="151">
        <f t="shared" si="136"/>
        <v>0</v>
      </c>
      <c r="BH417" s="151">
        <f t="shared" si="137"/>
        <v>0</v>
      </c>
      <c r="BI417" s="151">
        <f t="shared" si="138"/>
        <v>0</v>
      </c>
      <c r="BJ417" s="14" t="s">
        <v>77</v>
      </c>
      <c r="BK417" s="174">
        <f t="shared" si="139"/>
        <v>0</v>
      </c>
      <c r="BL417" s="14" t="s">
        <v>188</v>
      </c>
      <c r="BM417" s="150" t="s">
        <v>1110</v>
      </c>
    </row>
    <row r="418" spans="1:65" s="2" customFormat="1" ht="24.15" customHeight="1">
      <c r="A418" s="26"/>
      <c r="B418" s="138"/>
      <c r="C418" s="139" t="s">
        <v>691</v>
      </c>
      <c r="D418" s="139" t="s">
        <v>167</v>
      </c>
      <c r="E418" s="140" t="s">
        <v>1162</v>
      </c>
      <c r="F418" s="141" t="s">
        <v>1163</v>
      </c>
      <c r="G418" s="142" t="s">
        <v>279</v>
      </c>
      <c r="H418" s="143">
        <v>1</v>
      </c>
      <c r="I418" s="144"/>
      <c r="J418" s="144">
        <f t="shared" si="130"/>
        <v>0</v>
      </c>
      <c r="K418" s="145"/>
      <c r="L418" s="27"/>
      <c r="M418" s="146" t="s">
        <v>1</v>
      </c>
      <c r="N418" s="147" t="s">
        <v>34</v>
      </c>
      <c r="O418" s="148">
        <v>0</v>
      </c>
      <c r="P418" s="148">
        <f t="shared" si="131"/>
        <v>0</v>
      </c>
      <c r="Q418" s="148">
        <v>0</v>
      </c>
      <c r="R418" s="148">
        <f t="shared" si="132"/>
        <v>0</v>
      </c>
      <c r="S418" s="148">
        <v>0</v>
      </c>
      <c r="T418" s="149">
        <f t="shared" si="133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50" t="s">
        <v>188</v>
      </c>
      <c r="AT418" s="150" t="s">
        <v>167</v>
      </c>
      <c r="AU418" s="150" t="s">
        <v>79</v>
      </c>
      <c r="AY418" s="14" t="s">
        <v>165</v>
      </c>
      <c r="BE418" s="151">
        <f t="shared" si="134"/>
        <v>0</v>
      </c>
      <c r="BF418" s="151">
        <f t="shared" si="135"/>
        <v>0</v>
      </c>
      <c r="BG418" s="151">
        <f t="shared" si="136"/>
        <v>0</v>
      </c>
      <c r="BH418" s="151">
        <f t="shared" si="137"/>
        <v>0</v>
      </c>
      <c r="BI418" s="151">
        <f t="shared" si="138"/>
        <v>0</v>
      </c>
      <c r="BJ418" s="14" t="s">
        <v>77</v>
      </c>
      <c r="BK418" s="174">
        <f t="shared" si="139"/>
        <v>0</v>
      </c>
      <c r="BL418" s="14" t="s">
        <v>188</v>
      </c>
      <c r="BM418" s="150" t="s">
        <v>1111</v>
      </c>
    </row>
    <row r="419" spans="1:65" s="2" customFormat="1" ht="24.15" customHeight="1">
      <c r="A419" s="26"/>
      <c r="B419" s="138"/>
      <c r="C419" s="139" t="s">
        <v>1164</v>
      </c>
      <c r="D419" s="139" t="s">
        <v>167</v>
      </c>
      <c r="E419" s="140" t="s">
        <v>1165</v>
      </c>
      <c r="F419" s="141" t="s">
        <v>1166</v>
      </c>
      <c r="G419" s="142" t="s">
        <v>279</v>
      </c>
      <c r="H419" s="143">
        <v>1</v>
      </c>
      <c r="I419" s="144"/>
      <c r="J419" s="144">
        <f t="shared" si="130"/>
        <v>0</v>
      </c>
      <c r="K419" s="145"/>
      <c r="L419" s="27"/>
      <c r="M419" s="146" t="s">
        <v>1</v>
      </c>
      <c r="N419" s="147" t="s">
        <v>34</v>
      </c>
      <c r="O419" s="148">
        <v>0</v>
      </c>
      <c r="P419" s="148">
        <f t="shared" si="131"/>
        <v>0</v>
      </c>
      <c r="Q419" s="148">
        <v>0</v>
      </c>
      <c r="R419" s="148">
        <f t="shared" si="132"/>
        <v>0</v>
      </c>
      <c r="S419" s="148">
        <v>0</v>
      </c>
      <c r="T419" s="149">
        <f t="shared" si="133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50" t="s">
        <v>188</v>
      </c>
      <c r="AT419" s="150" t="s">
        <v>167</v>
      </c>
      <c r="AU419" s="150" t="s">
        <v>79</v>
      </c>
      <c r="AY419" s="14" t="s">
        <v>165</v>
      </c>
      <c r="BE419" s="151">
        <f t="shared" si="134"/>
        <v>0</v>
      </c>
      <c r="BF419" s="151">
        <f t="shared" si="135"/>
        <v>0</v>
      </c>
      <c r="BG419" s="151">
        <f t="shared" si="136"/>
        <v>0</v>
      </c>
      <c r="BH419" s="151">
        <f t="shared" si="137"/>
        <v>0</v>
      </c>
      <c r="BI419" s="151">
        <f t="shared" si="138"/>
        <v>0</v>
      </c>
      <c r="BJ419" s="14" t="s">
        <v>77</v>
      </c>
      <c r="BK419" s="174">
        <f t="shared" si="139"/>
        <v>0</v>
      </c>
      <c r="BL419" s="14" t="s">
        <v>188</v>
      </c>
      <c r="BM419" s="150" t="s">
        <v>1167</v>
      </c>
    </row>
    <row r="420" spans="1:65" s="2" customFormat="1" ht="24.15" customHeight="1">
      <c r="A420" s="26"/>
      <c r="B420" s="138"/>
      <c r="C420" s="139" t="s">
        <v>692</v>
      </c>
      <c r="D420" s="139" t="s">
        <v>167</v>
      </c>
      <c r="E420" s="140" t="s">
        <v>1168</v>
      </c>
      <c r="F420" s="141" t="s">
        <v>1169</v>
      </c>
      <c r="G420" s="142" t="s">
        <v>279</v>
      </c>
      <c r="H420" s="143">
        <v>1</v>
      </c>
      <c r="I420" s="144"/>
      <c r="J420" s="144">
        <f t="shared" si="130"/>
        <v>0</v>
      </c>
      <c r="K420" s="145"/>
      <c r="L420" s="27"/>
      <c r="M420" s="146" t="s">
        <v>1</v>
      </c>
      <c r="N420" s="147" t="s">
        <v>34</v>
      </c>
      <c r="O420" s="148">
        <v>0</v>
      </c>
      <c r="P420" s="148">
        <f t="shared" si="131"/>
        <v>0</v>
      </c>
      <c r="Q420" s="148">
        <v>0</v>
      </c>
      <c r="R420" s="148">
        <f t="shared" si="132"/>
        <v>0</v>
      </c>
      <c r="S420" s="148">
        <v>0</v>
      </c>
      <c r="T420" s="149">
        <f t="shared" si="133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50" t="s">
        <v>188</v>
      </c>
      <c r="AT420" s="150" t="s">
        <v>167</v>
      </c>
      <c r="AU420" s="150" t="s">
        <v>79</v>
      </c>
      <c r="AY420" s="14" t="s">
        <v>165</v>
      </c>
      <c r="BE420" s="151">
        <f t="shared" si="134"/>
        <v>0</v>
      </c>
      <c r="BF420" s="151">
        <f t="shared" si="135"/>
        <v>0</v>
      </c>
      <c r="BG420" s="151">
        <f t="shared" si="136"/>
        <v>0</v>
      </c>
      <c r="BH420" s="151">
        <f t="shared" si="137"/>
        <v>0</v>
      </c>
      <c r="BI420" s="151">
        <f t="shared" si="138"/>
        <v>0</v>
      </c>
      <c r="BJ420" s="14" t="s">
        <v>77</v>
      </c>
      <c r="BK420" s="174">
        <f t="shared" si="139"/>
        <v>0</v>
      </c>
      <c r="BL420" s="14" t="s">
        <v>188</v>
      </c>
      <c r="BM420" s="150" t="s">
        <v>1170</v>
      </c>
    </row>
    <row r="421" spans="1:65" s="2" customFormat="1" ht="24.15" customHeight="1">
      <c r="A421" s="26"/>
      <c r="B421" s="138"/>
      <c r="C421" s="139" t="s">
        <v>1171</v>
      </c>
      <c r="D421" s="139" t="s">
        <v>167</v>
      </c>
      <c r="E421" s="140" t="s">
        <v>1172</v>
      </c>
      <c r="F421" s="141" t="s">
        <v>1173</v>
      </c>
      <c r="G421" s="142" t="s">
        <v>279</v>
      </c>
      <c r="H421" s="143">
        <v>1</v>
      </c>
      <c r="I421" s="144"/>
      <c r="J421" s="144">
        <f t="shared" si="130"/>
        <v>0</v>
      </c>
      <c r="K421" s="145"/>
      <c r="L421" s="27"/>
      <c r="M421" s="146" t="s">
        <v>1</v>
      </c>
      <c r="N421" s="147" t="s">
        <v>34</v>
      </c>
      <c r="O421" s="148">
        <v>0</v>
      </c>
      <c r="P421" s="148">
        <f t="shared" si="131"/>
        <v>0</v>
      </c>
      <c r="Q421" s="148">
        <v>0</v>
      </c>
      <c r="R421" s="148">
        <f t="shared" si="132"/>
        <v>0</v>
      </c>
      <c r="S421" s="148">
        <v>0</v>
      </c>
      <c r="T421" s="149">
        <f t="shared" si="133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50" t="s">
        <v>188</v>
      </c>
      <c r="AT421" s="150" t="s">
        <v>167</v>
      </c>
      <c r="AU421" s="150" t="s">
        <v>79</v>
      </c>
      <c r="AY421" s="14" t="s">
        <v>165</v>
      </c>
      <c r="BE421" s="151">
        <f t="shared" si="134"/>
        <v>0</v>
      </c>
      <c r="BF421" s="151">
        <f t="shared" si="135"/>
        <v>0</v>
      </c>
      <c r="BG421" s="151">
        <f t="shared" si="136"/>
        <v>0</v>
      </c>
      <c r="BH421" s="151">
        <f t="shared" si="137"/>
        <v>0</v>
      </c>
      <c r="BI421" s="151">
        <f t="shared" si="138"/>
        <v>0</v>
      </c>
      <c r="BJ421" s="14" t="s">
        <v>77</v>
      </c>
      <c r="BK421" s="174">
        <f t="shared" si="139"/>
        <v>0</v>
      </c>
      <c r="BL421" s="14" t="s">
        <v>188</v>
      </c>
      <c r="BM421" s="150" t="s">
        <v>1174</v>
      </c>
    </row>
    <row r="422" spans="1:65" s="2" customFormat="1" ht="24.15" customHeight="1">
      <c r="A422" s="26"/>
      <c r="B422" s="138"/>
      <c r="C422" s="139" t="s">
        <v>693</v>
      </c>
      <c r="D422" s="139" t="s">
        <v>167</v>
      </c>
      <c r="E422" s="140" t="s">
        <v>1175</v>
      </c>
      <c r="F422" s="141" t="s">
        <v>1176</v>
      </c>
      <c r="G422" s="142" t="s">
        <v>279</v>
      </c>
      <c r="H422" s="143">
        <v>1</v>
      </c>
      <c r="I422" s="144"/>
      <c r="J422" s="144">
        <f t="shared" si="130"/>
        <v>0</v>
      </c>
      <c r="K422" s="145"/>
      <c r="L422" s="27"/>
      <c r="M422" s="146" t="s">
        <v>1</v>
      </c>
      <c r="N422" s="147" t="s">
        <v>34</v>
      </c>
      <c r="O422" s="148">
        <v>0</v>
      </c>
      <c r="P422" s="148">
        <f t="shared" si="131"/>
        <v>0</v>
      </c>
      <c r="Q422" s="148">
        <v>0</v>
      </c>
      <c r="R422" s="148">
        <f t="shared" si="132"/>
        <v>0</v>
      </c>
      <c r="S422" s="148">
        <v>0</v>
      </c>
      <c r="T422" s="149">
        <f t="shared" si="133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50" t="s">
        <v>188</v>
      </c>
      <c r="AT422" s="150" t="s">
        <v>167</v>
      </c>
      <c r="AU422" s="150" t="s">
        <v>79</v>
      </c>
      <c r="AY422" s="14" t="s">
        <v>165</v>
      </c>
      <c r="BE422" s="151">
        <f t="shared" si="134"/>
        <v>0</v>
      </c>
      <c r="BF422" s="151">
        <f t="shared" si="135"/>
        <v>0</v>
      </c>
      <c r="BG422" s="151">
        <f t="shared" si="136"/>
        <v>0</v>
      </c>
      <c r="BH422" s="151">
        <f t="shared" si="137"/>
        <v>0</v>
      </c>
      <c r="BI422" s="151">
        <f t="shared" si="138"/>
        <v>0</v>
      </c>
      <c r="BJ422" s="14" t="s">
        <v>77</v>
      </c>
      <c r="BK422" s="174">
        <f t="shared" si="139"/>
        <v>0</v>
      </c>
      <c r="BL422" s="14" t="s">
        <v>188</v>
      </c>
      <c r="BM422" s="150" t="s">
        <v>1177</v>
      </c>
    </row>
    <row r="423" spans="1:65" s="2" customFormat="1" ht="24.15" customHeight="1">
      <c r="A423" s="26"/>
      <c r="B423" s="138"/>
      <c r="C423" s="139" t="s">
        <v>1178</v>
      </c>
      <c r="D423" s="139" t="s">
        <v>167</v>
      </c>
      <c r="E423" s="140" t="s">
        <v>1179</v>
      </c>
      <c r="F423" s="141" t="s">
        <v>1180</v>
      </c>
      <c r="G423" s="142" t="s">
        <v>279</v>
      </c>
      <c r="H423" s="143">
        <v>1</v>
      </c>
      <c r="I423" s="144"/>
      <c r="J423" s="144">
        <f t="shared" si="130"/>
        <v>0</v>
      </c>
      <c r="K423" s="145"/>
      <c r="L423" s="27"/>
      <c r="M423" s="146" t="s">
        <v>1</v>
      </c>
      <c r="N423" s="147" t="s">
        <v>34</v>
      </c>
      <c r="O423" s="148">
        <v>0</v>
      </c>
      <c r="P423" s="148">
        <f t="shared" si="131"/>
        <v>0</v>
      </c>
      <c r="Q423" s="148">
        <v>0</v>
      </c>
      <c r="R423" s="148">
        <f t="shared" si="132"/>
        <v>0</v>
      </c>
      <c r="S423" s="148">
        <v>0</v>
      </c>
      <c r="T423" s="149">
        <f t="shared" si="133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50" t="s">
        <v>188</v>
      </c>
      <c r="AT423" s="150" t="s">
        <v>167</v>
      </c>
      <c r="AU423" s="150" t="s">
        <v>79</v>
      </c>
      <c r="AY423" s="14" t="s">
        <v>165</v>
      </c>
      <c r="BE423" s="151">
        <f t="shared" si="134"/>
        <v>0</v>
      </c>
      <c r="BF423" s="151">
        <f t="shared" si="135"/>
        <v>0</v>
      </c>
      <c r="BG423" s="151">
        <f t="shared" si="136"/>
        <v>0</v>
      </c>
      <c r="BH423" s="151">
        <f t="shared" si="137"/>
        <v>0</v>
      </c>
      <c r="BI423" s="151">
        <f t="shared" si="138"/>
        <v>0</v>
      </c>
      <c r="BJ423" s="14" t="s">
        <v>77</v>
      </c>
      <c r="BK423" s="174">
        <f t="shared" si="139"/>
        <v>0</v>
      </c>
      <c r="BL423" s="14" t="s">
        <v>188</v>
      </c>
      <c r="BM423" s="150" t="s">
        <v>1181</v>
      </c>
    </row>
    <row r="424" spans="1:65" s="2" customFormat="1" ht="24.15" customHeight="1">
      <c r="A424" s="26"/>
      <c r="B424" s="138"/>
      <c r="C424" s="139" t="s">
        <v>694</v>
      </c>
      <c r="D424" s="139" t="s">
        <v>167</v>
      </c>
      <c r="E424" s="140" t="s">
        <v>1182</v>
      </c>
      <c r="F424" s="141" t="s">
        <v>1183</v>
      </c>
      <c r="G424" s="142" t="s">
        <v>279</v>
      </c>
      <c r="H424" s="143">
        <v>1</v>
      </c>
      <c r="I424" s="144"/>
      <c r="J424" s="144">
        <f t="shared" si="130"/>
        <v>0</v>
      </c>
      <c r="K424" s="145"/>
      <c r="L424" s="27"/>
      <c r="M424" s="146" t="s">
        <v>1</v>
      </c>
      <c r="N424" s="147" t="s">
        <v>34</v>
      </c>
      <c r="O424" s="148">
        <v>0</v>
      </c>
      <c r="P424" s="148">
        <f t="shared" si="131"/>
        <v>0</v>
      </c>
      <c r="Q424" s="148">
        <v>0</v>
      </c>
      <c r="R424" s="148">
        <f t="shared" si="132"/>
        <v>0</v>
      </c>
      <c r="S424" s="148">
        <v>0</v>
      </c>
      <c r="T424" s="149">
        <f t="shared" si="133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50" t="s">
        <v>188</v>
      </c>
      <c r="AT424" s="150" t="s">
        <v>167</v>
      </c>
      <c r="AU424" s="150" t="s">
        <v>79</v>
      </c>
      <c r="AY424" s="14" t="s">
        <v>165</v>
      </c>
      <c r="BE424" s="151">
        <f t="shared" si="134"/>
        <v>0</v>
      </c>
      <c r="BF424" s="151">
        <f t="shared" si="135"/>
        <v>0</v>
      </c>
      <c r="BG424" s="151">
        <f t="shared" si="136"/>
        <v>0</v>
      </c>
      <c r="BH424" s="151">
        <f t="shared" si="137"/>
        <v>0</v>
      </c>
      <c r="BI424" s="151">
        <f t="shared" si="138"/>
        <v>0</v>
      </c>
      <c r="BJ424" s="14" t="s">
        <v>77</v>
      </c>
      <c r="BK424" s="174">
        <f t="shared" si="139"/>
        <v>0</v>
      </c>
      <c r="BL424" s="14" t="s">
        <v>188</v>
      </c>
      <c r="BM424" s="150" t="s">
        <v>1184</v>
      </c>
    </row>
    <row r="425" spans="1:65" s="2" customFormat="1" ht="24.15" customHeight="1">
      <c r="A425" s="26"/>
      <c r="B425" s="138"/>
      <c r="C425" s="139" t="s">
        <v>1185</v>
      </c>
      <c r="D425" s="139" t="s">
        <v>167</v>
      </c>
      <c r="E425" s="140" t="s">
        <v>1186</v>
      </c>
      <c r="F425" s="141" t="s">
        <v>1187</v>
      </c>
      <c r="G425" s="142" t="s">
        <v>279</v>
      </c>
      <c r="H425" s="143">
        <v>1</v>
      </c>
      <c r="I425" s="144"/>
      <c r="J425" s="144">
        <f t="shared" si="130"/>
        <v>0</v>
      </c>
      <c r="K425" s="145"/>
      <c r="L425" s="27"/>
      <c r="M425" s="146" t="s">
        <v>1</v>
      </c>
      <c r="N425" s="147" t="s">
        <v>34</v>
      </c>
      <c r="O425" s="148">
        <v>0</v>
      </c>
      <c r="P425" s="148">
        <f t="shared" si="131"/>
        <v>0</v>
      </c>
      <c r="Q425" s="148">
        <v>0</v>
      </c>
      <c r="R425" s="148">
        <f t="shared" si="132"/>
        <v>0</v>
      </c>
      <c r="S425" s="148">
        <v>0</v>
      </c>
      <c r="T425" s="149">
        <f t="shared" si="133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50" t="s">
        <v>188</v>
      </c>
      <c r="AT425" s="150" t="s">
        <v>167</v>
      </c>
      <c r="AU425" s="150" t="s">
        <v>79</v>
      </c>
      <c r="AY425" s="14" t="s">
        <v>165</v>
      </c>
      <c r="BE425" s="151">
        <f t="shared" si="134"/>
        <v>0</v>
      </c>
      <c r="BF425" s="151">
        <f t="shared" si="135"/>
        <v>0</v>
      </c>
      <c r="BG425" s="151">
        <f t="shared" si="136"/>
        <v>0</v>
      </c>
      <c r="BH425" s="151">
        <f t="shared" si="137"/>
        <v>0</v>
      </c>
      <c r="BI425" s="151">
        <f t="shared" si="138"/>
        <v>0</v>
      </c>
      <c r="BJ425" s="14" t="s">
        <v>77</v>
      </c>
      <c r="BK425" s="174">
        <f t="shared" si="139"/>
        <v>0</v>
      </c>
      <c r="BL425" s="14" t="s">
        <v>188</v>
      </c>
      <c r="BM425" s="150" t="s">
        <v>1188</v>
      </c>
    </row>
    <row r="426" spans="1:65" s="2" customFormat="1" ht="24.15" customHeight="1">
      <c r="A426" s="26"/>
      <c r="B426" s="138"/>
      <c r="C426" s="139" t="s">
        <v>695</v>
      </c>
      <c r="D426" s="139" t="s">
        <v>167</v>
      </c>
      <c r="E426" s="140" t="s">
        <v>1189</v>
      </c>
      <c r="F426" s="141" t="s">
        <v>1190</v>
      </c>
      <c r="G426" s="142" t="s">
        <v>279</v>
      </c>
      <c r="H426" s="143">
        <v>1</v>
      </c>
      <c r="I426" s="144"/>
      <c r="J426" s="144">
        <f t="shared" si="130"/>
        <v>0</v>
      </c>
      <c r="K426" s="145"/>
      <c r="L426" s="27"/>
      <c r="M426" s="146" t="s">
        <v>1</v>
      </c>
      <c r="N426" s="147" t="s">
        <v>34</v>
      </c>
      <c r="O426" s="148">
        <v>0</v>
      </c>
      <c r="P426" s="148">
        <f t="shared" si="131"/>
        <v>0</v>
      </c>
      <c r="Q426" s="148">
        <v>0</v>
      </c>
      <c r="R426" s="148">
        <f t="shared" si="132"/>
        <v>0</v>
      </c>
      <c r="S426" s="148">
        <v>0</v>
      </c>
      <c r="T426" s="149">
        <f t="shared" si="133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50" t="s">
        <v>188</v>
      </c>
      <c r="AT426" s="150" t="s">
        <v>167</v>
      </c>
      <c r="AU426" s="150" t="s">
        <v>79</v>
      </c>
      <c r="AY426" s="14" t="s">
        <v>165</v>
      </c>
      <c r="BE426" s="151">
        <f t="shared" si="134"/>
        <v>0</v>
      </c>
      <c r="BF426" s="151">
        <f t="shared" si="135"/>
        <v>0</v>
      </c>
      <c r="BG426" s="151">
        <f t="shared" si="136"/>
        <v>0</v>
      </c>
      <c r="BH426" s="151">
        <f t="shared" si="137"/>
        <v>0</v>
      </c>
      <c r="BI426" s="151">
        <f t="shared" si="138"/>
        <v>0</v>
      </c>
      <c r="BJ426" s="14" t="s">
        <v>77</v>
      </c>
      <c r="BK426" s="174">
        <f t="shared" si="139"/>
        <v>0</v>
      </c>
      <c r="BL426" s="14" t="s">
        <v>188</v>
      </c>
      <c r="BM426" s="150" t="s">
        <v>1191</v>
      </c>
    </row>
    <row r="427" spans="1:65" s="2" customFormat="1" ht="24.15" customHeight="1">
      <c r="A427" s="26"/>
      <c r="B427" s="138"/>
      <c r="C427" s="139" t="s">
        <v>1192</v>
      </c>
      <c r="D427" s="139" t="s">
        <v>167</v>
      </c>
      <c r="E427" s="140" t="s">
        <v>1193</v>
      </c>
      <c r="F427" s="141" t="s">
        <v>1194</v>
      </c>
      <c r="G427" s="142" t="s">
        <v>279</v>
      </c>
      <c r="H427" s="143">
        <v>1</v>
      </c>
      <c r="I427" s="144"/>
      <c r="J427" s="144">
        <f t="shared" si="130"/>
        <v>0</v>
      </c>
      <c r="K427" s="145"/>
      <c r="L427" s="27"/>
      <c r="M427" s="146" t="s">
        <v>1</v>
      </c>
      <c r="N427" s="147" t="s">
        <v>34</v>
      </c>
      <c r="O427" s="148">
        <v>0</v>
      </c>
      <c r="P427" s="148">
        <f t="shared" si="131"/>
        <v>0</v>
      </c>
      <c r="Q427" s="148">
        <v>0</v>
      </c>
      <c r="R427" s="148">
        <f t="shared" si="132"/>
        <v>0</v>
      </c>
      <c r="S427" s="148">
        <v>0</v>
      </c>
      <c r="T427" s="149">
        <f t="shared" si="133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50" t="s">
        <v>188</v>
      </c>
      <c r="AT427" s="150" t="s">
        <v>167</v>
      </c>
      <c r="AU427" s="150" t="s">
        <v>79</v>
      </c>
      <c r="AY427" s="14" t="s">
        <v>165</v>
      </c>
      <c r="BE427" s="151">
        <f t="shared" si="134"/>
        <v>0</v>
      </c>
      <c r="BF427" s="151">
        <f t="shared" si="135"/>
        <v>0</v>
      </c>
      <c r="BG427" s="151">
        <f t="shared" si="136"/>
        <v>0</v>
      </c>
      <c r="BH427" s="151">
        <f t="shared" si="137"/>
        <v>0</v>
      </c>
      <c r="BI427" s="151">
        <f t="shared" si="138"/>
        <v>0</v>
      </c>
      <c r="BJ427" s="14" t="s">
        <v>77</v>
      </c>
      <c r="BK427" s="174">
        <f t="shared" si="139"/>
        <v>0</v>
      </c>
      <c r="BL427" s="14" t="s">
        <v>188</v>
      </c>
      <c r="BM427" s="150" t="s">
        <v>1195</v>
      </c>
    </row>
    <row r="428" spans="1:65" s="2" customFormat="1" ht="24.15" customHeight="1">
      <c r="A428" s="26"/>
      <c r="B428" s="138"/>
      <c r="C428" s="139" t="s">
        <v>696</v>
      </c>
      <c r="D428" s="139" t="s">
        <v>167</v>
      </c>
      <c r="E428" s="140" t="s">
        <v>1196</v>
      </c>
      <c r="F428" s="141" t="s">
        <v>1197</v>
      </c>
      <c r="G428" s="142" t="s">
        <v>279</v>
      </c>
      <c r="H428" s="143">
        <v>1</v>
      </c>
      <c r="I428" s="144"/>
      <c r="J428" s="144">
        <f t="shared" si="130"/>
        <v>0</v>
      </c>
      <c r="K428" s="145"/>
      <c r="L428" s="27"/>
      <c r="M428" s="146" t="s">
        <v>1</v>
      </c>
      <c r="N428" s="147" t="s">
        <v>34</v>
      </c>
      <c r="O428" s="148">
        <v>0</v>
      </c>
      <c r="P428" s="148">
        <f t="shared" si="131"/>
        <v>0</v>
      </c>
      <c r="Q428" s="148">
        <v>0</v>
      </c>
      <c r="R428" s="148">
        <f t="shared" si="132"/>
        <v>0</v>
      </c>
      <c r="S428" s="148">
        <v>0</v>
      </c>
      <c r="T428" s="149">
        <f t="shared" si="133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50" t="s">
        <v>188</v>
      </c>
      <c r="AT428" s="150" t="s">
        <v>167</v>
      </c>
      <c r="AU428" s="150" t="s">
        <v>79</v>
      </c>
      <c r="AY428" s="14" t="s">
        <v>165</v>
      </c>
      <c r="BE428" s="151">
        <f t="shared" si="134"/>
        <v>0</v>
      </c>
      <c r="BF428" s="151">
        <f t="shared" si="135"/>
        <v>0</v>
      </c>
      <c r="BG428" s="151">
        <f t="shared" si="136"/>
        <v>0</v>
      </c>
      <c r="BH428" s="151">
        <f t="shared" si="137"/>
        <v>0</v>
      </c>
      <c r="BI428" s="151">
        <f t="shared" si="138"/>
        <v>0</v>
      </c>
      <c r="BJ428" s="14" t="s">
        <v>77</v>
      </c>
      <c r="BK428" s="174">
        <f t="shared" si="139"/>
        <v>0</v>
      </c>
      <c r="BL428" s="14" t="s">
        <v>188</v>
      </c>
      <c r="BM428" s="150" t="s">
        <v>1198</v>
      </c>
    </row>
    <row r="429" spans="1:65" s="2" customFormat="1" ht="24.15" customHeight="1">
      <c r="A429" s="26"/>
      <c r="B429" s="138"/>
      <c r="C429" s="139" t="s">
        <v>1199</v>
      </c>
      <c r="D429" s="139" t="s">
        <v>167</v>
      </c>
      <c r="E429" s="140" t="s">
        <v>1200</v>
      </c>
      <c r="F429" s="141" t="s">
        <v>1201</v>
      </c>
      <c r="G429" s="142" t="s">
        <v>279</v>
      </c>
      <c r="H429" s="143">
        <v>1</v>
      </c>
      <c r="I429" s="144"/>
      <c r="J429" s="144">
        <f t="shared" si="130"/>
        <v>0</v>
      </c>
      <c r="K429" s="145"/>
      <c r="L429" s="27"/>
      <c r="M429" s="146" t="s">
        <v>1</v>
      </c>
      <c r="N429" s="147" t="s">
        <v>34</v>
      </c>
      <c r="O429" s="148">
        <v>0</v>
      </c>
      <c r="P429" s="148">
        <f t="shared" si="131"/>
        <v>0</v>
      </c>
      <c r="Q429" s="148">
        <v>0</v>
      </c>
      <c r="R429" s="148">
        <f t="shared" si="132"/>
        <v>0</v>
      </c>
      <c r="S429" s="148">
        <v>0</v>
      </c>
      <c r="T429" s="149">
        <f t="shared" si="133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50" t="s">
        <v>188</v>
      </c>
      <c r="AT429" s="150" t="s">
        <v>167</v>
      </c>
      <c r="AU429" s="150" t="s">
        <v>79</v>
      </c>
      <c r="AY429" s="14" t="s">
        <v>165</v>
      </c>
      <c r="BE429" s="151">
        <f t="shared" si="134"/>
        <v>0</v>
      </c>
      <c r="BF429" s="151">
        <f t="shared" si="135"/>
        <v>0</v>
      </c>
      <c r="BG429" s="151">
        <f t="shared" si="136"/>
        <v>0</v>
      </c>
      <c r="BH429" s="151">
        <f t="shared" si="137"/>
        <v>0</v>
      </c>
      <c r="BI429" s="151">
        <f t="shared" si="138"/>
        <v>0</v>
      </c>
      <c r="BJ429" s="14" t="s">
        <v>77</v>
      </c>
      <c r="BK429" s="174">
        <f t="shared" si="139"/>
        <v>0</v>
      </c>
      <c r="BL429" s="14" t="s">
        <v>188</v>
      </c>
      <c r="BM429" s="150" t="s">
        <v>1202</v>
      </c>
    </row>
    <row r="430" spans="1:65" s="2" customFormat="1" ht="24.15" customHeight="1">
      <c r="A430" s="26"/>
      <c r="B430" s="138"/>
      <c r="C430" s="139" t="s">
        <v>697</v>
      </c>
      <c r="D430" s="139" t="s">
        <v>167</v>
      </c>
      <c r="E430" s="140" t="s">
        <v>1203</v>
      </c>
      <c r="F430" s="141" t="s">
        <v>1204</v>
      </c>
      <c r="G430" s="142" t="s">
        <v>279</v>
      </c>
      <c r="H430" s="143">
        <v>1</v>
      </c>
      <c r="I430" s="144"/>
      <c r="J430" s="144">
        <f t="shared" si="130"/>
        <v>0</v>
      </c>
      <c r="K430" s="145"/>
      <c r="L430" s="27"/>
      <c r="M430" s="146" t="s">
        <v>1</v>
      </c>
      <c r="N430" s="147" t="s">
        <v>34</v>
      </c>
      <c r="O430" s="148">
        <v>0</v>
      </c>
      <c r="P430" s="148">
        <f t="shared" si="131"/>
        <v>0</v>
      </c>
      <c r="Q430" s="148">
        <v>0</v>
      </c>
      <c r="R430" s="148">
        <f t="shared" si="132"/>
        <v>0</v>
      </c>
      <c r="S430" s="148">
        <v>0</v>
      </c>
      <c r="T430" s="149">
        <f t="shared" si="133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50" t="s">
        <v>188</v>
      </c>
      <c r="AT430" s="150" t="s">
        <v>167</v>
      </c>
      <c r="AU430" s="150" t="s">
        <v>79</v>
      </c>
      <c r="AY430" s="14" t="s">
        <v>165</v>
      </c>
      <c r="BE430" s="151">
        <f t="shared" si="134"/>
        <v>0</v>
      </c>
      <c r="BF430" s="151">
        <f t="shared" si="135"/>
        <v>0</v>
      </c>
      <c r="BG430" s="151">
        <f t="shared" si="136"/>
        <v>0</v>
      </c>
      <c r="BH430" s="151">
        <f t="shared" si="137"/>
        <v>0</v>
      </c>
      <c r="BI430" s="151">
        <f t="shared" si="138"/>
        <v>0</v>
      </c>
      <c r="BJ430" s="14" t="s">
        <v>77</v>
      </c>
      <c r="BK430" s="174">
        <f t="shared" si="139"/>
        <v>0</v>
      </c>
      <c r="BL430" s="14" t="s">
        <v>188</v>
      </c>
      <c r="BM430" s="150" t="s">
        <v>1205</v>
      </c>
    </row>
    <row r="431" spans="1:65" s="2" customFormat="1" ht="24.15" customHeight="1">
      <c r="A431" s="26"/>
      <c r="B431" s="138"/>
      <c r="C431" s="139" t="s">
        <v>1206</v>
      </c>
      <c r="D431" s="139" t="s">
        <v>167</v>
      </c>
      <c r="E431" s="140" t="s">
        <v>1207</v>
      </c>
      <c r="F431" s="141" t="s">
        <v>1208</v>
      </c>
      <c r="G431" s="142" t="s">
        <v>279</v>
      </c>
      <c r="H431" s="143">
        <v>1</v>
      </c>
      <c r="I431" s="144"/>
      <c r="J431" s="144">
        <f t="shared" si="130"/>
        <v>0</v>
      </c>
      <c r="K431" s="145"/>
      <c r="L431" s="27"/>
      <c r="M431" s="146" t="s">
        <v>1</v>
      </c>
      <c r="N431" s="147" t="s">
        <v>34</v>
      </c>
      <c r="O431" s="148">
        <v>0</v>
      </c>
      <c r="P431" s="148">
        <f t="shared" si="131"/>
        <v>0</v>
      </c>
      <c r="Q431" s="148">
        <v>0</v>
      </c>
      <c r="R431" s="148">
        <f t="shared" si="132"/>
        <v>0</v>
      </c>
      <c r="S431" s="148">
        <v>0</v>
      </c>
      <c r="T431" s="149">
        <f t="shared" si="133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50" t="s">
        <v>188</v>
      </c>
      <c r="AT431" s="150" t="s">
        <v>167</v>
      </c>
      <c r="AU431" s="150" t="s">
        <v>79</v>
      </c>
      <c r="AY431" s="14" t="s">
        <v>165</v>
      </c>
      <c r="BE431" s="151">
        <f t="shared" si="134"/>
        <v>0</v>
      </c>
      <c r="BF431" s="151">
        <f t="shared" si="135"/>
        <v>0</v>
      </c>
      <c r="BG431" s="151">
        <f t="shared" si="136"/>
        <v>0</v>
      </c>
      <c r="BH431" s="151">
        <f t="shared" si="137"/>
        <v>0</v>
      </c>
      <c r="BI431" s="151">
        <f t="shared" si="138"/>
        <v>0</v>
      </c>
      <c r="BJ431" s="14" t="s">
        <v>77</v>
      </c>
      <c r="BK431" s="174">
        <f t="shared" si="139"/>
        <v>0</v>
      </c>
      <c r="BL431" s="14" t="s">
        <v>188</v>
      </c>
      <c r="BM431" s="150" t="s">
        <v>1209</v>
      </c>
    </row>
    <row r="432" spans="1:65" s="2" customFormat="1" ht="24.15" customHeight="1">
      <c r="A432" s="26"/>
      <c r="B432" s="138"/>
      <c r="C432" s="139" t="s">
        <v>698</v>
      </c>
      <c r="D432" s="139" t="s">
        <v>167</v>
      </c>
      <c r="E432" s="140" t="s">
        <v>1210</v>
      </c>
      <c r="F432" s="141" t="s">
        <v>1211</v>
      </c>
      <c r="G432" s="142" t="s">
        <v>279</v>
      </c>
      <c r="H432" s="143">
        <v>1</v>
      </c>
      <c r="I432" s="144"/>
      <c r="J432" s="144">
        <f t="shared" si="130"/>
        <v>0</v>
      </c>
      <c r="K432" s="145"/>
      <c r="L432" s="27"/>
      <c r="M432" s="146" t="s">
        <v>1</v>
      </c>
      <c r="N432" s="147" t="s">
        <v>34</v>
      </c>
      <c r="O432" s="148">
        <v>0</v>
      </c>
      <c r="P432" s="148">
        <f t="shared" si="131"/>
        <v>0</v>
      </c>
      <c r="Q432" s="148">
        <v>0</v>
      </c>
      <c r="R432" s="148">
        <f t="shared" si="132"/>
        <v>0</v>
      </c>
      <c r="S432" s="148">
        <v>0</v>
      </c>
      <c r="T432" s="149">
        <f t="shared" si="133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50" t="s">
        <v>188</v>
      </c>
      <c r="AT432" s="150" t="s">
        <v>167</v>
      </c>
      <c r="AU432" s="150" t="s">
        <v>79</v>
      </c>
      <c r="AY432" s="14" t="s">
        <v>165</v>
      </c>
      <c r="BE432" s="151">
        <f t="shared" si="134"/>
        <v>0</v>
      </c>
      <c r="BF432" s="151">
        <f t="shared" si="135"/>
        <v>0</v>
      </c>
      <c r="BG432" s="151">
        <f t="shared" si="136"/>
        <v>0</v>
      </c>
      <c r="BH432" s="151">
        <f t="shared" si="137"/>
        <v>0</v>
      </c>
      <c r="BI432" s="151">
        <f t="shared" si="138"/>
        <v>0</v>
      </c>
      <c r="BJ432" s="14" t="s">
        <v>77</v>
      </c>
      <c r="BK432" s="174">
        <f t="shared" si="139"/>
        <v>0</v>
      </c>
      <c r="BL432" s="14" t="s">
        <v>188</v>
      </c>
      <c r="BM432" s="150" t="s">
        <v>1212</v>
      </c>
    </row>
    <row r="433" spans="1:65" s="2" customFormat="1" ht="24.15" customHeight="1">
      <c r="A433" s="26"/>
      <c r="B433" s="138"/>
      <c r="C433" s="139" t="s">
        <v>1213</v>
      </c>
      <c r="D433" s="139" t="s">
        <v>167</v>
      </c>
      <c r="E433" s="140" t="s">
        <v>1214</v>
      </c>
      <c r="F433" s="141" t="s">
        <v>1215</v>
      </c>
      <c r="G433" s="142" t="s">
        <v>279</v>
      </c>
      <c r="H433" s="143">
        <v>1</v>
      </c>
      <c r="I433" s="144"/>
      <c r="J433" s="144">
        <f t="shared" ref="J433:J462" si="140">ROUND(I433*H433,2)</f>
        <v>0</v>
      </c>
      <c r="K433" s="145"/>
      <c r="L433" s="27"/>
      <c r="M433" s="146" t="s">
        <v>1</v>
      </c>
      <c r="N433" s="147" t="s">
        <v>34</v>
      </c>
      <c r="O433" s="148">
        <v>0</v>
      </c>
      <c r="P433" s="148">
        <f t="shared" ref="P433:P462" si="141">O433*H433</f>
        <v>0</v>
      </c>
      <c r="Q433" s="148">
        <v>0</v>
      </c>
      <c r="R433" s="148">
        <f t="shared" ref="R433:R462" si="142">Q433*H433</f>
        <v>0</v>
      </c>
      <c r="S433" s="148">
        <v>0</v>
      </c>
      <c r="T433" s="149">
        <f t="shared" ref="T433:T462" si="143">S433*H433</f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50" t="s">
        <v>188</v>
      </c>
      <c r="AT433" s="150" t="s">
        <v>167</v>
      </c>
      <c r="AU433" s="150" t="s">
        <v>79</v>
      </c>
      <c r="AY433" s="14" t="s">
        <v>165</v>
      </c>
      <c r="BE433" s="151">
        <f t="shared" ref="BE433:BE465" si="144">IF(N433="základní",J433,0)</f>
        <v>0</v>
      </c>
      <c r="BF433" s="151">
        <f t="shared" ref="BF433:BF465" si="145">IF(N433="snížená",J433,0)</f>
        <v>0</v>
      </c>
      <c r="BG433" s="151">
        <f t="shared" ref="BG433:BG465" si="146">IF(N433="zákl. přenesená",J433,0)</f>
        <v>0</v>
      </c>
      <c r="BH433" s="151">
        <f t="shared" ref="BH433:BH465" si="147">IF(N433="sníž. přenesená",J433,0)</f>
        <v>0</v>
      </c>
      <c r="BI433" s="151">
        <f t="shared" ref="BI433:BI465" si="148">IF(N433="nulová",J433,0)</f>
        <v>0</v>
      </c>
      <c r="BJ433" s="14" t="s">
        <v>77</v>
      </c>
      <c r="BK433" s="174">
        <f t="shared" ref="BK433:BK465" si="149">ROUND(I433*H433,2)</f>
        <v>0</v>
      </c>
      <c r="BL433" s="14" t="s">
        <v>188</v>
      </c>
      <c r="BM433" s="150" t="s">
        <v>1216</v>
      </c>
    </row>
    <row r="434" spans="1:65" s="2" customFormat="1" ht="24.15" customHeight="1">
      <c r="A434" s="26"/>
      <c r="B434" s="138"/>
      <c r="C434" s="139" t="s">
        <v>699</v>
      </c>
      <c r="D434" s="139" t="s">
        <v>167</v>
      </c>
      <c r="E434" s="140" t="s">
        <v>1217</v>
      </c>
      <c r="F434" s="141" t="s">
        <v>1218</v>
      </c>
      <c r="G434" s="142" t="s">
        <v>279</v>
      </c>
      <c r="H434" s="143">
        <v>1</v>
      </c>
      <c r="I434" s="144"/>
      <c r="J434" s="144">
        <f t="shared" si="140"/>
        <v>0</v>
      </c>
      <c r="K434" s="145"/>
      <c r="L434" s="27"/>
      <c r="M434" s="146" t="s">
        <v>1</v>
      </c>
      <c r="N434" s="147" t="s">
        <v>34</v>
      </c>
      <c r="O434" s="148">
        <v>0</v>
      </c>
      <c r="P434" s="148">
        <f t="shared" si="141"/>
        <v>0</v>
      </c>
      <c r="Q434" s="148">
        <v>0</v>
      </c>
      <c r="R434" s="148">
        <f t="shared" si="142"/>
        <v>0</v>
      </c>
      <c r="S434" s="148">
        <v>0</v>
      </c>
      <c r="T434" s="149">
        <f t="shared" si="143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50" t="s">
        <v>188</v>
      </c>
      <c r="AT434" s="150" t="s">
        <v>167</v>
      </c>
      <c r="AU434" s="150" t="s">
        <v>79</v>
      </c>
      <c r="AY434" s="14" t="s">
        <v>165</v>
      </c>
      <c r="BE434" s="151">
        <f t="shared" si="144"/>
        <v>0</v>
      </c>
      <c r="BF434" s="151">
        <f t="shared" si="145"/>
        <v>0</v>
      </c>
      <c r="BG434" s="151">
        <f t="shared" si="146"/>
        <v>0</v>
      </c>
      <c r="BH434" s="151">
        <f t="shared" si="147"/>
        <v>0</v>
      </c>
      <c r="BI434" s="151">
        <f t="shared" si="148"/>
        <v>0</v>
      </c>
      <c r="BJ434" s="14" t="s">
        <v>77</v>
      </c>
      <c r="BK434" s="174">
        <f t="shared" si="149"/>
        <v>0</v>
      </c>
      <c r="BL434" s="14" t="s">
        <v>188</v>
      </c>
      <c r="BM434" s="150" t="s">
        <v>1219</v>
      </c>
    </row>
    <row r="435" spans="1:65" s="2" customFormat="1" ht="33" customHeight="1">
      <c r="A435" s="26"/>
      <c r="B435" s="138"/>
      <c r="C435" s="139" t="s">
        <v>1220</v>
      </c>
      <c r="D435" s="139" t="s">
        <v>167</v>
      </c>
      <c r="E435" s="140" t="s">
        <v>1221</v>
      </c>
      <c r="F435" s="141" t="s">
        <v>1222</v>
      </c>
      <c r="G435" s="142" t="s">
        <v>279</v>
      </c>
      <c r="H435" s="143">
        <v>1</v>
      </c>
      <c r="I435" s="144"/>
      <c r="J435" s="144">
        <f t="shared" si="140"/>
        <v>0</v>
      </c>
      <c r="K435" s="145"/>
      <c r="L435" s="27"/>
      <c r="M435" s="146" t="s">
        <v>1</v>
      </c>
      <c r="N435" s="147" t="s">
        <v>34</v>
      </c>
      <c r="O435" s="148">
        <v>0</v>
      </c>
      <c r="P435" s="148">
        <f t="shared" si="141"/>
        <v>0</v>
      </c>
      <c r="Q435" s="148">
        <v>0</v>
      </c>
      <c r="R435" s="148">
        <f t="shared" si="142"/>
        <v>0</v>
      </c>
      <c r="S435" s="148">
        <v>0</v>
      </c>
      <c r="T435" s="149">
        <f t="shared" si="143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50" t="s">
        <v>188</v>
      </c>
      <c r="AT435" s="150" t="s">
        <v>167</v>
      </c>
      <c r="AU435" s="150" t="s">
        <v>79</v>
      </c>
      <c r="AY435" s="14" t="s">
        <v>165</v>
      </c>
      <c r="BE435" s="151">
        <f t="shared" si="144"/>
        <v>0</v>
      </c>
      <c r="BF435" s="151">
        <f t="shared" si="145"/>
        <v>0</v>
      </c>
      <c r="BG435" s="151">
        <f t="shared" si="146"/>
        <v>0</v>
      </c>
      <c r="BH435" s="151">
        <f t="shared" si="147"/>
        <v>0</v>
      </c>
      <c r="BI435" s="151">
        <f t="shared" si="148"/>
        <v>0</v>
      </c>
      <c r="BJ435" s="14" t="s">
        <v>77</v>
      </c>
      <c r="BK435" s="174">
        <f t="shared" si="149"/>
        <v>0</v>
      </c>
      <c r="BL435" s="14" t="s">
        <v>188</v>
      </c>
      <c r="BM435" s="150" t="s">
        <v>1223</v>
      </c>
    </row>
    <row r="436" spans="1:65" s="2" customFormat="1" ht="33" customHeight="1">
      <c r="A436" s="26"/>
      <c r="B436" s="138"/>
      <c r="C436" s="139" t="s">
        <v>700</v>
      </c>
      <c r="D436" s="139" t="s">
        <v>167</v>
      </c>
      <c r="E436" s="140" t="s">
        <v>1224</v>
      </c>
      <c r="F436" s="141" t="s">
        <v>1225</v>
      </c>
      <c r="G436" s="142" t="s">
        <v>170</v>
      </c>
      <c r="H436" s="143">
        <v>1</v>
      </c>
      <c r="I436" s="144"/>
      <c r="J436" s="144">
        <f t="shared" si="140"/>
        <v>0</v>
      </c>
      <c r="K436" s="145"/>
      <c r="L436" s="27"/>
      <c r="M436" s="146" t="s">
        <v>1</v>
      </c>
      <c r="N436" s="147" t="s">
        <v>34</v>
      </c>
      <c r="O436" s="148">
        <v>0</v>
      </c>
      <c r="P436" s="148">
        <f t="shared" si="141"/>
        <v>0</v>
      </c>
      <c r="Q436" s="148">
        <v>0</v>
      </c>
      <c r="R436" s="148">
        <f t="shared" si="142"/>
        <v>0</v>
      </c>
      <c r="S436" s="148">
        <v>0</v>
      </c>
      <c r="T436" s="149">
        <f t="shared" si="143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50" t="s">
        <v>188</v>
      </c>
      <c r="AT436" s="150" t="s">
        <v>167</v>
      </c>
      <c r="AU436" s="150" t="s">
        <v>79</v>
      </c>
      <c r="AY436" s="14" t="s">
        <v>165</v>
      </c>
      <c r="BE436" s="151">
        <f t="shared" si="144"/>
        <v>0</v>
      </c>
      <c r="BF436" s="151">
        <f t="shared" si="145"/>
        <v>0</v>
      </c>
      <c r="BG436" s="151">
        <f t="shared" si="146"/>
        <v>0</v>
      </c>
      <c r="BH436" s="151">
        <f t="shared" si="147"/>
        <v>0</v>
      </c>
      <c r="BI436" s="151">
        <f t="shared" si="148"/>
        <v>0</v>
      </c>
      <c r="BJ436" s="14" t="s">
        <v>77</v>
      </c>
      <c r="BK436" s="174">
        <f t="shared" si="149"/>
        <v>0</v>
      </c>
      <c r="BL436" s="14" t="s">
        <v>188</v>
      </c>
      <c r="BM436" s="150" t="s">
        <v>1226</v>
      </c>
    </row>
    <row r="437" spans="1:65" s="2" customFormat="1" ht="33" customHeight="1">
      <c r="A437" s="26"/>
      <c r="B437" s="138"/>
      <c r="C437" s="139" t="s">
        <v>1227</v>
      </c>
      <c r="D437" s="139" t="s">
        <v>167</v>
      </c>
      <c r="E437" s="140" t="s">
        <v>1228</v>
      </c>
      <c r="F437" s="141" t="s">
        <v>1229</v>
      </c>
      <c r="G437" s="142" t="s">
        <v>170</v>
      </c>
      <c r="H437" s="143">
        <v>1</v>
      </c>
      <c r="I437" s="144"/>
      <c r="J437" s="144">
        <f t="shared" si="140"/>
        <v>0</v>
      </c>
      <c r="K437" s="145"/>
      <c r="L437" s="27"/>
      <c r="M437" s="146" t="s">
        <v>1</v>
      </c>
      <c r="N437" s="147" t="s">
        <v>34</v>
      </c>
      <c r="O437" s="148">
        <v>0</v>
      </c>
      <c r="P437" s="148">
        <f t="shared" si="141"/>
        <v>0</v>
      </c>
      <c r="Q437" s="148">
        <v>0</v>
      </c>
      <c r="R437" s="148">
        <f t="shared" si="142"/>
        <v>0</v>
      </c>
      <c r="S437" s="148">
        <v>0</v>
      </c>
      <c r="T437" s="149">
        <f t="shared" si="143"/>
        <v>0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50" t="s">
        <v>188</v>
      </c>
      <c r="AT437" s="150" t="s">
        <v>167</v>
      </c>
      <c r="AU437" s="150" t="s">
        <v>79</v>
      </c>
      <c r="AY437" s="14" t="s">
        <v>165</v>
      </c>
      <c r="BE437" s="151">
        <f t="shared" si="144"/>
        <v>0</v>
      </c>
      <c r="BF437" s="151">
        <f t="shared" si="145"/>
        <v>0</v>
      </c>
      <c r="BG437" s="151">
        <f t="shared" si="146"/>
        <v>0</v>
      </c>
      <c r="BH437" s="151">
        <f t="shared" si="147"/>
        <v>0</v>
      </c>
      <c r="BI437" s="151">
        <f t="shared" si="148"/>
        <v>0</v>
      </c>
      <c r="BJ437" s="14" t="s">
        <v>77</v>
      </c>
      <c r="BK437" s="174">
        <f t="shared" si="149"/>
        <v>0</v>
      </c>
      <c r="BL437" s="14" t="s">
        <v>188</v>
      </c>
      <c r="BM437" s="150" t="s">
        <v>1230</v>
      </c>
    </row>
    <row r="438" spans="1:65" s="2" customFormat="1" ht="33" customHeight="1">
      <c r="A438" s="26"/>
      <c r="B438" s="138"/>
      <c r="C438" s="139" t="s">
        <v>701</v>
      </c>
      <c r="D438" s="139" t="s">
        <v>167</v>
      </c>
      <c r="E438" s="140" t="s">
        <v>1231</v>
      </c>
      <c r="F438" s="141" t="s">
        <v>1232</v>
      </c>
      <c r="G438" s="142" t="s">
        <v>279</v>
      </c>
      <c r="H438" s="143">
        <v>2</v>
      </c>
      <c r="I438" s="144"/>
      <c r="J438" s="144">
        <f t="shared" si="140"/>
        <v>0</v>
      </c>
      <c r="K438" s="145"/>
      <c r="L438" s="27"/>
      <c r="M438" s="146" t="s">
        <v>1</v>
      </c>
      <c r="N438" s="147" t="s">
        <v>34</v>
      </c>
      <c r="O438" s="148">
        <v>0</v>
      </c>
      <c r="P438" s="148">
        <f t="shared" si="141"/>
        <v>0</v>
      </c>
      <c r="Q438" s="148">
        <v>0</v>
      </c>
      <c r="R438" s="148">
        <f t="shared" si="142"/>
        <v>0</v>
      </c>
      <c r="S438" s="148">
        <v>0</v>
      </c>
      <c r="T438" s="149">
        <f t="shared" si="143"/>
        <v>0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50" t="s">
        <v>188</v>
      </c>
      <c r="AT438" s="150" t="s">
        <v>167</v>
      </c>
      <c r="AU438" s="150" t="s">
        <v>79</v>
      </c>
      <c r="AY438" s="14" t="s">
        <v>165</v>
      </c>
      <c r="BE438" s="151">
        <f t="shared" si="144"/>
        <v>0</v>
      </c>
      <c r="BF438" s="151">
        <f t="shared" si="145"/>
        <v>0</v>
      </c>
      <c r="BG438" s="151">
        <f t="shared" si="146"/>
        <v>0</v>
      </c>
      <c r="BH438" s="151">
        <f t="shared" si="147"/>
        <v>0</v>
      </c>
      <c r="BI438" s="151">
        <f t="shared" si="148"/>
        <v>0</v>
      </c>
      <c r="BJ438" s="14" t="s">
        <v>77</v>
      </c>
      <c r="BK438" s="174">
        <f t="shared" si="149"/>
        <v>0</v>
      </c>
      <c r="BL438" s="14" t="s">
        <v>188</v>
      </c>
      <c r="BM438" s="150" t="s">
        <v>1233</v>
      </c>
    </row>
    <row r="439" spans="1:65" s="2" customFormat="1" ht="33" customHeight="1">
      <c r="A439" s="26"/>
      <c r="B439" s="138"/>
      <c r="C439" s="139" t="s">
        <v>1234</v>
      </c>
      <c r="D439" s="139" t="s">
        <v>167</v>
      </c>
      <c r="E439" s="140" t="s">
        <v>1235</v>
      </c>
      <c r="F439" s="141" t="s">
        <v>1236</v>
      </c>
      <c r="G439" s="142" t="s">
        <v>279</v>
      </c>
      <c r="H439" s="143">
        <v>1</v>
      </c>
      <c r="I439" s="144"/>
      <c r="J439" s="144">
        <f t="shared" si="140"/>
        <v>0</v>
      </c>
      <c r="K439" s="145"/>
      <c r="L439" s="27"/>
      <c r="M439" s="146" t="s">
        <v>1</v>
      </c>
      <c r="N439" s="147" t="s">
        <v>34</v>
      </c>
      <c r="O439" s="148">
        <v>0</v>
      </c>
      <c r="P439" s="148">
        <f t="shared" si="141"/>
        <v>0</v>
      </c>
      <c r="Q439" s="148">
        <v>0</v>
      </c>
      <c r="R439" s="148">
        <f t="shared" si="142"/>
        <v>0</v>
      </c>
      <c r="S439" s="148">
        <v>0</v>
      </c>
      <c r="T439" s="149">
        <f t="shared" si="143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50" t="s">
        <v>188</v>
      </c>
      <c r="AT439" s="150" t="s">
        <v>167</v>
      </c>
      <c r="AU439" s="150" t="s">
        <v>79</v>
      </c>
      <c r="AY439" s="14" t="s">
        <v>165</v>
      </c>
      <c r="BE439" s="151">
        <f t="shared" si="144"/>
        <v>0</v>
      </c>
      <c r="BF439" s="151">
        <f t="shared" si="145"/>
        <v>0</v>
      </c>
      <c r="BG439" s="151">
        <f t="shared" si="146"/>
        <v>0</v>
      </c>
      <c r="BH439" s="151">
        <f t="shared" si="147"/>
        <v>0</v>
      </c>
      <c r="BI439" s="151">
        <f t="shared" si="148"/>
        <v>0</v>
      </c>
      <c r="BJ439" s="14" t="s">
        <v>77</v>
      </c>
      <c r="BK439" s="174">
        <f t="shared" si="149"/>
        <v>0</v>
      </c>
      <c r="BL439" s="14" t="s">
        <v>188</v>
      </c>
      <c r="BM439" s="150" t="s">
        <v>1237</v>
      </c>
    </row>
    <row r="440" spans="1:65" s="2" customFormat="1" ht="33" customHeight="1">
      <c r="A440" s="26"/>
      <c r="B440" s="138"/>
      <c r="C440" s="139" t="s">
        <v>702</v>
      </c>
      <c r="D440" s="139" t="s">
        <v>167</v>
      </c>
      <c r="E440" s="140" t="s">
        <v>1238</v>
      </c>
      <c r="F440" s="141" t="s">
        <v>1239</v>
      </c>
      <c r="G440" s="142" t="s">
        <v>279</v>
      </c>
      <c r="H440" s="143">
        <v>1</v>
      </c>
      <c r="I440" s="144"/>
      <c r="J440" s="144">
        <f t="shared" si="140"/>
        <v>0</v>
      </c>
      <c r="K440" s="145"/>
      <c r="L440" s="27"/>
      <c r="M440" s="146" t="s">
        <v>1</v>
      </c>
      <c r="N440" s="147" t="s">
        <v>34</v>
      </c>
      <c r="O440" s="148">
        <v>0</v>
      </c>
      <c r="P440" s="148">
        <f t="shared" si="141"/>
        <v>0</v>
      </c>
      <c r="Q440" s="148">
        <v>0</v>
      </c>
      <c r="R440" s="148">
        <f t="shared" si="142"/>
        <v>0</v>
      </c>
      <c r="S440" s="148">
        <v>0</v>
      </c>
      <c r="T440" s="149">
        <f t="shared" si="143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50" t="s">
        <v>188</v>
      </c>
      <c r="AT440" s="150" t="s">
        <v>167</v>
      </c>
      <c r="AU440" s="150" t="s">
        <v>79</v>
      </c>
      <c r="AY440" s="14" t="s">
        <v>165</v>
      </c>
      <c r="BE440" s="151">
        <f t="shared" si="144"/>
        <v>0</v>
      </c>
      <c r="BF440" s="151">
        <f t="shared" si="145"/>
        <v>0</v>
      </c>
      <c r="BG440" s="151">
        <f t="shared" si="146"/>
        <v>0</v>
      </c>
      <c r="BH440" s="151">
        <f t="shared" si="147"/>
        <v>0</v>
      </c>
      <c r="BI440" s="151">
        <f t="shared" si="148"/>
        <v>0</v>
      </c>
      <c r="BJ440" s="14" t="s">
        <v>77</v>
      </c>
      <c r="BK440" s="174">
        <f t="shared" si="149"/>
        <v>0</v>
      </c>
      <c r="BL440" s="14" t="s">
        <v>188</v>
      </c>
      <c r="BM440" s="150" t="s">
        <v>1240</v>
      </c>
    </row>
    <row r="441" spans="1:65" s="2" customFormat="1" ht="33" customHeight="1">
      <c r="A441" s="26"/>
      <c r="B441" s="138"/>
      <c r="C441" s="139" t="s">
        <v>1241</v>
      </c>
      <c r="D441" s="139" t="s">
        <v>167</v>
      </c>
      <c r="E441" s="140" t="s">
        <v>1242</v>
      </c>
      <c r="F441" s="141" t="s">
        <v>1243</v>
      </c>
      <c r="G441" s="142" t="s">
        <v>170</v>
      </c>
      <c r="H441" s="143">
        <v>1</v>
      </c>
      <c r="I441" s="144"/>
      <c r="J441" s="144">
        <f t="shared" si="140"/>
        <v>0</v>
      </c>
      <c r="K441" s="145"/>
      <c r="L441" s="27"/>
      <c r="M441" s="146" t="s">
        <v>1</v>
      </c>
      <c r="N441" s="147" t="s">
        <v>34</v>
      </c>
      <c r="O441" s="148">
        <v>0</v>
      </c>
      <c r="P441" s="148">
        <f t="shared" si="141"/>
        <v>0</v>
      </c>
      <c r="Q441" s="148">
        <v>0</v>
      </c>
      <c r="R441" s="148">
        <f t="shared" si="142"/>
        <v>0</v>
      </c>
      <c r="S441" s="148">
        <v>0</v>
      </c>
      <c r="T441" s="149">
        <f t="shared" si="143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50" t="s">
        <v>188</v>
      </c>
      <c r="AT441" s="150" t="s">
        <v>167</v>
      </c>
      <c r="AU441" s="150" t="s">
        <v>79</v>
      </c>
      <c r="AY441" s="14" t="s">
        <v>165</v>
      </c>
      <c r="BE441" s="151">
        <f t="shared" si="144"/>
        <v>0</v>
      </c>
      <c r="BF441" s="151">
        <f t="shared" si="145"/>
        <v>0</v>
      </c>
      <c r="BG441" s="151">
        <f t="shared" si="146"/>
        <v>0</v>
      </c>
      <c r="BH441" s="151">
        <f t="shared" si="147"/>
        <v>0</v>
      </c>
      <c r="BI441" s="151">
        <f t="shared" si="148"/>
        <v>0</v>
      </c>
      <c r="BJ441" s="14" t="s">
        <v>77</v>
      </c>
      <c r="BK441" s="174">
        <f t="shared" si="149"/>
        <v>0</v>
      </c>
      <c r="BL441" s="14" t="s">
        <v>188</v>
      </c>
      <c r="BM441" s="150" t="s">
        <v>1244</v>
      </c>
    </row>
    <row r="442" spans="1:65" s="2" customFormat="1" ht="33" customHeight="1">
      <c r="A442" s="26"/>
      <c r="B442" s="138"/>
      <c r="C442" s="139" t="s">
        <v>703</v>
      </c>
      <c r="D442" s="139" t="s">
        <v>167</v>
      </c>
      <c r="E442" s="140" t="s">
        <v>1245</v>
      </c>
      <c r="F442" s="141" t="s">
        <v>1246</v>
      </c>
      <c r="G442" s="142" t="s">
        <v>170</v>
      </c>
      <c r="H442" s="143">
        <v>1</v>
      </c>
      <c r="I442" s="144"/>
      <c r="J442" s="144">
        <f t="shared" si="140"/>
        <v>0</v>
      </c>
      <c r="K442" s="145"/>
      <c r="L442" s="27"/>
      <c r="M442" s="146" t="s">
        <v>1</v>
      </c>
      <c r="N442" s="147" t="s">
        <v>34</v>
      </c>
      <c r="O442" s="148">
        <v>0</v>
      </c>
      <c r="P442" s="148">
        <f t="shared" si="141"/>
        <v>0</v>
      </c>
      <c r="Q442" s="148">
        <v>0</v>
      </c>
      <c r="R442" s="148">
        <f t="shared" si="142"/>
        <v>0</v>
      </c>
      <c r="S442" s="148">
        <v>0</v>
      </c>
      <c r="T442" s="149">
        <f t="shared" si="143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50" t="s">
        <v>188</v>
      </c>
      <c r="AT442" s="150" t="s">
        <v>167</v>
      </c>
      <c r="AU442" s="150" t="s">
        <v>79</v>
      </c>
      <c r="AY442" s="14" t="s">
        <v>165</v>
      </c>
      <c r="BE442" s="151">
        <f t="shared" si="144"/>
        <v>0</v>
      </c>
      <c r="BF442" s="151">
        <f t="shared" si="145"/>
        <v>0</v>
      </c>
      <c r="BG442" s="151">
        <f t="shared" si="146"/>
        <v>0</v>
      </c>
      <c r="BH442" s="151">
        <f t="shared" si="147"/>
        <v>0</v>
      </c>
      <c r="BI442" s="151">
        <f t="shared" si="148"/>
        <v>0</v>
      </c>
      <c r="BJ442" s="14" t="s">
        <v>77</v>
      </c>
      <c r="BK442" s="174">
        <f t="shared" si="149"/>
        <v>0</v>
      </c>
      <c r="BL442" s="14" t="s">
        <v>188</v>
      </c>
      <c r="BM442" s="150" t="s">
        <v>1247</v>
      </c>
    </row>
    <row r="443" spans="1:65" s="2" customFormat="1" ht="33" customHeight="1">
      <c r="A443" s="26"/>
      <c r="B443" s="138"/>
      <c r="C443" s="139" t="s">
        <v>1248</v>
      </c>
      <c r="D443" s="139" t="s">
        <v>167</v>
      </c>
      <c r="E443" s="140" t="s">
        <v>1249</v>
      </c>
      <c r="F443" s="141" t="s">
        <v>1250</v>
      </c>
      <c r="G443" s="142" t="s">
        <v>170</v>
      </c>
      <c r="H443" s="143">
        <v>1</v>
      </c>
      <c r="I443" s="144"/>
      <c r="J443" s="144">
        <f t="shared" si="140"/>
        <v>0</v>
      </c>
      <c r="K443" s="145"/>
      <c r="L443" s="27"/>
      <c r="M443" s="146" t="s">
        <v>1</v>
      </c>
      <c r="N443" s="147" t="s">
        <v>34</v>
      </c>
      <c r="O443" s="148">
        <v>0</v>
      </c>
      <c r="P443" s="148">
        <f t="shared" si="141"/>
        <v>0</v>
      </c>
      <c r="Q443" s="148">
        <v>0</v>
      </c>
      <c r="R443" s="148">
        <f t="shared" si="142"/>
        <v>0</v>
      </c>
      <c r="S443" s="148">
        <v>0</v>
      </c>
      <c r="T443" s="149">
        <f t="shared" si="143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50" t="s">
        <v>188</v>
      </c>
      <c r="AT443" s="150" t="s">
        <v>167</v>
      </c>
      <c r="AU443" s="150" t="s">
        <v>79</v>
      </c>
      <c r="AY443" s="14" t="s">
        <v>165</v>
      </c>
      <c r="BE443" s="151">
        <f t="shared" si="144"/>
        <v>0</v>
      </c>
      <c r="BF443" s="151">
        <f t="shared" si="145"/>
        <v>0</v>
      </c>
      <c r="BG443" s="151">
        <f t="shared" si="146"/>
        <v>0</v>
      </c>
      <c r="BH443" s="151">
        <f t="shared" si="147"/>
        <v>0</v>
      </c>
      <c r="BI443" s="151">
        <f t="shared" si="148"/>
        <v>0</v>
      </c>
      <c r="BJ443" s="14" t="s">
        <v>77</v>
      </c>
      <c r="BK443" s="174">
        <f t="shared" si="149"/>
        <v>0</v>
      </c>
      <c r="BL443" s="14" t="s">
        <v>188</v>
      </c>
      <c r="BM443" s="150" t="s">
        <v>1251</v>
      </c>
    </row>
    <row r="444" spans="1:65" s="2" customFormat="1" ht="33" customHeight="1">
      <c r="A444" s="26"/>
      <c r="B444" s="138"/>
      <c r="C444" s="139" t="s">
        <v>704</v>
      </c>
      <c r="D444" s="139" t="s">
        <v>167</v>
      </c>
      <c r="E444" s="140" t="s">
        <v>1252</v>
      </c>
      <c r="F444" s="141" t="s">
        <v>1253</v>
      </c>
      <c r="G444" s="142" t="s">
        <v>170</v>
      </c>
      <c r="H444" s="143">
        <v>1</v>
      </c>
      <c r="I444" s="144"/>
      <c r="J444" s="144">
        <f t="shared" si="140"/>
        <v>0</v>
      </c>
      <c r="K444" s="145"/>
      <c r="L444" s="27"/>
      <c r="M444" s="146" t="s">
        <v>1</v>
      </c>
      <c r="N444" s="147" t="s">
        <v>34</v>
      </c>
      <c r="O444" s="148">
        <v>0</v>
      </c>
      <c r="P444" s="148">
        <f t="shared" si="141"/>
        <v>0</v>
      </c>
      <c r="Q444" s="148">
        <v>0</v>
      </c>
      <c r="R444" s="148">
        <f t="shared" si="142"/>
        <v>0</v>
      </c>
      <c r="S444" s="148">
        <v>0</v>
      </c>
      <c r="T444" s="149">
        <f t="shared" si="143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50" t="s">
        <v>188</v>
      </c>
      <c r="AT444" s="150" t="s">
        <v>167</v>
      </c>
      <c r="AU444" s="150" t="s">
        <v>79</v>
      </c>
      <c r="AY444" s="14" t="s">
        <v>165</v>
      </c>
      <c r="BE444" s="151">
        <f t="shared" si="144"/>
        <v>0</v>
      </c>
      <c r="BF444" s="151">
        <f t="shared" si="145"/>
        <v>0</v>
      </c>
      <c r="BG444" s="151">
        <f t="shared" si="146"/>
        <v>0</v>
      </c>
      <c r="BH444" s="151">
        <f t="shared" si="147"/>
        <v>0</v>
      </c>
      <c r="BI444" s="151">
        <f t="shared" si="148"/>
        <v>0</v>
      </c>
      <c r="BJ444" s="14" t="s">
        <v>77</v>
      </c>
      <c r="BK444" s="174">
        <f t="shared" si="149"/>
        <v>0</v>
      </c>
      <c r="BL444" s="14" t="s">
        <v>188</v>
      </c>
      <c r="BM444" s="150" t="s">
        <v>1254</v>
      </c>
    </row>
    <row r="445" spans="1:65" s="2" customFormat="1" ht="33" customHeight="1">
      <c r="A445" s="26"/>
      <c r="B445" s="138"/>
      <c r="C445" s="139" t="s">
        <v>1255</v>
      </c>
      <c r="D445" s="139" t="s">
        <v>167</v>
      </c>
      <c r="E445" s="140" t="s">
        <v>1256</v>
      </c>
      <c r="F445" s="141" t="s">
        <v>1257</v>
      </c>
      <c r="G445" s="142" t="s">
        <v>170</v>
      </c>
      <c r="H445" s="143">
        <v>1</v>
      </c>
      <c r="I445" s="144"/>
      <c r="J445" s="144">
        <f t="shared" si="140"/>
        <v>0</v>
      </c>
      <c r="K445" s="145"/>
      <c r="L445" s="27"/>
      <c r="M445" s="146" t="s">
        <v>1</v>
      </c>
      <c r="N445" s="147" t="s">
        <v>34</v>
      </c>
      <c r="O445" s="148">
        <v>0</v>
      </c>
      <c r="P445" s="148">
        <f t="shared" si="141"/>
        <v>0</v>
      </c>
      <c r="Q445" s="148">
        <v>0</v>
      </c>
      <c r="R445" s="148">
        <f t="shared" si="142"/>
        <v>0</v>
      </c>
      <c r="S445" s="148">
        <v>0</v>
      </c>
      <c r="T445" s="149">
        <f t="shared" si="143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50" t="s">
        <v>188</v>
      </c>
      <c r="AT445" s="150" t="s">
        <v>167</v>
      </c>
      <c r="AU445" s="150" t="s">
        <v>79</v>
      </c>
      <c r="AY445" s="14" t="s">
        <v>165</v>
      </c>
      <c r="BE445" s="151">
        <f t="shared" si="144"/>
        <v>0</v>
      </c>
      <c r="BF445" s="151">
        <f t="shared" si="145"/>
        <v>0</v>
      </c>
      <c r="BG445" s="151">
        <f t="shared" si="146"/>
        <v>0</v>
      </c>
      <c r="BH445" s="151">
        <f t="shared" si="147"/>
        <v>0</v>
      </c>
      <c r="BI445" s="151">
        <f t="shared" si="148"/>
        <v>0</v>
      </c>
      <c r="BJ445" s="14" t="s">
        <v>77</v>
      </c>
      <c r="BK445" s="174">
        <f t="shared" si="149"/>
        <v>0</v>
      </c>
      <c r="BL445" s="14" t="s">
        <v>188</v>
      </c>
      <c r="BM445" s="150" t="s">
        <v>1258</v>
      </c>
    </row>
    <row r="446" spans="1:65" s="2" customFormat="1" ht="33" customHeight="1">
      <c r="A446" s="26"/>
      <c r="B446" s="138"/>
      <c r="C446" s="139" t="s">
        <v>705</v>
      </c>
      <c r="D446" s="139" t="s">
        <v>167</v>
      </c>
      <c r="E446" s="140" t="s">
        <v>1259</v>
      </c>
      <c r="F446" s="141" t="s">
        <v>1260</v>
      </c>
      <c r="G446" s="142" t="s">
        <v>170</v>
      </c>
      <c r="H446" s="143">
        <v>1</v>
      </c>
      <c r="I446" s="144"/>
      <c r="J446" s="144">
        <f t="shared" si="140"/>
        <v>0</v>
      </c>
      <c r="K446" s="145"/>
      <c r="L446" s="27"/>
      <c r="M446" s="146" t="s">
        <v>1</v>
      </c>
      <c r="N446" s="147" t="s">
        <v>34</v>
      </c>
      <c r="O446" s="148">
        <v>0</v>
      </c>
      <c r="P446" s="148">
        <f t="shared" si="141"/>
        <v>0</v>
      </c>
      <c r="Q446" s="148">
        <v>0</v>
      </c>
      <c r="R446" s="148">
        <f t="shared" si="142"/>
        <v>0</v>
      </c>
      <c r="S446" s="148">
        <v>0</v>
      </c>
      <c r="T446" s="149">
        <f t="shared" si="143"/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50" t="s">
        <v>188</v>
      </c>
      <c r="AT446" s="150" t="s">
        <v>167</v>
      </c>
      <c r="AU446" s="150" t="s">
        <v>79</v>
      </c>
      <c r="AY446" s="14" t="s">
        <v>165</v>
      </c>
      <c r="BE446" s="151">
        <f t="shared" si="144"/>
        <v>0</v>
      </c>
      <c r="BF446" s="151">
        <f t="shared" si="145"/>
        <v>0</v>
      </c>
      <c r="BG446" s="151">
        <f t="shared" si="146"/>
        <v>0</v>
      </c>
      <c r="BH446" s="151">
        <f t="shared" si="147"/>
        <v>0</v>
      </c>
      <c r="BI446" s="151">
        <f t="shared" si="148"/>
        <v>0</v>
      </c>
      <c r="BJ446" s="14" t="s">
        <v>77</v>
      </c>
      <c r="BK446" s="174">
        <f t="shared" si="149"/>
        <v>0</v>
      </c>
      <c r="BL446" s="14" t="s">
        <v>188</v>
      </c>
      <c r="BM446" s="150" t="s">
        <v>1261</v>
      </c>
    </row>
    <row r="447" spans="1:65" s="2" customFormat="1" ht="33" customHeight="1">
      <c r="A447" s="26"/>
      <c r="B447" s="138"/>
      <c r="C447" s="139" t="s">
        <v>1262</v>
      </c>
      <c r="D447" s="139" t="s">
        <v>167</v>
      </c>
      <c r="E447" s="140" t="s">
        <v>1263</v>
      </c>
      <c r="F447" s="141" t="s">
        <v>1264</v>
      </c>
      <c r="G447" s="142" t="s">
        <v>279</v>
      </c>
      <c r="H447" s="143">
        <v>1</v>
      </c>
      <c r="I447" s="144"/>
      <c r="J447" s="144">
        <f t="shared" si="140"/>
        <v>0</v>
      </c>
      <c r="K447" s="145"/>
      <c r="L447" s="27"/>
      <c r="M447" s="146" t="s">
        <v>1</v>
      </c>
      <c r="N447" s="147" t="s">
        <v>34</v>
      </c>
      <c r="O447" s="148">
        <v>0</v>
      </c>
      <c r="P447" s="148">
        <f t="shared" si="141"/>
        <v>0</v>
      </c>
      <c r="Q447" s="148">
        <v>0</v>
      </c>
      <c r="R447" s="148">
        <f t="shared" si="142"/>
        <v>0</v>
      </c>
      <c r="S447" s="148">
        <v>0</v>
      </c>
      <c r="T447" s="149">
        <f t="shared" si="143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50" t="s">
        <v>188</v>
      </c>
      <c r="AT447" s="150" t="s">
        <v>167</v>
      </c>
      <c r="AU447" s="150" t="s">
        <v>79</v>
      </c>
      <c r="AY447" s="14" t="s">
        <v>165</v>
      </c>
      <c r="BE447" s="151">
        <f t="shared" si="144"/>
        <v>0</v>
      </c>
      <c r="BF447" s="151">
        <f t="shared" si="145"/>
        <v>0</v>
      </c>
      <c r="BG447" s="151">
        <f t="shared" si="146"/>
        <v>0</v>
      </c>
      <c r="BH447" s="151">
        <f t="shared" si="147"/>
        <v>0</v>
      </c>
      <c r="BI447" s="151">
        <f t="shared" si="148"/>
        <v>0</v>
      </c>
      <c r="BJ447" s="14" t="s">
        <v>77</v>
      </c>
      <c r="BK447" s="174">
        <f t="shared" si="149"/>
        <v>0</v>
      </c>
      <c r="BL447" s="14" t="s">
        <v>188</v>
      </c>
      <c r="BM447" s="150" t="s">
        <v>1265</v>
      </c>
    </row>
    <row r="448" spans="1:65" s="2" customFormat="1" ht="33" customHeight="1">
      <c r="A448" s="26"/>
      <c r="B448" s="138"/>
      <c r="C448" s="139" t="s">
        <v>706</v>
      </c>
      <c r="D448" s="139" t="s">
        <v>167</v>
      </c>
      <c r="E448" s="140" t="s">
        <v>1266</v>
      </c>
      <c r="F448" s="141" t="s">
        <v>1267</v>
      </c>
      <c r="G448" s="142" t="s">
        <v>279</v>
      </c>
      <c r="H448" s="143">
        <v>1</v>
      </c>
      <c r="I448" s="144"/>
      <c r="J448" s="144">
        <f t="shared" si="140"/>
        <v>0</v>
      </c>
      <c r="K448" s="145"/>
      <c r="L448" s="27"/>
      <c r="M448" s="146" t="s">
        <v>1</v>
      </c>
      <c r="N448" s="147" t="s">
        <v>34</v>
      </c>
      <c r="O448" s="148">
        <v>0</v>
      </c>
      <c r="P448" s="148">
        <f t="shared" si="141"/>
        <v>0</v>
      </c>
      <c r="Q448" s="148">
        <v>0</v>
      </c>
      <c r="R448" s="148">
        <f t="shared" si="142"/>
        <v>0</v>
      </c>
      <c r="S448" s="148">
        <v>0</v>
      </c>
      <c r="T448" s="149">
        <f t="shared" si="143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50" t="s">
        <v>188</v>
      </c>
      <c r="AT448" s="150" t="s">
        <v>167</v>
      </c>
      <c r="AU448" s="150" t="s">
        <v>79</v>
      </c>
      <c r="AY448" s="14" t="s">
        <v>165</v>
      </c>
      <c r="BE448" s="151">
        <f t="shared" si="144"/>
        <v>0</v>
      </c>
      <c r="BF448" s="151">
        <f t="shared" si="145"/>
        <v>0</v>
      </c>
      <c r="BG448" s="151">
        <f t="shared" si="146"/>
        <v>0</v>
      </c>
      <c r="BH448" s="151">
        <f t="shared" si="147"/>
        <v>0</v>
      </c>
      <c r="BI448" s="151">
        <f t="shared" si="148"/>
        <v>0</v>
      </c>
      <c r="BJ448" s="14" t="s">
        <v>77</v>
      </c>
      <c r="BK448" s="174">
        <f t="shared" si="149"/>
        <v>0</v>
      </c>
      <c r="BL448" s="14" t="s">
        <v>188</v>
      </c>
      <c r="BM448" s="150" t="s">
        <v>1268</v>
      </c>
    </row>
    <row r="449" spans="1:65" s="2" customFormat="1" ht="33" customHeight="1">
      <c r="A449" s="26"/>
      <c r="B449" s="138"/>
      <c r="C449" s="139" t="s">
        <v>1269</v>
      </c>
      <c r="D449" s="139" t="s">
        <v>167</v>
      </c>
      <c r="E449" s="140" t="s">
        <v>1270</v>
      </c>
      <c r="F449" s="141" t="s">
        <v>1271</v>
      </c>
      <c r="G449" s="142" t="s">
        <v>279</v>
      </c>
      <c r="H449" s="143">
        <v>1</v>
      </c>
      <c r="I449" s="144"/>
      <c r="J449" s="144">
        <f t="shared" si="140"/>
        <v>0</v>
      </c>
      <c r="K449" s="145"/>
      <c r="L449" s="27"/>
      <c r="M449" s="146" t="s">
        <v>1</v>
      </c>
      <c r="N449" s="147" t="s">
        <v>34</v>
      </c>
      <c r="O449" s="148">
        <v>0</v>
      </c>
      <c r="P449" s="148">
        <f t="shared" si="141"/>
        <v>0</v>
      </c>
      <c r="Q449" s="148">
        <v>0</v>
      </c>
      <c r="R449" s="148">
        <f t="shared" si="142"/>
        <v>0</v>
      </c>
      <c r="S449" s="148">
        <v>0</v>
      </c>
      <c r="T449" s="149">
        <f t="shared" si="143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50" t="s">
        <v>188</v>
      </c>
      <c r="AT449" s="150" t="s">
        <v>167</v>
      </c>
      <c r="AU449" s="150" t="s">
        <v>79</v>
      </c>
      <c r="AY449" s="14" t="s">
        <v>165</v>
      </c>
      <c r="BE449" s="151">
        <f t="shared" si="144"/>
        <v>0</v>
      </c>
      <c r="BF449" s="151">
        <f t="shared" si="145"/>
        <v>0</v>
      </c>
      <c r="BG449" s="151">
        <f t="shared" si="146"/>
        <v>0</v>
      </c>
      <c r="BH449" s="151">
        <f t="shared" si="147"/>
        <v>0</v>
      </c>
      <c r="BI449" s="151">
        <f t="shared" si="148"/>
        <v>0</v>
      </c>
      <c r="BJ449" s="14" t="s">
        <v>77</v>
      </c>
      <c r="BK449" s="174">
        <f t="shared" si="149"/>
        <v>0</v>
      </c>
      <c r="BL449" s="14" t="s">
        <v>188</v>
      </c>
      <c r="BM449" s="150" t="s">
        <v>1272</v>
      </c>
    </row>
    <row r="450" spans="1:65" s="2" customFormat="1" ht="33" customHeight="1">
      <c r="A450" s="26"/>
      <c r="B450" s="138"/>
      <c r="C450" s="139" t="s">
        <v>707</v>
      </c>
      <c r="D450" s="139" t="s">
        <v>167</v>
      </c>
      <c r="E450" s="140" t="s">
        <v>1273</v>
      </c>
      <c r="F450" s="141" t="s">
        <v>1274</v>
      </c>
      <c r="G450" s="142" t="s">
        <v>279</v>
      </c>
      <c r="H450" s="143">
        <v>1</v>
      </c>
      <c r="I450" s="144"/>
      <c r="J450" s="144">
        <f t="shared" si="140"/>
        <v>0</v>
      </c>
      <c r="K450" s="145"/>
      <c r="L450" s="27"/>
      <c r="M450" s="146" t="s">
        <v>1</v>
      </c>
      <c r="N450" s="147" t="s">
        <v>34</v>
      </c>
      <c r="O450" s="148">
        <v>0</v>
      </c>
      <c r="P450" s="148">
        <f t="shared" si="141"/>
        <v>0</v>
      </c>
      <c r="Q450" s="148">
        <v>0</v>
      </c>
      <c r="R450" s="148">
        <f t="shared" si="142"/>
        <v>0</v>
      </c>
      <c r="S450" s="148">
        <v>0</v>
      </c>
      <c r="T450" s="149">
        <f t="shared" si="143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50" t="s">
        <v>188</v>
      </c>
      <c r="AT450" s="150" t="s">
        <v>167</v>
      </c>
      <c r="AU450" s="150" t="s">
        <v>79</v>
      </c>
      <c r="AY450" s="14" t="s">
        <v>165</v>
      </c>
      <c r="BE450" s="151">
        <f t="shared" si="144"/>
        <v>0</v>
      </c>
      <c r="BF450" s="151">
        <f t="shared" si="145"/>
        <v>0</v>
      </c>
      <c r="BG450" s="151">
        <f t="shared" si="146"/>
        <v>0</v>
      </c>
      <c r="BH450" s="151">
        <f t="shared" si="147"/>
        <v>0</v>
      </c>
      <c r="BI450" s="151">
        <f t="shared" si="148"/>
        <v>0</v>
      </c>
      <c r="BJ450" s="14" t="s">
        <v>77</v>
      </c>
      <c r="BK450" s="174">
        <f t="shared" si="149"/>
        <v>0</v>
      </c>
      <c r="BL450" s="14" t="s">
        <v>188</v>
      </c>
      <c r="BM450" s="150" t="s">
        <v>1275</v>
      </c>
    </row>
    <row r="451" spans="1:65" s="2" customFormat="1" ht="33" customHeight="1">
      <c r="A451" s="26"/>
      <c r="B451" s="138"/>
      <c r="C451" s="139" t="s">
        <v>1276</v>
      </c>
      <c r="D451" s="139" t="s">
        <v>167</v>
      </c>
      <c r="E451" s="140" t="s">
        <v>1277</v>
      </c>
      <c r="F451" s="141" t="s">
        <v>1278</v>
      </c>
      <c r="G451" s="142" t="s">
        <v>170</v>
      </c>
      <c r="H451" s="143">
        <v>1</v>
      </c>
      <c r="I451" s="144"/>
      <c r="J451" s="144">
        <f t="shared" si="140"/>
        <v>0</v>
      </c>
      <c r="K451" s="145"/>
      <c r="L451" s="27"/>
      <c r="M451" s="146" t="s">
        <v>1</v>
      </c>
      <c r="N451" s="147" t="s">
        <v>34</v>
      </c>
      <c r="O451" s="148">
        <v>0</v>
      </c>
      <c r="P451" s="148">
        <f t="shared" si="141"/>
        <v>0</v>
      </c>
      <c r="Q451" s="148">
        <v>0</v>
      </c>
      <c r="R451" s="148">
        <f t="shared" si="142"/>
        <v>0</v>
      </c>
      <c r="S451" s="148">
        <v>0</v>
      </c>
      <c r="T451" s="149">
        <f t="shared" si="143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50" t="s">
        <v>188</v>
      </c>
      <c r="AT451" s="150" t="s">
        <v>167</v>
      </c>
      <c r="AU451" s="150" t="s">
        <v>79</v>
      </c>
      <c r="AY451" s="14" t="s">
        <v>165</v>
      </c>
      <c r="BE451" s="151">
        <f t="shared" si="144"/>
        <v>0</v>
      </c>
      <c r="BF451" s="151">
        <f t="shared" si="145"/>
        <v>0</v>
      </c>
      <c r="BG451" s="151">
        <f t="shared" si="146"/>
        <v>0</v>
      </c>
      <c r="BH451" s="151">
        <f t="shared" si="147"/>
        <v>0</v>
      </c>
      <c r="BI451" s="151">
        <f t="shared" si="148"/>
        <v>0</v>
      </c>
      <c r="BJ451" s="14" t="s">
        <v>77</v>
      </c>
      <c r="BK451" s="174">
        <f t="shared" si="149"/>
        <v>0</v>
      </c>
      <c r="BL451" s="14" t="s">
        <v>188</v>
      </c>
      <c r="BM451" s="150" t="s">
        <v>1279</v>
      </c>
    </row>
    <row r="452" spans="1:65" s="2" customFormat="1" ht="33" customHeight="1">
      <c r="A452" s="26"/>
      <c r="B452" s="138"/>
      <c r="C452" s="139" t="s">
        <v>708</v>
      </c>
      <c r="D452" s="139" t="s">
        <v>167</v>
      </c>
      <c r="E452" s="140" t="s">
        <v>1280</v>
      </c>
      <c r="F452" s="141" t="s">
        <v>1281</v>
      </c>
      <c r="G452" s="142" t="s">
        <v>170</v>
      </c>
      <c r="H452" s="143">
        <v>1</v>
      </c>
      <c r="I452" s="144"/>
      <c r="J452" s="144">
        <f t="shared" si="140"/>
        <v>0</v>
      </c>
      <c r="K452" s="145"/>
      <c r="L452" s="27"/>
      <c r="M452" s="146" t="s">
        <v>1</v>
      </c>
      <c r="N452" s="147" t="s">
        <v>34</v>
      </c>
      <c r="O452" s="148">
        <v>0</v>
      </c>
      <c r="P452" s="148">
        <f t="shared" si="141"/>
        <v>0</v>
      </c>
      <c r="Q452" s="148">
        <v>0</v>
      </c>
      <c r="R452" s="148">
        <f t="shared" si="142"/>
        <v>0</v>
      </c>
      <c r="S452" s="148">
        <v>0</v>
      </c>
      <c r="T452" s="149">
        <f t="shared" si="143"/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50" t="s">
        <v>188</v>
      </c>
      <c r="AT452" s="150" t="s">
        <v>167</v>
      </c>
      <c r="AU452" s="150" t="s">
        <v>79</v>
      </c>
      <c r="AY452" s="14" t="s">
        <v>165</v>
      </c>
      <c r="BE452" s="151">
        <f t="shared" si="144"/>
        <v>0</v>
      </c>
      <c r="BF452" s="151">
        <f t="shared" si="145"/>
        <v>0</v>
      </c>
      <c r="BG452" s="151">
        <f t="shared" si="146"/>
        <v>0</v>
      </c>
      <c r="BH452" s="151">
        <f t="shared" si="147"/>
        <v>0</v>
      </c>
      <c r="BI452" s="151">
        <f t="shared" si="148"/>
        <v>0</v>
      </c>
      <c r="BJ452" s="14" t="s">
        <v>77</v>
      </c>
      <c r="BK452" s="174">
        <f t="shared" si="149"/>
        <v>0</v>
      </c>
      <c r="BL452" s="14" t="s">
        <v>188</v>
      </c>
      <c r="BM452" s="150" t="s">
        <v>1282</v>
      </c>
    </row>
    <row r="453" spans="1:65" s="2" customFormat="1" ht="33" customHeight="1">
      <c r="A453" s="26"/>
      <c r="B453" s="138"/>
      <c r="C453" s="139" t="s">
        <v>1283</v>
      </c>
      <c r="D453" s="139" t="s">
        <v>167</v>
      </c>
      <c r="E453" s="140" t="s">
        <v>1284</v>
      </c>
      <c r="F453" s="141" t="s">
        <v>1285</v>
      </c>
      <c r="G453" s="142" t="s">
        <v>170</v>
      </c>
      <c r="H453" s="143">
        <v>1</v>
      </c>
      <c r="I453" s="144"/>
      <c r="J453" s="144">
        <f t="shared" si="140"/>
        <v>0</v>
      </c>
      <c r="K453" s="145"/>
      <c r="L453" s="27"/>
      <c r="M453" s="146" t="s">
        <v>1</v>
      </c>
      <c r="N453" s="147" t="s">
        <v>34</v>
      </c>
      <c r="O453" s="148">
        <v>0</v>
      </c>
      <c r="P453" s="148">
        <f t="shared" si="141"/>
        <v>0</v>
      </c>
      <c r="Q453" s="148">
        <v>0</v>
      </c>
      <c r="R453" s="148">
        <f t="shared" si="142"/>
        <v>0</v>
      </c>
      <c r="S453" s="148">
        <v>0</v>
      </c>
      <c r="T453" s="149">
        <f t="shared" si="143"/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50" t="s">
        <v>188</v>
      </c>
      <c r="AT453" s="150" t="s">
        <v>167</v>
      </c>
      <c r="AU453" s="150" t="s">
        <v>79</v>
      </c>
      <c r="AY453" s="14" t="s">
        <v>165</v>
      </c>
      <c r="BE453" s="151">
        <f t="shared" si="144"/>
        <v>0</v>
      </c>
      <c r="BF453" s="151">
        <f t="shared" si="145"/>
        <v>0</v>
      </c>
      <c r="BG453" s="151">
        <f t="shared" si="146"/>
        <v>0</v>
      </c>
      <c r="BH453" s="151">
        <f t="shared" si="147"/>
        <v>0</v>
      </c>
      <c r="BI453" s="151">
        <f t="shared" si="148"/>
        <v>0</v>
      </c>
      <c r="BJ453" s="14" t="s">
        <v>77</v>
      </c>
      <c r="BK453" s="174">
        <f t="shared" si="149"/>
        <v>0</v>
      </c>
      <c r="BL453" s="14" t="s">
        <v>188</v>
      </c>
      <c r="BM453" s="150" t="s">
        <v>1286</v>
      </c>
    </row>
    <row r="454" spans="1:65" s="2" customFormat="1" ht="33" customHeight="1">
      <c r="A454" s="26"/>
      <c r="B454" s="138"/>
      <c r="C454" s="139" t="s">
        <v>709</v>
      </c>
      <c r="D454" s="139" t="s">
        <v>167</v>
      </c>
      <c r="E454" s="140" t="s">
        <v>1287</v>
      </c>
      <c r="F454" s="141" t="s">
        <v>1288</v>
      </c>
      <c r="G454" s="142" t="s">
        <v>170</v>
      </c>
      <c r="H454" s="143">
        <v>1</v>
      </c>
      <c r="I454" s="144"/>
      <c r="J454" s="144">
        <f t="shared" si="140"/>
        <v>0</v>
      </c>
      <c r="K454" s="145"/>
      <c r="L454" s="27"/>
      <c r="M454" s="146" t="s">
        <v>1</v>
      </c>
      <c r="N454" s="147" t="s">
        <v>34</v>
      </c>
      <c r="O454" s="148">
        <v>0</v>
      </c>
      <c r="P454" s="148">
        <f t="shared" si="141"/>
        <v>0</v>
      </c>
      <c r="Q454" s="148">
        <v>0</v>
      </c>
      <c r="R454" s="148">
        <f t="shared" si="142"/>
        <v>0</v>
      </c>
      <c r="S454" s="148">
        <v>0</v>
      </c>
      <c r="T454" s="149">
        <f t="shared" si="143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50" t="s">
        <v>188</v>
      </c>
      <c r="AT454" s="150" t="s">
        <v>167</v>
      </c>
      <c r="AU454" s="150" t="s">
        <v>79</v>
      </c>
      <c r="AY454" s="14" t="s">
        <v>165</v>
      </c>
      <c r="BE454" s="151">
        <f t="shared" si="144"/>
        <v>0</v>
      </c>
      <c r="BF454" s="151">
        <f t="shared" si="145"/>
        <v>0</v>
      </c>
      <c r="BG454" s="151">
        <f t="shared" si="146"/>
        <v>0</v>
      </c>
      <c r="BH454" s="151">
        <f t="shared" si="147"/>
        <v>0</v>
      </c>
      <c r="BI454" s="151">
        <f t="shared" si="148"/>
        <v>0</v>
      </c>
      <c r="BJ454" s="14" t="s">
        <v>77</v>
      </c>
      <c r="BK454" s="174">
        <f t="shared" si="149"/>
        <v>0</v>
      </c>
      <c r="BL454" s="14" t="s">
        <v>188</v>
      </c>
      <c r="BM454" s="150" t="s">
        <v>1289</v>
      </c>
    </row>
    <row r="455" spans="1:65" s="2" customFormat="1" ht="33" customHeight="1">
      <c r="A455" s="26"/>
      <c r="B455" s="138"/>
      <c r="C455" s="139" t="s">
        <v>1290</v>
      </c>
      <c r="D455" s="139" t="s">
        <v>167</v>
      </c>
      <c r="E455" s="140" t="s">
        <v>1291</v>
      </c>
      <c r="F455" s="141" t="s">
        <v>1292</v>
      </c>
      <c r="G455" s="142" t="s">
        <v>170</v>
      </c>
      <c r="H455" s="143">
        <v>1</v>
      </c>
      <c r="I455" s="144"/>
      <c r="J455" s="144">
        <f t="shared" si="140"/>
        <v>0</v>
      </c>
      <c r="K455" s="145"/>
      <c r="L455" s="27"/>
      <c r="M455" s="146" t="s">
        <v>1</v>
      </c>
      <c r="N455" s="147" t="s">
        <v>34</v>
      </c>
      <c r="O455" s="148">
        <v>0</v>
      </c>
      <c r="P455" s="148">
        <f t="shared" si="141"/>
        <v>0</v>
      </c>
      <c r="Q455" s="148">
        <v>0</v>
      </c>
      <c r="R455" s="148">
        <f t="shared" si="142"/>
        <v>0</v>
      </c>
      <c r="S455" s="148">
        <v>0</v>
      </c>
      <c r="T455" s="149">
        <f t="shared" si="143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50" t="s">
        <v>188</v>
      </c>
      <c r="AT455" s="150" t="s">
        <v>167</v>
      </c>
      <c r="AU455" s="150" t="s">
        <v>79</v>
      </c>
      <c r="AY455" s="14" t="s">
        <v>165</v>
      </c>
      <c r="BE455" s="151">
        <f t="shared" si="144"/>
        <v>0</v>
      </c>
      <c r="BF455" s="151">
        <f t="shared" si="145"/>
        <v>0</v>
      </c>
      <c r="BG455" s="151">
        <f t="shared" si="146"/>
        <v>0</v>
      </c>
      <c r="BH455" s="151">
        <f t="shared" si="147"/>
        <v>0</v>
      </c>
      <c r="BI455" s="151">
        <f t="shared" si="148"/>
        <v>0</v>
      </c>
      <c r="BJ455" s="14" t="s">
        <v>77</v>
      </c>
      <c r="BK455" s="174">
        <f t="shared" si="149"/>
        <v>0</v>
      </c>
      <c r="BL455" s="14" t="s">
        <v>188</v>
      </c>
      <c r="BM455" s="150" t="s">
        <v>1293</v>
      </c>
    </row>
    <row r="456" spans="1:65" s="2" customFormat="1" ht="33" customHeight="1">
      <c r="A456" s="26"/>
      <c r="B456" s="138"/>
      <c r="C456" s="139" t="s">
        <v>710</v>
      </c>
      <c r="D456" s="139" t="s">
        <v>167</v>
      </c>
      <c r="E456" s="140" t="s">
        <v>1294</v>
      </c>
      <c r="F456" s="141" t="s">
        <v>1295</v>
      </c>
      <c r="G456" s="142" t="s">
        <v>279</v>
      </c>
      <c r="H456" s="143">
        <v>32</v>
      </c>
      <c r="I456" s="144"/>
      <c r="J456" s="144">
        <f t="shared" si="140"/>
        <v>0</v>
      </c>
      <c r="K456" s="145"/>
      <c r="L456" s="27"/>
      <c r="M456" s="146" t="s">
        <v>1</v>
      </c>
      <c r="N456" s="147" t="s">
        <v>34</v>
      </c>
      <c r="O456" s="148">
        <v>0</v>
      </c>
      <c r="P456" s="148">
        <f t="shared" si="141"/>
        <v>0</v>
      </c>
      <c r="Q456" s="148">
        <v>0</v>
      </c>
      <c r="R456" s="148">
        <f t="shared" si="142"/>
        <v>0</v>
      </c>
      <c r="S456" s="148">
        <v>0</v>
      </c>
      <c r="T456" s="149">
        <f t="shared" si="143"/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50" t="s">
        <v>188</v>
      </c>
      <c r="AT456" s="150" t="s">
        <v>167</v>
      </c>
      <c r="AU456" s="150" t="s">
        <v>79</v>
      </c>
      <c r="AY456" s="14" t="s">
        <v>165</v>
      </c>
      <c r="BE456" s="151">
        <f t="shared" si="144"/>
        <v>0</v>
      </c>
      <c r="BF456" s="151">
        <f t="shared" si="145"/>
        <v>0</v>
      </c>
      <c r="BG456" s="151">
        <f t="shared" si="146"/>
        <v>0</v>
      </c>
      <c r="BH456" s="151">
        <f t="shared" si="147"/>
        <v>0</v>
      </c>
      <c r="BI456" s="151">
        <f t="shared" si="148"/>
        <v>0</v>
      </c>
      <c r="BJ456" s="14" t="s">
        <v>77</v>
      </c>
      <c r="BK456" s="174">
        <f t="shared" si="149"/>
        <v>0</v>
      </c>
      <c r="BL456" s="14" t="s">
        <v>188</v>
      </c>
      <c r="BM456" s="150" t="s">
        <v>1296</v>
      </c>
    </row>
    <row r="457" spans="1:65" s="2" customFormat="1" ht="33" customHeight="1">
      <c r="A457" s="26"/>
      <c r="B457" s="138"/>
      <c r="C457" s="139" t="s">
        <v>1297</v>
      </c>
      <c r="D457" s="139" t="s">
        <v>167</v>
      </c>
      <c r="E457" s="140" t="s">
        <v>1298</v>
      </c>
      <c r="F457" s="141" t="s">
        <v>1299</v>
      </c>
      <c r="G457" s="142" t="s">
        <v>279</v>
      </c>
      <c r="H457" s="143">
        <v>1</v>
      </c>
      <c r="I457" s="144"/>
      <c r="J457" s="144">
        <f t="shared" si="140"/>
        <v>0</v>
      </c>
      <c r="K457" s="145"/>
      <c r="L457" s="27"/>
      <c r="M457" s="146" t="s">
        <v>1</v>
      </c>
      <c r="N457" s="147" t="s">
        <v>34</v>
      </c>
      <c r="O457" s="148">
        <v>0</v>
      </c>
      <c r="P457" s="148">
        <f t="shared" si="141"/>
        <v>0</v>
      </c>
      <c r="Q457" s="148">
        <v>0</v>
      </c>
      <c r="R457" s="148">
        <f t="shared" si="142"/>
        <v>0</v>
      </c>
      <c r="S457" s="148">
        <v>0</v>
      </c>
      <c r="T457" s="149">
        <f t="shared" si="143"/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50" t="s">
        <v>188</v>
      </c>
      <c r="AT457" s="150" t="s">
        <v>167</v>
      </c>
      <c r="AU457" s="150" t="s">
        <v>79</v>
      </c>
      <c r="AY457" s="14" t="s">
        <v>165</v>
      </c>
      <c r="BE457" s="151">
        <f t="shared" si="144"/>
        <v>0</v>
      </c>
      <c r="BF457" s="151">
        <f t="shared" si="145"/>
        <v>0</v>
      </c>
      <c r="BG457" s="151">
        <f t="shared" si="146"/>
        <v>0</v>
      </c>
      <c r="BH457" s="151">
        <f t="shared" si="147"/>
        <v>0</v>
      </c>
      <c r="BI457" s="151">
        <f t="shared" si="148"/>
        <v>0</v>
      </c>
      <c r="BJ457" s="14" t="s">
        <v>77</v>
      </c>
      <c r="BK457" s="174">
        <f t="shared" si="149"/>
        <v>0</v>
      </c>
      <c r="BL457" s="14" t="s">
        <v>188</v>
      </c>
      <c r="BM457" s="150" t="s">
        <v>1300</v>
      </c>
    </row>
    <row r="458" spans="1:65" s="2" customFormat="1" ht="33" customHeight="1">
      <c r="A458" s="26"/>
      <c r="B458" s="138"/>
      <c r="C458" s="139" t="s">
        <v>711</v>
      </c>
      <c r="D458" s="139" t="s">
        <v>167</v>
      </c>
      <c r="E458" s="140" t="s">
        <v>1301</v>
      </c>
      <c r="F458" s="141" t="s">
        <v>1302</v>
      </c>
      <c r="G458" s="142" t="s">
        <v>279</v>
      </c>
      <c r="H458" s="143">
        <v>2</v>
      </c>
      <c r="I458" s="144"/>
      <c r="J458" s="144">
        <f t="shared" si="140"/>
        <v>0</v>
      </c>
      <c r="K458" s="145"/>
      <c r="L458" s="27"/>
      <c r="M458" s="146" t="s">
        <v>1</v>
      </c>
      <c r="N458" s="147" t="s">
        <v>34</v>
      </c>
      <c r="O458" s="148">
        <v>0</v>
      </c>
      <c r="P458" s="148">
        <f t="shared" si="141"/>
        <v>0</v>
      </c>
      <c r="Q458" s="148">
        <v>0</v>
      </c>
      <c r="R458" s="148">
        <f t="shared" si="142"/>
        <v>0</v>
      </c>
      <c r="S458" s="148">
        <v>0</v>
      </c>
      <c r="T458" s="149">
        <f t="shared" si="143"/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50" t="s">
        <v>188</v>
      </c>
      <c r="AT458" s="150" t="s">
        <v>167</v>
      </c>
      <c r="AU458" s="150" t="s">
        <v>79</v>
      </c>
      <c r="AY458" s="14" t="s">
        <v>165</v>
      </c>
      <c r="BE458" s="151">
        <f t="shared" si="144"/>
        <v>0</v>
      </c>
      <c r="BF458" s="151">
        <f t="shared" si="145"/>
        <v>0</v>
      </c>
      <c r="BG458" s="151">
        <f t="shared" si="146"/>
        <v>0</v>
      </c>
      <c r="BH458" s="151">
        <f t="shared" si="147"/>
        <v>0</v>
      </c>
      <c r="BI458" s="151">
        <f t="shared" si="148"/>
        <v>0</v>
      </c>
      <c r="BJ458" s="14" t="s">
        <v>77</v>
      </c>
      <c r="BK458" s="174">
        <f t="shared" si="149"/>
        <v>0</v>
      </c>
      <c r="BL458" s="14" t="s">
        <v>188</v>
      </c>
      <c r="BM458" s="150" t="s">
        <v>1303</v>
      </c>
    </row>
    <row r="459" spans="1:65" s="2" customFormat="1" ht="33" customHeight="1">
      <c r="A459" s="26"/>
      <c r="B459" s="138"/>
      <c r="C459" s="139" t="s">
        <v>1304</v>
      </c>
      <c r="D459" s="139" t="s">
        <v>167</v>
      </c>
      <c r="E459" s="140" t="s">
        <v>1305</v>
      </c>
      <c r="F459" s="141" t="s">
        <v>1306</v>
      </c>
      <c r="G459" s="142" t="s">
        <v>279</v>
      </c>
      <c r="H459" s="143">
        <v>24</v>
      </c>
      <c r="I459" s="144"/>
      <c r="J459" s="144">
        <f t="shared" si="140"/>
        <v>0</v>
      </c>
      <c r="K459" s="145"/>
      <c r="L459" s="27"/>
      <c r="M459" s="146" t="s">
        <v>1</v>
      </c>
      <c r="N459" s="147" t="s">
        <v>34</v>
      </c>
      <c r="O459" s="148">
        <v>0</v>
      </c>
      <c r="P459" s="148">
        <f t="shared" si="141"/>
        <v>0</v>
      </c>
      <c r="Q459" s="148">
        <v>0</v>
      </c>
      <c r="R459" s="148">
        <f t="shared" si="142"/>
        <v>0</v>
      </c>
      <c r="S459" s="148">
        <v>0</v>
      </c>
      <c r="T459" s="149">
        <f t="shared" si="143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50" t="s">
        <v>188</v>
      </c>
      <c r="AT459" s="150" t="s">
        <v>167</v>
      </c>
      <c r="AU459" s="150" t="s">
        <v>79</v>
      </c>
      <c r="AY459" s="14" t="s">
        <v>165</v>
      </c>
      <c r="BE459" s="151">
        <f t="shared" si="144"/>
        <v>0</v>
      </c>
      <c r="BF459" s="151">
        <f t="shared" si="145"/>
        <v>0</v>
      </c>
      <c r="BG459" s="151">
        <f t="shared" si="146"/>
        <v>0</v>
      </c>
      <c r="BH459" s="151">
        <f t="shared" si="147"/>
        <v>0</v>
      </c>
      <c r="BI459" s="151">
        <f t="shared" si="148"/>
        <v>0</v>
      </c>
      <c r="BJ459" s="14" t="s">
        <v>77</v>
      </c>
      <c r="BK459" s="174">
        <f t="shared" si="149"/>
        <v>0</v>
      </c>
      <c r="BL459" s="14" t="s">
        <v>188</v>
      </c>
      <c r="BM459" s="150" t="s">
        <v>1307</v>
      </c>
    </row>
    <row r="460" spans="1:65" s="2" customFormat="1" ht="33" customHeight="1">
      <c r="A460" s="26"/>
      <c r="B460" s="138"/>
      <c r="C460" s="139" t="s">
        <v>712</v>
      </c>
      <c r="D460" s="139" t="s">
        <v>167</v>
      </c>
      <c r="E460" s="140" t="s">
        <v>1308</v>
      </c>
      <c r="F460" s="141" t="s">
        <v>1309</v>
      </c>
      <c r="G460" s="142" t="s">
        <v>279</v>
      </c>
      <c r="H460" s="143">
        <v>8</v>
      </c>
      <c r="I460" s="144"/>
      <c r="J460" s="144">
        <f t="shared" si="140"/>
        <v>0</v>
      </c>
      <c r="K460" s="145"/>
      <c r="L460" s="27"/>
      <c r="M460" s="146" t="s">
        <v>1</v>
      </c>
      <c r="N460" s="147" t="s">
        <v>34</v>
      </c>
      <c r="O460" s="148">
        <v>0</v>
      </c>
      <c r="P460" s="148">
        <f t="shared" si="141"/>
        <v>0</v>
      </c>
      <c r="Q460" s="148">
        <v>0</v>
      </c>
      <c r="R460" s="148">
        <f t="shared" si="142"/>
        <v>0</v>
      </c>
      <c r="S460" s="148">
        <v>0</v>
      </c>
      <c r="T460" s="149">
        <f t="shared" si="143"/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50" t="s">
        <v>188</v>
      </c>
      <c r="AT460" s="150" t="s">
        <v>167</v>
      </c>
      <c r="AU460" s="150" t="s">
        <v>79</v>
      </c>
      <c r="AY460" s="14" t="s">
        <v>165</v>
      </c>
      <c r="BE460" s="151">
        <f t="shared" si="144"/>
        <v>0</v>
      </c>
      <c r="BF460" s="151">
        <f t="shared" si="145"/>
        <v>0</v>
      </c>
      <c r="BG460" s="151">
        <f t="shared" si="146"/>
        <v>0</v>
      </c>
      <c r="BH460" s="151">
        <f t="shared" si="147"/>
        <v>0</v>
      </c>
      <c r="BI460" s="151">
        <f t="shared" si="148"/>
        <v>0</v>
      </c>
      <c r="BJ460" s="14" t="s">
        <v>77</v>
      </c>
      <c r="BK460" s="174">
        <f t="shared" si="149"/>
        <v>0</v>
      </c>
      <c r="BL460" s="14" t="s">
        <v>188</v>
      </c>
      <c r="BM460" s="150" t="s">
        <v>1310</v>
      </c>
    </row>
    <row r="461" spans="1:65" s="2" customFormat="1" ht="33" customHeight="1">
      <c r="A461" s="26"/>
      <c r="B461" s="138"/>
      <c r="C461" s="139" t="s">
        <v>1311</v>
      </c>
      <c r="D461" s="139" t="s">
        <v>167</v>
      </c>
      <c r="E461" s="140" t="s">
        <v>1312</v>
      </c>
      <c r="F461" s="141" t="s">
        <v>1313</v>
      </c>
      <c r="G461" s="142" t="s">
        <v>279</v>
      </c>
      <c r="H461" s="143">
        <v>4</v>
      </c>
      <c r="I461" s="144"/>
      <c r="J461" s="144">
        <f t="shared" si="140"/>
        <v>0</v>
      </c>
      <c r="K461" s="145"/>
      <c r="L461" s="27"/>
      <c r="M461" s="146" t="s">
        <v>1</v>
      </c>
      <c r="N461" s="147" t="s">
        <v>34</v>
      </c>
      <c r="O461" s="148">
        <v>0</v>
      </c>
      <c r="P461" s="148">
        <f t="shared" si="141"/>
        <v>0</v>
      </c>
      <c r="Q461" s="148">
        <v>0</v>
      </c>
      <c r="R461" s="148">
        <f t="shared" si="142"/>
        <v>0</v>
      </c>
      <c r="S461" s="148">
        <v>0</v>
      </c>
      <c r="T461" s="149">
        <f t="shared" si="143"/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50" t="s">
        <v>188</v>
      </c>
      <c r="AT461" s="150" t="s">
        <v>167</v>
      </c>
      <c r="AU461" s="150" t="s">
        <v>79</v>
      </c>
      <c r="AY461" s="14" t="s">
        <v>165</v>
      </c>
      <c r="BE461" s="151">
        <f t="shared" si="144"/>
        <v>0</v>
      </c>
      <c r="BF461" s="151">
        <f t="shared" si="145"/>
        <v>0</v>
      </c>
      <c r="BG461" s="151">
        <f t="shared" si="146"/>
        <v>0</v>
      </c>
      <c r="BH461" s="151">
        <f t="shared" si="147"/>
        <v>0</v>
      </c>
      <c r="BI461" s="151">
        <f t="shared" si="148"/>
        <v>0</v>
      </c>
      <c r="BJ461" s="14" t="s">
        <v>77</v>
      </c>
      <c r="BK461" s="174">
        <f t="shared" si="149"/>
        <v>0</v>
      </c>
      <c r="BL461" s="14" t="s">
        <v>188</v>
      </c>
      <c r="BM461" s="150" t="s">
        <v>1314</v>
      </c>
    </row>
    <row r="462" spans="1:65" s="2" customFormat="1" ht="33" customHeight="1">
      <c r="A462" s="26"/>
      <c r="B462" s="138"/>
      <c r="C462" s="139" t="s">
        <v>713</v>
      </c>
      <c r="D462" s="139" t="s">
        <v>167</v>
      </c>
      <c r="E462" s="140" t="s">
        <v>1315</v>
      </c>
      <c r="F462" s="141" t="s">
        <v>1316</v>
      </c>
      <c r="G462" s="142" t="s">
        <v>279</v>
      </c>
      <c r="H462" s="143">
        <v>2</v>
      </c>
      <c r="I462" s="144"/>
      <c r="J462" s="144">
        <f t="shared" si="140"/>
        <v>0</v>
      </c>
      <c r="K462" s="145"/>
      <c r="L462" s="27"/>
      <c r="M462" s="146" t="s">
        <v>1</v>
      </c>
      <c r="N462" s="147" t="s">
        <v>34</v>
      </c>
      <c r="O462" s="148">
        <v>0</v>
      </c>
      <c r="P462" s="148">
        <f t="shared" si="141"/>
        <v>0</v>
      </c>
      <c r="Q462" s="148">
        <v>0</v>
      </c>
      <c r="R462" s="148">
        <f t="shared" si="142"/>
        <v>0</v>
      </c>
      <c r="S462" s="148">
        <v>0</v>
      </c>
      <c r="T462" s="149">
        <f t="shared" si="143"/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50" t="s">
        <v>188</v>
      </c>
      <c r="AT462" s="150" t="s">
        <v>167</v>
      </c>
      <c r="AU462" s="150" t="s">
        <v>79</v>
      </c>
      <c r="AY462" s="14" t="s">
        <v>165</v>
      </c>
      <c r="BE462" s="151">
        <f t="shared" si="144"/>
        <v>0</v>
      </c>
      <c r="BF462" s="151">
        <f t="shared" si="145"/>
        <v>0</v>
      </c>
      <c r="BG462" s="151">
        <f t="shared" si="146"/>
        <v>0</v>
      </c>
      <c r="BH462" s="151">
        <f t="shared" si="147"/>
        <v>0</v>
      </c>
      <c r="BI462" s="151">
        <f t="shared" si="148"/>
        <v>0</v>
      </c>
      <c r="BJ462" s="14" t="s">
        <v>77</v>
      </c>
      <c r="BK462" s="174">
        <f t="shared" si="149"/>
        <v>0</v>
      </c>
      <c r="BL462" s="14" t="s">
        <v>188</v>
      </c>
      <c r="BM462" s="150" t="s">
        <v>1317</v>
      </c>
    </row>
    <row r="463" spans="1:65" s="2" customFormat="1" ht="33" customHeight="1">
      <c r="A463" s="26"/>
      <c r="B463" s="138"/>
      <c r="C463" s="139" t="s">
        <v>1318</v>
      </c>
      <c r="D463" s="139" t="s">
        <v>167</v>
      </c>
      <c r="E463" s="140" t="s">
        <v>1319</v>
      </c>
      <c r="F463" s="141" t="s">
        <v>1320</v>
      </c>
      <c r="G463" s="142" t="s">
        <v>279</v>
      </c>
      <c r="H463" s="143">
        <v>6</v>
      </c>
      <c r="I463" s="144"/>
      <c r="J463" s="144">
        <f t="shared" ref="J463:J465" si="150">ROUND(I463*H463,2)</f>
        <v>0</v>
      </c>
      <c r="K463" s="145"/>
      <c r="L463" s="27"/>
      <c r="M463" s="146" t="s">
        <v>1</v>
      </c>
      <c r="N463" s="147" t="s">
        <v>34</v>
      </c>
      <c r="O463" s="148">
        <v>0</v>
      </c>
      <c r="P463" s="148">
        <f t="shared" ref="P463:P465" si="151">O463*H463</f>
        <v>0</v>
      </c>
      <c r="Q463" s="148">
        <v>0</v>
      </c>
      <c r="R463" s="148">
        <f t="shared" ref="R463:R465" si="152">Q463*H463</f>
        <v>0</v>
      </c>
      <c r="S463" s="148">
        <v>0</v>
      </c>
      <c r="T463" s="149">
        <f t="shared" ref="T463:T465" si="153">S463*H463</f>
        <v>0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50" t="s">
        <v>188</v>
      </c>
      <c r="AT463" s="150" t="s">
        <v>167</v>
      </c>
      <c r="AU463" s="150" t="s">
        <v>79</v>
      </c>
      <c r="AY463" s="14" t="s">
        <v>165</v>
      </c>
      <c r="BE463" s="151">
        <f t="shared" si="144"/>
        <v>0</v>
      </c>
      <c r="BF463" s="151">
        <f t="shared" si="145"/>
        <v>0</v>
      </c>
      <c r="BG463" s="151">
        <f t="shared" si="146"/>
        <v>0</v>
      </c>
      <c r="BH463" s="151">
        <f t="shared" si="147"/>
        <v>0</v>
      </c>
      <c r="BI463" s="151">
        <f t="shared" si="148"/>
        <v>0</v>
      </c>
      <c r="BJ463" s="14" t="s">
        <v>77</v>
      </c>
      <c r="BK463" s="174">
        <f t="shared" si="149"/>
        <v>0</v>
      </c>
      <c r="BL463" s="14" t="s">
        <v>188</v>
      </c>
      <c r="BM463" s="150" t="s">
        <v>1321</v>
      </c>
    </row>
    <row r="464" spans="1:65" s="2" customFormat="1" ht="33" customHeight="1">
      <c r="A464" s="26"/>
      <c r="B464" s="138"/>
      <c r="C464" s="139" t="s">
        <v>714</v>
      </c>
      <c r="D464" s="139" t="s">
        <v>167</v>
      </c>
      <c r="E464" s="140" t="s">
        <v>1322</v>
      </c>
      <c r="F464" s="141" t="s">
        <v>1323</v>
      </c>
      <c r="G464" s="142" t="s">
        <v>170</v>
      </c>
      <c r="H464" s="143">
        <v>1</v>
      </c>
      <c r="I464" s="144"/>
      <c r="J464" s="144">
        <f t="shared" si="150"/>
        <v>0</v>
      </c>
      <c r="K464" s="145"/>
      <c r="L464" s="27"/>
      <c r="M464" s="146" t="s">
        <v>1</v>
      </c>
      <c r="N464" s="147" t="s">
        <v>34</v>
      </c>
      <c r="O464" s="148">
        <v>0</v>
      </c>
      <c r="P464" s="148">
        <f t="shared" si="151"/>
        <v>0</v>
      </c>
      <c r="Q464" s="148">
        <v>0</v>
      </c>
      <c r="R464" s="148">
        <f t="shared" si="152"/>
        <v>0</v>
      </c>
      <c r="S464" s="148">
        <v>0</v>
      </c>
      <c r="T464" s="149">
        <f t="shared" si="153"/>
        <v>0</v>
      </c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R464" s="150" t="s">
        <v>188</v>
      </c>
      <c r="AT464" s="150" t="s">
        <v>167</v>
      </c>
      <c r="AU464" s="150" t="s">
        <v>79</v>
      </c>
      <c r="AY464" s="14" t="s">
        <v>165</v>
      </c>
      <c r="BE464" s="151">
        <f t="shared" si="144"/>
        <v>0</v>
      </c>
      <c r="BF464" s="151">
        <f t="shared" si="145"/>
        <v>0</v>
      </c>
      <c r="BG464" s="151">
        <f t="shared" si="146"/>
        <v>0</v>
      </c>
      <c r="BH464" s="151">
        <f t="shared" si="147"/>
        <v>0</v>
      </c>
      <c r="BI464" s="151">
        <f t="shared" si="148"/>
        <v>0</v>
      </c>
      <c r="BJ464" s="14" t="s">
        <v>77</v>
      </c>
      <c r="BK464" s="174">
        <f t="shared" si="149"/>
        <v>0</v>
      </c>
      <c r="BL464" s="14" t="s">
        <v>188</v>
      </c>
      <c r="BM464" s="150" t="s">
        <v>1324</v>
      </c>
    </row>
    <row r="465" spans="1:65" s="2" customFormat="1" ht="44.25" customHeight="1">
      <c r="A465" s="26"/>
      <c r="B465" s="138"/>
      <c r="C465" s="139" t="s">
        <v>1325</v>
      </c>
      <c r="D465" s="139" t="s">
        <v>167</v>
      </c>
      <c r="E465" s="140" t="s">
        <v>1326</v>
      </c>
      <c r="F465" s="141" t="s">
        <v>1327</v>
      </c>
      <c r="G465" s="142" t="s">
        <v>815</v>
      </c>
      <c r="H465" s="143">
        <v>20652.498</v>
      </c>
      <c r="I465" s="144"/>
      <c r="J465" s="144">
        <f t="shared" si="150"/>
        <v>0</v>
      </c>
      <c r="K465" s="145"/>
      <c r="L465" s="27"/>
      <c r="M465" s="146" t="s">
        <v>1</v>
      </c>
      <c r="N465" s="147" t="s">
        <v>34</v>
      </c>
      <c r="O465" s="148">
        <v>0</v>
      </c>
      <c r="P465" s="148">
        <f t="shared" si="151"/>
        <v>0</v>
      </c>
      <c r="Q465" s="148">
        <v>0</v>
      </c>
      <c r="R465" s="148">
        <f t="shared" si="152"/>
        <v>0</v>
      </c>
      <c r="S465" s="148">
        <v>0</v>
      </c>
      <c r="T465" s="149">
        <f t="shared" si="153"/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50" t="s">
        <v>188</v>
      </c>
      <c r="AT465" s="150" t="s">
        <v>167</v>
      </c>
      <c r="AU465" s="150" t="s">
        <v>79</v>
      </c>
      <c r="AY465" s="14" t="s">
        <v>165</v>
      </c>
      <c r="BE465" s="151">
        <f t="shared" si="144"/>
        <v>0</v>
      </c>
      <c r="BF465" s="151">
        <f t="shared" si="145"/>
        <v>0</v>
      </c>
      <c r="BG465" s="151">
        <f t="shared" si="146"/>
        <v>0</v>
      </c>
      <c r="BH465" s="151">
        <f t="shared" si="147"/>
        <v>0</v>
      </c>
      <c r="BI465" s="151">
        <f t="shared" si="148"/>
        <v>0</v>
      </c>
      <c r="BJ465" s="14" t="s">
        <v>77</v>
      </c>
      <c r="BK465" s="174">
        <f t="shared" si="149"/>
        <v>0</v>
      </c>
      <c r="BL465" s="14" t="s">
        <v>188</v>
      </c>
      <c r="BM465" s="150" t="s">
        <v>1328</v>
      </c>
    </row>
    <row r="466" spans="1:65" s="12" customFormat="1" ht="22.95" customHeight="1">
      <c r="B466" s="126"/>
      <c r="D466" s="127" t="s">
        <v>68</v>
      </c>
      <c r="E466" s="136" t="s">
        <v>1329</v>
      </c>
      <c r="F466" s="136" t="s">
        <v>1330</v>
      </c>
      <c r="J466" s="137">
        <f>BK466</f>
        <v>0</v>
      </c>
      <c r="L466" s="126"/>
      <c r="M466" s="130"/>
      <c r="N466" s="131"/>
      <c r="O466" s="131"/>
      <c r="P466" s="132">
        <f>SUM(P467:P474)</f>
        <v>0</v>
      </c>
      <c r="Q466" s="131"/>
      <c r="R466" s="132">
        <f>SUM(R467:R474)</f>
        <v>0</v>
      </c>
      <c r="S466" s="131"/>
      <c r="T466" s="133">
        <f>SUM(T467:T474)</f>
        <v>0</v>
      </c>
      <c r="AR466" s="127" t="s">
        <v>79</v>
      </c>
      <c r="AT466" s="134" t="s">
        <v>68</v>
      </c>
      <c r="AU466" s="134" t="s">
        <v>77</v>
      </c>
      <c r="AY466" s="127" t="s">
        <v>165</v>
      </c>
      <c r="BK466" s="173">
        <f>SUM(BK467:BK474)</f>
        <v>0</v>
      </c>
    </row>
    <row r="467" spans="1:65" s="2" customFormat="1" ht="24.15" customHeight="1">
      <c r="A467" s="26"/>
      <c r="B467" s="138"/>
      <c r="C467" s="139" t="s">
        <v>715</v>
      </c>
      <c r="D467" s="139" t="s">
        <v>167</v>
      </c>
      <c r="E467" s="140" t="s">
        <v>1331</v>
      </c>
      <c r="F467" s="141" t="s">
        <v>1332</v>
      </c>
      <c r="G467" s="142" t="s">
        <v>279</v>
      </c>
      <c r="H467" s="143">
        <v>1</v>
      </c>
      <c r="I467" s="144"/>
      <c r="J467" s="144">
        <f t="shared" ref="J467:J474" si="154">ROUND(I467*H467,2)</f>
        <v>0</v>
      </c>
      <c r="K467" s="145"/>
      <c r="L467" s="27"/>
      <c r="M467" s="146" t="s">
        <v>1</v>
      </c>
      <c r="N467" s="147" t="s">
        <v>34</v>
      </c>
      <c r="O467" s="148">
        <v>0</v>
      </c>
      <c r="P467" s="148">
        <f t="shared" ref="P467:P474" si="155">O467*H467</f>
        <v>0</v>
      </c>
      <c r="Q467" s="148">
        <v>0</v>
      </c>
      <c r="R467" s="148">
        <f t="shared" ref="R467:R474" si="156">Q467*H467</f>
        <v>0</v>
      </c>
      <c r="S467" s="148">
        <v>0</v>
      </c>
      <c r="T467" s="149">
        <f t="shared" ref="T467:T474" si="157">S467*H467</f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50" t="s">
        <v>188</v>
      </c>
      <c r="AT467" s="150" t="s">
        <v>167</v>
      </c>
      <c r="AU467" s="150" t="s">
        <v>79</v>
      </c>
      <c r="AY467" s="14" t="s">
        <v>165</v>
      </c>
      <c r="BE467" s="151">
        <f t="shared" ref="BE467:BE474" si="158">IF(N467="základní",J467,0)</f>
        <v>0</v>
      </c>
      <c r="BF467" s="151">
        <f t="shared" ref="BF467:BF474" si="159">IF(N467="snížená",J467,0)</f>
        <v>0</v>
      </c>
      <c r="BG467" s="151">
        <f t="shared" ref="BG467:BG474" si="160">IF(N467="zákl. přenesená",J467,0)</f>
        <v>0</v>
      </c>
      <c r="BH467" s="151">
        <f t="shared" ref="BH467:BH474" si="161">IF(N467="sníž. přenesená",J467,0)</f>
        <v>0</v>
      </c>
      <c r="BI467" s="151">
        <f t="shared" ref="BI467:BI474" si="162">IF(N467="nulová",J467,0)</f>
        <v>0</v>
      </c>
      <c r="BJ467" s="14" t="s">
        <v>77</v>
      </c>
      <c r="BK467" s="174">
        <f t="shared" ref="BK467:BK474" si="163">ROUND(I467*H467,2)</f>
        <v>0</v>
      </c>
      <c r="BL467" s="14" t="s">
        <v>188</v>
      </c>
      <c r="BM467" s="150" t="s">
        <v>1333</v>
      </c>
    </row>
    <row r="468" spans="1:65" s="2" customFormat="1" ht="24.15" customHeight="1">
      <c r="A468" s="26"/>
      <c r="B468" s="138"/>
      <c r="C468" s="139" t="s">
        <v>1334</v>
      </c>
      <c r="D468" s="139" t="s">
        <v>167</v>
      </c>
      <c r="E468" s="140" t="s">
        <v>1335</v>
      </c>
      <c r="F468" s="141" t="s">
        <v>1336</v>
      </c>
      <c r="G468" s="142" t="s">
        <v>173</v>
      </c>
      <c r="H468" s="143">
        <v>4.3099999999999996</v>
      </c>
      <c r="I468" s="144"/>
      <c r="J468" s="144">
        <f t="shared" si="154"/>
        <v>0</v>
      </c>
      <c r="K468" s="145"/>
      <c r="L468" s="27"/>
      <c r="M468" s="146" t="s">
        <v>1</v>
      </c>
      <c r="N468" s="147" t="s">
        <v>34</v>
      </c>
      <c r="O468" s="148">
        <v>0</v>
      </c>
      <c r="P468" s="148">
        <f t="shared" si="155"/>
        <v>0</v>
      </c>
      <c r="Q468" s="148">
        <v>0</v>
      </c>
      <c r="R468" s="148">
        <f t="shared" si="156"/>
        <v>0</v>
      </c>
      <c r="S468" s="148">
        <v>0</v>
      </c>
      <c r="T468" s="149">
        <f t="shared" si="157"/>
        <v>0</v>
      </c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R468" s="150" t="s">
        <v>188</v>
      </c>
      <c r="AT468" s="150" t="s">
        <v>167</v>
      </c>
      <c r="AU468" s="150" t="s">
        <v>79</v>
      </c>
      <c r="AY468" s="14" t="s">
        <v>165</v>
      </c>
      <c r="BE468" s="151">
        <f t="shared" si="158"/>
        <v>0</v>
      </c>
      <c r="BF468" s="151">
        <f t="shared" si="159"/>
        <v>0</v>
      </c>
      <c r="BG468" s="151">
        <f t="shared" si="160"/>
        <v>0</v>
      </c>
      <c r="BH468" s="151">
        <f t="shared" si="161"/>
        <v>0</v>
      </c>
      <c r="BI468" s="151">
        <f t="shared" si="162"/>
        <v>0</v>
      </c>
      <c r="BJ468" s="14" t="s">
        <v>77</v>
      </c>
      <c r="BK468" s="174">
        <f t="shared" si="163"/>
        <v>0</v>
      </c>
      <c r="BL468" s="14" t="s">
        <v>188</v>
      </c>
      <c r="BM468" s="150" t="s">
        <v>1337</v>
      </c>
    </row>
    <row r="469" spans="1:65" s="2" customFormat="1" ht="24.15" customHeight="1">
      <c r="A469" s="26"/>
      <c r="B469" s="138"/>
      <c r="C469" s="139" t="s">
        <v>716</v>
      </c>
      <c r="D469" s="139" t="s">
        <v>167</v>
      </c>
      <c r="E469" s="140" t="s">
        <v>1338</v>
      </c>
      <c r="F469" s="141" t="s">
        <v>1339</v>
      </c>
      <c r="G469" s="142" t="s">
        <v>173</v>
      </c>
      <c r="H469" s="143">
        <v>6.23</v>
      </c>
      <c r="I469" s="144"/>
      <c r="J469" s="144">
        <f t="shared" si="154"/>
        <v>0</v>
      </c>
      <c r="K469" s="145"/>
      <c r="L469" s="27"/>
      <c r="M469" s="146" t="s">
        <v>1</v>
      </c>
      <c r="N469" s="147" t="s">
        <v>34</v>
      </c>
      <c r="O469" s="148">
        <v>0</v>
      </c>
      <c r="P469" s="148">
        <f t="shared" si="155"/>
        <v>0</v>
      </c>
      <c r="Q469" s="148">
        <v>0</v>
      </c>
      <c r="R469" s="148">
        <f t="shared" si="156"/>
        <v>0</v>
      </c>
      <c r="S469" s="148">
        <v>0</v>
      </c>
      <c r="T469" s="149">
        <f t="shared" si="157"/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50" t="s">
        <v>188</v>
      </c>
      <c r="AT469" s="150" t="s">
        <v>167</v>
      </c>
      <c r="AU469" s="150" t="s">
        <v>79</v>
      </c>
      <c r="AY469" s="14" t="s">
        <v>165</v>
      </c>
      <c r="BE469" s="151">
        <f t="shared" si="158"/>
        <v>0</v>
      </c>
      <c r="BF469" s="151">
        <f t="shared" si="159"/>
        <v>0</v>
      </c>
      <c r="BG469" s="151">
        <f t="shared" si="160"/>
        <v>0</v>
      </c>
      <c r="BH469" s="151">
        <f t="shared" si="161"/>
        <v>0</v>
      </c>
      <c r="BI469" s="151">
        <f t="shared" si="162"/>
        <v>0</v>
      </c>
      <c r="BJ469" s="14" t="s">
        <v>77</v>
      </c>
      <c r="BK469" s="174">
        <f t="shared" si="163"/>
        <v>0</v>
      </c>
      <c r="BL469" s="14" t="s">
        <v>188</v>
      </c>
      <c r="BM469" s="150" t="s">
        <v>1340</v>
      </c>
    </row>
    <row r="470" spans="1:65" s="2" customFormat="1" ht="24.15" customHeight="1">
      <c r="A470" s="26"/>
      <c r="B470" s="138"/>
      <c r="C470" s="139" t="s">
        <v>1341</v>
      </c>
      <c r="D470" s="139" t="s">
        <v>167</v>
      </c>
      <c r="E470" s="140" t="s">
        <v>1342</v>
      </c>
      <c r="F470" s="141" t="s">
        <v>1343</v>
      </c>
      <c r="G470" s="142" t="s">
        <v>173</v>
      </c>
      <c r="H470" s="143">
        <v>2.99</v>
      </c>
      <c r="I470" s="144"/>
      <c r="J470" s="144">
        <f t="shared" si="154"/>
        <v>0</v>
      </c>
      <c r="K470" s="145"/>
      <c r="L470" s="27"/>
      <c r="M470" s="146" t="s">
        <v>1</v>
      </c>
      <c r="N470" s="147" t="s">
        <v>34</v>
      </c>
      <c r="O470" s="148">
        <v>0</v>
      </c>
      <c r="P470" s="148">
        <f t="shared" si="155"/>
        <v>0</v>
      </c>
      <c r="Q470" s="148">
        <v>0</v>
      </c>
      <c r="R470" s="148">
        <f t="shared" si="156"/>
        <v>0</v>
      </c>
      <c r="S470" s="148">
        <v>0</v>
      </c>
      <c r="T470" s="149">
        <f t="shared" si="157"/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50" t="s">
        <v>188</v>
      </c>
      <c r="AT470" s="150" t="s">
        <v>167</v>
      </c>
      <c r="AU470" s="150" t="s">
        <v>79</v>
      </c>
      <c r="AY470" s="14" t="s">
        <v>165</v>
      </c>
      <c r="BE470" s="151">
        <f t="shared" si="158"/>
        <v>0</v>
      </c>
      <c r="BF470" s="151">
        <f t="shared" si="159"/>
        <v>0</v>
      </c>
      <c r="BG470" s="151">
        <f t="shared" si="160"/>
        <v>0</v>
      </c>
      <c r="BH470" s="151">
        <f t="shared" si="161"/>
        <v>0</v>
      </c>
      <c r="BI470" s="151">
        <f t="shared" si="162"/>
        <v>0</v>
      </c>
      <c r="BJ470" s="14" t="s">
        <v>77</v>
      </c>
      <c r="BK470" s="174">
        <f t="shared" si="163"/>
        <v>0</v>
      </c>
      <c r="BL470" s="14" t="s">
        <v>188</v>
      </c>
      <c r="BM470" s="150" t="s">
        <v>1344</v>
      </c>
    </row>
    <row r="471" spans="1:65" s="2" customFormat="1" ht="24.15" customHeight="1">
      <c r="A471" s="26"/>
      <c r="B471" s="138"/>
      <c r="C471" s="139" t="s">
        <v>717</v>
      </c>
      <c r="D471" s="139" t="s">
        <v>167</v>
      </c>
      <c r="E471" s="140" t="s">
        <v>1345</v>
      </c>
      <c r="F471" s="141" t="s">
        <v>1346</v>
      </c>
      <c r="G471" s="142" t="s">
        <v>170</v>
      </c>
      <c r="H471" s="143">
        <v>1</v>
      </c>
      <c r="I471" s="144"/>
      <c r="J471" s="144">
        <f t="shared" si="154"/>
        <v>0</v>
      </c>
      <c r="K471" s="145"/>
      <c r="L471" s="27"/>
      <c r="M471" s="146" t="s">
        <v>1</v>
      </c>
      <c r="N471" s="147" t="s">
        <v>34</v>
      </c>
      <c r="O471" s="148">
        <v>0</v>
      </c>
      <c r="P471" s="148">
        <f t="shared" si="155"/>
        <v>0</v>
      </c>
      <c r="Q471" s="148">
        <v>0</v>
      </c>
      <c r="R471" s="148">
        <f t="shared" si="156"/>
        <v>0</v>
      </c>
      <c r="S471" s="148">
        <v>0</v>
      </c>
      <c r="T471" s="149">
        <f t="shared" si="157"/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50" t="s">
        <v>188</v>
      </c>
      <c r="AT471" s="150" t="s">
        <v>167</v>
      </c>
      <c r="AU471" s="150" t="s">
        <v>79</v>
      </c>
      <c r="AY471" s="14" t="s">
        <v>165</v>
      </c>
      <c r="BE471" s="151">
        <f t="shared" si="158"/>
        <v>0</v>
      </c>
      <c r="BF471" s="151">
        <f t="shared" si="159"/>
        <v>0</v>
      </c>
      <c r="BG471" s="151">
        <f t="shared" si="160"/>
        <v>0</v>
      </c>
      <c r="BH471" s="151">
        <f t="shared" si="161"/>
        <v>0</v>
      </c>
      <c r="BI471" s="151">
        <f t="shared" si="162"/>
        <v>0</v>
      </c>
      <c r="BJ471" s="14" t="s">
        <v>77</v>
      </c>
      <c r="BK471" s="174">
        <f t="shared" si="163"/>
        <v>0</v>
      </c>
      <c r="BL471" s="14" t="s">
        <v>188</v>
      </c>
      <c r="BM471" s="150" t="s">
        <v>1347</v>
      </c>
    </row>
    <row r="472" spans="1:65" s="2" customFormat="1" ht="24.15" customHeight="1">
      <c r="A472" s="26"/>
      <c r="B472" s="138"/>
      <c r="C472" s="139" t="s">
        <v>1348</v>
      </c>
      <c r="D472" s="139" t="s">
        <v>167</v>
      </c>
      <c r="E472" s="140" t="s">
        <v>1349</v>
      </c>
      <c r="F472" s="141" t="s">
        <v>1350</v>
      </c>
      <c r="G472" s="142" t="s">
        <v>170</v>
      </c>
      <c r="H472" s="143">
        <v>1</v>
      </c>
      <c r="I472" s="144"/>
      <c r="J472" s="144">
        <f t="shared" si="154"/>
        <v>0</v>
      </c>
      <c r="K472" s="145"/>
      <c r="L472" s="27"/>
      <c r="M472" s="146" t="s">
        <v>1</v>
      </c>
      <c r="N472" s="147" t="s">
        <v>34</v>
      </c>
      <c r="O472" s="148">
        <v>0</v>
      </c>
      <c r="P472" s="148">
        <f t="shared" si="155"/>
        <v>0</v>
      </c>
      <c r="Q472" s="148">
        <v>0</v>
      </c>
      <c r="R472" s="148">
        <f t="shared" si="156"/>
        <v>0</v>
      </c>
      <c r="S472" s="148">
        <v>0</v>
      </c>
      <c r="T472" s="149">
        <f t="shared" si="157"/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50" t="s">
        <v>188</v>
      </c>
      <c r="AT472" s="150" t="s">
        <v>167</v>
      </c>
      <c r="AU472" s="150" t="s">
        <v>79</v>
      </c>
      <c r="AY472" s="14" t="s">
        <v>165</v>
      </c>
      <c r="BE472" s="151">
        <f t="shared" si="158"/>
        <v>0</v>
      </c>
      <c r="BF472" s="151">
        <f t="shared" si="159"/>
        <v>0</v>
      </c>
      <c r="BG472" s="151">
        <f t="shared" si="160"/>
        <v>0</v>
      </c>
      <c r="BH472" s="151">
        <f t="shared" si="161"/>
        <v>0</v>
      </c>
      <c r="BI472" s="151">
        <f t="shared" si="162"/>
        <v>0</v>
      </c>
      <c r="BJ472" s="14" t="s">
        <v>77</v>
      </c>
      <c r="BK472" s="174">
        <f t="shared" si="163"/>
        <v>0</v>
      </c>
      <c r="BL472" s="14" t="s">
        <v>188</v>
      </c>
      <c r="BM472" s="150" t="s">
        <v>1351</v>
      </c>
    </row>
    <row r="473" spans="1:65" s="2" customFormat="1" ht="24.15" customHeight="1">
      <c r="A473" s="26"/>
      <c r="B473" s="138"/>
      <c r="C473" s="139" t="s">
        <v>718</v>
      </c>
      <c r="D473" s="139" t="s">
        <v>167</v>
      </c>
      <c r="E473" s="140" t="s">
        <v>1352</v>
      </c>
      <c r="F473" s="141" t="s">
        <v>1353</v>
      </c>
      <c r="G473" s="142" t="s">
        <v>279</v>
      </c>
      <c r="H473" s="143">
        <v>3</v>
      </c>
      <c r="I473" s="144"/>
      <c r="J473" s="144">
        <f t="shared" si="154"/>
        <v>0</v>
      </c>
      <c r="K473" s="145"/>
      <c r="L473" s="27"/>
      <c r="M473" s="146" t="s">
        <v>1</v>
      </c>
      <c r="N473" s="147" t="s">
        <v>34</v>
      </c>
      <c r="O473" s="148">
        <v>0</v>
      </c>
      <c r="P473" s="148">
        <f t="shared" si="155"/>
        <v>0</v>
      </c>
      <c r="Q473" s="148">
        <v>0</v>
      </c>
      <c r="R473" s="148">
        <f t="shared" si="156"/>
        <v>0</v>
      </c>
      <c r="S473" s="148">
        <v>0</v>
      </c>
      <c r="T473" s="149">
        <f t="shared" si="157"/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50" t="s">
        <v>188</v>
      </c>
      <c r="AT473" s="150" t="s">
        <v>167</v>
      </c>
      <c r="AU473" s="150" t="s">
        <v>79</v>
      </c>
      <c r="AY473" s="14" t="s">
        <v>165</v>
      </c>
      <c r="BE473" s="151">
        <f t="shared" si="158"/>
        <v>0</v>
      </c>
      <c r="BF473" s="151">
        <f t="shared" si="159"/>
        <v>0</v>
      </c>
      <c r="BG473" s="151">
        <f t="shared" si="160"/>
        <v>0</v>
      </c>
      <c r="BH473" s="151">
        <f t="shared" si="161"/>
        <v>0</v>
      </c>
      <c r="BI473" s="151">
        <f t="shared" si="162"/>
        <v>0</v>
      </c>
      <c r="BJ473" s="14" t="s">
        <v>77</v>
      </c>
      <c r="BK473" s="174">
        <f t="shared" si="163"/>
        <v>0</v>
      </c>
      <c r="BL473" s="14" t="s">
        <v>188</v>
      </c>
      <c r="BM473" s="150" t="s">
        <v>1354</v>
      </c>
    </row>
    <row r="474" spans="1:65" s="2" customFormat="1" ht="44.25" customHeight="1">
      <c r="A474" s="26"/>
      <c r="B474" s="138"/>
      <c r="C474" s="139" t="s">
        <v>1355</v>
      </c>
      <c r="D474" s="139" t="s">
        <v>167</v>
      </c>
      <c r="E474" s="140" t="s">
        <v>1356</v>
      </c>
      <c r="F474" s="141" t="s">
        <v>1357</v>
      </c>
      <c r="G474" s="142" t="s">
        <v>815</v>
      </c>
      <c r="H474" s="143">
        <v>308.85000000000002</v>
      </c>
      <c r="I474" s="144"/>
      <c r="J474" s="144">
        <f t="shared" si="154"/>
        <v>0</v>
      </c>
      <c r="K474" s="145"/>
      <c r="L474" s="27"/>
      <c r="M474" s="146" t="s">
        <v>1</v>
      </c>
      <c r="N474" s="147" t="s">
        <v>34</v>
      </c>
      <c r="O474" s="148">
        <v>0</v>
      </c>
      <c r="P474" s="148">
        <f t="shared" si="155"/>
        <v>0</v>
      </c>
      <c r="Q474" s="148">
        <v>0</v>
      </c>
      <c r="R474" s="148">
        <f t="shared" si="156"/>
        <v>0</v>
      </c>
      <c r="S474" s="148">
        <v>0</v>
      </c>
      <c r="T474" s="149">
        <f t="shared" si="157"/>
        <v>0</v>
      </c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R474" s="150" t="s">
        <v>188</v>
      </c>
      <c r="AT474" s="150" t="s">
        <v>167</v>
      </c>
      <c r="AU474" s="150" t="s">
        <v>79</v>
      </c>
      <c r="AY474" s="14" t="s">
        <v>165</v>
      </c>
      <c r="BE474" s="151">
        <f t="shared" si="158"/>
        <v>0</v>
      </c>
      <c r="BF474" s="151">
        <f t="shared" si="159"/>
        <v>0</v>
      </c>
      <c r="BG474" s="151">
        <f t="shared" si="160"/>
        <v>0</v>
      </c>
      <c r="BH474" s="151">
        <f t="shared" si="161"/>
        <v>0</v>
      </c>
      <c r="BI474" s="151">
        <f t="shared" si="162"/>
        <v>0</v>
      </c>
      <c r="BJ474" s="14" t="s">
        <v>77</v>
      </c>
      <c r="BK474" s="174">
        <f t="shared" si="163"/>
        <v>0</v>
      </c>
      <c r="BL474" s="14" t="s">
        <v>188</v>
      </c>
      <c r="BM474" s="150" t="s">
        <v>1358</v>
      </c>
    </row>
    <row r="475" spans="1:65" s="12" customFormat="1" ht="22.95" customHeight="1">
      <c r="B475" s="126"/>
      <c r="D475" s="127" t="s">
        <v>68</v>
      </c>
      <c r="E475" s="136" t="s">
        <v>1359</v>
      </c>
      <c r="F475" s="136" t="s">
        <v>1360</v>
      </c>
      <c r="J475" s="137">
        <f>BK475</f>
        <v>0</v>
      </c>
      <c r="L475" s="126"/>
      <c r="M475" s="130"/>
      <c r="N475" s="131"/>
      <c r="O475" s="131"/>
      <c r="P475" s="132">
        <f>SUM(P476:P480)</f>
        <v>0</v>
      </c>
      <c r="Q475" s="131"/>
      <c r="R475" s="132">
        <f>SUM(R476:R480)</f>
        <v>0</v>
      </c>
      <c r="S475" s="131"/>
      <c r="T475" s="133">
        <f>SUM(T476:T480)</f>
        <v>0</v>
      </c>
      <c r="AR475" s="127" t="s">
        <v>79</v>
      </c>
      <c r="AT475" s="134" t="s">
        <v>68</v>
      </c>
      <c r="AU475" s="134" t="s">
        <v>77</v>
      </c>
      <c r="AY475" s="127" t="s">
        <v>165</v>
      </c>
      <c r="BK475" s="173">
        <f>SUM(BK476:BK480)</f>
        <v>0</v>
      </c>
    </row>
    <row r="476" spans="1:65" s="2" customFormat="1" ht="16.5" customHeight="1">
      <c r="A476" s="26"/>
      <c r="B476" s="138"/>
      <c r="C476" s="139" t="s">
        <v>719</v>
      </c>
      <c r="D476" s="139" t="s">
        <v>167</v>
      </c>
      <c r="E476" s="140" t="s">
        <v>1361</v>
      </c>
      <c r="F476" s="141" t="s">
        <v>1362</v>
      </c>
      <c r="G476" s="142" t="s">
        <v>239</v>
      </c>
      <c r="H476" s="143">
        <v>23.7</v>
      </c>
      <c r="I476" s="144"/>
      <c r="J476" s="144">
        <f t="shared" ref="J476:J480" si="164">ROUND(I476*H476,2)</f>
        <v>0</v>
      </c>
      <c r="K476" s="145"/>
      <c r="L476" s="27"/>
      <c r="M476" s="146" t="s">
        <v>1</v>
      </c>
      <c r="N476" s="147" t="s">
        <v>34</v>
      </c>
      <c r="O476" s="148">
        <v>0</v>
      </c>
      <c r="P476" s="148">
        <f t="shared" ref="P476:P480" si="165">O476*H476</f>
        <v>0</v>
      </c>
      <c r="Q476" s="148">
        <v>0</v>
      </c>
      <c r="R476" s="148">
        <f t="shared" ref="R476:R480" si="166">Q476*H476</f>
        <v>0</v>
      </c>
      <c r="S476" s="148">
        <v>0</v>
      </c>
      <c r="T476" s="149">
        <f t="shared" ref="T476:T480" si="167">S476*H476</f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50" t="s">
        <v>188</v>
      </c>
      <c r="AT476" s="150" t="s">
        <v>167</v>
      </c>
      <c r="AU476" s="150" t="s">
        <v>79</v>
      </c>
      <c r="AY476" s="14" t="s">
        <v>165</v>
      </c>
      <c r="BE476" s="151">
        <f t="shared" ref="BE476:BE480" si="168">IF(N476="základní",J476,0)</f>
        <v>0</v>
      </c>
      <c r="BF476" s="151">
        <f t="shared" ref="BF476:BF480" si="169">IF(N476="snížená",J476,0)</f>
        <v>0</v>
      </c>
      <c r="BG476" s="151">
        <f t="shared" ref="BG476:BG480" si="170">IF(N476="zákl. přenesená",J476,0)</f>
        <v>0</v>
      </c>
      <c r="BH476" s="151">
        <f t="shared" ref="BH476:BH480" si="171">IF(N476="sníž. přenesená",J476,0)</f>
        <v>0</v>
      </c>
      <c r="BI476" s="151">
        <f t="shared" ref="BI476:BI480" si="172">IF(N476="nulová",J476,0)</f>
        <v>0</v>
      </c>
      <c r="BJ476" s="14" t="s">
        <v>77</v>
      </c>
      <c r="BK476" s="174">
        <f t="shared" ref="BK476:BK480" si="173">ROUND(I476*H476,2)</f>
        <v>0</v>
      </c>
      <c r="BL476" s="14" t="s">
        <v>188</v>
      </c>
      <c r="BM476" s="150" t="s">
        <v>1363</v>
      </c>
    </row>
    <row r="477" spans="1:65" s="2" customFormat="1" ht="24.15" customHeight="1">
      <c r="A477" s="26"/>
      <c r="B477" s="138"/>
      <c r="C477" s="139" t="s">
        <v>1364</v>
      </c>
      <c r="D477" s="139" t="s">
        <v>167</v>
      </c>
      <c r="E477" s="140" t="s">
        <v>1365</v>
      </c>
      <c r="F477" s="141" t="s">
        <v>1366</v>
      </c>
      <c r="G477" s="142" t="s">
        <v>239</v>
      </c>
      <c r="H477" s="143">
        <v>298.22899999999998</v>
      </c>
      <c r="I477" s="144"/>
      <c r="J477" s="144">
        <f t="shared" si="164"/>
        <v>0</v>
      </c>
      <c r="K477" s="145"/>
      <c r="L477" s="27"/>
      <c r="M477" s="146" t="s">
        <v>1</v>
      </c>
      <c r="N477" s="147" t="s">
        <v>34</v>
      </c>
      <c r="O477" s="148">
        <v>0</v>
      </c>
      <c r="P477" s="148">
        <f t="shared" si="165"/>
        <v>0</v>
      </c>
      <c r="Q477" s="148">
        <v>0</v>
      </c>
      <c r="R477" s="148">
        <f t="shared" si="166"/>
        <v>0</v>
      </c>
      <c r="S477" s="148">
        <v>0</v>
      </c>
      <c r="T477" s="149">
        <f t="shared" si="167"/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50" t="s">
        <v>188</v>
      </c>
      <c r="AT477" s="150" t="s">
        <v>167</v>
      </c>
      <c r="AU477" s="150" t="s">
        <v>79</v>
      </c>
      <c r="AY477" s="14" t="s">
        <v>165</v>
      </c>
      <c r="BE477" s="151">
        <f t="shared" si="168"/>
        <v>0</v>
      </c>
      <c r="BF477" s="151">
        <f t="shared" si="169"/>
        <v>0</v>
      </c>
      <c r="BG477" s="151">
        <f t="shared" si="170"/>
        <v>0</v>
      </c>
      <c r="BH477" s="151">
        <f t="shared" si="171"/>
        <v>0</v>
      </c>
      <c r="BI477" s="151">
        <f t="shared" si="172"/>
        <v>0</v>
      </c>
      <c r="BJ477" s="14" t="s">
        <v>77</v>
      </c>
      <c r="BK477" s="174">
        <f t="shared" si="173"/>
        <v>0</v>
      </c>
      <c r="BL477" s="14" t="s">
        <v>188</v>
      </c>
      <c r="BM477" s="150" t="s">
        <v>1367</v>
      </c>
    </row>
    <row r="478" spans="1:65" s="2" customFormat="1" ht="37.950000000000003" customHeight="1">
      <c r="A478" s="26"/>
      <c r="B478" s="138"/>
      <c r="C478" s="139" t="s">
        <v>720</v>
      </c>
      <c r="D478" s="139" t="s">
        <v>167</v>
      </c>
      <c r="E478" s="140" t="s">
        <v>1368</v>
      </c>
      <c r="F478" s="141" t="s">
        <v>1369</v>
      </c>
      <c r="G478" s="142" t="s">
        <v>239</v>
      </c>
      <c r="H478" s="143">
        <v>70.554000000000002</v>
      </c>
      <c r="I478" s="144"/>
      <c r="J478" s="144">
        <f t="shared" si="164"/>
        <v>0</v>
      </c>
      <c r="K478" s="145"/>
      <c r="L478" s="27"/>
      <c r="M478" s="146" t="s">
        <v>1</v>
      </c>
      <c r="N478" s="147" t="s">
        <v>34</v>
      </c>
      <c r="O478" s="148">
        <v>0</v>
      </c>
      <c r="P478" s="148">
        <f t="shared" si="165"/>
        <v>0</v>
      </c>
      <c r="Q478" s="148">
        <v>0</v>
      </c>
      <c r="R478" s="148">
        <f t="shared" si="166"/>
        <v>0</v>
      </c>
      <c r="S478" s="148">
        <v>0</v>
      </c>
      <c r="T478" s="149">
        <f t="shared" si="167"/>
        <v>0</v>
      </c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R478" s="150" t="s">
        <v>188</v>
      </c>
      <c r="AT478" s="150" t="s">
        <v>167</v>
      </c>
      <c r="AU478" s="150" t="s">
        <v>79</v>
      </c>
      <c r="AY478" s="14" t="s">
        <v>165</v>
      </c>
      <c r="BE478" s="151">
        <f t="shared" si="168"/>
        <v>0</v>
      </c>
      <c r="BF478" s="151">
        <f t="shared" si="169"/>
        <v>0</v>
      </c>
      <c r="BG478" s="151">
        <f t="shared" si="170"/>
        <v>0</v>
      </c>
      <c r="BH478" s="151">
        <f t="shared" si="171"/>
        <v>0</v>
      </c>
      <c r="BI478" s="151">
        <f t="shared" si="172"/>
        <v>0</v>
      </c>
      <c r="BJ478" s="14" t="s">
        <v>77</v>
      </c>
      <c r="BK478" s="174">
        <f t="shared" si="173"/>
        <v>0</v>
      </c>
      <c r="BL478" s="14" t="s">
        <v>188</v>
      </c>
      <c r="BM478" s="150" t="s">
        <v>1370</v>
      </c>
    </row>
    <row r="479" spans="1:65" s="2" customFormat="1" ht="37.950000000000003" customHeight="1">
      <c r="A479" s="26"/>
      <c r="B479" s="138"/>
      <c r="C479" s="139" t="s">
        <v>1371</v>
      </c>
      <c r="D479" s="139" t="s">
        <v>167</v>
      </c>
      <c r="E479" s="140" t="s">
        <v>1372</v>
      </c>
      <c r="F479" s="141" t="s">
        <v>1373</v>
      </c>
      <c r="G479" s="142" t="s">
        <v>239</v>
      </c>
      <c r="H479" s="143">
        <v>23.7</v>
      </c>
      <c r="I479" s="144"/>
      <c r="J479" s="144">
        <f t="shared" si="164"/>
        <v>0</v>
      </c>
      <c r="K479" s="145"/>
      <c r="L479" s="27"/>
      <c r="M479" s="146" t="s">
        <v>1</v>
      </c>
      <c r="N479" s="147" t="s">
        <v>34</v>
      </c>
      <c r="O479" s="148">
        <v>0</v>
      </c>
      <c r="P479" s="148">
        <f t="shared" si="165"/>
        <v>0</v>
      </c>
      <c r="Q479" s="148">
        <v>0</v>
      </c>
      <c r="R479" s="148">
        <f t="shared" si="166"/>
        <v>0</v>
      </c>
      <c r="S479" s="148">
        <v>0</v>
      </c>
      <c r="T479" s="149">
        <f t="shared" si="167"/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50" t="s">
        <v>188</v>
      </c>
      <c r="AT479" s="150" t="s">
        <v>167</v>
      </c>
      <c r="AU479" s="150" t="s">
        <v>79</v>
      </c>
      <c r="AY479" s="14" t="s">
        <v>165</v>
      </c>
      <c r="BE479" s="151">
        <f t="shared" si="168"/>
        <v>0</v>
      </c>
      <c r="BF479" s="151">
        <f t="shared" si="169"/>
        <v>0</v>
      </c>
      <c r="BG479" s="151">
        <f t="shared" si="170"/>
        <v>0</v>
      </c>
      <c r="BH479" s="151">
        <f t="shared" si="171"/>
        <v>0</v>
      </c>
      <c r="BI479" s="151">
        <f t="shared" si="172"/>
        <v>0</v>
      </c>
      <c r="BJ479" s="14" t="s">
        <v>77</v>
      </c>
      <c r="BK479" s="174">
        <f t="shared" si="173"/>
        <v>0</v>
      </c>
      <c r="BL479" s="14" t="s">
        <v>188</v>
      </c>
      <c r="BM479" s="150" t="s">
        <v>1374</v>
      </c>
    </row>
    <row r="480" spans="1:65" s="2" customFormat="1" ht="44.25" customHeight="1">
      <c r="A480" s="26"/>
      <c r="B480" s="138"/>
      <c r="C480" s="139" t="s">
        <v>1375</v>
      </c>
      <c r="D480" s="139" t="s">
        <v>167</v>
      </c>
      <c r="E480" s="140" t="s">
        <v>1376</v>
      </c>
      <c r="F480" s="141" t="s">
        <v>1377</v>
      </c>
      <c r="G480" s="142" t="s">
        <v>815</v>
      </c>
      <c r="H480" s="143">
        <v>1190.01</v>
      </c>
      <c r="I480" s="144"/>
      <c r="J480" s="144">
        <f t="shared" si="164"/>
        <v>0</v>
      </c>
      <c r="K480" s="145"/>
      <c r="L480" s="27"/>
      <c r="M480" s="146" t="s">
        <v>1</v>
      </c>
      <c r="N480" s="147" t="s">
        <v>34</v>
      </c>
      <c r="O480" s="148">
        <v>0</v>
      </c>
      <c r="P480" s="148">
        <f t="shared" si="165"/>
        <v>0</v>
      </c>
      <c r="Q480" s="148">
        <v>0</v>
      </c>
      <c r="R480" s="148">
        <f t="shared" si="166"/>
        <v>0</v>
      </c>
      <c r="S480" s="148">
        <v>0</v>
      </c>
      <c r="T480" s="149">
        <f t="shared" si="167"/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50" t="s">
        <v>188</v>
      </c>
      <c r="AT480" s="150" t="s">
        <v>167</v>
      </c>
      <c r="AU480" s="150" t="s">
        <v>79</v>
      </c>
      <c r="AY480" s="14" t="s">
        <v>165</v>
      </c>
      <c r="BE480" s="151">
        <f t="shared" si="168"/>
        <v>0</v>
      </c>
      <c r="BF480" s="151">
        <f t="shared" si="169"/>
        <v>0</v>
      </c>
      <c r="BG480" s="151">
        <f t="shared" si="170"/>
        <v>0</v>
      </c>
      <c r="BH480" s="151">
        <f t="shared" si="171"/>
        <v>0</v>
      </c>
      <c r="BI480" s="151">
        <f t="shared" si="172"/>
        <v>0</v>
      </c>
      <c r="BJ480" s="14" t="s">
        <v>77</v>
      </c>
      <c r="BK480" s="174">
        <f t="shared" si="173"/>
        <v>0</v>
      </c>
      <c r="BL480" s="14" t="s">
        <v>188</v>
      </c>
      <c r="BM480" s="150" t="s">
        <v>1378</v>
      </c>
    </row>
    <row r="481" spans="1:65" s="12" customFormat="1" ht="22.95" customHeight="1">
      <c r="B481" s="126"/>
      <c r="D481" s="127" t="s">
        <v>68</v>
      </c>
      <c r="E481" s="136" t="s">
        <v>1379</v>
      </c>
      <c r="F481" s="136" t="s">
        <v>1380</v>
      </c>
      <c r="J481" s="137">
        <f>BK481</f>
        <v>0</v>
      </c>
      <c r="L481" s="126"/>
      <c r="M481" s="130"/>
      <c r="N481" s="131"/>
      <c r="O481" s="131"/>
      <c r="P481" s="132">
        <f>SUM(P482:P486)</f>
        <v>0</v>
      </c>
      <c r="Q481" s="131"/>
      <c r="R481" s="132">
        <f>SUM(R482:R486)</f>
        <v>0</v>
      </c>
      <c r="S481" s="131"/>
      <c r="T481" s="133">
        <f>SUM(T482:T486)</f>
        <v>0</v>
      </c>
      <c r="AR481" s="127" t="s">
        <v>79</v>
      </c>
      <c r="AT481" s="134" t="s">
        <v>68</v>
      </c>
      <c r="AU481" s="134" t="s">
        <v>77</v>
      </c>
      <c r="AY481" s="127" t="s">
        <v>165</v>
      </c>
      <c r="BK481" s="173">
        <f>SUM(BK482:BK486)</f>
        <v>0</v>
      </c>
    </row>
    <row r="482" spans="1:65" s="2" customFormat="1" ht="62.7" customHeight="1">
      <c r="A482" s="26"/>
      <c r="B482" s="138"/>
      <c r="C482" s="139" t="s">
        <v>721</v>
      </c>
      <c r="D482" s="139" t="s">
        <v>167</v>
      </c>
      <c r="E482" s="140" t="s">
        <v>1381</v>
      </c>
      <c r="F482" s="141" t="s">
        <v>1382</v>
      </c>
      <c r="G482" s="142" t="s">
        <v>173</v>
      </c>
      <c r="H482" s="143">
        <v>118.295</v>
      </c>
      <c r="I482" s="144"/>
      <c r="J482" s="144">
        <f>ROUND(I482*H482,2)</f>
        <v>0</v>
      </c>
      <c r="K482" s="145"/>
      <c r="L482" s="27"/>
      <c r="M482" s="146" t="s">
        <v>1</v>
      </c>
      <c r="N482" s="147" t="s">
        <v>34</v>
      </c>
      <c r="O482" s="148">
        <v>0</v>
      </c>
      <c r="P482" s="148">
        <f>O482*H482</f>
        <v>0</v>
      </c>
      <c r="Q482" s="148">
        <v>0</v>
      </c>
      <c r="R482" s="148">
        <f>Q482*H482</f>
        <v>0</v>
      </c>
      <c r="S482" s="148">
        <v>0</v>
      </c>
      <c r="T482" s="149">
        <f>S482*H482</f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50" t="s">
        <v>188</v>
      </c>
      <c r="AT482" s="150" t="s">
        <v>167</v>
      </c>
      <c r="AU482" s="150" t="s">
        <v>79</v>
      </c>
      <c r="AY482" s="14" t="s">
        <v>165</v>
      </c>
      <c r="BE482" s="151">
        <f>IF(N482="základní",J482,0)</f>
        <v>0</v>
      </c>
      <c r="BF482" s="151">
        <f>IF(N482="snížená",J482,0)</f>
        <v>0</v>
      </c>
      <c r="BG482" s="151">
        <f>IF(N482="zákl. přenesená",J482,0)</f>
        <v>0</v>
      </c>
      <c r="BH482" s="151">
        <f>IF(N482="sníž. přenesená",J482,0)</f>
        <v>0</v>
      </c>
      <c r="BI482" s="151">
        <f>IF(N482="nulová",J482,0)</f>
        <v>0</v>
      </c>
      <c r="BJ482" s="14" t="s">
        <v>77</v>
      </c>
      <c r="BK482" s="174">
        <f>ROUND(I482*H482,2)</f>
        <v>0</v>
      </c>
      <c r="BL482" s="14" t="s">
        <v>188</v>
      </c>
      <c r="BM482" s="150" t="s">
        <v>1383</v>
      </c>
    </row>
    <row r="483" spans="1:65" s="2" customFormat="1" ht="16.5" customHeight="1">
      <c r="A483" s="26"/>
      <c r="B483" s="138"/>
      <c r="C483" s="152" t="s">
        <v>1384</v>
      </c>
      <c r="D483" s="152" t="s">
        <v>192</v>
      </c>
      <c r="E483" s="153" t="s">
        <v>1385</v>
      </c>
      <c r="F483" s="154" t="s">
        <v>1386</v>
      </c>
      <c r="G483" s="155" t="s">
        <v>173</v>
      </c>
      <c r="H483" s="156">
        <v>136.03899999999999</v>
      </c>
      <c r="I483" s="157"/>
      <c r="J483" s="157">
        <f>ROUND(I483*H483,2)</f>
        <v>0</v>
      </c>
      <c r="K483" s="158"/>
      <c r="L483" s="159"/>
      <c r="M483" s="160" t="s">
        <v>1</v>
      </c>
      <c r="N483" s="161" t="s">
        <v>34</v>
      </c>
      <c r="O483" s="148">
        <v>0</v>
      </c>
      <c r="P483" s="148">
        <f>O483*H483</f>
        <v>0</v>
      </c>
      <c r="Q483" s="148">
        <v>0</v>
      </c>
      <c r="R483" s="148">
        <f>Q483*H483</f>
        <v>0</v>
      </c>
      <c r="S483" s="148">
        <v>0</v>
      </c>
      <c r="T483" s="149">
        <f>S483*H483</f>
        <v>0</v>
      </c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R483" s="150" t="s">
        <v>214</v>
      </c>
      <c r="AT483" s="150" t="s">
        <v>192</v>
      </c>
      <c r="AU483" s="150" t="s">
        <v>79</v>
      </c>
      <c r="AY483" s="14" t="s">
        <v>165</v>
      </c>
      <c r="BE483" s="151">
        <f>IF(N483="základní",J483,0)</f>
        <v>0</v>
      </c>
      <c r="BF483" s="151">
        <f>IF(N483="snížená",J483,0)</f>
        <v>0</v>
      </c>
      <c r="BG483" s="151">
        <f>IF(N483="zákl. přenesená",J483,0)</f>
        <v>0</v>
      </c>
      <c r="BH483" s="151">
        <f>IF(N483="sníž. přenesená",J483,0)</f>
        <v>0</v>
      </c>
      <c r="BI483" s="151">
        <f>IF(N483="nulová",J483,0)</f>
        <v>0</v>
      </c>
      <c r="BJ483" s="14" t="s">
        <v>77</v>
      </c>
      <c r="BK483" s="174">
        <f>ROUND(I483*H483,2)</f>
        <v>0</v>
      </c>
      <c r="BL483" s="14" t="s">
        <v>188</v>
      </c>
      <c r="BM483" s="150" t="s">
        <v>1387</v>
      </c>
    </row>
    <row r="484" spans="1:65" s="2" customFormat="1" ht="49.2" customHeight="1">
      <c r="A484" s="26"/>
      <c r="B484" s="138"/>
      <c r="C484" s="139" t="s">
        <v>722</v>
      </c>
      <c r="D484" s="139" t="s">
        <v>167</v>
      </c>
      <c r="E484" s="140" t="s">
        <v>1388</v>
      </c>
      <c r="F484" s="141" t="s">
        <v>1389</v>
      </c>
      <c r="G484" s="142" t="s">
        <v>239</v>
      </c>
      <c r="H484" s="143">
        <v>337.92</v>
      </c>
      <c r="I484" s="144"/>
      <c r="J484" s="144">
        <f>ROUND(I484*H484,2)</f>
        <v>0</v>
      </c>
      <c r="K484" s="145"/>
      <c r="L484" s="27"/>
      <c r="M484" s="146" t="s">
        <v>1</v>
      </c>
      <c r="N484" s="147" t="s">
        <v>34</v>
      </c>
      <c r="O484" s="148">
        <v>0</v>
      </c>
      <c r="P484" s="148">
        <f>O484*H484</f>
        <v>0</v>
      </c>
      <c r="Q484" s="148">
        <v>0</v>
      </c>
      <c r="R484" s="148">
        <f>Q484*H484</f>
        <v>0</v>
      </c>
      <c r="S484" s="148">
        <v>0</v>
      </c>
      <c r="T484" s="149">
        <f>S484*H484</f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50" t="s">
        <v>188</v>
      </c>
      <c r="AT484" s="150" t="s">
        <v>167</v>
      </c>
      <c r="AU484" s="150" t="s">
        <v>79</v>
      </c>
      <c r="AY484" s="14" t="s">
        <v>165</v>
      </c>
      <c r="BE484" s="151">
        <f>IF(N484="základní",J484,0)</f>
        <v>0</v>
      </c>
      <c r="BF484" s="151">
        <f>IF(N484="snížená",J484,0)</f>
        <v>0</v>
      </c>
      <c r="BG484" s="151">
        <f>IF(N484="zákl. přenesená",J484,0)</f>
        <v>0</v>
      </c>
      <c r="BH484" s="151">
        <f>IF(N484="sníž. přenesená",J484,0)</f>
        <v>0</v>
      </c>
      <c r="BI484" s="151">
        <f>IF(N484="nulová",J484,0)</f>
        <v>0</v>
      </c>
      <c r="BJ484" s="14" t="s">
        <v>77</v>
      </c>
      <c r="BK484" s="174">
        <f>ROUND(I484*H484,2)</f>
        <v>0</v>
      </c>
      <c r="BL484" s="14" t="s">
        <v>188</v>
      </c>
      <c r="BM484" s="150" t="s">
        <v>1390</v>
      </c>
    </row>
    <row r="485" spans="1:65" s="2" customFormat="1" ht="24.15" customHeight="1">
      <c r="A485" s="26"/>
      <c r="B485" s="138"/>
      <c r="C485" s="139" t="s">
        <v>1391</v>
      </c>
      <c r="D485" s="139" t="s">
        <v>167</v>
      </c>
      <c r="E485" s="140" t="s">
        <v>1392</v>
      </c>
      <c r="F485" s="141" t="s">
        <v>1393</v>
      </c>
      <c r="G485" s="142" t="s">
        <v>239</v>
      </c>
      <c r="H485" s="143">
        <v>10</v>
      </c>
      <c r="I485" s="144"/>
      <c r="J485" s="144">
        <f>ROUND(I485*H485,2)</f>
        <v>0</v>
      </c>
      <c r="K485" s="145"/>
      <c r="L485" s="27"/>
      <c r="M485" s="146" t="s">
        <v>1</v>
      </c>
      <c r="N485" s="147" t="s">
        <v>34</v>
      </c>
      <c r="O485" s="148">
        <v>0</v>
      </c>
      <c r="P485" s="148">
        <f>O485*H485</f>
        <v>0</v>
      </c>
      <c r="Q485" s="148">
        <v>0</v>
      </c>
      <c r="R485" s="148">
        <f>Q485*H485</f>
        <v>0</v>
      </c>
      <c r="S485" s="148">
        <v>0</v>
      </c>
      <c r="T485" s="149">
        <f>S485*H485</f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50" t="s">
        <v>188</v>
      </c>
      <c r="AT485" s="150" t="s">
        <v>167</v>
      </c>
      <c r="AU485" s="150" t="s">
        <v>79</v>
      </c>
      <c r="AY485" s="14" t="s">
        <v>165</v>
      </c>
      <c r="BE485" s="151">
        <f>IF(N485="základní",J485,0)</f>
        <v>0</v>
      </c>
      <c r="BF485" s="151">
        <f>IF(N485="snížená",J485,0)</f>
        <v>0</v>
      </c>
      <c r="BG485" s="151">
        <f>IF(N485="zákl. přenesená",J485,0)</f>
        <v>0</v>
      </c>
      <c r="BH485" s="151">
        <f>IF(N485="sníž. přenesená",J485,0)</f>
        <v>0</v>
      </c>
      <c r="BI485" s="151">
        <f>IF(N485="nulová",J485,0)</f>
        <v>0</v>
      </c>
      <c r="BJ485" s="14" t="s">
        <v>77</v>
      </c>
      <c r="BK485" s="174">
        <f>ROUND(I485*H485,2)</f>
        <v>0</v>
      </c>
      <c r="BL485" s="14" t="s">
        <v>188</v>
      </c>
      <c r="BM485" s="150" t="s">
        <v>1394</v>
      </c>
    </row>
    <row r="486" spans="1:65" s="2" customFormat="1" ht="44.25" customHeight="1">
      <c r="A486" s="26"/>
      <c r="B486" s="138"/>
      <c r="C486" s="139" t="s">
        <v>723</v>
      </c>
      <c r="D486" s="139" t="s">
        <v>167</v>
      </c>
      <c r="E486" s="140" t="s">
        <v>1395</v>
      </c>
      <c r="F486" s="141" t="s">
        <v>1396</v>
      </c>
      <c r="G486" s="142" t="s">
        <v>815</v>
      </c>
      <c r="H486" s="143">
        <v>4539.9290000000001</v>
      </c>
      <c r="I486" s="144"/>
      <c r="J486" s="144">
        <f>ROUND(I486*H486,2)</f>
        <v>0</v>
      </c>
      <c r="K486" s="145"/>
      <c r="L486" s="27"/>
      <c r="M486" s="146" t="s">
        <v>1</v>
      </c>
      <c r="N486" s="147" t="s">
        <v>34</v>
      </c>
      <c r="O486" s="148">
        <v>0</v>
      </c>
      <c r="P486" s="148">
        <f>O486*H486</f>
        <v>0</v>
      </c>
      <c r="Q486" s="148">
        <v>0</v>
      </c>
      <c r="R486" s="148">
        <f>Q486*H486</f>
        <v>0</v>
      </c>
      <c r="S486" s="148">
        <v>0</v>
      </c>
      <c r="T486" s="149">
        <f>S486*H486</f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50" t="s">
        <v>188</v>
      </c>
      <c r="AT486" s="150" t="s">
        <v>167</v>
      </c>
      <c r="AU486" s="150" t="s">
        <v>79</v>
      </c>
      <c r="AY486" s="14" t="s">
        <v>165</v>
      </c>
      <c r="BE486" s="151">
        <f>IF(N486="základní",J486,0)</f>
        <v>0</v>
      </c>
      <c r="BF486" s="151">
        <f>IF(N486="snížená",J486,0)</f>
        <v>0</v>
      </c>
      <c r="BG486" s="151">
        <f>IF(N486="zákl. přenesená",J486,0)</f>
        <v>0</v>
      </c>
      <c r="BH486" s="151">
        <f>IF(N486="sníž. přenesená",J486,0)</f>
        <v>0</v>
      </c>
      <c r="BI486" s="151">
        <f>IF(N486="nulová",J486,0)</f>
        <v>0</v>
      </c>
      <c r="BJ486" s="14" t="s">
        <v>77</v>
      </c>
      <c r="BK486" s="174">
        <f>ROUND(I486*H486,2)</f>
        <v>0</v>
      </c>
      <c r="BL486" s="14" t="s">
        <v>188</v>
      </c>
      <c r="BM486" s="150" t="s">
        <v>1397</v>
      </c>
    </row>
    <row r="487" spans="1:65" s="12" customFormat="1" ht="22.95" customHeight="1">
      <c r="B487" s="126"/>
      <c r="D487" s="127" t="s">
        <v>68</v>
      </c>
      <c r="E487" s="136" t="s">
        <v>1398</v>
      </c>
      <c r="F487" s="136" t="s">
        <v>1399</v>
      </c>
      <c r="J487" s="137">
        <f>BK487</f>
        <v>0</v>
      </c>
      <c r="L487" s="126"/>
      <c r="M487" s="130"/>
      <c r="N487" s="131"/>
      <c r="O487" s="131"/>
      <c r="P487" s="132">
        <f>SUM(P488:P492)</f>
        <v>0</v>
      </c>
      <c r="Q487" s="131"/>
      <c r="R487" s="132">
        <f>SUM(R488:R492)</f>
        <v>0</v>
      </c>
      <c r="S487" s="131"/>
      <c r="T487" s="133">
        <f>SUM(T488:T492)</f>
        <v>0</v>
      </c>
      <c r="AR487" s="127" t="s">
        <v>79</v>
      </c>
      <c r="AT487" s="134" t="s">
        <v>68</v>
      </c>
      <c r="AU487" s="134" t="s">
        <v>77</v>
      </c>
      <c r="AY487" s="127" t="s">
        <v>165</v>
      </c>
      <c r="BK487" s="173">
        <f>SUM(BK488:BK492)</f>
        <v>0</v>
      </c>
    </row>
    <row r="488" spans="1:65" s="2" customFormat="1" ht="33" customHeight="1">
      <c r="A488" s="26"/>
      <c r="B488" s="138"/>
      <c r="C488" s="139" t="s">
        <v>1400</v>
      </c>
      <c r="D488" s="139" t="s">
        <v>167</v>
      </c>
      <c r="E488" s="140" t="s">
        <v>1401</v>
      </c>
      <c r="F488" s="141" t="s">
        <v>1402</v>
      </c>
      <c r="G488" s="142" t="s">
        <v>239</v>
      </c>
      <c r="H488" s="143">
        <v>17.2</v>
      </c>
      <c r="I488" s="144"/>
      <c r="J488" s="144">
        <f>ROUND(I488*H488,2)</f>
        <v>0</v>
      </c>
      <c r="K488" s="145"/>
      <c r="L488" s="27"/>
      <c r="M488" s="146" t="s">
        <v>1</v>
      </c>
      <c r="N488" s="147" t="s">
        <v>34</v>
      </c>
      <c r="O488" s="148">
        <v>0</v>
      </c>
      <c r="P488" s="148">
        <f>O488*H488</f>
        <v>0</v>
      </c>
      <c r="Q488" s="148">
        <v>0</v>
      </c>
      <c r="R488" s="148">
        <f>Q488*H488</f>
        <v>0</v>
      </c>
      <c r="S488" s="148">
        <v>0</v>
      </c>
      <c r="T488" s="149">
        <f>S488*H488</f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50" t="s">
        <v>188</v>
      </c>
      <c r="AT488" s="150" t="s">
        <v>167</v>
      </c>
      <c r="AU488" s="150" t="s">
        <v>79</v>
      </c>
      <c r="AY488" s="14" t="s">
        <v>165</v>
      </c>
      <c r="BE488" s="151">
        <f>IF(N488="základní",J488,0)</f>
        <v>0</v>
      </c>
      <c r="BF488" s="151">
        <f>IF(N488="snížená",J488,0)</f>
        <v>0</v>
      </c>
      <c r="BG488" s="151">
        <f>IF(N488="zákl. přenesená",J488,0)</f>
        <v>0</v>
      </c>
      <c r="BH488" s="151">
        <f>IF(N488="sníž. přenesená",J488,0)</f>
        <v>0</v>
      </c>
      <c r="BI488" s="151">
        <f>IF(N488="nulová",J488,0)</f>
        <v>0</v>
      </c>
      <c r="BJ488" s="14" t="s">
        <v>77</v>
      </c>
      <c r="BK488" s="174">
        <f>ROUND(I488*H488,2)</f>
        <v>0</v>
      </c>
      <c r="BL488" s="14" t="s">
        <v>188</v>
      </c>
      <c r="BM488" s="150" t="s">
        <v>1403</v>
      </c>
    </row>
    <row r="489" spans="1:65" s="2" customFormat="1" ht="24.15" customHeight="1">
      <c r="A489" s="26"/>
      <c r="B489" s="138"/>
      <c r="C489" s="139" t="s">
        <v>724</v>
      </c>
      <c r="D489" s="139" t="s">
        <v>167</v>
      </c>
      <c r="E489" s="140" t="s">
        <v>1404</v>
      </c>
      <c r="F489" s="141" t="s">
        <v>1405</v>
      </c>
      <c r="G489" s="142" t="s">
        <v>239</v>
      </c>
      <c r="H489" s="143">
        <v>76.492000000000004</v>
      </c>
      <c r="I489" s="144"/>
      <c r="J489" s="144">
        <f>ROUND(I489*H489,2)</f>
        <v>0</v>
      </c>
      <c r="K489" s="145"/>
      <c r="L489" s="27"/>
      <c r="M489" s="146" t="s">
        <v>1</v>
      </c>
      <c r="N489" s="147" t="s">
        <v>34</v>
      </c>
      <c r="O489" s="148">
        <v>0</v>
      </c>
      <c r="P489" s="148">
        <f>O489*H489</f>
        <v>0</v>
      </c>
      <c r="Q489" s="148">
        <v>0</v>
      </c>
      <c r="R489" s="148">
        <f>Q489*H489</f>
        <v>0</v>
      </c>
      <c r="S489" s="148">
        <v>0</v>
      </c>
      <c r="T489" s="149">
        <f>S489*H489</f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50" t="s">
        <v>188</v>
      </c>
      <c r="AT489" s="150" t="s">
        <v>167</v>
      </c>
      <c r="AU489" s="150" t="s">
        <v>79</v>
      </c>
      <c r="AY489" s="14" t="s">
        <v>165</v>
      </c>
      <c r="BE489" s="151">
        <f>IF(N489="základní",J489,0)</f>
        <v>0</v>
      </c>
      <c r="BF489" s="151">
        <f>IF(N489="snížená",J489,0)</f>
        <v>0</v>
      </c>
      <c r="BG489" s="151">
        <f>IF(N489="zákl. přenesená",J489,0)</f>
        <v>0</v>
      </c>
      <c r="BH489" s="151">
        <f>IF(N489="sníž. přenesená",J489,0)</f>
        <v>0</v>
      </c>
      <c r="BI489" s="151">
        <f>IF(N489="nulová",J489,0)</f>
        <v>0</v>
      </c>
      <c r="BJ489" s="14" t="s">
        <v>77</v>
      </c>
      <c r="BK489" s="174">
        <f>ROUND(I489*H489,2)</f>
        <v>0</v>
      </c>
      <c r="BL489" s="14" t="s">
        <v>188</v>
      </c>
      <c r="BM489" s="150" t="s">
        <v>1406</v>
      </c>
    </row>
    <row r="490" spans="1:65" s="2" customFormat="1" ht="24.15" customHeight="1">
      <c r="A490" s="26"/>
      <c r="B490" s="138"/>
      <c r="C490" s="139" t="s">
        <v>1407</v>
      </c>
      <c r="D490" s="139" t="s">
        <v>167</v>
      </c>
      <c r="E490" s="140" t="s">
        <v>1408</v>
      </c>
      <c r="F490" s="141" t="s">
        <v>1409</v>
      </c>
      <c r="G490" s="142" t="s">
        <v>239</v>
      </c>
      <c r="H490" s="143">
        <v>59.292000000000002</v>
      </c>
      <c r="I490" s="144"/>
      <c r="J490" s="144">
        <f>ROUND(I490*H490,2)</f>
        <v>0</v>
      </c>
      <c r="K490" s="145"/>
      <c r="L490" s="27"/>
      <c r="M490" s="146" t="s">
        <v>1</v>
      </c>
      <c r="N490" s="147" t="s">
        <v>34</v>
      </c>
      <c r="O490" s="148">
        <v>0</v>
      </c>
      <c r="P490" s="148">
        <f>O490*H490</f>
        <v>0</v>
      </c>
      <c r="Q490" s="148">
        <v>0</v>
      </c>
      <c r="R490" s="148">
        <f>Q490*H490</f>
        <v>0</v>
      </c>
      <c r="S490" s="148">
        <v>0</v>
      </c>
      <c r="T490" s="149">
        <f>S490*H490</f>
        <v>0</v>
      </c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R490" s="150" t="s">
        <v>188</v>
      </c>
      <c r="AT490" s="150" t="s">
        <v>167</v>
      </c>
      <c r="AU490" s="150" t="s">
        <v>79</v>
      </c>
      <c r="AY490" s="14" t="s">
        <v>165</v>
      </c>
      <c r="BE490" s="151">
        <f>IF(N490="základní",J490,0)</f>
        <v>0</v>
      </c>
      <c r="BF490" s="151">
        <f>IF(N490="snížená",J490,0)</f>
        <v>0</v>
      </c>
      <c r="BG490" s="151">
        <f>IF(N490="zákl. přenesená",J490,0)</f>
        <v>0</v>
      </c>
      <c r="BH490" s="151">
        <f>IF(N490="sníž. přenesená",J490,0)</f>
        <v>0</v>
      </c>
      <c r="BI490" s="151">
        <f>IF(N490="nulová",J490,0)</f>
        <v>0</v>
      </c>
      <c r="BJ490" s="14" t="s">
        <v>77</v>
      </c>
      <c r="BK490" s="174">
        <f>ROUND(I490*H490,2)</f>
        <v>0</v>
      </c>
      <c r="BL490" s="14" t="s">
        <v>188</v>
      </c>
      <c r="BM490" s="150" t="s">
        <v>1410</v>
      </c>
    </row>
    <row r="491" spans="1:65" s="2" customFormat="1" ht="24.15" customHeight="1">
      <c r="A491" s="26"/>
      <c r="B491" s="138"/>
      <c r="C491" s="139" t="s">
        <v>725</v>
      </c>
      <c r="D491" s="139" t="s">
        <v>167</v>
      </c>
      <c r="E491" s="140" t="s">
        <v>1411</v>
      </c>
      <c r="F491" s="141" t="s">
        <v>1412</v>
      </c>
      <c r="G491" s="142" t="s">
        <v>239</v>
      </c>
      <c r="H491" s="143">
        <v>34.4</v>
      </c>
      <c r="I491" s="144"/>
      <c r="J491" s="144">
        <f>ROUND(I491*H491,2)</f>
        <v>0</v>
      </c>
      <c r="K491" s="145"/>
      <c r="L491" s="27"/>
      <c r="M491" s="146" t="s">
        <v>1</v>
      </c>
      <c r="N491" s="147" t="s">
        <v>34</v>
      </c>
      <c r="O491" s="148">
        <v>0</v>
      </c>
      <c r="P491" s="148">
        <f>O491*H491</f>
        <v>0</v>
      </c>
      <c r="Q491" s="148">
        <v>0</v>
      </c>
      <c r="R491" s="148">
        <f>Q491*H491</f>
        <v>0</v>
      </c>
      <c r="S491" s="148">
        <v>0</v>
      </c>
      <c r="T491" s="149">
        <f>S491*H491</f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50" t="s">
        <v>188</v>
      </c>
      <c r="AT491" s="150" t="s">
        <v>167</v>
      </c>
      <c r="AU491" s="150" t="s">
        <v>79</v>
      </c>
      <c r="AY491" s="14" t="s">
        <v>165</v>
      </c>
      <c r="BE491" s="151">
        <f>IF(N491="základní",J491,0)</f>
        <v>0</v>
      </c>
      <c r="BF491" s="151">
        <f>IF(N491="snížená",J491,0)</f>
        <v>0</v>
      </c>
      <c r="BG491" s="151">
        <f>IF(N491="zákl. přenesená",J491,0)</f>
        <v>0</v>
      </c>
      <c r="BH491" s="151">
        <f>IF(N491="sníž. přenesená",J491,0)</f>
        <v>0</v>
      </c>
      <c r="BI491" s="151">
        <f>IF(N491="nulová",J491,0)</f>
        <v>0</v>
      </c>
      <c r="BJ491" s="14" t="s">
        <v>77</v>
      </c>
      <c r="BK491" s="174">
        <f>ROUND(I491*H491,2)</f>
        <v>0</v>
      </c>
      <c r="BL491" s="14" t="s">
        <v>188</v>
      </c>
      <c r="BM491" s="150" t="s">
        <v>1413</v>
      </c>
    </row>
    <row r="492" spans="1:65" s="2" customFormat="1" ht="44.25" customHeight="1">
      <c r="A492" s="26"/>
      <c r="B492" s="138"/>
      <c r="C492" s="139" t="s">
        <v>1414</v>
      </c>
      <c r="D492" s="139" t="s">
        <v>167</v>
      </c>
      <c r="E492" s="140" t="s">
        <v>1415</v>
      </c>
      <c r="F492" s="141" t="s">
        <v>1416</v>
      </c>
      <c r="G492" s="142" t="s">
        <v>815</v>
      </c>
      <c r="H492" s="143">
        <v>774.38300000000004</v>
      </c>
      <c r="I492" s="144"/>
      <c r="J492" s="144">
        <f>ROUND(I492*H492,2)</f>
        <v>0</v>
      </c>
      <c r="K492" s="145"/>
      <c r="L492" s="27"/>
      <c r="M492" s="146" t="s">
        <v>1</v>
      </c>
      <c r="N492" s="147" t="s">
        <v>34</v>
      </c>
      <c r="O492" s="148">
        <v>0</v>
      </c>
      <c r="P492" s="148">
        <f>O492*H492</f>
        <v>0</v>
      </c>
      <c r="Q492" s="148">
        <v>0</v>
      </c>
      <c r="R492" s="148">
        <f>Q492*H492</f>
        <v>0</v>
      </c>
      <c r="S492" s="148">
        <v>0</v>
      </c>
      <c r="T492" s="149">
        <f>S492*H492</f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50" t="s">
        <v>188</v>
      </c>
      <c r="AT492" s="150" t="s">
        <v>167</v>
      </c>
      <c r="AU492" s="150" t="s">
        <v>79</v>
      </c>
      <c r="AY492" s="14" t="s">
        <v>165</v>
      </c>
      <c r="BE492" s="151">
        <f>IF(N492="základní",J492,0)</f>
        <v>0</v>
      </c>
      <c r="BF492" s="151">
        <f>IF(N492="snížená",J492,0)</f>
        <v>0</v>
      </c>
      <c r="BG492" s="151">
        <f>IF(N492="zákl. přenesená",J492,0)</f>
        <v>0</v>
      </c>
      <c r="BH492" s="151">
        <f>IF(N492="sníž. přenesená",J492,0)</f>
        <v>0</v>
      </c>
      <c r="BI492" s="151">
        <f>IF(N492="nulová",J492,0)</f>
        <v>0</v>
      </c>
      <c r="BJ492" s="14" t="s">
        <v>77</v>
      </c>
      <c r="BK492" s="174">
        <f>ROUND(I492*H492,2)</f>
        <v>0</v>
      </c>
      <c r="BL492" s="14" t="s">
        <v>188</v>
      </c>
      <c r="BM492" s="150" t="s">
        <v>1417</v>
      </c>
    </row>
    <row r="493" spans="1:65" s="12" customFormat="1" ht="22.95" customHeight="1">
      <c r="B493" s="126"/>
      <c r="D493" s="127" t="s">
        <v>68</v>
      </c>
      <c r="E493" s="136" t="s">
        <v>1418</v>
      </c>
      <c r="F493" s="136" t="s">
        <v>1419</v>
      </c>
      <c r="J493" s="137">
        <f>BK493</f>
        <v>0</v>
      </c>
      <c r="L493" s="126"/>
      <c r="M493" s="130"/>
      <c r="N493" s="131"/>
      <c r="O493" s="131"/>
      <c r="P493" s="132">
        <f>SUM(P494:P500)</f>
        <v>0</v>
      </c>
      <c r="Q493" s="131"/>
      <c r="R493" s="132">
        <f>SUM(R494:R500)</f>
        <v>0</v>
      </c>
      <c r="S493" s="131"/>
      <c r="T493" s="133">
        <f>SUM(T494:T500)</f>
        <v>0</v>
      </c>
      <c r="AR493" s="127" t="s">
        <v>79</v>
      </c>
      <c r="AT493" s="134" t="s">
        <v>68</v>
      </c>
      <c r="AU493" s="134" t="s">
        <v>77</v>
      </c>
      <c r="AY493" s="127" t="s">
        <v>165</v>
      </c>
      <c r="BK493" s="173">
        <f>SUM(BK494:BK500)</f>
        <v>0</v>
      </c>
    </row>
    <row r="494" spans="1:65" s="2" customFormat="1" ht="24.15" customHeight="1">
      <c r="A494" s="26"/>
      <c r="B494" s="138"/>
      <c r="C494" s="139" t="s">
        <v>726</v>
      </c>
      <c r="D494" s="139" t="s">
        <v>167</v>
      </c>
      <c r="E494" s="140" t="s">
        <v>1420</v>
      </c>
      <c r="F494" s="141" t="s">
        <v>1421</v>
      </c>
      <c r="G494" s="142" t="s">
        <v>239</v>
      </c>
      <c r="H494" s="143">
        <v>100.351</v>
      </c>
      <c r="I494" s="144"/>
      <c r="J494" s="144">
        <f t="shared" ref="J494:J500" si="174">ROUND(I494*H494,2)</f>
        <v>0</v>
      </c>
      <c r="K494" s="145"/>
      <c r="L494" s="27"/>
      <c r="M494" s="146" t="s">
        <v>1</v>
      </c>
      <c r="N494" s="147" t="s">
        <v>34</v>
      </c>
      <c r="O494" s="148">
        <v>0</v>
      </c>
      <c r="P494" s="148">
        <f t="shared" ref="P494:P500" si="175">O494*H494</f>
        <v>0</v>
      </c>
      <c r="Q494" s="148">
        <v>0</v>
      </c>
      <c r="R494" s="148">
        <f t="shared" ref="R494:R500" si="176">Q494*H494</f>
        <v>0</v>
      </c>
      <c r="S494" s="148">
        <v>0</v>
      </c>
      <c r="T494" s="149">
        <f t="shared" ref="T494:T500" si="177">S494*H494</f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50" t="s">
        <v>188</v>
      </c>
      <c r="AT494" s="150" t="s">
        <v>167</v>
      </c>
      <c r="AU494" s="150" t="s">
        <v>79</v>
      </c>
      <c r="AY494" s="14" t="s">
        <v>165</v>
      </c>
      <c r="BE494" s="151">
        <f t="shared" ref="BE494:BE500" si="178">IF(N494="základní",J494,0)</f>
        <v>0</v>
      </c>
      <c r="BF494" s="151">
        <f t="shared" ref="BF494:BF500" si="179">IF(N494="snížená",J494,0)</f>
        <v>0</v>
      </c>
      <c r="BG494" s="151">
        <f t="shared" ref="BG494:BG500" si="180">IF(N494="zákl. přenesená",J494,0)</f>
        <v>0</v>
      </c>
      <c r="BH494" s="151">
        <f t="shared" ref="BH494:BH500" si="181">IF(N494="sníž. přenesená",J494,0)</f>
        <v>0</v>
      </c>
      <c r="BI494" s="151">
        <f t="shared" ref="BI494:BI500" si="182">IF(N494="nulová",J494,0)</f>
        <v>0</v>
      </c>
      <c r="BJ494" s="14" t="s">
        <v>77</v>
      </c>
      <c r="BK494" s="174">
        <f t="shared" ref="BK494:BK500" si="183">ROUND(I494*H494,2)</f>
        <v>0</v>
      </c>
      <c r="BL494" s="14" t="s">
        <v>188</v>
      </c>
      <c r="BM494" s="150" t="s">
        <v>1422</v>
      </c>
    </row>
    <row r="495" spans="1:65" s="2" customFormat="1" ht="49.2" customHeight="1">
      <c r="A495" s="26"/>
      <c r="B495" s="138"/>
      <c r="C495" s="139" t="s">
        <v>727</v>
      </c>
      <c r="D495" s="139" t="s">
        <v>167</v>
      </c>
      <c r="E495" s="140" t="s">
        <v>1423</v>
      </c>
      <c r="F495" s="141" t="s">
        <v>1424</v>
      </c>
      <c r="G495" s="142" t="s">
        <v>239</v>
      </c>
      <c r="H495" s="143">
        <v>100.351</v>
      </c>
      <c r="I495" s="144"/>
      <c r="J495" s="144">
        <f t="shared" si="174"/>
        <v>0</v>
      </c>
      <c r="K495" s="145"/>
      <c r="L495" s="27"/>
      <c r="M495" s="146" t="s">
        <v>1</v>
      </c>
      <c r="N495" s="147" t="s">
        <v>34</v>
      </c>
      <c r="O495" s="148">
        <v>0</v>
      </c>
      <c r="P495" s="148">
        <f t="shared" si="175"/>
        <v>0</v>
      </c>
      <c r="Q495" s="148">
        <v>0</v>
      </c>
      <c r="R495" s="148">
        <f t="shared" si="176"/>
        <v>0</v>
      </c>
      <c r="S495" s="148">
        <v>0</v>
      </c>
      <c r="T495" s="149">
        <f t="shared" si="177"/>
        <v>0</v>
      </c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R495" s="150" t="s">
        <v>188</v>
      </c>
      <c r="AT495" s="150" t="s">
        <v>167</v>
      </c>
      <c r="AU495" s="150" t="s">
        <v>79</v>
      </c>
      <c r="AY495" s="14" t="s">
        <v>165</v>
      </c>
      <c r="BE495" s="151">
        <f t="shared" si="178"/>
        <v>0</v>
      </c>
      <c r="BF495" s="151">
        <f t="shared" si="179"/>
        <v>0</v>
      </c>
      <c r="BG495" s="151">
        <f t="shared" si="180"/>
        <v>0</v>
      </c>
      <c r="BH495" s="151">
        <f t="shared" si="181"/>
        <v>0</v>
      </c>
      <c r="BI495" s="151">
        <f t="shared" si="182"/>
        <v>0</v>
      </c>
      <c r="BJ495" s="14" t="s">
        <v>77</v>
      </c>
      <c r="BK495" s="174">
        <f t="shared" si="183"/>
        <v>0</v>
      </c>
      <c r="BL495" s="14" t="s">
        <v>188</v>
      </c>
      <c r="BM495" s="150" t="s">
        <v>1425</v>
      </c>
    </row>
    <row r="496" spans="1:65" s="2" customFormat="1" ht="24.15" customHeight="1">
      <c r="A496" s="26"/>
      <c r="B496" s="138"/>
      <c r="C496" s="152" t="s">
        <v>1426</v>
      </c>
      <c r="D496" s="152" t="s">
        <v>192</v>
      </c>
      <c r="E496" s="153" t="s">
        <v>1427</v>
      </c>
      <c r="F496" s="154" t="s">
        <v>1428</v>
      </c>
      <c r="G496" s="155" t="s">
        <v>239</v>
      </c>
      <c r="H496" s="156">
        <v>110.386</v>
      </c>
      <c r="I496" s="157"/>
      <c r="J496" s="157">
        <f t="shared" si="174"/>
        <v>0</v>
      </c>
      <c r="K496" s="158"/>
      <c r="L496" s="159"/>
      <c r="M496" s="160" t="s">
        <v>1</v>
      </c>
      <c r="N496" s="161" t="s">
        <v>34</v>
      </c>
      <c r="O496" s="148">
        <v>0</v>
      </c>
      <c r="P496" s="148">
        <f t="shared" si="175"/>
        <v>0</v>
      </c>
      <c r="Q496" s="148">
        <v>0</v>
      </c>
      <c r="R496" s="148">
        <f t="shared" si="176"/>
        <v>0</v>
      </c>
      <c r="S496" s="148">
        <v>0</v>
      </c>
      <c r="T496" s="149">
        <f t="shared" si="177"/>
        <v>0</v>
      </c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R496" s="150" t="s">
        <v>214</v>
      </c>
      <c r="AT496" s="150" t="s">
        <v>192</v>
      </c>
      <c r="AU496" s="150" t="s">
        <v>79</v>
      </c>
      <c r="AY496" s="14" t="s">
        <v>165</v>
      </c>
      <c r="BE496" s="151">
        <f t="shared" si="178"/>
        <v>0</v>
      </c>
      <c r="BF496" s="151">
        <f t="shared" si="179"/>
        <v>0</v>
      </c>
      <c r="BG496" s="151">
        <f t="shared" si="180"/>
        <v>0</v>
      </c>
      <c r="BH496" s="151">
        <f t="shared" si="181"/>
        <v>0</v>
      </c>
      <c r="BI496" s="151">
        <f t="shared" si="182"/>
        <v>0</v>
      </c>
      <c r="BJ496" s="14" t="s">
        <v>77</v>
      </c>
      <c r="BK496" s="174">
        <f t="shared" si="183"/>
        <v>0</v>
      </c>
      <c r="BL496" s="14" t="s">
        <v>188</v>
      </c>
      <c r="BM496" s="150" t="s">
        <v>1429</v>
      </c>
    </row>
    <row r="497" spans="1:65" s="2" customFormat="1" ht="33" customHeight="1">
      <c r="A497" s="26"/>
      <c r="B497" s="138"/>
      <c r="C497" s="139" t="s">
        <v>731</v>
      </c>
      <c r="D497" s="139" t="s">
        <v>167</v>
      </c>
      <c r="E497" s="140" t="s">
        <v>1430</v>
      </c>
      <c r="F497" s="141" t="s">
        <v>1431</v>
      </c>
      <c r="G497" s="142" t="s">
        <v>239</v>
      </c>
      <c r="H497" s="143">
        <v>100.351</v>
      </c>
      <c r="I497" s="144"/>
      <c r="J497" s="144">
        <f t="shared" si="174"/>
        <v>0</v>
      </c>
      <c r="K497" s="145"/>
      <c r="L497" s="27"/>
      <c r="M497" s="146" t="s">
        <v>1</v>
      </c>
      <c r="N497" s="147" t="s">
        <v>34</v>
      </c>
      <c r="O497" s="148">
        <v>0</v>
      </c>
      <c r="P497" s="148">
        <f t="shared" si="175"/>
        <v>0</v>
      </c>
      <c r="Q497" s="148">
        <v>0</v>
      </c>
      <c r="R497" s="148">
        <f t="shared" si="176"/>
        <v>0</v>
      </c>
      <c r="S497" s="148">
        <v>0</v>
      </c>
      <c r="T497" s="149">
        <f t="shared" si="177"/>
        <v>0</v>
      </c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R497" s="150" t="s">
        <v>188</v>
      </c>
      <c r="AT497" s="150" t="s">
        <v>167</v>
      </c>
      <c r="AU497" s="150" t="s">
        <v>79</v>
      </c>
      <c r="AY497" s="14" t="s">
        <v>165</v>
      </c>
      <c r="BE497" s="151">
        <f t="shared" si="178"/>
        <v>0</v>
      </c>
      <c r="BF497" s="151">
        <f t="shared" si="179"/>
        <v>0</v>
      </c>
      <c r="BG497" s="151">
        <f t="shared" si="180"/>
        <v>0</v>
      </c>
      <c r="BH497" s="151">
        <f t="shared" si="181"/>
        <v>0</v>
      </c>
      <c r="BI497" s="151">
        <f t="shared" si="182"/>
        <v>0</v>
      </c>
      <c r="BJ497" s="14" t="s">
        <v>77</v>
      </c>
      <c r="BK497" s="174">
        <f t="shared" si="183"/>
        <v>0</v>
      </c>
      <c r="BL497" s="14" t="s">
        <v>188</v>
      </c>
      <c r="BM497" s="150" t="s">
        <v>1432</v>
      </c>
    </row>
    <row r="498" spans="1:65" s="2" customFormat="1" ht="24.15" customHeight="1">
      <c r="A498" s="26"/>
      <c r="B498" s="138"/>
      <c r="C498" s="139" t="s">
        <v>1433</v>
      </c>
      <c r="D498" s="139" t="s">
        <v>167</v>
      </c>
      <c r="E498" s="140" t="s">
        <v>1434</v>
      </c>
      <c r="F498" s="141" t="s">
        <v>1435</v>
      </c>
      <c r="G498" s="142" t="s">
        <v>173</v>
      </c>
      <c r="H498" s="143">
        <v>49.6</v>
      </c>
      <c r="I498" s="144"/>
      <c r="J498" s="144">
        <f t="shared" si="174"/>
        <v>0</v>
      </c>
      <c r="K498" s="145"/>
      <c r="L498" s="27"/>
      <c r="M498" s="146" t="s">
        <v>1</v>
      </c>
      <c r="N498" s="147" t="s">
        <v>34</v>
      </c>
      <c r="O498" s="148">
        <v>0</v>
      </c>
      <c r="P498" s="148">
        <f t="shared" si="175"/>
        <v>0</v>
      </c>
      <c r="Q498" s="148">
        <v>0</v>
      </c>
      <c r="R498" s="148">
        <f t="shared" si="176"/>
        <v>0</v>
      </c>
      <c r="S498" s="148">
        <v>0</v>
      </c>
      <c r="T498" s="149">
        <f t="shared" si="177"/>
        <v>0</v>
      </c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R498" s="150" t="s">
        <v>188</v>
      </c>
      <c r="AT498" s="150" t="s">
        <v>167</v>
      </c>
      <c r="AU498" s="150" t="s">
        <v>79</v>
      </c>
      <c r="AY498" s="14" t="s">
        <v>165</v>
      </c>
      <c r="BE498" s="151">
        <f t="shared" si="178"/>
        <v>0</v>
      </c>
      <c r="BF498" s="151">
        <f t="shared" si="179"/>
        <v>0</v>
      </c>
      <c r="BG498" s="151">
        <f t="shared" si="180"/>
        <v>0</v>
      </c>
      <c r="BH498" s="151">
        <f t="shared" si="181"/>
        <v>0</v>
      </c>
      <c r="BI498" s="151">
        <f t="shared" si="182"/>
        <v>0</v>
      </c>
      <c r="BJ498" s="14" t="s">
        <v>77</v>
      </c>
      <c r="BK498" s="174">
        <f t="shared" si="183"/>
        <v>0</v>
      </c>
      <c r="BL498" s="14" t="s">
        <v>188</v>
      </c>
      <c r="BM498" s="150" t="s">
        <v>1436</v>
      </c>
    </row>
    <row r="499" spans="1:65" s="2" customFormat="1" ht="24.15" customHeight="1">
      <c r="A499" s="26"/>
      <c r="B499" s="138"/>
      <c r="C499" s="139" t="s">
        <v>734</v>
      </c>
      <c r="D499" s="139" t="s">
        <v>167</v>
      </c>
      <c r="E499" s="140" t="s">
        <v>1437</v>
      </c>
      <c r="F499" s="141" t="s">
        <v>1438</v>
      </c>
      <c r="G499" s="142" t="s">
        <v>239</v>
      </c>
      <c r="H499" s="143">
        <v>100.351</v>
      </c>
      <c r="I499" s="144"/>
      <c r="J499" s="144">
        <f t="shared" si="174"/>
        <v>0</v>
      </c>
      <c r="K499" s="145"/>
      <c r="L499" s="27"/>
      <c r="M499" s="146" t="s">
        <v>1</v>
      </c>
      <c r="N499" s="147" t="s">
        <v>34</v>
      </c>
      <c r="O499" s="148">
        <v>0</v>
      </c>
      <c r="P499" s="148">
        <f t="shared" si="175"/>
        <v>0</v>
      </c>
      <c r="Q499" s="148">
        <v>0</v>
      </c>
      <c r="R499" s="148">
        <f t="shared" si="176"/>
        <v>0</v>
      </c>
      <c r="S499" s="148">
        <v>0</v>
      </c>
      <c r="T499" s="149">
        <f t="shared" si="177"/>
        <v>0</v>
      </c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R499" s="150" t="s">
        <v>188</v>
      </c>
      <c r="AT499" s="150" t="s">
        <v>167</v>
      </c>
      <c r="AU499" s="150" t="s">
        <v>79</v>
      </c>
      <c r="AY499" s="14" t="s">
        <v>165</v>
      </c>
      <c r="BE499" s="151">
        <f t="shared" si="178"/>
        <v>0</v>
      </c>
      <c r="BF499" s="151">
        <f t="shared" si="179"/>
        <v>0</v>
      </c>
      <c r="BG499" s="151">
        <f t="shared" si="180"/>
        <v>0</v>
      </c>
      <c r="BH499" s="151">
        <f t="shared" si="181"/>
        <v>0</v>
      </c>
      <c r="BI499" s="151">
        <f t="shared" si="182"/>
        <v>0</v>
      </c>
      <c r="BJ499" s="14" t="s">
        <v>77</v>
      </c>
      <c r="BK499" s="174">
        <f t="shared" si="183"/>
        <v>0</v>
      </c>
      <c r="BL499" s="14" t="s">
        <v>188</v>
      </c>
      <c r="BM499" s="150" t="s">
        <v>1439</v>
      </c>
    </row>
    <row r="500" spans="1:65" s="2" customFormat="1" ht="44.25" customHeight="1">
      <c r="A500" s="26"/>
      <c r="B500" s="138"/>
      <c r="C500" s="139" t="s">
        <v>1440</v>
      </c>
      <c r="D500" s="139" t="s">
        <v>167</v>
      </c>
      <c r="E500" s="140" t="s">
        <v>1441</v>
      </c>
      <c r="F500" s="141" t="s">
        <v>1442</v>
      </c>
      <c r="G500" s="142" t="s">
        <v>815</v>
      </c>
      <c r="H500" s="143">
        <v>1055.462</v>
      </c>
      <c r="I500" s="144"/>
      <c r="J500" s="144">
        <f t="shared" si="174"/>
        <v>0</v>
      </c>
      <c r="K500" s="145"/>
      <c r="L500" s="27"/>
      <c r="M500" s="146" t="s">
        <v>1</v>
      </c>
      <c r="N500" s="147" t="s">
        <v>34</v>
      </c>
      <c r="O500" s="148">
        <v>0</v>
      </c>
      <c r="P500" s="148">
        <f t="shared" si="175"/>
        <v>0</v>
      </c>
      <c r="Q500" s="148">
        <v>0</v>
      </c>
      <c r="R500" s="148">
        <f t="shared" si="176"/>
        <v>0</v>
      </c>
      <c r="S500" s="148">
        <v>0</v>
      </c>
      <c r="T500" s="149">
        <f t="shared" si="177"/>
        <v>0</v>
      </c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R500" s="150" t="s">
        <v>188</v>
      </c>
      <c r="AT500" s="150" t="s">
        <v>167</v>
      </c>
      <c r="AU500" s="150" t="s">
        <v>79</v>
      </c>
      <c r="AY500" s="14" t="s">
        <v>165</v>
      </c>
      <c r="BE500" s="151">
        <f t="shared" si="178"/>
        <v>0</v>
      </c>
      <c r="BF500" s="151">
        <f t="shared" si="179"/>
        <v>0</v>
      </c>
      <c r="BG500" s="151">
        <f t="shared" si="180"/>
        <v>0</v>
      </c>
      <c r="BH500" s="151">
        <f t="shared" si="181"/>
        <v>0</v>
      </c>
      <c r="BI500" s="151">
        <f t="shared" si="182"/>
        <v>0</v>
      </c>
      <c r="BJ500" s="14" t="s">
        <v>77</v>
      </c>
      <c r="BK500" s="174">
        <f t="shared" si="183"/>
        <v>0</v>
      </c>
      <c r="BL500" s="14" t="s">
        <v>188</v>
      </c>
      <c r="BM500" s="150" t="s">
        <v>1443</v>
      </c>
    </row>
    <row r="501" spans="1:65" s="12" customFormat="1" ht="22.95" customHeight="1">
      <c r="B501" s="126"/>
      <c r="D501" s="127" t="s">
        <v>68</v>
      </c>
      <c r="E501" s="136" t="s">
        <v>1444</v>
      </c>
      <c r="F501" s="136" t="s">
        <v>1445</v>
      </c>
      <c r="J501" s="137">
        <f>BK501</f>
        <v>0</v>
      </c>
      <c r="L501" s="126"/>
      <c r="M501" s="130"/>
      <c r="N501" s="131"/>
      <c r="O501" s="131"/>
      <c r="P501" s="132">
        <f>SUM(P502:P507)</f>
        <v>0</v>
      </c>
      <c r="Q501" s="131"/>
      <c r="R501" s="132">
        <f>SUM(R502:R507)</f>
        <v>0</v>
      </c>
      <c r="S501" s="131"/>
      <c r="T501" s="133">
        <f>SUM(T502:T507)</f>
        <v>0</v>
      </c>
      <c r="AR501" s="127" t="s">
        <v>79</v>
      </c>
      <c r="AT501" s="134" t="s">
        <v>68</v>
      </c>
      <c r="AU501" s="134" t="s">
        <v>77</v>
      </c>
      <c r="AY501" s="127" t="s">
        <v>165</v>
      </c>
      <c r="BK501" s="173">
        <f>SUM(BK502:BK507)</f>
        <v>0</v>
      </c>
    </row>
    <row r="502" spans="1:65" s="2" customFormat="1" ht="44.25" customHeight="1">
      <c r="A502" s="26"/>
      <c r="B502" s="138"/>
      <c r="C502" s="139" t="s">
        <v>738</v>
      </c>
      <c r="D502" s="139" t="s">
        <v>167</v>
      </c>
      <c r="E502" s="140" t="s">
        <v>1446</v>
      </c>
      <c r="F502" s="141" t="s">
        <v>1447</v>
      </c>
      <c r="G502" s="142" t="s">
        <v>239</v>
      </c>
      <c r="H502" s="143">
        <v>324.024</v>
      </c>
      <c r="I502" s="144"/>
      <c r="J502" s="144">
        <f t="shared" ref="J502:J507" si="184">ROUND(I502*H502,2)</f>
        <v>0</v>
      </c>
      <c r="K502" s="145"/>
      <c r="L502" s="27"/>
      <c r="M502" s="146" t="s">
        <v>1</v>
      </c>
      <c r="N502" s="147" t="s">
        <v>34</v>
      </c>
      <c r="O502" s="148">
        <v>0</v>
      </c>
      <c r="P502" s="148">
        <f t="shared" ref="P502:P507" si="185">O502*H502</f>
        <v>0</v>
      </c>
      <c r="Q502" s="148">
        <v>0</v>
      </c>
      <c r="R502" s="148">
        <f t="shared" ref="R502:R507" si="186">Q502*H502</f>
        <v>0</v>
      </c>
      <c r="S502" s="148">
        <v>0</v>
      </c>
      <c r="T502" s="149">
        <f t="shared" ref="T502:T507" si="187">S502*H502</f>
        <v>0</v>
      </c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R502" s="150" t="s">
        <v>188</v>
      </c>
      <c r="AT502" s="150" t="s">
        <v>167</v>
      </c>
      <c r="AU502" s="150" t="s">
        <v>79</v>
      </c>
      <c r="AY502" s="14" t="s">
        <v>165</v>
      </c>
      <c r="BE502" s="151">
        <f t="shared" ref="BE502:BE507" si="188">IF(N502="základní",J502,0)</f>
        <v>0</v>
      </c>
      <c r="BF502" s="151">
        <f t="shared" ref="BF502:BF507" si="189">IF(N502="snížená",J502,0)</f>
        <v>0</v>
      </c>
      <c r="BG502" s="151">
        <f t="shared" ref="BG502:BG507" si="190">IF(N502="zákl. přenesená",J502,0)</f>
        <v>0</v>
      </c>
      <c r="BH502" s="151">
        <f t="shared" ref="BH502:BH507" si="191">IF(N502="sníž. přenesená",J502,0)</f>
        <v>0</v>
      </c>
      <c r="BI502" s="151">
        <f t="shared" ref="BI502:BI507" si="192">IF(N502="nulová",J502,0)</f>
        <v>0</v>
      </c>
      <c r="BJ502" s="14" t="s">
        <v>77</v>
      </c>
      <c r="BK502" s="174">
        <f t="shared" ref="BK502:BK507" si="193">ROUND(I502*H502,2)</f>
        <v>0</v>
      </c>
      <c r="BL502" s="14" t="s">
        <v>188</v>
      </c>
      <c r="BM502" s="150" t="s">
        <v>1448</v>
      </c>
    </row>
    <row r="503" spans="1:65" s="2" customFormat="1" ht="24.15" customHeight="1">
      <c r="A503" s="26"/>
      <c r="B503" s="138"/>
      <c r="C503" s="139" t="s">
        <v>1449</v>
      </c>
      <c r="D503" s="139" t="s">
        <v>167</v>
      </c>
      <c r="E503" s="140" t="s">
        <v>1450</v>
      </c>
      <c r="F503" s="141" t="s">
        <v>1451</v>
      </c>
      <c r="G503" s="142" t="s">
        <v>239</v>
      </c>
      <c r="H503" s="143">
        <v>228.863</v>
      </c>
      <c r="I503" s="144"/>
      <c r="J503" s="144">
        <f t="shared" si="184"/>
        <v>0</v>
      </c>
      <c r="K503" s="145"/>
      <c r="L503" s="27"/>
      <c r="M503" s="146" t="s">
        <v>1</v>
      </c>
      <c r="N503" s="147" t="s">
        <v>34</v>
      </c>
      <c r="O503" s="148">
        <v>0</v>
      </c>
      <c r="P503" s="148">
        <f t="shared" si="185"/>
        <v>0</v>
      </c>
      <c r="Q503" s="148">
        <v>0</v>
      </c>
      <c r="R503" s="148">
        <f t="shared" si="186"/>
        <v>0</v>
      </c>
      <c r="S503" s="148">
        <v>0</v>
      </c>
      <c r="T503" s="149">
        <f t="shared" si="187"/>
        <v>0</v>
      </c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R503" s="150" t="s">
        <v>188</v>
      </c>
      <c r="AT503" s="150" t="s">
        <v>167</v>
      </c>
      <c r="AU503" s="150" t="s">
        <v>79</v>
      </c>
      <c r="AY503" s="14" t="s">
        <v>165</v>
      </c>
      <c r="BE503" s="151">
        <f t="shared" si="188"/>
        <v>0</v>
      </c>
      <c r="BF503" s="151">
        <f t="shared" si="189"/>
        <v>0</v>
      </c>
      <c r="BG503" s="151">
        <f t="shared" si="190"/>
        <v>0</v>
      </c>
      <c r="BH503" s="151">
        <f t="shared" si="191"/>
        <v>0</v>
      </c>
      <c r="BI503" s="151">
        <f t="shared" si="192"/>
        <v>0</v>
      </c>
      <c r="BJ503" s="14" t="s">
        <v>77</v>
      </c>
      <c r="BK503" s="174">
        <f t="shared" si="193"/>
        <v>0</v>
      </c>
      <c r="BL503" s="14" t="s">
        <v>188</v>
      </c>
      <c r="BM503" s="150" t="s">
        <v>1452</v>
      </c>
    </row>
    <row r="504" spans="1:65" s="2" customFormat="1" ht="24.15" customHeight="1">
      <c r="A504" s="26"/>
      <c r="B504" s="138"/>
      <c r="C504" s="139" t="s">
        <v>741</v>
      </c>
      <c r="D504" s="139" t="s">
        <v>167</v>
      </c>
      <c r="E504" s="140" t="s">
        <v>1453</v>
      </c>
      <c r="F504" s="141" t="s">
        <v>1454</v>
      </c>
      <c r="G504" s="142" t="s">
        <v>239</v>
      </c>
      <c r="H504" s="143">
        <v>40.512</v>
      </c>
      <c r="I504" s="144"/>
      <c r="J504" s="144">
        <f t="shared" si="184"/>
        <v>0</v>
      </c>
      <c r="K504" s="145"/>
      <c r="L504" s="27"/>
      <c r="M504" s="146" t="s">
        <v>1</v>
      </c>
      <c r="N504" s="147" t="s">
        <v>34</v>
      </c>
      <c r="O504" s="148">
        <v>0</v>
      </c>
      <c r="P504" s="148">
        <f t="shared" si="185"/>
        <v>0</v>
      </c>
      <c r="Q504" s="148">
        <v>0</v>
      </c>
      <c r="R504" s="148">
        <f t="shared" si="186"/>
        <v>0</v>
      </c>
      <c r="S504" s="148">
        <v>0</v>
      </c>
      <c r="T504" s="149">
        <f t="shared" si="187"/>
        <v>0</v>
      </c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R504" s="150" t="s">
        <v>188</v>
      </c>
      <c r="AT504" s="150" t="s">
        <v>167</v>
      </c>
      <c r="AU504" s="150" t="s">
        <v>79</v>
      </c>
      <c r="AY504" s="14" t="s">
        <v>165</v>
      </c>
      <c r="BE504" s="151">
        <f t="shared" si="188"/>
        <v>0</v>
      </c>
      <c r="BF504" s="151">
        <f t="shared" si="189"/>
        <v>0</v>
      </c>
      <c r="BG504" s="151">
        <f t="shared" si="190"/>
        <v>0</v>
      </c>
      <c r="BH504" s="151">
        <f t="shared" si="191"/>
        <v>0</v>
      </c>
      <c r="BI504" s="151">
        <f t="shared" si="192"/>
        <v>0</v>
      </c>
      <c r="BJ504" s="14" t="s">
        <v>77</v>
      </c>
      <c r="BK504" s="174">
        <f t="shared" si="193"/>
        <v>0</v>
      </c>
      <c r="BL504" s="14" t="s">
        <v>188</v>
      </c>
      <c r="BM504" s="150" t="s">
        <v>1455</v>
      </c>
    </row>
    <row r="505" spans="1:65" s="2" customFormat="1" ht="16.5" customHeight="1">
      <c r="A505" s="26"/>
      <c r="B505" s="138"/>
      <c r="C505" s="139" t="s">
        <v>1456</v>
      </c>
      <c r="D505" s="139" t="s">
        <v>167</v>
      </c>
      <c r="E505" s="140" t="s">
        <v>1457</v>
      </c>
      <c r="F505" s="141" t="s">
        <v>1458</v>
      </c>
      <c r="G505" s="142" t="s">
        <v>239</v>
      </c>
      <c r="H505" s="143">
        <v>146.22399999999999</v>
      </c>
      <c r="I505" s="144"/>
      <c r="J505" s="144">
        <f t="shared" si="184"/>
        <v>0</v>
      </c>
      <c r="K505" s="145"/>
      <c r="L505" s="27"/>
      <c r="M505" s="146" t="s">
        <v>1</v>
      </c>
      <c r="N505" s="147" t="s">
        <v>34</v>
      </c>
      <c r="O505" s="148">
        <v>0</v>
      </c>
      <c r="P505" s="148">
        <f t="shared" si="185"/>
        <v>0</v>
      </c>
      <c r="Q505" s="148">
        <v>0</v>
      </c>
      <c r="R505" s="148">
        <f t="shared" si="186"/>
        <v>0</v>
      </c>
      <c r="S505" s="148">
        <v>0</v>
      </c>
      <c r="T505" s="149">
        <f t="shared" si="187"/>
        <v>0</v>
      </c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R505" s="150" t="s">
        <v>188</v>
      </c>
      <c r="AT505" s="150" t="s">
        <v>167</v>
      </c>
      <c r="AU505" s="150" t="s">
        <v>79</v>
      </c>
      <c r="AY505" s="14" t="s">
        <v>165</v>
      </c>
      <c r="BE505" s="151">
        <f t="shared" si="188"/>
        <v>0</v>
      </c>
      <c r="BF505" s="151">
        <f t="shared" si="189"/>
        <v>0</v>
      </c>
      <c r="BG505" s="151">
        <f t="shared" si="190"/>
        <v>0</v>
      </c>
      <c r="BH505" s="151">
        <f t="shared" si="191"/>
        <v>0</v>
      </c>
      <c r="BI505" s="151">
        <f t="shared" si="192"/>
        <v>0</v>
      </c>
      <c r="BJ505" s="14" t="s">
        <v>77</v>
      </c>
      <c r="BK505" s="174">
        <f t="shared" si="193"/>
        <v>0</v>
      </c>
      <c r="BL505" s="14" t="s">
        <v>188</v>
      </c>
      <c r="BM505" s="150" t="s">
        <v>1459</v>
      </c>
    </row>
    <row r="506" spans="1:65" s="2" customFormat="1" ht="24.15" customHeight="1">
      <c r="A506" s="26"/>
      <c r="B506" s="138"/>
      <c r="C506" s="139" t="s">
        <v>742</v>
      </c>
      <c r="D506" s="139" t="s">
        <v>167</v>
      </c>
      <c r="E506" s="140" t="s">
        <v>1460</v>
      </c>
      <c r="F506" s="141" t="s">
        <v>1461</v>
      </c>
      <c r="G506" s="142" t="s">
        <v>239</v>
      </c>
      <c r="H506" s="143">
        <v>1.5329999999999999</v>
      </c>
      <c r="I506" s="144"/>
      <c r="J506" s="144">
        <f t="shared" si="184"/>
        <v>0</v>
      </c>
      <c r="K506" s="145"/>
      <c r="L506" s="27"/>
      <c r="M506" s="146" t="s">
        <v>1</v>
      </c>
      <c r="N506" s="147" t="s">
        <v>34</v>
      </c>
      <c r="O506" s="148">
        <v>0</v>
      </c>
      <c r="P506" s="148">
        <f t="shared" si="185"/>
        <v>0</v>
      </c>
      <c r="Q506" s="148">
        <v>0</v>
      </c>
      <c r="R506" s="148">
        <f t="shared" si="186"/>
        <v>0</v>
      </c>
      <c r="S506" s="148">
        <v>0</v>
      </c>
      <c r="T506" s="149">
        <f t="shared" si="187"/>
        <v>0</v>
      </c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R506" s="150" t="s">
        <v>188</v>
      </c>
      <c r="AT506" s="150" t="s">
        <v>167</v>
      </c>
      <c r="AU506" s="150" t="s">
        <v>79</v>
      </c>
      <c r="AY506" s="14" t="s">
        <v>165</v>
      </c>
      <c r="BE506" s="151">
        <f t="shared" si="188"/>
        <v>0</v>
      </c>
      <c r="BF506" s="151">
        <f t="shared" si="189"/>
        <v>0</v>
      </c>
      <c r="BG506" s="151">
        <f t="shared" si="190"/>
        <v>0</v>
      </c>
      <c r="BH506" s="151">
        <f t="shared" si="191"/>
        <v>0</v>
      </c>
      <c r="BI506" s="151">
        <f t="shared" si="192"/>
        <v>0</v>
      </c>
      <c r="BJ506" s="14" t="s">
        <v>77</v>
      </c>
      <c r="BK506" s="174">
        <f t="shared" si="193"/>
        <v>0</v>
      </c>
      <c r="BL506" s="14" t="s">
        <v>188</v>
      </c>
      <c r="BM506" s="150" t="s">
        <v>1462</v>
      </c>
    </row>
    <row r="507" spans="1:65" s="2" customFormat="1" ht="44.25" customHeight="1">
      <c r="A507" s="26"/>
      <c r="B507" s="138"/>
      <c r="C507" s="139" t="s">
        <v>1463</v>
      </c>
      <c r="D507" s="139" t="s">
        <v>167</v>
      </c>
      <c r="E507" s="140" t="s">
        <v>1464</v>
      </c>
      <c r="F507" s="141" t="s">
        <v>1465</v>
      </c>
      <c r="G507" s="142" t="s">
        <v>239</v>
      </c>
      <c r="H507" s="143">
        <v>411.024</v>
      </c>
      <c r="I507" s="144"/>
      <c r="J507" s="144">
        <f t="shared" si="184"/>
        <v>0</v>
      </c>
      <c r="K507" s="145"/>
      <c r="L507" s="27"/>
      <c r="M507" s="146" t="s">
        <v>1</v>
      </c>
      <c r="N507" s="147" t="s">
        <v>34</v>
      </c>
      <c r="O507" s="148">
        <v>0</v>
      </c>
      <c r="P507" s="148">
        <f t="shared" si="185"/>
        <v>0</v>
      </c>
      <c r="Q507" s="148">
        <v>0</v>
      </c>
      <c r="R507" s="148">
        <f t="shared" si="186"/>
        <v>0</v>
      </c>
      <c r="S507" s="148">
        <v>0</v>
      </c>
      <c r="T507" s="149">
        <f t="shared" si="187"/>
        <v>0</v>
      </c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R507" s="150" t="s">
        <v>188</v>
      </c>
      <c r="AT507" s="150" t="s">
        <v>167</v>
      </c>
      <c r="AU507" s="150" t="s">
        <v>79</v>
      </c>
      <c r="AY507" s="14" t="s">
        <v>165</v>
      </c>
      <c r="BE507" s="151">
        <f t="shared" si="188"/>
        <v>0</v>
      </c>
      <c r="BF507" s="151">
        <f t="shared" si="189"/>
        <v>0</v>
      </c>
      <c r="BG507" s="151">
        <f t="shared" si="190"/>
        <v>0</v>
      </c>
      <c r="BH507" s="151">
        <f t="shared" si="191"/>
        <v>0</v>
      </c>
      <c r="BI507" s="151">
        <f t="shared" si="192"/>
        <v>0</v>
      </c>
      <c r="BJ507" s="14" t="s">
        <v>77</v>
      </c>
      <c r="BK507" s="174">
        <f t="shared" si="193"/>
        <v>0</v>
      </c>
      <c r="BL507" s="14" t="s">
        <v>188</v>
      </c>
      <c r="BM507" s="150" t="s">
        <v>1466</v>
      </c>
    </row>
    <row r="508" spans="1:65" s="12" customFormat="1" ht="22.95" customHeight="1">
      <c r="B508" s="126"/>
      <c r="D508" s="127" t="s">
        <v>68</v>
      </c>
      <c r="E508" s="136" t="s">
        <v>1195</v>
      </c>
      <c r="F508" s="136" t="s">
        <v>1467</v>
      </c>
      <c r="J508" s="137">
        <f>BK508</f>
        <v>0</v>
      </c>
      <c r="L508" s="126"/>
      <c r="M508" s="130"/>
      <c r="N508" s="131"/>
      <c r="O508" s="131"/>
      <c r="P508" s="132">
        <f>SUM(P509:P514)</f>
        <v>0</v>
      </c>
      <c r="Q508" s="131"/>
      <c r="R508" s="132">
        <f>SUM(R509:R514)</f>
        <v>0</v>
      </c>
      <c r="S508" s="131"/>
      <c r="T508" s="133">
        <f>SUM(T509:T514)</f>
        <v>0</v>
      </c>
      <c r="AR508" s="127" t="s">
        <v>79</v>
      </c>
      <c r="AT508" s="134" t="s">
        <v>68</v>
      </c>
      <c r="AU508" s="134" t="s">
        <v>77</v>
      </c>
      <c r="AY508" s="127" t="s">
        <v>165</v>
      </c>
      <c r="BK508" s="173">
        <f>SUM(BK509:BK514)</f>
        <v>0</v>
      </c>
    </row>
    <row r="509" spans="1:65" s="2" customFormat="1" ht="16.5" customHeight="1">
      <c r="A509" s="26"/>
      <c r="B509" s="138"/>
      <c r="C509" s="139" t="s">
        <v>743</v>
      </c>
      <c r="D509" s="139" t="s">
        <v>167</v>
      </c>
      <c r="E509" s="140" t="s">
        <v>1468</v>
      </c>
      <c r="F509" s="141" t="s">
        <v>1469</v>
      </c>
      <c r="G509" s="142" t="s">
        <v>239</v>
      </c>
      <c r="H509" s="143">
        <v>287.41500000000002</v>
      </c>
      <c r="I509" s="144"/>
      <c r="J509" s="144">
        <f t="shared" ref="J509:J514" si="194">ROUND(I509*H509,2)</f>
        <v>0</v>
      </c>
      <c r="K509" s="145"/>
      <c r="L509" s="27"/>
      <c r="M509" s="146" t="s">
        <v>1</v>
      </c>
      <c r="N509" s="147" t="s">
        <v>34</v>
      </c>
      <c r="O509" s="148">
        <v>0</v>
      </c>
      <c r="P509" s="148">
        <f t="shared" ref="P509:P514" si="195">O509*H509</f>
        <v>0</v>
      </c>
      <c r="Q509" s="148">
        <v>0</v>
      </c>
      <c r="R509" s="148">
        <f t="shared" ref="R509:R514" si="196">Q509*H509</f>
        <v>0</v>
      </c>
      <c r="S509" s="148">
        <v>0</v>
      </c>
      <c r="T509" s="149">
        <f t="shared" ref="T509:T514" si="197">S509*H509</f>
        <v>0</v>
      </c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R509" s="150" t="s">
        <v>188</v>
      </c>
      <c r="AT509" s="150" t="s">
        <v>167</v>
      </c>
      <c r="AU509" s="150" t="s">
        <v>79</v>
      </c>
      <c r="AY509" s="14" t="s">
        <v>165</v>
      </c>
      <c r="BE509" s="151">
        <f t="shared" ref="BE509:BE514" si="198">IF(N509="základní",J509,0)</f>
        <v>0</v>
      </c>
      <c r="BF509" s="151">
        <f t="shared" ref="BF509:BF514" si="199">IF(N509="snížená",J509,0)</f>
        <v>0</v>
      </c>
      <c r="BG509" s="151">
        <f t="shared" ref="BG509:BG514" si="200">IF(N509="zákl. přenesená",J509,0)</f>
        <v>0</v>
      </c>
      <c r="BH509" s="151">
        <f t="shared" ref="BH509:BH514" si="201">IF(N509="sníž. přenesená",J509,0)</f>
        <v>0</v>
      </c>
      <c r="BI509" s="151">
        <f t="shared" ref="BI509:BI514" si="202">IF(N509="nulová",J509,0)</f>
        <v>0</v>
      </c>
      <c r="BJ509" s="14" t="s">
        <v>77</v>
      </c>
      <c r="BK509" s="174">
        <f t="shared" ref="BK509:BK514" si="203">ROUND(I509*H509,2)</f>
        <v>0</v>
      </c>
      <c r="BL509" s="14" t="s">
        <v>188</v>
      </c>
      <c r="BM509" s="150" t="s">
        <v>1470</v>
      </c>
    </row>
    <row r="510" spans="1:65" s="2" customFormat="1" ht="24.15" customHeight="1">
      <c r="A510" s="26"/>
      <c r="B510" s="138"/>
      <c r="C510" s="139" t="s">
        <v>1471</v>
      </c>
      <c r="D510" s="139" t="s">
        <v>167</v>
      </c>
      <c r="E510" s="140" t="s">
        <v>1472</v>
      </c>
      <c r="F510" s="141" t="s">
        <v>1473</v>
      </c>
      <c r="G510" s="142" t="s">
        <v>239</v>
      </c>
      <c r="H510" s="143">
        <v>287.41500000000002</v>
      </c>
      <c r="I510" s="144"/>
      <c r="J510" s="144">
        <f t="shared" si="194"/>
        <v>0</v>
      </c>
      <c r="K510" s="145"/>
      <c r="L510" s="27"/>
      <c r="M510" s="146" t="s">
        <v>1</v>
      </c>
      <c r="N510" s="147" t="s">
        <v>34</v>
      </c>
      <c r="O510" s="148">
        <v>0</v>
      </c>
      <c r="P510" s="148">
        <f t="shared" si="195"/>
        <v>0</v>
      </c>
      <c r="Q510" s="148">
        <v>0</v>
      </c>
      <c r="R510" s="148">
        <f t="shared" si="196"/>
        <v>0</v>
      </c>
      <c r="S510" s="148">
        <v>0</v>
      </c>
      <c r="T510" s="149">
        <f t="shared" si="197"/>
        <v>0</v>
      </c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R510" s="150" t="s">
        <v>188</v>
      </c>
      <c r="AT510" s="150" t="s">
        <v>167</v>
      </c>
      <c r="AU510" s="150" t="s">
        <v>79</v>
      </c>
      <c r="AY510" s="14" t="s">
        <v>165</v>
      </c>
      <c r="BE510" s="151">
        <f t="shared" si="198"/>
        <v>0</v>
      </c>
      <c r="BF510" s="151">
        <f t="shared" si="199"/>
        <v>0</v>
      </c>
      <c r="BG510" s="151">
        <f t="shared" si="200"/>
        <v>0</v>
      </c>
      <c r="BH510" s="151">
        <f t="shared" si="201"/>
        <v>0</v>
      </c>
      <c r="BI510" s="151">
        <f t="shared" si="202"/>
        <v>0</v>
      </c>
      <c r="BJ510" s="14" t="s">
        <v>77</v>
      </c>
      <c r="BK510" s="174">
        <f t="shared" si="203"/>
        <v>0</v>
      </c>
      <c r="BL510" s="14" t="s">
        <v>188</v>
      </c>
      <c r="BM510" s="150" t="s">
        <v>1474</v>
      </c>
    </row>
    <row r="511" spans="1:65" s="2" customFormat="1" ht="33" customHeight="1">
      <c r="A511" s="26"/>
      <c r="B511" s="138"/>
      <c r="C511" s="139" t="s">
        <v>744</v>
      </c>
      <c r="D511" s="139" t="s">
        <v>167</v>
      </c>
      <c r="E511" s="140" t="s">
        <v>1475</v>
      </c>
      <c r="F511" s="141" t="s">
        <v>1476</v>
      </c>
      <c r="G511" s="142" t="s">
        <v>239</v>
      </c>
      <c r="H511" s="143">
        <v>1169.03</v>
      </c>
      <c r="I511" s="144"/>
      <c r="J511" s="144">
        <f t="shared" si="194"/>
        <v>0</v>
      </c>
      <c r="K511" s="145"/>
      <c r="L511" s="27"/>
      <c r="M511" s="146" t="s">
        <v>1</v>
      </c>
      <c r="N511" s="147" t="s">
        <v>34</v>
      </c>
      <c r="O511" s="148">
        <v>0</v>
      </c>
      <c r="P511" s="148">
        <f t="shared" si="195"/>
        <v>0</v>
      </c>
      <c r="Q511" s="148">
        <v>0</v>
      </c>
      <c r="R511" s="148">
        <f t="shared" si="196"/>
        <v>0</v>
      </c>
      <c r="S511" s="148">
        <v>0</v>
      </c>
      <c r="T511" s="149">
        <f t="shared" si="197"/>
        <v>0</v>
      </c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R511" s="150" t="s">
        <v>188</v>
      </c>
      <c r="AT511" s="150" t="s">
        <v>167</v>
      </c>
      <c r="AU511" s="150" t="s">
        <v>79</v>
      </c>
      <c r="AY511" s="14" t="s">
        <v>165</v>
      </c>
      <c r="BE511" s="151">
        <f t="shared" si="198"/>
        <v>0</v>
      </c>
      <c r="BF511" s="151">
        <f t="shared" si="199"/>
        <v>0</v>
      </c>
      <c r="BG511" s="151">
        <f t="shared" si="200"/>
        <v>0</v>
      </c>
      <c r="BH511" s="151">
        <f t="shared" si="201"/>
        <v>0</v>
      </c>
      <c r="BI511" s="151">
        <f t="shared" si="202"/>
        <v>0</v>
      </c>
      <c r="BJ511" s="14" t="s">
        <v>77</v>
      </c>
      <c r="BK511" s="174">
        <f t="shared" si="203"/>
        <v>0</v>
      </c>
      <c r="BL511" s="14" t="s">
        <v>188</v>
      </c>
      <c r="BM511" s="150" t="s">
        <v>1477</v>
      </c>
    </row>
    <row r="512" spans="1:65" s="2" customFormat="1" ht="37.950000000000003" customHeight="1">
      <c r="A512" s="26"/>
      <c r="B512" s="138"/>
      <c r="C512" s="139" t="s">
        <v>1478</v>
      </c>
      <c r="D512" s="139" t="s">
        <v>167</v>
      </c>
      <c r="E512" s="140" t="s">
        <v>1479</v>
      </c>
      <c r="F512" s="141" t="s">
        <v>1480</v>
      </c>
      <c r="G512" s="142" t="s">
        <v>239</v>
      </c>
      <c r="H512" s="143">
        <v>1252.124</v>
      </c>
      <c r="I512" s="144"/>
      <c r="J512" s="144">
        <f t="shared" si="194"/>
        <v>0</v>
      </c>
      <c r="K512" s="145"/>
      <c r="L512" s="27"/>
      <c r="M512" s="146" t="s">
        <v>1</v>
      </c>
      <c r="N512" s="147" t="s">
        <v>34</v>
      </c>
      <c r="O512" s="148">
        <v>0</v>
      </c>
      <c r="P512" s="148">
        <f t="shared" si="195"/>
        <v>0</v>
      </c>
      <c r="Q512" s="148">
        <v>0</v>
      </c>
      <c r="R512" s="148">
        <f t="shared" si="196"/>
        <v>0</v>
      </c>
      <c r="S512" s="148">
        <v>0</v>
      </c>
      <c r="T512" s="149">
        <f t="shared" si="197"/>
        <v>0</v>
      </c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R512" s="150" t="s">
        <v>188</v>
      </c>
      <c r="AT512" s="150" t="s">
        <v>167</v>
      </c>
      <c r="AU512" s="150" t="s">
        <v>79</v>
      </c>
      <c r="AY512" s="14" t="s">
        <v>165</v>
      </c>
      <c r="BE512" s="151">
        <f t="shared" si="198"/>
        <v>0</v>
      </c>
      <c r="BF512" s="151">
        <f t="shared" si="199"/>
        <v>0</v>
      </c>
      <c r="BG512" s="151">
        <f t="shared" si="200"/>
        <v>0</v>
      </c>
      <c r="BH512" s="151">
        <f t="shared" si="201"/>
        <v>0</v>
      </c>
      <c r="BI512" s="151">
        <f t="shared" si="202"/>
        <v>0</v>
      </c>
      <c r="BJ512" s="14" t="s">
        <v>77</v>
      </c>
      <c r="BK512" s="174">
        <f t="shared" si="203"/>
        <v>0</v>
      </c>
      <c r="BL512" s="14" t="s">
        <v>188</v>
      </c>
      <c r="BM512" s="150" t="s">
        <v>1481</v>
      </c>
    </row>
    <row r="513" spans="1:65" s="2" customFormat="1" ht="49.2" customHeight="1">
      <c r="A513" s="26"/>
      <c r="B513" s="138"/>
      <c r="C513" s="139" t="s">
        <v>745</v>
      </c>
      <c r="D513" s="139" t="s">
        <v>167</v>
      </c>
      <c r="E513" s="140" t="s">
        <v>1482</v>
      </c>
      <c r="F513" s="141" t="s">
        <v>1483</v>
      </c>
      <c r="G513" s="142" t="s">
        <v>239</v>
      </c>
      <c r="H513" s="143">
        <v>1037.6300000000001</v>
      </c>
      <c r="I513" s="144"/>
      <c r="J513" s="144">
        <f t="shared" si="194"/>
        <v>0</v>
      </c>
      <c r="K513" s="145"/>
      <c r="L513" s="27"/>
      <c r="M513" s="146" t="s">
        <v>1</v>
      </c>
      <c r="N513" s="147" t="s">
        <v>34</v>
      </c>
      <c r="O513" s="148">
        <v>0</v>
      </c>
      <c r="P513" s="148">
        <f t="shared" si="195"/>
        <v>0</v>
      </c>
      <c r="Q513" s="148">
        <v>0</v>
      </c>
      <c r="R513" s="148">
        <f t="shared" si="196"/>
        <v>0</v>
      </c>
      <c r="S513" s="148">
        <v>0</v>
      </c>
      <c r="T513" s="149">
        <f t="shared" si="197"/>
        <v>0</v>
      </c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R513" s="150" t="s">
        <v>188</v>
      </c>
      <c r="AT513" s="150" t="s">
        <v>167</v>
      </c>
      <c r="AU513" s="150" t="s">
        <v>79</v>
      </c>
      <c r="AY513" s="14" t="s">
        <v>165</v>
      </c>
      <c r="BE513" s="151">
        <f t="shared" si="198"/>
        <v>0</v>
      </c>
      <c r="BF513" s="151">
        <f t="shared" si="199"/>
        <v>0</v>
      </c>
      <c r="BG513" s="151">
        <f t="shared" si="200"/>
        <v>0</v>
      </c>
      <c r="BH513" s="151">
        <f t="shared" si="201"/>
        <v>0</v>
      </c>
      <c r="BI513" s="151">
        <f t="shared" si="202"/>
        <v>0</v>
      </c>
      <c r="BJ513" s="14" t="s">
        <v>77</v>
      </c>
      <c r="BK513" s="174">
        <f t="shared" si="203"/>
        <v>0</v>
      </c>
      <c r="BL513" s="14" t="s">
        <v>188</v>
      </c>
      <c r="BM513" s="150" t="s">
        <v>1484</v>
      </c>
    </row>
    <row r="514" spans="1:65" s="2" customFormat="1" ht="24.15" customHeight="1">
      <c r="A514" s="26"/>
      <c r="B514" s="138"/>
      <c r="C514" s="139" t="s">
        <v>1485</v>
      </c>
      <c r="D514" s="139" t="s">
        <v>167</v>
      </c>
      <c r="E514" s="140" t="s">
        <v>1486</v>
      </c>
      <c r="F514" s="141" t="s">
        <v>1487</v>
      </c>
      <c r="G514" s="142" t="s">
        <v>239</v>
      </c>
      <c r="H514" s="143">
        <v>5.5289999999999999</v>
      </c>
      <c r="I514" s="144"/>
      <c r="J514" s="144">
        <f t="shared" si="194"/>
        <v>0</v>
      </c>
      <c r="K514" s="145"/>
      <c r="L514" s="27"/>
      <c r="M514" s="146" t="s">
        <v>1</v>
      </c>
      <c r="N514" s="147" t="s">
        <v>34</v>
      </c>
      <c r="O514" s="148">
        <v>0</v>
      </c>
      <c r="P514" s="148">
        <f t="shared" si="195"/>
        <v>0</v>
      </c>
      <c r="Q514" s="148">
        <v>0</v>
      </c>
      <c r="R514" s="148">
        <f t="shared" si="196"/>
        <v>0</v>
      </c>
      <c r="S514" s="148">
        <v>0</v>
      </c>
      <c r="T514" s="149">
        <f t="shared" si="197"/>
        <v>0</v>
      </c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R514" s="150" t="s">
        <v>188</v>
      </c>
      <c r="AT514" s="150" t="s">
        <v>167</v>
      </c>
      <c r="AU514" s="150" t="s">
        <v>79</v>
      </c>
      <c r="AY514" s="14" t="s">
        <v>165</v>
      </c>
      <c r="BE514" s="151">
        <f t="shared" si="198"/>
        <v>0</v>
      </c>
      <c r="BF514" s="151">
        <f t="shared" si="199"/>
        <v>0</v>
      </c>
      <c r="BG514" s="151">
        <f t="shared" si="200"/>
        <v>0</v>
      </c>
      <c r="BH514" s="151">
        <f t="shared" si="201"/>
        <v>0</v>
      </c>
      <c r="BI514" s="151">
        <f t="shared" si="202"/>
        <v>0</v>
      </c>
      <c r="BJ514" s="14" t="s">
        <v>77</v>
      </c>
      <c r="BK514" s="174">
        <f t="shared" si="203"/>
        <v>0</v>
      </c>
      <c r="BL514" s="14" t="s">
        <v>188</v>
      </c>
      <c r="BM514" s="150" t="s">
        <v>1488</v>
      </c>
    </row>
    <row r="515" spans="1:65" s="2" customFormat="1" ht="6.9" customHeight="1">
      <c r="A515" s="26"/>
      <c r="B515" s="41"/>
      <c r="C515" s="42"/>
      <c r="D515" s="42"/>
      <c r="E515" s="42"/>
      <c r="F515" s="42"/>
      <c r="G515" s="42"/>
      <c r="H515" s="42"/>
      <c r="I515" s="42"/>
      <c r="J515" s="42"/>
      <c r="K515" s="42"/>
      <c r="L515" s="27"/>
      <c r="M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BK515" s="167"/>
    </row>
  </sheetData>
  <autoFilter ref="C146:K514" xr:uid="{00000000-0009-0000-0000-000001000000}"/>
  <mergeCells count="9">
    <mergeCell ref="E87:H87"/>
    <mergeCell ref="E137:H137"/>
    <mergeCell ref="E139:H13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51"/>
  <sheetViews>
    <sheetView showGridLines="0" topLeftCell="A113" workbookViewId="0">
      <selection activeCell="I119" sqref="I119:I15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1490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ROUND((SUM(BE117:BE150)),  2)</f>
        <v>0</v>
      </c>
      <c r="G33" s="26"/>
      <c r="H33" s="26"/>
      <c r="I33" s="95">
        <v>0.21</v>
      </c>
      <c r="J33" s="94">
        <f>ROUND(((SUM(BE117:BE150))*I33),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ROUND((SUM(BF117:BF150)),  2)</f>
        <v>0</v>
      </c>
      <c r="G34" s="26"/>
      <c r="H34" s="26"/>
      <c r="I34" s="95">
        <v>0.15</v>
      </c>
      <c r="J34" s="94">
        <f>ROUND(((SUM(BF117:BF150))*I34),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ROUND((SUM(BG117:BG150)),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ROUND((SUM(BH117:BH150)),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ROUND((SUM(BI117:BI150)),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Objekt2 - kanalizace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1491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6.9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4.9" customHeight="1">
      <c r="A104" s="26"/>
      <c r="B104" s="27"/>
      <c r="C104" s="18" t="s">
        <v>150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13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10" t="str">
        <f>E7</f>
        <v>Komunitní centrum Máslovice - II.etapa</v>
      </c>
      <c r="F107" s="211"/>
      <c r="G107" s="211"/>
      <c r="H107" s="21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111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01" t="str">
        <f>E9</f>
        <v>Objekt2 - kanalizace</v>
      </c>
      <c r="F109" s="209"/>
      <c r="G109" s="209"/>
      <c r="H109" s="20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 xml:space="preserve"> 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19</v>
      </c>
      <c r="D113" s="26"/>
      <c r="E113" s="26"/>
      <c r="F113" s="21" t="str">
        <f>E15</f>
        <v>Obec Máslovice</v>
      </c>
      <c r="G113" s="26"/>
      <c r="H113" s="26"/>
      <c r="I113" s="23" t="s">
        <v>24</v>
      </c>
      <c r="J113" s="24" t="str">
        <f>E21</f>
        <v xml:space="preserve"> 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23</v>
      </c>
      <c r="D114" s="26"/>
      <c r="E114" s="26"/>
      <c r="F114" s="21" t="str">
        <f>IF(E18="","",E18)</f>
        <v/>
      </c>
      <c r="G114" s="26"/>
      <c r="H114" s="26"/>
      <c r="I114" s="23" t="s">
        <v>27</v>
      </c>
      <c r="J114" s="24" t="str">
        <f>E24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5"/>
      <c r="B116" s="116"/>
      <c r="C116" s="117" t="s">
        <v>151</v>
      </c>
      <c r="D116" s="118" t="s">
        <v>54</v>
      </c>
      <c r="E116" s="118" t="s">
        <v>50</v>
      </c>
      <c r="F116" s="118" t="s">
        <v>51</v>
      </c>
      <c r="G116" s="118" t="s">
        <v>152</v>
      </c>
      <c r="H116" s="118" t="s">
        <v>153</v>
      </c>
      <c r="I116" s="118" t="s">
        <v>154</v>
      </c>
      <c r="J116" s="119" t="s">
        <v>115</v>
      </c>
      <c r="K116" s="120" t="s">
        <v>155</v>
      </c>
      <c r="L116" s="121"/>
      <c r="M116" s="56" t="s">
        <v>1</v>
      </c>
      <c r="N116" s="57" t="s">
        <v>33</v>
      </c>
      <c r="O116" s="57" t="s">
        <v>156</v>
      </c>
      <c r="P116" s="57" t="s">
        <v>157</v>
      </c>
      <c r="Q116" s="57" t="s">
        <v>158</v>
      </c>
      <c r="R116" s="57" t="s">
        <v>159</v>
      </c>
      <c r="S116" s="57" t="s">
        <v>160</v>
      </c>
      <c r="T116" s="58" t="s">
        <v>161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5" customHeight="1">
      <c r="A117" s="26"/>
      <c r="B117" s="27"/>
      <c r="C117" s="63" t="s">
        <v>162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59"/>
      <c r="N117" s="50"/>
      <c r="O117" s="60"/>
      <c r="P117" s="123">
        <f>P118</f>
        <v>0</v>
      </c>
      <c r="Q117" s="60"/>
      <c r="R117" s="123">
        <f>R118</f>
        <v>0</v>
      </c>
      <c r="S117" s="60"/>
      <c r="T117" s="124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68</v>
      </c>
      <c r="AU117" s="14" t="s">
        <v>117</v>
      </c>
      <c r="BK117" s="125">
        <f>BK118</f>
        <v>0</v>
      </c>
    </row>
    <row r="118" spans="1:65" s="12" customFormat="1" ht="25.95" customHeight="1">
      <c r="B118" s="126"/>
      <c r="D118" s="127" t="s">
        <v>68</v>
      </c>
      <c r="E118" s="128" t="s">
        <v>1492</v>
      </c>
      <c r="F118" s="128" t="s">
        <v>1493</v>
      </c>
      <c r="J118" s="129">
        <f>BK118</f>
        <v>0</v>
      </c>
      <c r="L118" s="126"/>
      <c r="M118" s="130"/>
      <c r="N118" s="131"/>
      <c r="O118" s="131"/>
      <c r="P118" s="132">
        <f>SUM(P119:P150)</f>
        <v>0</v>
      </c>
      <c r="Q118" s="131"/>
      <c r="R118" s="132">
        <f>SUM(R119:R150)</f>
        <v>0</v>
      </c>
      <c r="S118" s="131"/>
      <c r="T118" s="133">
        <f>SUM(T119:T150)</f>
        <v>0</v>
      </c>
      <c r="AR118" s="127" t="s">
        <v>77</v>
      </c>
      <c r="AT118" s="134" t="s">
        <v>68</v>
      </c>
      <c r="AU118" s="134" t="s">
        <v>69</v>
      </c>
      <c r="AY118" s="127" t="s">
        <v>165</v>
      </c>
      <c r="BK118" s="135">
        <f>SUM(BK119:BK150)</f>
        <v>0</v>
      </c>
    </row>
    <row r="119" spans="1:65" s="2" customFormat="1" ht="24.15" customHeight="1">
      <c r="A119" s="26"/>
      <c r="B119" s="138"/>
      <c r="C119" s="152" t="s">
        <v>69</v>
      </c>
      <c r="D119" s="152" t="s">
        <v>192</v>
      </c>
      <c r="E119" s="153" t="s">
        <v>1494</v>
      </c>
      <c r="F119" s="154" t="s">
        <v>1495</v>
      </c>
      <c r="G119" s="155" t="s">
        <v>173</v>
      </c>
      <c r="H119" s="156">
        <v>3</v>
      </c>
      <c r="I119" s="157"/>
      <c r="J119" s="157">
        <f t="shared" ref="J119:J150" si="0">ROUND(I119*H119,2)</f>
        <v>0</v>
      </c>
      <c r="K119" s="158"/>
      <c r="L119" s="159"/>
      <c r="M119" s="160" t="s">
        <v>1</v>
      </c>
      <c r="N119" s="161" t="s">
        <v>34</v>
      </c>
      <c r="O119" s="148">
        <v>0</v>
      </c>
      <c r="P119" s="148">
        <f t="shared" ref="P119:P150" si="1">O119*H119</f>
        <v>0</v>
      </c>
      <c r="Q119" s="148">
        <v>0</v>
      </c>
      <c r="R119" s="148">
        <f t="shared" ref="R119:R150" si="2">Q119*H119</f>
        <v>0</v>
      </c>
      <c r="S119" s="148">
        <v>0</v>
      </c>
      <c r="T119" s="149">
        <f t="shared" ref="T119:T150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177</v>
      </c>
      <c r="AT119" s="150" t="s">
        <v>192</v>
      </c>
      <c r="AU119" s="150" t="s">
        <v>77</v>
      </c>
      <c r="AY119" s="14" t="s">
        <v>165</v>
      </c>
      <c r="BE119" s="151">
        <f t="shared" ref="BE119:BE150" si="4">IF(N119="základní",J119,0)</f>
        <v>0</v>
      </c>
      <c r="BF119" s="151">
        <f t="shared" ref="BF119:BF150" si="5">IF(N119="snížená",J119,0)</f>
        <v>0</v>
      </c>
      <c r="BG119" s="151">
        <f t="shared" ref="BG119:BG150" si="6">IF(N119="zákl. přenesená",J119,0)</f>
        <v>0</v>
      </c>
      <c r="BH119" s="151">
        <f t="shared" ref="BH119:BH150" si="7">IF(N119="sníž. přenesená",J119,0)</f>
        <v>0</v>
      </c>
      <c r="BI119" s="151">
        <f t="shared" ref="BI119:BI150" si="8">IF(N119="nulová",J119,0)</f>
        <v>0</v>
      </c>
      <c r="BJ119" s="14" t="s">
        <v>77</v>
      </c>
      <c r="BK119" s="151">
        <f t="shared" ref="BK119:BK150" si="9">ROUND(I119*H119,2)</f>
        <v>0</v>
      </c>
      <c r="BL119" s="14" t="s">
        <v>169</v>
      </c>
      <c r="BM119" s="150" t="s">
        <v>79</v>
      </c>
    </row>
    <row r="120" spans="1:65" s="2" customFormat="1" ht="24.15" customHeight="1">
      <c r="A120" s="26"/>
      <c r="B120" s="138"/>
      <c r="C120" s="152" t="s">
        <v>69</v>
      </c>
      <c r="D120" s="152" t="s">
        <v>192</v>
      </c>
      <c r="E120" s="153" t="s">
        <v>1496</v>
      </c>
      <c r="F120" s="154" t="s">
        <v>1497</v>
      </c>
      <c r="G120" s="155" t="s">
        <v>173</v>
      </c>
      <c r="H120" s="156">
        <v>2</v>
      </c>
      <c r="I120" s="157"/>
      <c r="J120" s="157">
        <f t="shared" si="0"/>
        <v>0</v>
      </c>
      <c r="K120" s="158"/>
      <c r="L120" s="159"/>
      <c r="M120" s="160" t="s">
        <v>1</v>
      </c>
      <c r="N120" s="161" t="s">
        <v>34</v>
      </c>
      <c r="O120" s="148">
        <v>0</v>
      </c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177</v>
      </c>
      <c r="AT120" s="150" t="s">
        <v>192</v>
      </c>
      <c r="AU120" s="150" t="s">
        <v>77</v>
      </c>
      <c r="AY120" s="14" t="s">
        <v>165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77</v>
      </c>
      <c r="BK120" s="151">
        <f t="shared" si="9"/>
        <v>0</v>
      </c>
      <c r="BL120" s="14" t="s">
        <v>169</v>
      </c>
      <c r="BM120" s="150" t="s">
        <v>169</v>
      </c>
    </row>
    <row r="121" spans="1:65" s="2" customFormat="1" ht="24.15" customHeight="1">
      <c r="A121" s="26"/>
      <c r="B121" s="138"/>
      <c r="C121" s="152" t="s">
        <v>69</v>
      </c>
      <c r="D121" s="152" t="s">
        <v>192</v>
      </c>
      <c r="E121" s="153" t="s">
        <v>1498</v>
      </c>
      <c r="F121" s="154" t="s">
        <v>1499</v>
      </c>
      <c r="G121" s="155" t="s">
        <v>173</v>
      </c>
      <c r="H121" s="156">
        <v>18</v>
      </c>
      <c r="I121" s="157"/>
      <c r="J121" s="157">
        <f t="shared" si="0"/>
        <v>0</v>
      </c>
      <c r="K121" s="158"/>
      <c r="L121" s="159"/>
      <c r="M121" s="160" t="s">
        <v>1</v>
      </c>
      <c r="N121" s="161" t="s">
        <v>34</v>
      </c>
      <c r="O121" s="148">
        <v>0</v>
      </c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177</v>
      </c>
      <c r="AT121" s="150" t="s">
        <v>192</v>
      </c>
      <c r="AU121" s="150" t="s">
        <v>77</v>
      </c>
      <c r="AY121" s="14" t="s">
        <v>165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77</v>
      </c>
      <c r="BK121" s="151">
        <f t="shared" si="9"/>
        <v>0</v>
      </c>
      <c r="BL121" s="14" t="s">
        <v>169</v>
      </c>
      <c r="BM121" s="150" t="s">
        <v>174</v>
      </c>
    </row>
    <row r="122" spans="1:65" s="2" customFormat="1" ht="24.15" customHeight="1">
      <c r="A122" s="26"/>
      <c r="B122" s="138"/>
      <c r="C122" s="152" t="s">
        <v>69</v>
      </c>
      <c r="D122" s="152" t="s">
        <v>192</v>
      </c>
      <c r="E122" s="153" t="s">
        <v>1500</v>
      </c>
      <c r="F122" s="154" t="s">
        <v>1501</v>
      </c>
      <c r="G122" s="155" t="s">
        <v>173</v>
      </c>
      <c r="H122" s="156">
        <v>1</v>
      </c>
      <c r="I122" s="157"/>
      <c r="J122" s="157">
        <f t="shared" si="0"/>
        <v>0</v>
      </c>
      <c r="K122" s="158"/>
      <c r="L122" s="159"/>
      <c r="M122" s="160" t="s">
        <v>1</v>
      </c>
      <c r="N122" s="161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177</v>
      </c>
      <c r="AT122" s="150" t="s">
        <v>192</v>
      </c>
      <c r="AU122" s="150" t="s">
        <v>77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177</v>
      </c>
    </row>
    <row r="123" spans="1:65" s="2" customFormat="1" ht="24.15" customHeight="1">
      <c r="A123" s="26"/>
      <c r="B123" s="138"/>
      <c r="C123" s="152" t="s">
        <v>69</v>
      </c>
      <c r="D123" s="152" t="s">
        <v>192</v>
      </c>
      <c r="E123" s="153" t="s">
        <v>1502</v>
      </c>
      <c r="F123" s="154" t="s">
        <v>1503</v>
      </c>
      <c r="G123" s="155" t="s">
        <v>173</v>
      </c>
      <c r="H123" s="156">
        <v>35</v>
      </c>
      <c r="I123" s="157"/>
      <c r="J123" s="157">
        <f t="shared" si="0"/>
        <v>0</v>
      </c>
      <c r="K123" s="158"/>
      <c r="L123" s="159"/>
      <c r="M123" s="160" t="s">
        <v>1</v>
      </c>
      <c r="N123" s="161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177</v>
      </c>
      <c r="AT123" s="150" t="s">
        <v>192</v>
      </c>
      <c r="AU123" s="150" t="s">
        <v>77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180</v>
      </c>
    </row>
    <row r="124" spans="1:65" s="2" customFormat="1" ht="24.15" customHeight="1">
      <c r="A124" s="26"/>
      <c r="B124" s="138"/>
      <c r="C124" s="152" t="s">
        <v>69</v>
      </c>
      <c r="D124" s="152" t="s">
        <v>192</v>
      </c>
      <c r="E124" s="153" t="s">
        <v>1504</v>
      </c>
      <c r="F124" s="154" t="s">
        <v>1505</v>
      </c>
      <c r="G124" s="155" t="s">
        <v>1506</v>
      </c>
      <c r="H124" s="156">
        <v>25</v>
      </c>
      <c r="I124" s="157"/>
      <c r="J124" s="157">
        <f t="shared" si="0"/>
        <v>0</v>
      </c>
      <c r="K124" s="158"/>
      <c r="L124" s="159"/>
      <c r="M124" s="160" t="s">
        <v>1</v>
      </c>
      <c r="N124" s="161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177</v>
      </c>
      <c r="AT124" s="150" t="s">
        <v>192</v>
      </c>
      <c r="AU124" s="150" t="s">
        <v>77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182</v>
      </c>
    </row>
    <row r="125" spans="1:65" s="2" customFormat="1" ht="24.15" customHeight="1">
      <c r="A125" s="26"/>
      <c r="B125" s="138"/>
      <c r="C125" s="152" t="s">
        <v>69</v>
      </c>
      <c r="D125" s="152" t="s">
        <v>192</v>
      </c>
      <c r="E125" s="153" t="s">
        <v>1507</v>
      </c>
      <c r="F125" s="154" t="s">
        <v>1508</v>
      </c>
      <c r="G125" s="155" t="s">
        <v>1506</v>
      </c>
      <c r="H125" s="156">
        <v>60</v>
      </c>
      <c r="I125" s="157"/>
      <c r="J125" s="157">
        <f t="shared" si="0"/>
        <v>0</v>
      </c>
      <c r="K125" s="158"/>
      <c r="L125" s="159"/>
      <c r="M125" s="160" t="s">
        <v>1</v>
      </c>
      <c r="N125" s="161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177</v>
      </c>
      <c r="AT125" s="150" t="s">
        <v>192</v>
      </c>
      <c r="AU125" s="150" t="s">
        <v>77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185</v>
      </c>
    </row>
    <row r="126" spans="1:65" s="2" customFormat="1" ht="24.15" customHeight="1">
      <c r="A126" s="26"/>
      <c r="B126" s="138"/>
      <c r="C126" s="152" t="s">
        <v>69</v>
      </c>
      <c r="D126" s="152" t="s">
        <v>192</v>
      </c>
      <c r="E126" s="153" t="s">
        <v>1509</v>
      </c>
      <c r="F126" s="154" t="s">
        <v>1510</v>
      </c>
      <c r="G126" s="155" t="s">
        <v>1506</v>
      </c>
      <c r="H126" s="156">
        <v>2</v>
      </c>
      <c r="I126" s="157"/>
      <c r="J126" s="157">
        <f t="shared" si="0"/>
        <v>0</v>
      </c>
      <c r="K126" s="158"/>
      <c r="L126" s="159"/>
      <c r="M126" s="160" t="s">
        <v>1</v>
      </c>
      <c r="N126" s="161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177</v>
      </c>
      <c r="AT126" s="150" t="s">
        <v>192</v>
      </c>
      <c r="AU126" s="150" t="s">
        <v>77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188</v>
      </c>
    </row>
    <row r="127" spans="1:65" s="2" customFormat="1" ht="24.15" customHeight="1">
      <c r="A127" s="26"/>
      <c r="B127" s="138"/>
      <c r="C127" s="152" t="s">
        <v>69</v>
      </c>
      <c r="D127" s="152" t="s">
        <v>192</v>
      </c>
      <c r="E127" s="153" t="s">
        <v>1511</v>
      </c>
      <c r="F127" s="154" t="s">
        <v>1512</v>
      </c>
      <c r="G127" s="155" t="s">
        <v>1506</v>
      </c>
      <c r="H127" s="156">
        <v>5</v>
      </c>
      <c r="I127" s="157"/>
      <c r="J127" s="157">
        <f t="shared" si="0"/>
        <v>0</v>
      </c>
      <c r="K127" s="158"/>
      <c r="L127" s="159"/>
      <c r="M127" s="160" t="s">
        <v>1</v>
      </c>
      <c r="N127" s="161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177</v>
      </c>
      <c r="AT127" s="150" t="s">
        <v>192</v>
      </c>
      <c r="AU127" s="150" t="s">
        <v>77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191</v>
      </c>
    </row>
    <row r="128" spans="1:65" s="2" customFormat="1" ht="21.75" customHeight="1">
      <c r="A128" s="26"/>
      <c r="B128" s="138"/>
      <c r="C128" s="152" t="s">
        <v>69</v>
      </c>
      <c r="D128" s="152" t="s">
        <v>192</v>
      </c>
      <c r="E128" s="153" t="s">
        <v>1513</v>
      </c>
      <c r="F128" s="154" t="s">
        <v>1514</v>
      </c>
      <c r="G128" s="155" t="s">
        <v>173</v>
      </c>
      <c r="H128" s="156">
        <v>25</v>
      </c>
      <c r="I128" s="157"/>
      <c r="J128" s="157">
        <f t="shared" si="0"/>
        <v>0</v>
      </c>
      <c r="K128" s="158"/>
      <c r="L128" s="159"/>
      <c r="M128" s="160" t="s">
        <v>1</v>
      </c>
      <c r="N128" s="161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177</v>
      </c>
      <c r="AT128" s="150" t="s">
        <v>192</v>
      </c>
      <c r="AU128" s="150" t="s">
        <v>77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200</v>
      </c>
    </row>
    <row r="129" spans="1:65" s="2" customFormat="1" ht="24.15" customHeight="1">
      <c r="A129" s="26"/>
      <c r="B129" s="138"/>
      <c r="C129" s="152" t="s">
        <v>69</v>
      </c>
      <c r="D129" s="152" t="s">
        <v>192</v>
      </c>
      <c r="E129" s="153" t="s">
        <v>1515</v>
      </c>
      <c r="F129" s="154" t="s">
        <v>1516</v>
      </c>
      <c r="G129" s="155" t="s">
        <v>1506</v>
      </c>
      <c r="H129" s="156">
        <v>4</v>
      </c>
      <c r="I129" s="157"/>
      <c r="J129" s="157">
        <f t="shared" si="0"/>
        <v>0</v>
      </c>
      <c r="K129" s="158"/>
      <c r="L129" s="159"/>
      <c r="M129" s="160" t="s">
        <v>1</v>
      </c>
      <c r="N129" s="161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177</v>
      </c>
      <c r="AT129" s="150" t="s">
        <v>192</v>
      </c>
      <c r="AU129" s="150" t="s">
        <v>77</v>
      </c>
      <c r="AY129" s="14" t="s">
        <v>165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77</v>
      </c>
      <c r="BK129" s="151">
        <f t="shared" si="9"/>
        <v>0</v>
      </c>
      <c r="BL129" s="14" t="s">
        <v>169</v>
      </c>
      <c r="BM129" s="150" t="s">
        <v>207</v>
      </c>
    </row>
    <row r="130" spans="1:65" s="2" customFormat="1" ht="16.5" customHeight="1">
      <c r="A130" s="26"/>
      <c r="B130" s="138"/>
      <c r="C130" s="152" t="s">
        <v>69</v>
      </c>
      <c r="D130" s="152" t="s">
        <v>192</v>
      </c>
      <c r="E130" s="153" t="s">
        <v>1517</v>
      </c>
      <c r="F130" s="154" t="s">
        <v>1518</v>
      </c>
      <c r="G130" s="155" t="s">
        <v>1506</v>
      </c>
      <c r="H130" s="156">
        <v>11</v>
      </c>
      <c r="I130" s="157"/>
      <c r="J130" s="157">
        <f t="shared" si="0"/>
        <v>0</v>
      </c>
      <c r="K130" s="158"/>
      <c r="L130" s="159"/>
      <c r="M130" s="160" t="s">
        <v>1</v>
      </c>
      <c r="N130" s="161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177</v>
      </c>
      <c r="AT130" s="150" t="s">
        <v>192</v>
      </c>
      <c r="AU130" s="150" t="s">
        <v>77</v>
      </c>
      <c r="AY130" s="14" t="s">
        <v>165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77</v>
      </c>
      <c r="BK130" s="151">
        <f t="shared" si="9"/>
        <v>0</v>
      </c>
      <c r="BL130" s="14" t="s">
        <v>169</v>
      </c>
      <c r="BM130" s="150" t="s">
        <v>214</v>
      </c>
    </row>
    <row r="131" spans="1:65" s="2" customFormat="1" ht="16.5" customHeight="1">
      <c r="A131" s="26"/>
      <c r="B131" s="138"/>
      <c r="C131" s="152" t="s">
        <v>69</v>
      </c>
      <c r="D131" s="152" t="s">
        <v>192</v>
      </c>
      <c r="E131" s="153" t="s">
        <v>1519</v>
      </c>
      <c r="F131" s="154" t="s">
        <v>1520</v>
      </c>
      <c r="G131" s="155" t="s">
        <v>1506</v>
      </c>
      <c r="H131" s="156">
        <v>17</v>
      </c>
      <c r="I131" s="157"/>
      <c r="J131" s="157">
        <f t="shared" si="0"/>
        <v>0</v>
      </c>
      <c r="K131" s="158"/>
      <c r="L131" s="159"/>
      <c r="M131" s="160" t="s">
        <v>1</v>
      </c>
      <c r="N131" s="161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177</v>
      </c>
      <c r="AT131" s="150" t="s">
        <v>192</v>
      </c>
      <c r="AU131" s="150" t="s">
        <v>77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217</v>
      </c>
    </row>
    <row r="132" spans="1:65" s="2" customFormat="1" ht="16.5" customHeight="1">
      <c r="A132" s="26"/>
      <c r="B132" s="138"/>
      <c r="C132" s="152" t="s">
        <v>69</v>
      </c>
      <c r="D132" s="152" t="s">
        <v>192</v>
      </c>
      <c r="E132" s="153" t="s">
        <v>1521</v>
      </c>
      <c r="F132" s="154" t="s">
        <v>1522</v>
      </c>
      <c r="G132" s="155" t="s">
        <v>1506</v>
      </c>
      <c r="H132" s="156">
        <v>11</v>
      </c>
      <c r="I132" s="157"/>
      <c r="J132" s="157">
        <f t="shared" si="0"/>
        <v>0</v>
      </c>
      <c r="K132" s="158"/>
      <c r="L132" s="159"/>
      <c r="M132" s="160" t="s">
        <v>1</v>
      </c>
      <c r="N132" s="161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177</v>
      </c>
      <c r="AT132" s="150" t="s">
        <v>192</v>
      </c>
      <c r="AU132" s="150" t="s">
        <v>77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221</v>
      </c>
    </row>
    <row r="133" spans="1:65" s="2" customFormat="1" ht="16.5" customHeight="1">
      <c r="A133" s="26"/>
      <c r="B133" s="138"/>
      <c r="C133" s="152" t="s">
        <v>69</v>
      </c>
      <c r="D133" s="152" t="s">
        <v>192</v>
      </c>
      <c r="E133" s="153" t="s">
        <v>1523</v>
      </c>
      <c r="F133" s="154" t="s">
        <v>1524</v>
      </c>
      <c r="G133" s="155" t="s">
        <v>1506</v>
      </c>
      <c r="H133" s="156">
        <v>7</v>
      </c>
      <c r="I133" s="157"/>
      <c r="J133" s="157">
        <f t="shared" si="0"/>
        <v>0</v>
      </c>
      <c r="K133" s="158"/>
      <c r="L133" s="159"/>
      <c r="M133" s="160" t="s">
        <v>1</v>
      </c>
      <c r="N133" s="161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177</v>
      </c>
      <c r="AT133" s="150" t="s">
        <v>192</v>
      </c>
      <c r="AU133" s="150" t="s">
        <v>77</v>
      </c>
      <c r="AY133" s="14" t="s">
        <v>165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77</v>
      </c>
      <c r="BK133" s="151">
        <f t="shared" si="9"/>
        <v>0</v>
      </c>
      <c r="BL133" s="14" t="s">
        <v>169</v>
      </c>
      <c r="BM133" s="150" t="s">
        <v>224</v>
      </c>
    </row>
    <row r="134" spans="1:65" s="2" customFormat="1" ht="16.5" customHeight="1">
      <c r="A134" s="26"/>
      <c r="B134" s="138"/>
      <c r="C134" s="152" t="s">
        <v>69</v>
      </c>
      <c r="D134" s="152" t="s">
        <v>192</v>
      </c>
      <c r="E134" s="153" t="s">
        <v>1525</v>
      </c>
      <c r="F134" s="154" t="s">
        <v>1526</v>
      </c>
      <c r="G134" s="155" t="s">
        <v>1506</v>
      </c>
      <c r="H134" s="156">
        <v>7</v>
      </c>
      <c r="I134" s="157"/>
      <c r="J134" s="157">
        <f t="shared" si="0"/>
        <v>0</v>
      </c>
      <c r="K134" s="158"/>
      <c r="L134" s="159"/>
      <c r="M134" s="160" t="s">
        <v>1</v>
      </c>
      <c r="N134" s="161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177</v>
      </c>
      <c r="AT134" s="150" t="s">
        <v>192</v>
      </c>
      <c r="AU134" s="150" t="s">
        <v>77</v>
      </c>
      <c r="AY134" s="14" t="s">
        <v>165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77</v>
      </c>
      <c r="BK134" s="151">
        <f t="shared" si="9"/>
        <v>0</v>
      </c>
      <c r="BL134" s="14" t="s">
        <v>169</v>
      </c>
      <c r="BM134" s="150" t="s">
        <v>228</v>
      </c>
    </row>
    <row r="135" spans="1:65" s="2" customFormat="1" ht="16.5" customHeight="1">
      <c r="A135" s="26"/>
      <c r="B135" s="138"/>
      <c r="C135" s="152" t="s">
        <v>69</v>
      </c>
      <c r="D135" s="152" t="s">
        <v>192</v>
      </c>
      <c r="E135" s="153" t="s">
        <v>1527</v>
      </c>
      <c r="F135" s="154" t="s">
        <v>1528</v>
      </c>
      <c r="G135" s="155" t="s">
        <v>1506</v>
      </c>
      <c r="H135" s="156">
        <v>4</v>
      </c>
      <c r="I135" s="157"/>
      <c r="J135" s="157">
        <f t="shared" si="0"/>
        <v>0</v>
      </c>
      <c r="K135" s="158"/>
      <c r="L135" s="159"/>
      <c r="M135" s="160" t="s">
        <v>1</v>
      </c>
      <c r="N135" s="161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177</v>
      </c>
      <c r="AT135" s="150" t="s">
        <v>192</v>
      </c>
      <c r="AU135" s="150" t="s">
        <v>77</v>
      </c>
      <c r="AY135" s="14" t="s">
        <v>165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77</v>
      </c>
      <c r="BK135" s="151">
        <f t="shared" si="9"/>
        <v>0</v>
      </c>
      <c r="BL135" s="14" t="s">
        <v>169</v>
      </c>
      <c r="BM135" s="150" t="s">
        <v>231</v>
      </c>
    </row>
    <row r="136" spans="1:65" s="2" customFormat="1" ht="16.5" customHeight="1">
      <c r="A136" s="26"/>
      <c r="B136" s="138"/>
      <c r="C136" s="152" t="s">
        <v>69</v>
      </c>
      <c r="D136" s="152" t="s">
        <v>192</v>
      </c>
      <c r="E136" s="153" t="s">
        <v>1529</v>
      </c>
      <c r="F136" s="154" t="s">
        <v>1530</v>
      </c>
      <c r="G136" s="155" t="s">
        <v>1506</v>
      </c>
      <c r="H136" s="156">
        <v>1</v>
      </c>
      <c r="I136" s="157"/>
      <c r="J136" s="157">
        <f t="shared" si="0"/>
        <v>0</v>
      </c>
      <c r="K136" s="158"/>
      <c r="L136" s="159"/>
      <c r="M136" s="160" t="s">
        <v>1</v>
      </c>
      <c r="N136" s="161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177</v>
      </c>
      <c r="AT136" s="150" t="s">
        <v>192</v>
      </c>
      <c r="AU136" s="150" t="s">
        <v>77</v>
      </c>
      <c r="AY136" s="14" t="s">
        <v>165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77</v>
      </c>
      <c r="BK136" s="151">
        <f t="shared" si="9"/>
        <v>0</v>
      </c>
      <c r="BL136" s="14" t="s">
        <v>169</v>
      </c>
      <c r="BM136" s="150" t="s">
        <v>236</v>
      </c>
    </row>
    <row r="137" spans="1:65" s="2" customFormat="1" ht="16.5" customHeight="1">
      <c r="A137" s="26"/>
      <c r="B137" s="138"/>
      <c r="C137" s="152" t="s">
        <v>69</v>
      </c>
      <c r="D137" s="152" t="s">
        <v>192</v>
      </c>
      <c r="E137" s="153" t="s">
        <v>1531</v>
      </c>
      <c r="F137" s="154" t="s">
        <v>1532</v>
      </c>
      <c r="G137" s="155" t="s">
        <v>1506</v>
      </c>
      <c r="H137" s="156">
        <v>3</v>
      </c>
      <c r="I137" s="157"/>
      <c r="J137" s="157">
        <f t="shared" si="0"/>
        <v>0</v>
      </c>
      <c r="K137" s="158"/>
      <c r="L137" s="159"/>
      <c r="M137" s="160" t="s">
        <v>1</v>
      </c>
      <c r="N137" s="161" t="s">
        <v>34</v>
      </c>
      <c r="O137" s="148">
        <v>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177</v>
      </c>
      <c r="AT137" s="150" t="s">
        <v>192</v>
      </c>
      <c r="AU137" s="150" t="s">
        <v>77</v>
      </c>
      <c r="AY137" s="14" t="s">
        <v>165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77</v>
      </c>
      <c r="BK137" s="151">
        <f t="shared" si="9"/>
        <v>0</v>
      </c>
      <c r="BL137" s="14" t="s">
        <v>169</v>
      </c>
      <c r="BM137" s="150" t="s">
        <v>240</v>
      </c>
    </row>
    <row r="138" spans="1:65" s="2" customFormat="1" ht="16.5" customHeight="1">
      <c r="A138" s="26"/>
      <c r="B138" s="138"/>
      <c r="C138" s="152" t="s">
        <v>69</v>
      </c>
      <c r="D138" s="152" t="s">
        <v>192</v>
      </c>
      <c r="E138" s="153" t="s">
        <v>1533</v>
      </c>
      <c r="F138" s="154" t="s">
        <v>1534</v>
      </c>
      <c r="G138" s="155" t="s">
        <v>1506</v>
      </c>
      <c r="H138" s="156">
        <v>3</v>
      </c>
      <c r="I138" s="157"/>
      <c r="J138" s="157">
        <f t="shared" si="0"/>
        <v>0</v>
      </c>
      <c r="K138" s="158"/>
      <c r="L138" s="159"/>
      <c r="M138" s="160" t="s">
        <v>1</v>
      </c>
      <c r="N138" s="161" t="s">
        <v>34</v>
      </c>
      <c r="O138" s="148">
        <v>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177</v>
      </c>
      <c r="AT138" s="150" t="s">
        <v>192</v>
      </c>
      <c r="AU138" s="150" t="s">
        <v>77</v>
      </c>
      <c r="AY138" s="14" t="s">
        <v>165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77</v>
      </c>
      <c r="BK138" s="151">
        <f t="shared" si="9"/>
        <v>0</v>
      </c>
      <c r="BL138" s="14" t="s">
        <v>169</v>
      </c>
      <c r="BM138" s="150" t="s">
        <v>243</v>
      </c>
    </row>
    <row r="139" spans="1:65" s="2" customFormat="1" ht="24.15" customHeight="1">
      <c r="A139" s="26"/>
      <c r="B139" s="138"/>
      <c r="C139" s="152" t="s">
        <v>69</v>
      </c>
      <c r="D139" s="152" t="s">
        <v>192</v>
      </c>
      <c r="E139" s="153" t="s">
        <v>1535</v>
      </c>
      <c r="F139" s="154" t="s">
        <v>1536</v>
      </c>
      <c r="G139" s="155" t="s">
        <v>1506</v>
      </c>
      <c r="H139" s="156">
        <v>2</v>
      </c>
      <c r="I139" s="157"/>
      <c r="J139" s="157">
        <f t="shared" si="0"/>
        <v>0</v>
      </c>
      <c r="K139" s="158"/>
      <c r="L139" s="159"/>
      <c r="M139" s="160" t="s">
        <v>1</v>
      </c>
      <c r="N139" s="161" t="s">
        <v>34</v>
      </c>
      <c r="O139" s="148">
        <v>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177</v>
      </c>
      <c r="AT139" s="150" t="s">
        <v>192</v>
      </c>
      <c r="AU139" s="150" t="s">
        <v>77</v>
      </c>
      <c r="AY139" s="14" t="s">
        <v>165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77</v>
      </c>
      <c r="BK139" s="151">
        <f t="shared" si="9"/>
        <v>0</v>
      </c>
      <c r="BL139" s="14" t="s">
        <v>169</v>
      </c>
      <c r="BM139" s="150" t="s">
        <v>246</v>
      </c>
    </row>
    <row r="140" spans="1:65" s="2" customFormat="1" ht="44.25" customHeight="1">
      <c r="A140" s="26"/>
      <c r="B140" s="138"/>
      <c r="C140" s="152" t="s">
        <v>69</v>
      </c>
      <c r="D140" s="152" t="s">
        <v>192</v>
      </c>
      <c r="E140" s="153" t="s">
        <v>1537</v>
      </c>
      <c r="F140" s="154" t="s">
        <v>1538</v>
      </c>
      <c r="G140" s="155" t="s">
        <v>170</v>
      </c>
      <c r="H140" s="156">
        <v>1</v>
      </c>
      <c r="I140" s="157"/>
      <c r="J140" s="157">
        <f t="shared" si="0"/>
        <v>0</v>
      </c>
      <c r="K140" s="158"/>
      <c r="L140" s="159"/>
      <c r="M140" s="160" t="s">
        <v>1</v>
      </c>
      <c r="N140" s="161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177</v>
      </c>
      <c r="AT140" s="150" t="s">
        <v>192</v>
      </c>
      <c r="AU140" s="150" t="s">
        <v>77</v>
      </c>
      <c r="AY140" s="14" t="s">
        <v>165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77</v>
      </c>
      <c r="BK140" s="151">
        <f t="shared" si="9"/>
        <v>0</v>
      </c>
      <c r="BL140" s="14" t="s">
        <v>169</v>
      </c>
      <c r="BM140" s="150" t="s">
        <v>250</v>
      </c>
    </row>
    <row r="141" spans="1:65" s="2" customFormat="1" ht="49.2" customHeight="1">
      <c r="A141" s="26"/>
      <c r="B141" s="138"/>
      <c r="C141" s="152" t="s">
        <v>69</v>
      </c>
      <c r="D141" s="152" t="s">
        <v>192</v>
      </c>
      <c r="E141" s="153" t="s">
        <v>1539</v>
      </c>
      <c r="F141" s="154" t="s">
        <v>1540</v>
      </c>
      <c r="G141" s="155" t="s">
        <v>170</v>
      </c>
      <c r="H141" s="156">
        <v>4</v>
      </c>
      <c r="I141" s="157"/>
      <c r="J141" s="157">
        <f t="shared" si="0"/>
        <v>0</v>
      </c>
      <c r="K141" s="158"/>
      <c r="L141" s="159"/>
      <c r="M141" s="160" t="s">
        <v>1</v>
      </c>
      <c r="N141" s="161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177</v>
      </c>
      <c r="AT141" s="150" t="s">
        <v>192</v>
      </c>
      <c r="AU141" s="150" t="s">
        <v>77</v>
      </c>
      <c r="AY141" s="14" t="s">
        <v>165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77</v>
      </c>
      <c r="BK141" s="151">
        <f t="shared" si="9"/>
        <v>0</v>
      </c>
      <c r="BL141" s="14" t="s">
        <v>169</v>
      </c>
      <c r="BM141" s="150" t="s">
        <v>253</v>
      </c>
    </row>
    <row r="142" spans="1:65" s="2" customFormat="1" ht="33" customHeight="1">
      <c r="A142" s="26"/>
      <c r="B142" s="138"/>
      <c r="C142" s="152" t="s">
        <v>69</v>
      </c>
      <c r="D142" s="152" t="s">
        <v>192</v>
      </c>
      <c r="E142" s="153" t="s">
        <v>1541</v>
      </c>
      <c r="F142" s="154" t="s">
        <v>1542</v>
      </c>
      <c r="G142" s="155" t="s">
        <v>170</v>
      </c>
      <c r="H142" s="156">
        <v>2</v>
      </c>
      <c r="I142" s="157"/>
      <c r="J142" s="157">
        <f t="shared" si="0"/>
        <v>0</v>
      </c>
      <c r="K142" s="158"/>
      <c r="L142" s="159"/>
      <c r="M142" s="160" t="s">
        <v>1</v>
      </c>
      <c r="N142" s="161" t="s">
        <v>34</v>
      </c>
      <c r="O142" s="148">
        <v>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177</v>
      </c>
      <c r="AT142" s="150" t="s">
        <v>192</v>
      </c>
      <c r="AU142" s="150" t="s">
        <v>77</v>
      </c>
      <c r="AY142" s="14" t="s">
        <v>165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77</v>
      </c>
      <c r="BK142" s="151">
        <f t="shared" si="9"/>
        <v>0</v>
      </c>
      <c r="BL142" s="14" t="s">
        <v>169</v>
      </c>
      <c r="BM142" s="150" t="s">
        <v>257</v>
      </c>
    </row>
    <row r="143" spans="1:65" s="2" customFormat="1" ht="21.75" customHeight="1">
      <c r="A143" s="26"/>
      <c r="B143" s="138"/>
      <c r="C143" s="152" t="s">
        <v>69</v>
      </c>
      <c r="D143" s="152" t="s">
        <v>192</v>
      </c>
      <c r="E143" s="153" t="s">
        <v>1543</v>
      </c>
      <c r="F143" s="154" t="s">
        <v>1544</v>
      </c>
      <c r="G143" s="155" t="s">
        <v>170</v>
      </c>
      <c r="H143" s="156">
        <v>1</v>
      </c>
      <c r="I143" s="157"/>
      <c r="J143" s="157">
        <f t="shared" si="0"/>
        <v>0</v>
      </c>
      <c r="K143" s="158"/>
      <c r="L143" s="159"/>
      <c r="M143" s="160" t="s">
        <v>1</v>
      </c>
      <c r="N143" s="161" t="s">
        <v>34</v>
      </c>
      <c r="O143" s="148">
        <v>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177</v>
      </c>
      <c r="AT143" s="150" t="s">
        <v>192</v>
      </c>
      <c r="AU143" s="150" t="s">
        <v>77</v>
      </c>
      <c r="AY143" s="14" t="s">
        <v>165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77</v>
      </c>
      <c r="BK143" s="151">
        <f t="shared" si="9"/>
        <v>0</v>
      </c>
      <c r="BL143" s="14" t="s">
        <v>169</v>
      </c>
      <c r="BM143" s="150" t="s">
        <v>258</v>
      </c>
    </row>
    <row r="144" spans="1:65" s="2" customFormat="1" ht="16.5" customHeight="1">
      <c r="A144" s="26"/>
      <c r="B144" s="138"/>
      <c r="C144" s="152" t="s">
        <v>69</v>
      </c>
      <c r="D144" s="152" t="s">
        <v>192</v>
      </c>
      <c r="E144" s="153" t="s">
        <v>1545</v>
      </c>
      <c r="F144" s="154" t="s">
        <v>1546</v>
      </c>
      <c r="G144" s="155" t="s">
        <v>1506</v>
      </c>
      <c r="H144" s="156">
        <v>4</v>
      </c>
      <c r="I144" s="157"/>
      <c r="J144" s="157">
        <f t="shared" si="0"/>
        <v>0</v>
      </c>
      <c r="K144" s="158"/>
      <c r="L144" s="159"/>
      <c r="M144" s="160" t="s">
        <v>1</v>
      </c>
      <c r="N144" s="161" t="s">
        <v>34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177</v>
      </c>
      <c r="AT144" s="150" t="s">
        <v>192</v>
      </c>
      <c r="AU144" s="150" t="s">
        <v>77</v>
      </c>
      <c r="AY144" s="14" t="s">
        <v>165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77</v>
      </c>
      <c r="BK144" s="151">
        <f t="shared" si="9"/>
        <v>0</v>
      </c>
      <c r="BL144" s="14" t="s">
        <v>169</v>
      </c>
      <c r="BM144" s="150" t="s">
        <v>261</v>
      </c>
    </row>
    <row r="145" spans="1:65" s="2" customFormat="1" ht="16.5" customHeight="1">
      <c r="A145" s="26"/>
      <c r="B145" s="138"/>
      <c r="C145" s="139" t="s">
        <v>69</v>
      </c>
      <c r="D145" s="139" t="s">
        <v>167</v>
      </c>
      <c r="E145" s="140" t="s">
        <v>1547</v>
      </c>
      <c r="F145" s="141" t="s">
        <v>1548</v>
      </c>
      <c r="G145" s="142" t="s">
        <v>173</v>
      </c>
      <c r="H145" s="143">
        <v>45</v>
      </c>
      <c r="I145" s="144"/>
      <c r="J145" s="144">
        <f t="shared" si="0"/>
        <v>0</v>
      </c>
      <c r="K145" s="145"/>
      <c r="L145" s="27"/>
      <c r="M145" s="146" t="s">
        <v>1</v>
      </c>
      <c r="N145" s="147" t="s">
        <v>34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169</v>
      </c>
      <c r="AT145" s="150" t="s">
        <v>167</v>
      </c>
      <c r="AU145" s="150" t="s">
        <v>77</v>
      </c>
      <c r="AY145" s="14" t="s">
        <v>165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77</v>
      </c>
      <c r="BK145" s="151">
        <f t="shared" si="9"/>
        <v>0</v>
      </c>
      <c r="BL145" s="14" t="s">
        <v>169</v>
      </c>
      <c r="BM145" s="150" t="s">
        <v>262</v>
      </c>
    </row>
    <row r="146" spans="1:65" s="2" customFormat="1" ht="16.5" customHeight="1">
      <c r="A146" s="26"/>
      <c r="B146" s="138"/>
      <c r="C146" s="139" t="s">
        <v>69</v>
      </c>
      <c r="D146" s="139" t="s">
        <v>167</v>
      </c>
      <c r="E146" s="140" t="s">
        <v>1549</v>
      </c>
      <c r="F146" s="141" t="s">
        <v>1550</v>
      </c>
      <c r="G146" s="142" t="s">
        <v>173</v>
      </c>
      <c r="H146" s="143">
        <v>108</v>
      </c>
      <c r="I146" s="144"/>
      <c r="J146" s="144">
        <f t="shared" si="0"/>
        <v>0</v>
      </c>
      <c r="K146" s="145"/>
      <c r="L146" s="27"/>
      <c r="M146" s="146" t="s">
        <v>1</v>
      </c>
      <c r="N146" s="147" t="s">
        <v>34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169</v>
      </c>
      <c r="AT146" s="150" t="s">
        <v>167</v>
      </c>
      <c r="AU146" s="150" t="s">
        <v>77</v>
      </c>
      <c r="AY146" s="14" t="s">
        <v>165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77</v>
      </c>
      <c r="BK146" s="151">
        <f t="shared" si="9"/>
        <v>0</v>
      </c>
      <c r="BL146" s="14" t="s">
        <v>169</v>
      </c>
      <c r="BM146" s="150" t="s">
        <v>264</v>
      </c>
    </row>
    <row r="147" spans="1:65" s="2" customFormat="1" ht="21.75" customHeight="1">
      <c r="A147" s="26"/>
      <c r="B147" s="138"/>
      <c r="C147" s="139" t="s">
        <v>69</v>
      </c>
      <c r="D147" s="139" t="s">
        <v>167</v>
      </c>
      <c r="E147" s="140" t="s">
        <v>1551</v>
      </c>
      <c r="F147" s="141" t="s">
        <v>1552</v>
      </c>
      <c r="G147" s="142" t="s">
        <v>173</v>
      </c>
      <c r="H147" s="143">
        <v>28</v>
      </c>
      <c r="I147" s="144"/>
      <c r="J147" s="144">
        <f t="shared" si="0"/>
        <v>0</v>
      </c>
      <c r="K147" s="145"/>
      <c r="L147" s="27"/>
      <c r="M147" s="146" t="s">
        <v>1</v>
      </c>
      <c r="N147" s="147" t="s">
        <v>34</v>
      </c>
      <c r="O147" s="148">
        <v>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169</v>
      </c>
      <c r="AT147" s="150" t="s">
        <v>167</v>
      </c>
      <c r="AU147" s="150" t="s">
        <v>77</v>
      </c>
      <c r="AY147" s="14" t="s">
        <v>165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77</v>
      </c>
      <c r="BK147" s="151">
        <f t="shared" si="9"/>
        <v>0</v>
      </c>
      <c r="BL147" s="14" t="s">
        <v>169</v>
      </c>
      <c r="BM147" s="150" t="s">
        <v>265</v>
      </c>
    </row>
    <row r="148" spans="1:65" s="2" customFormat="1" ht="16.5" customHeight="1">
      <c r="A148" s="26"/>
      <c r="B148" s="138"/>
      <c r="C148" s="139" t="s">
        <v>69</v>
      </c>
      <c r="D148" s="139" t="s">
        <v>167</v>
      </c>
      <c r="E148" s="140" t="s">
        <v>1543</v>
      </c>
      <c r="F148" s="141" t="s">
        <v>1553</v>
      </c>
      <c r="G148" s="142" t="s">
        <v>173</v>
      </c>
      <c r="H148" s="143">
        <v>7</v>
      </c>
      <c r="I148" s="144"/>
      <c r="J148" s="144">
        <f t="shared" si="0"/>
        <v>0</v>
      </c>
      <c r="K148" s="145"/>
      <c r="L148" s="27"/>
      <c r="M148" s="146" t="s">
        <v>1</v>
      </c>
      <c r="N148" s="147" t="s">
        <v>34</v>
      </c>
      <c r="O148" s="148">
        <v>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169</v>
      </c>
      <c r="AT148" s="150" t="s">
        <v>167</v>
      </c>
      <c r="AU148" s="150" t="s">
        <v>77</v>
      </c>
      <c r="AY148" s="14" t="s">
        <v>165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77</v>
      </c>
      <c r="BK148" s="151">
        <f t="shared" si="9"/>
        <v>0</v>
      </c>
      <c r="BL148" s="14" t="s">
        <v>169</v>
      </c>
      <c r="BM148" s="150" t="s">
        <v>267</v>
      </c>
    </row>
    <row r="149" spans="1:65" s="2" customFormat="1" ht="16.5" customHeight="1">
      <c r="A149" s="26"/>
      <c r="B149" s="138"/>
      <c r="C149" s="139" t="s">
        <v>69</v>
      </c>
      <c r="D149" s="139" t="s">
        <v>167</v>
      </c>
      <c r="E149" s="140" t="s">
        <v>1554</v>
      </c>
      <c r="F149" s="141" t="s">
        <v>1555</v>
      </c>
      <c r="G149" s="142" t="s">
        <v>1506</v>
      </c>
      <c r="H149" s="143">
        <v>80</v>
      </c>
      <c r="I149" s="144"/>
      <c r="J149" s="144">
        <f t="shared" si="0"/>
        <v>0</v>
      </c>
      <c r="K149" s="145"/>
      <c r="L149" s="27"/>
      <c r="M149" s="146" t="s">
        <v>1</v>
      </c>
      <c r="N149" s="147" t="s">
        <v>34</v>
      </c>
      <c r="O149" s="148">
        <v>0</v>
      </c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169</v>
      </c>
      <c r="AT149" s="150" t="s">
        <v>167</v>
      </c>
      <c r="AU149" s="150" t="s">
        <v>77</v>
      </c>
      <c r="AY149" s="14" t="s">
        <v>165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77</v>
      </c>
      <c r="BK149" s="151">
        <f t="shared" si="9"/>
        <v>0</v>
      </c>
      <c r="BL149" s="14" t="s">
        <v>169</v>
      </c>
      <c r="BM149" s="150" t="s">
        <v>270</v>
      </c>
    </row>
    <row r="150" spans="1:65" s="2" customFormat="1" ht="24.15" customHeight="1">
      <c r="A150" s="26"/>
      <c r="B150" s="138"/>
      <c r="C150" s="139" t="s">
        <v>69</v>
      </c>
      <c r="D150" s="139" t="s">
        <v>167</v>
      </c>
      <c r="E150" s="140" t="s">
        <v>1556</v>
      </c>
      <c r="F150" s="141" t="s">
        <v>1557</v>
      </c>
      <c r="G150" s="142" t="s">
        <v>815</v>
      </c>
      <c r="H150" s="143">
        <v>0.04</v>
      </c>
      <c r="I150" s="144"/>
      <c r="J150" s="144">
        <f t="shared" si="0"/>
        <v>0</v>
      </c>
      <c r="K150" s="145"/>
      <c r="L150" s="27"/>
      <c r="M150" s="162" t="s">
        <v>1</v>
      </c>
      <c r="N150" s="163" t="s">
        <v>34</v>
      </c>
      <c r="O150" s="164">
        <v>0</v>
      </c>
      <c r="P150" s="164">
        <f t="shared" si="1"/>
        <v>0</v>
      </c>
      <c r="Q150" s="164">
        <v>0</v>
      </c>
      <c r="R150" s="164">
        <f t="shared" si="2"/>
        <v>0</v>
      </c>
      <c r="S150" s="164">
        <v>0</v>
      </c>
      <c r="T150" s="16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169</v>
      </c>
      <c r="AT150" s="150" t="s">
        <v>167</v>
      </c>
      <c r="AU150" s="150" t="s">
        <v>77</v>
      </c>
      <c r="AY150" s="14" t="s">
        <v>165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77</v>
      </c>
      <c r="BK150" s="151">
        <f t="shared" si="9"/>
        <v>0</v>
      </c>
      <c r="BL150" s="14" t="s">
        <v>169</v>
      </c>
      <c r="BM150" s="150" t="s">
        <v>273</v>
      </c>
    </row>
    <row r="151" spans="1:65" s="2" customFormat="1" ht="6.9" customHeight="1">
      <c r="A151" s="26"/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16:K150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60"/>
  <sheetViews>
    <sheetView showGridLines="0" topLeftCell="A141" zoomScale="115" zoomScaleNormal="115" workbookViewId="0">
      <selection activeCell="I119" sqref="I119:I15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1558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ROUND((SUM(BE117:BE159)),  2)</f>
        <v>0</v>
      </c>
      <c r="G33" s="26"/>
      <c r="H33" s="26"/>
      <c r="I33" s="95">
        <v>0.21</v>
      </c>
      <c r="J33" s="94">
        <f>ROUND(((SUM(BE117:BE159))*I33),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ROUND((SUM(BF117:BF159)),  2)</f>
        <v>0</v>
      </c>
      <c r="G34" s="26"/>
      <c r="H34" s="26"/>
      <c r="I34" s="95">
        <v>0.15</v>
      </c>
      <c r="J34" s="94">
        <f>ROUND(((SUM(BF117:BF159))*I34),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ROUND((SUM(BG117:BG159)),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ROUND((SUM(BH117:BH159)),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ROUND((SUM(BI117:BI159)),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Objekt3 - vodovod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1559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6.9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4.9" customHeight="1">
      <c r="A104" s="26"/>
      <c r="B104" s="27"/>
      <c r="C104" s="18" t="s">
        <v>150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13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10" t="str">
        <f>E7</f>
        <v>Komunitní centrum Máslovice - II.etapa</v>
      </c>
      <c r="F107" s="211"/>
      <c r="G107" s="211"/>
      <c r="H107" s="21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111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01" t="str">
        <f>E9</f>
        <v>Objekt3 - vodovod</v>
      </c>
      <c r="F109" s="209"/>
      <c r="G109" s="209"/>
      <c r="H109" s="20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 xml:space="preserve"> 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19</v>
      </c>
      <c r="D113" s="26"/>
      <c r="E113" s="26"/>
      <c r="F113" s="21" t="str">
        <f>E15</f>
        <v>Obec Máslovice</v>
      </c>
      <c r="G113" s="26"/>
      <c r="H113" s="26"/>
      <c r="I113" s="23" t="s">
        <v>24</v>
      </c>
      <c r="J113" s="24" t="str">
        <f>E21</f>
        <v xml:space="preserve"> 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23</v>
      </c>
      <c r="D114" s="26"/>
      <c r="E114" s="26"/>
      <c r="F114" s="21" t="str">
        <f>IF(E18="","",E18)</f>
        <v/>
      </c>
      <c r="G114" s="26"/>
      <c r="H114" s="26"/>
      <c r="I114" s="23" t="s">
        <v>27</v>
      </c>
      <c r="J114" s="24" t="str">
        <f>E24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5"/>
      <c r="B116" s="116"/>
      <c r="C116" s="117" t="s">
        <v>151</v>
      </c>
      <c r="D116" s="118" t="s">
        <v>54</v>
      </c>
      <c r="E116" s="118" t="s">
        <v>50</v>
      </c>
      <c r="F116" s="118" t="s">
        <v>51</v>
      </c>
      <c r="G116" s="118" t="s">
        <v>152</v>
      </c>
      <c r="H116" s="118" t="s">
        <v>153</v>
      </c>
      <c r="I116" s="118" t="s">
        <v>154</v>
      </c>
      <c r="J116" s="119" t="s">
        <v>115</v>
      </c>
      <c r="K116" s="120" t="s">
        <v>155</v>
      </c>
      <c r="L116" s="121"/>
      <c r="M116" s="56" t="s">
        <v>1</v>
      </c>
      <c r="N116" s="57" t="s">
        <v>33</v>
      </c>
      <c r="O116" s="57" t="s">
        <v>156</v>
      </c>
      <c r="P116" s="57" t="s">
        <v>157</v>
      </c>
      <c r="Q116" s="57" t="s">
        <v>158</v>
      </c>
      <c r="R116" s="57" t="s">
        <v>159</v>
      </c>
      <c r="S116" s="57" t="s">
        <v>160</v>
      </c>
      <c r="T116" s="58" t="s">
        <v>161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5" customHeight="1">
      <c r="A117" s="26"/>
      <c r="B117" s="27"/>
      <c r="C117" s="63" t="s">
        <v>162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59"/>
      <c r="N117" s="50"/>
      <c r="O117" s="60"/>
      <c r="P117" s="123">
        <f>P118</f>
        <v>0</v>
      </c>
      <c r="Q117" s="60"/>
      <c r="R117" s="123">
        <f>R118</f>
        <v>0</v>
      </c>
      <c r="S117" s="60"/>
      <c r="T117" s="124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68</v>
      </c>
      <c r="AU117" s="14" t="s">
        <v>117</v>
      </c>
      <c r="BK117" s="125">
        <f>BK118</f>
        <v>0</v>
      </c>
    </row>
    <row r="118" spans="1:65" s="12" customFormat="1" ht="25.95" customHeight="1">
      <c r="B118" s="126"/>
      <c r="D118" s="127" t="s">
        <v>68</v>
      </c>
      <c r="E118" s="128" t="s">
        <v>1492</v>
      </c>
      <c r="F118" s="128" t="s">
        <v>1560</v>
      </c>
      <c r="J118" s="129">
        <f>BK118</f>
        <v>0</v>
      </c>
      <c r="L118" s="126"/>
      <c r="M118" s="130"/>
      <c r="N118" s="131"/>
      <c r="O118" s="131"/>
      <c r="P118" s="132">
        <f>SUM(P119:P159)</f>
        <v>0</v>
      </c>
      <c r="Q118" s="131"/>
      <c r="R118" s="132">
        <f>SUM(R119:R159)</f>
        <v>0</v>
      </c>
      <c r="S118" s="131"/>
      <c r="T118" s="133">
        <f>SUM(T119:T159)</f>
        <v>0</v>
      </c>
      <c r="AR118" s="127" t="s">
        <v>77</v>
      </c>
      <c r="AT118" s="134" t="s">
        <v>68</v>
      </c>
      <c r="AU118" s="134" t="s">
        <v>69</v>
      </c>
      <c r="AY118" s="127" t="s">
        <v>165</v>
      </c>
      <c r="BK118" s="135">
        <f>SUM(BK119:BK159)</f>
        <v>0</v>
      </c>
    </row>
    <row r="119" spans="1:65" s="2" customFormat="1" ht="24.15" customHeight="1">
      <c r="A119" s="26"/>
      <c r="B119" s="138"/>
      <c r="C119" s="152" t="s">
        <v>69</v>
      </c>
      <c r="D119" s="152" t="s">
        <v>192</v>
      </c>
      <c r="E119" s="153" t="s">
        <v>1561</v>
      </c>
      <c r="F119" s="154" t="s">
        <v>1562</v>
      </c>
      <c r="G119" s="155" t="s">
        <v>173</v>
      </c>
      <c r="H119" s="156">
        <v>5</v>
      </c>
      <c r="I119" s="157"/>
      <c r="J119" s="157">
        <f t="shared" ref="J119:J159" si="0">ROUND(I119*H119,2)</f>
        <v>0</v>
      </c>
      <c r="K119" s="158"/>
      <c r="L119" s="159"/>
      <c r="M119" s="160" t="s">
        <v>1</v>
      </c>
      <c r="N119" s="161" t="s">
        <v>34</v>
      </c>
      <c r="O119" s="148">
        <v>0</v>
      </c>
      <c r="P119" s="148">
        <f t="shared" ref="P119:P159" si="1">O119*H119</f>
        <v>0</v>
      </c>
      <c r="Q119" s="148">
        <v>0</v>
      </c>
      <c r="R119" s="148">
        <f t="shared" ref="R119:R159" si="2">Q119*H119</f>
        <v>0</v>
      </c>
      <c r="S119" s="148">
        <v>0</v>
      </c>
      <c r="T119" s="149">
        <f t="shared" ref="T119:T159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177</v>
      </c>
      <c r="AT119" s="150" t="s">
        <v>192</v>
      </c>
      <c r="AU119" s="150" t="s">
        <v>77</v>
      </c>
      <c r="AY119" s="14" t="s">
        <v>165</v>
      </c>
      <c r="BE119" s="151">
        <f t="shared" ref="BE119:BE159" si="4">IF(N119="základní",J119,0)</f>
        <v>0</v>
      </c>
      <c r="BF119" s="151">
        <f t="shared" ref="BF119:BF159" si="5">IF(N119="snížená",J119,0)</f>
        <v>0</v>
      </c>
      <c r="BG119" s="151">
        <f t="shared" ref="BG119:BG159" si="6">IF(N119="zákl. přenesená",J119,0)</f>
        <v>0</v>
      </c>
      <c r="BH119" s="151">
        <f t="shared" ref="BH119:BH159" si="7">IF(N119="sníž. přenesená",J119,0)</f>
        <v>0</v>
      </c>
      <c r="BI119" s="151">
        <f t="shared" ref="BI119:BI159" si="8">IF(N119="nulová",J119,0)</f>
        <v>0</v>
      </c>
      <c r="BJ119" s="14" t="s">
        <v>77</v>
      </c>
      <c r="BK119" s="151">
        <f t="shared" ref="BK119:BK159" si="9">ROUND(I119*H119,2)</f>
        <v>0</v>
      </c>
      <c r="BL119" s="14" t="s">
        <v>169</v>
      </c>
      <c r="BM119" s="150" t="s">
        <v>79</v>
      </c>
    </row>
    <row r="120" spans="1:65" s="2" customFormat="1" ht="24.15" customHeight="1">
      <c r="A120" s="26"/>
      <c r="B120" s="138"/>
      <c r="C120" s="152" t="s">
        <v>69</v>
      </c>
      <c r="D120" s="152" t="s">
        <v>192</v>
      </c>
      <c r="E120" s="153" t="s">
        <v>1563</v>
      </c>
      <c r="F120" s="154" t="s">
        <v>1564</v>
      </c>
      <c r="G120" s="155" t="s">
        <v>173</v>
      </c>
      <c r="H120" s="156">
        <v>10</v>
      </c>
      <c r="I120" s="157"/>
      <c r="J120" s="157">
        <f t="shared" si="0"/>
        <v>0</v>
      </c>
      <c r="K120" s="158"/>
      <c r="L120" s="159"/>
      <c r="M120" s="160" t="s">
        <v>1</v>
      </c>
      <c r="N120" s="161" t="s">
        <v>34</v>
      </c>
      <c r="O120" s="148">
        <v>0</v>
      </c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177</v>
      </c>
      <c r="AT120" s="150" t="s">
        <v>192</v>
      </c>
      <c r="AU120" s="150" t="s">
        <v>77</v>
      </c>
      <c r="AY120" s="14" t="s">
        <v>165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77</v>
      </c>
      <c r="BK120" s="151">
        <f t="shared" si="9"/>
        <v>0</v>
      </c>
      <c r="BL120" s="14" t="s">
        <v>169</v>
      </c>
      <c r="BM120" s="150" t="s">
        <v>169</v>
      </c>
    </row>
    <row r="121" spans="1:65" s="2" customFormat="1" ht="24.15" customHeight="1">
      <c r="A121" s="26"/>
      <c r="B121" s="138"/>
      <c r="C121" s="152" t="s">
        <v>69</v>
      </c>
      <c r="D121" s="152" t="s">
        <v>192</v>
      </c>
      <c r="E121" s="153" t="s">
        <v>1565</v>
      </c>
      <c r="F121" s="154" t="s">
        <v>1566</v>
      </c>
      <c r="G121" s="155" t="s">
        <v>173</v>
      </c>
      <c r="H121" s="156">
        <v>70</v>
      </c>
      <c r="I121" s="157"/>
      <c r="J121" s="157">
        <f t="shared" si="0"/>
        <v>0</v>
      </c>
      <c r="K121" s="158"/>
      <c r="L121" s="159"/>
      <c r="M121" s="160" t="s">
        <v>1</v>
      </c>
      <c r="N121" s="161" t="s">
        <v>34</v>
      </c>
      <c r="O121" s="148">
        <v>0</v>
      </c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177</v>
      </c>
      <c r="AT121" s="150" t="s">
        <v>192</v>
      </c>
      <c r="AU121" s="150" t="s">
        <v>77</v>
      </c>
      <c r="AY121" s="14" t="s">
        <v>165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77</v>
      </c>
      <c r="BK121" s="151">
        <f t="shared" si="9"/>
        <v>0</v>
      </c>
      <c r="BL121" s="14" t="s">
        <v>169</v>
      </c>
      <c r="BM121" s="150" t="s">
        <v>174</v>
      </c>
    </row>
    <row r="122" spans="1:65" s="2" customFormat="1" ht="24.15" customHeight="1">
      <c r="A122" s="26"/>
      <c r="B122" s="138"/>
      <c r="C122" s="152" t="s">
        <v>69</v>
      </c>
      <c r="D122" s="152" t="s">
        <v>192</v>
      </c>
      <c r="E122" s="153" t="s">
        <v>1567</v>
      </c>
      <c r="F122" s="154" t="s">
        <v>1568</v>
      </c>
      <c r="G122" s="155" t="s">
        <v>173</v>
      </c>
      <c r="H122" s="156">
        <v>43</v>
      </c>
      <c r="I122" s="157"/>
      <c r="J122" s="157">
        <f t="shared" si="0"/>
        <v>0</v>
      </c>
      <c r="K122" s="158"/>
      <c r="L122" s="159"/>
      <c r="M122" s="160" t="s">
        <v>1</v>
      </c>
      <c r="N122" s="161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177</v>
      </c>
      <c r="AT122" s="150" t="s">
        <v>192</v>
      </c>
      <c r="AU122" s="150" t="s">
        <v>77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177</v>
      </c>
    </row>
    <row r="123" spans="1:65" s="2" customFormat="1" ht="24.15" customHeight="1">
      <c r="A123" s="26"/>
      <c r="B123" s="138"/>
      <c r="C123" s="152" t="s">
        <v>69</v>
      </c>
      <c r="D123" s="152" t="s">
        <v>192</v>
      </c>
      <c r="E123" s="153" t="s">
        <v>1569</v>
      </c>
      <c r="F123" s="154" t="s">
        <v>1570</v>
      </c>
      <c r="G123" s="155" t="s">
        <v>173</v>
      </c>
      <c r="H123" s="156">
        <v>25</v>
      </c>
      <c r="I123" s="157"/>
      <c r="J123" s="157">
        <f t="shared" si="0"/>
        <v>0</v>
      </c>
      <c r="K123" s="158"/>
      <c r="L123" s="159"/>
      <c r="M123" s="160" t="s">
        <v>1</v>
      </c>
      <c r="N123" s="161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177</v>
      </c>
      <c r="AT123" s="150" t="s">
        <v>192</v>
      </c>
      <c r="AU123" s="150" t="s">
        <v>77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180</v>
      </c>
    </row>
    <row r="124" spans="1:65" s="2" customFormat="1" ht="24.15" customHeight="1">
      <c r="A124" s="26"/>
      <c r="B124" s="138"/>
      <c r="C124" s="152" t="s">
        <v>69</v>
      </c>
      <c r="D124" s="152" t="s">
        <v>192</v>
      </c>
      <c r="E124" s="153" t="s">
        <v>1571</v>
      </c>
      <c r="F124" s="154" t="s">
        <v>1572</v>
      </c>
      <c r="G124" s="155" t="s">
        <v>173</v>
      </c>
      <c r="H124" s="156">
        <v>4</v>
      </c>
      <c r="I124" s="157"/>
      <c r="J124" s="157">
        <f t="shared" si="0"/>
        <v>0</v>
      </c>
      <c r="K124" s="158"/>
      <c r="L124" s="159"/>
      <c r="M124" s="160" t="s">
        <v>1</v>
      </c>
      <c r="N124" s="161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177</v>
      </c>
      <c r="AT124" s="150" t="s">
        <v>192</v>
      </c>
      <c r="AU124" s="150" t="s">
        <v>77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182</v>
      </c>
    </row>
    <row r="125" spans="1:65" s="2" customFormat="1" ht="24.15" customHeight="1">
      <c r="A125" s="26"/>
      <c r="B125" s="138"/>
      <c r="C125" s="152" t="s">
        <v>69</v>
      </c>
      <c r="D125" s="152" t="s">
        <v>192</v>
      </c>
      <c r="E125" s="153" t="s">
        <v>1573</v>
      </c>
      <c r="F125" s="154" t="s">
        <v>1574</v>
      </c>
      <c r="G125" s="155" t="s">
        <v>173</v>
      </c>
      <c r="H125" s="156">
        <v>5</v>
      </c>
      <c r="I125" s="157"/>
      <c r="J125" s="157">
        <f t="shared" si="0"/>
        <v>0</v>
      </c>
      <c r="K125" s="158"/>
      <c r="L125" s="159"/>
      <c r="M125" s="160" t="s">
        <v>1</v>
      </c>
      <c r="N125" s="161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177</v>
      </c>
      <c r="AT125" s="150" t="s">
        <v>192</v>
      </c>
      <c r="AU125" s="150" t="s">
        <v>77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185</v>
      </c>
    </row>
    <row r="126" spans="1:65" s="2" customFormat="1" ht="21.75" customHeight="1">
      <c r="A126" s="26"/>
      <c r="B126" s="138"/>
      <c r="C126" s="152" t="s">
        <v>69</v>
      </c>
      <c r="D126" s="152" t="s">
        <v>192</v>
      </c>
      <c r="E126" s="153" t="s">
        <v>1575</v>
      </c>
      <c r="F126" s="154" t="s">
        <v>1576</v>
      </c>
      <c r="G126" s="155" t="s">
        <v>1506</v>
      </c>
      <c r="H126" s="156">
        <v>6</v>
      </c>
      <c r="I126" s="157"/>
      <c r="J126" s="157">
        <f t="shared" si="0"/>
        <v>0</v>
      </c>
      <c r="K126" s="158"/>
      <c r="L126" s="159"/>
      <c r="M126" s="160" t="s">
        <v>1</v>
      </c>
      <c r="N126" s="161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177</v>
      </c>
      <c r="AT126" s="150" t="s">
        <v>192</v>
      </c>
      <c r="AU126" s="150" t="s">
        <v>77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188</v>
      </c>
    </row>
    <row r="127" spans="1:65" s="2" customFormat="1" ht="16.5" customHeight="1">
      <c r="A127" s="26"/>
      <c r="B127" s="138"/>
      <c r="C127" s="152" t="s">
        <v>69</v>
      </c>
      <c r="D127" s="152" t="s">
        <v>192</v>
      </c>
      <c r="E127" s="153" t="s">
        <v>1577</v>
      </c>
      <c r="F127" s="154" t="s">
        <v>1578</v>
      </c>
      <c r="G127" s="155" t="s">
        <v>173</v>
      </c>
      <c r="H127" s="156">
        <v>10</v>
      </c>
      <c r="I127" s="157"/>
      <c r="J127" s="157">
        <f t="shared" si="0"/>
        <v>0</v>
      </c>
      <c r="K127" s="158"/>
      <c r="L127" s="159"/>
      <c r="M127" s="160" t="s">
        <v>1</v>
      </c>
      <c r="N127" s="161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177</v>
      </c>
      <c r="AT127" s="150" t="s">
        <v>192</v>
      </c>
      <c r="AU127" s="150" t="s">
        <v>77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191</v>
      </c>
    </row>
    <row r="128" spans="1:65" s="2" customFormat="1" ht="16.5" customHeight="1">
      <c r="A128" s="26"/>
      <c r="B128" s="138"/>
      <c r="C128" s="152" t="s">
        <v>69</v>
      </c>
      <c r="D128" s="152" t="s">
        <v>192</v>
      </c>
      <c r="E128" s="153" t="s">
        <v>1579</v>
      </c>
      <c r="F128" s="154" t="s">
        <v>1580</v>
      </c>
      <c r="G128" s="155" t="s">
        <v>173</v>
      </c>
      <c r="H128" s="156">
        <v>55</v>
      </c>
      <c r="I128" s="157"/>
      <c r="J128" s="157">
        <f t="shared" si="0"/>
        <v>0</v>
      </c>
      <c r="K128" s="158"/>
      <c r="L128" s="159"/>
      <c r="M128" s="160" t="s">
        <v>1</v>
      </c>
      <c r="N128" s="161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177</v>
      </c>
      <c r="AT128" s="150" t="s">
        <v>192</v>
      </c>
      <c r="AU128" s="150" t="s">
        <v>77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195</v>
      </c>
    </row>
    <row r="129" spans="1:65" s="2" customFormat="1" ht="16.5" customHeight="1">
      <c r="A129" s="26"/>
      <c r="B129" s="138"/>
      <c r="C129" s="152" t="s">
        <v>69</v>
      </c>
      <c r="D129" s="152" t="s">
        <v>192</v>
      </c>
      <c r="E129" s="153" t="s">
        <v>1581</v>
      </c>
      <c r="F129" s="154" t="s">
        <v>1582</v>
      </c>
      <c r="G129" s="155" t="s">
        <v>173</v>
      </c>
      <c r="H129" s="156">
        <v>35</v>
      </c>
      <c r="I129" s="157"/>
      <c r="J129" s="157">
        <f t="shared" si="0"/>
        <v>0</v>
      </c>
      <c r="K129" s="158"/>
      <c r="L129" s="159"/>
      <c r="M129" s="160" t="s">
        <v>1</v>
      </c>
      <c r="N129" s="161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177</v>
      </c>
      <c r="AT129" s="150" t="s">
        <v>192</v>
      </c>
      <c r="AU129" s="150" t="s">
        <v>77</v>
      </c>
      <c r="AY129" s="14" t="s">
        <v>165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77</v>
      </c>
      <c r="BK129" s="151">
        <f t="shared" si="9"/>
        <v>0</v>
      </c>
      <c r="BL129" s="14" t="s">
        <v>169</v>
      </c>
      <c r="BM129" s="150" t="s">
        <v>198</v>
      </c>
    </row>
    <row r="130" spans="1:65" s="2" customFormat="1" ht="16.5" customHeight="1">
      <c r="A130" s="26"/>
      <c r="B130" s="138"/>
      <c r="C130" s="152" t="s">
        <v>69</v>
      </c>
      <c r="D130" s="152" t="s">
        <v>192</v>
      </c>
      <c r="E130" s="153" t="s">
        <v>1583</v>
      </c>
      <c r="F130" s="154" t="s">
        <v>1584</v>
      </c>
      <c r="G130" s="155" t="s">
        <v>173</v>
      </c>
      <c r="H130" s="156">
        <v>19</v>
      </c>
      <c r="I130" s="157"/>
      <c r="J130" s="157">
        <f t="shared" si="0"/>
        <v>0</v>
      </c>
      <c r="K130" s="158"/>
      <c r="L130" s="159"/>
      <c r="M130" s="160" t="s">
        <v>1</v>
      </c>
      <c r="N130" s="161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177</v>
      </c>
      <c r="AT130" s="150" t="s">
        <v>192</v>
      </c>
      <c r="AU130" s="150" t="s">
        <v>77</v>
      </c>
      <c r="AY130" s="14" t="s">
        <v>165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77</v>
      </c>
      <c r="BK130" s="151">
        <f t="shared" si="9"/>
        <v>0</v>
      </c>
      <c r="BL130" s="14" t="s">
        <v>169</v>
      </c>
      <c r="BM130" s="150" t="s">
        <v>200</v>
      </c>
    </row>
    <row r="131" spans="1:65" s="2" customFormat="1" ht="16.5" customHeight="1">
      <c r="A131" s="26"/>
      <c r="B131" s="138"/>
      <c r="C131" s="152" t="s">
        <v>69</v>
      </c>
      <c r="D131" s="152" t="s">
        <v>192</v>
      </c>
      <c r="E131" s="153" t="s">
        <v>1585</v>
      </c>
      <c r="F131" s="154" t="s">
        <v>1586</v>
      </c>
      <c r="G131" s="155" t="s">
        <v>173</v>
      </c>
      <c r="H131" s="156">
        <v>4</v>
      </c>
      <c r="I131" s="157"/>
      <c r="J131" s="157">
        <f t="shared" si="0"/>
        <v>0</v>
      </c>
      <c r="K131" s="158"/>
      <c r="L131" s="159"/>
      <c r="M131" s="160" t="s">
        <v>1</v>
      </c>
      <c r="N131" s="161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177</v>
      </c>
      <c r="AT131" s="150" t="s">
        <v>192</v>
      </c>
      <c r="AU131" s="150" t="s">
        <v>77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203</v>
      </c>
    </row>
    <row r="132" spans="1:65" s="2" customFormat="1" ht="16.5" customHeight="1">
      <c r="A132" s="26"/>
      <c r="B132" s="138"/>
      <c r="C132" s="152" t="s">
        <v>69</v>
      </c>
      <c r="D132" s="152" t="s">
        <v>192</v>
      </c>
      <c r="E132" s="153" t="s">
        <v>1587</v>
      </c>
      <c r="F132" s="154" t="s">
        <v>1588</v>
      </c>
      <c r="G132" s="155" t="s">
        <v>173</v>
      </c>
      <c r="H132" s="156">
        <v>15</v>
      </c>
      <c r="I132" s="157"/>
      <c r="J132" s="157">
        <f t="shared" si="0"/>
        <v>0</v>
      </c>
      <c r="K132" s="158"/>
      <c r="L132" s="159"/>
      <c r="M132" s="160" t="s">
        <v>1</v>
      </c>
      <c r="N132" s="161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177</v>
      </c>
      <c r="AT132" s="150" t="s">
        <v>192</v>
      </c>
      <c r="AU132" s="150" t="s">
        <v>77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207</v>
      </c>
    </row>
    <row r="133" spans="1:65" s="2" customFormat="1" ht="16.5" customHeight="1">
      <c r="A133" s="26"/>
      <c r="B133" s="138"/>
      <c r="C133" s="152" t="s">
        <v>69</v>
      </c>
      <c r="D133" s="152" t="s">
        <v>192</v>
      </c>
      <c r="E133" s="153" t="s">
        <v>1589</v>
      </c>
      <c r="F133" s="154" t="s">
        <v>1590</v>
      </c>
      <c r="G133" s="155" t="s">
        <v>173</v>
      </c>
      <c r="H133" s="156">
        <v>8</v>
      </c>
      <c r="I133" s="157"/>
      <c r="J133" s="157">
        <f t="shared" si="0"/>
        <v>0</v>
      </c>
      <c r="K133" s="158"/>
      <c r="L133" s="159"/>
      <c r="M133" s="160" t="s">
        <v>1</v>
      </c>
      <c r="N133" s="161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177</v>
      </c>
      <c r="AT133" s="150" t="s">
        <v>192</v>
      </c>
      <c r="AU133" s="150" t="s">
        <v>77</v>
      </c>
      <c r="AY133" s="14" t="s">
        <v>165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77</v>
      </c>
      <c r="BK133" s="151">
        <f t="shared" si="9"/>
        <v>0</v>
      </c>
      <c r="BL133" s="14" t="s">
        <v>169</v>
      </c>
      <c r="BM133" s="150" t="s">
        <v>210</v>
      </c>
    </row>
    <row r="134" spans="1:65" s="2" customFormat="1" ht="16.5" customHeight="1">
      <c r="A134" s="26"/>
      <c r="B134" s="138"/>
      <c r="C134" s="152" t="s">
        <v>69</v>
      </c>
      <c r="D134" s="152" t="s">
        <v>192</v>
      </c>
      <c r="E134" s="153" t="s">
        <v>1591</v>
      </c>
      <c r="F134" s="154" t="s">
        <v>1592</v>
      </c>
      <c r="G134" s="155" t="s">
        <v>173</v>
      </c>
      <c r="H134" s="156">
        <v>6</v>
      </c>
      <c r="I134" s="157"/>
      <c r="J134" s="157">
        <f t="shared" si="0"/>
        <v>0</v>
      </c>
      <c r="K134" s="158"/>
      <c r="L134" s="159"/>
      <c r="M134" s="160" t="s">
        <v>1</v>
      </c>
      <c r="N134" s="161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177</v>
      </c>
      <c r="AT134" s="150" t="s">
        <v>192</v>
      </c>
      <c r="AU134" s="150" t="s">
        <v>77</v>
      </c>
      <c r="AY134" s="14" t="s">
        <v>165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77</v>
      </c>
      <c r="BK134" s="151">
        <f t="shared" si="9"/>
        <v>0</v>
      </c>
      <c r="BL134" s="14" t="s">
        <v>169</v>
      </c>
      <c r="BM134" s="150" t="s">
        <v>214</v>
      </c>
    </row>
    <row r="135" spans="1:65" s="2" customFormat="1" ht="21.75" customHeight="1">
      <c r="A135" s="26"/>
      <c r="B135" s="138"/>
      <c r="C135" s="152" t="s">
        <v>69</v>
      </c>
      <c r="D135" s="152" t="s">
        <v>192</v>
      </c>
      <c r="E135" s="153" t="s">
        <v>1593</v>
      </c>
      <c r="F135" s="154" t="s">
        <v>1594</v>
      </c>
      <c r="G135" s="155" t="s">
        <v>1506</v>
      </c>
      <c r="H135" s="156">
        <v>28</v>
      </c>
      <c r="I135" s="157"/>
      <c r="J135" s="157">
        <f t="shared" si="0"/>
        <v>0</v>
      </c>
      <c r="K135" s="158"/>
      <c r="L135" s="159"/>
      <c r="M135" s="160" t="s">
        <v>1</v>
      </c>
      <c r="N135" s="161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177</v>
      </c>
      <c r="AT135" s="150" t="s">
        <v>192</v>
      </c>
      <c r="AU135" s="150" t="s">
        <v>77</v>
      </c>
      <c r="AY135" s="14" t="s">
        <v>165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77</v>
      </c>
      <c r="BK135" s="151">
        <f t="shared" si="9"/>
        <v>0</v>
      </c>
      <c r="BL135" s="14" t="s">
        <v>169</v>
      </c>
      <c r="BM135" s="150" t="s">
        <v>217</v>
      </c>
    </row>
    <row r="136" spans="1:65" s="2" customFormat="1" ht="16.5" customHeight="1">
      <c r="A136" s="26"/>
      <c r="B136" s="138"/>
      <c r="C136" s="152" t="s">
        <v>69</v>
      </c>
      <c r="D136" s="152" t="s">
        <v>192</v>
      </c>
      <c r="E136" s="153" t="s">
        <v>1595</v>
      </c>
      <c r="F136" s="154" t="s">
        <v>1596</v>
      </c>
      <c r="G136" s="155" t="s">
        <v>1506</v>
      </c>
      <c r="H136" s="156">
        <v>1</v>
      </c>
      <c r="I136" s="157"/>
      <c r="J136" s="157">
        <f t="shared" si="0"/>
        <v>0</v>
      </c>
      <c r="K136" s="158"/>
      <c r="L136" s="159"/>
      <c r="M136" s="160" t="s">
        <v>1</v>
      </c>
      <c r="N136" s="161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177</v>
      </c>
      <c r="AT136" s="150" t="s">
        <v>192</v>
      </c>
      <c r="AU136" s="150" t="s">
        <v>77</v>
      </c>
      <c r="AY136" s="14" t="s">
        <v>165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77</v>
      </c>
      <c r="BK136" s="151">
        <f t="shared" si="9"/>
        <v>0</v>
      </c>
      <c r="BL136" s="14" t="s">
        <v>169</v>
      </c>
      <c r="BM136" s="150" t="s">
        <v>221</v>
      </c>
    </row>
    <row r="137" spans="1:65" s="2" customFormat="1" ht="16.5" customHeight="1">
      <c r="A137" s="26"/>
      <c r="B137" s="138"/>
      <c r="C137" s="152" t="s">
        <v>69</v>
      </c>
      <c r="D137" s="152" t="s">
        <v>192</v>
      </c>
      <c r="E137" s="153" t="s">
        <v>1597</v>
      </c>
      <c r="F137" s="154" t="s">
        <v>1598</v>
      </c>
      <c r="G137" s="155" t="s">
        <v>1506</v>
      </c>
      <c r="H137" s="156">
        <v>1</v>
      </c>
      <c r="I137" s="157"/>
      <c r="J137" s="157">
        <f t="shared" si="0"/>
        <v>0</v>
      </c>
      <c r="K137" s="158"/>
      <c r="L137" s="159"/>
      <c r="M137" s="160" t="s">
        <v>1</v>
      </c>
      <c r="N137" s="161" t="s">
        <v>34</v>
      </c>
      <c r="O137" s="148">
        <v>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177</v>
      </c>
      <c r="AT137" s="150" t="s">
        <v>192</v>
      </c>
      <c r="AU137" s="150" t="s">
        <v>77</v>
      </c>
      <c r="AY137" s="14" t="s">
        <v>165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77</v>
      </c>
      <c r="BK137" s="151">
        <f t="shared" si="9"/>
        <v>0</v>
      </c>
      <c r="BL137" s="14" t="s">
        <v>169</v>
      </c>
      <c r="BM137" s="150" t="s">
        <v>224</v>
      </c>
    </row>
    <row r="138" spans="1:65" s="2" customFormat="1" ht="24.15" customHeight="1">
      <c r="A138" s="26"/>
      <c r="B138" s="138"/>
      <c r="C138" s="152" t="s">
        <v>69</v>
      </c>
      <c r="D138" s="152" t="s">
        <v>192</v>
      </c>
      <c r="E138" s="153" t="s">
        <v>1599</v>
      </c>
      <c r="F138" s="154" t="s">
        <v>1600</v>
      </c>
      <c r="G138" s="155" t="s">
        <v>1506</v>
      </c>
      <c r="H138" s="156">
        <v>1</v>
      </c>
      <c r="I138" s="157"/>
      <c r="J138" s="157">
        <f t="shared" si="0"/>
        <v>0</v>
      </c>
      <c r="K138" s="158"/>
      <c r="L138" s="159"/>
      <c r="M138" s="160" t="s">
        <v>1</v>
      </c>
      <c r="N138" s="161" t="s">
        <v>34</v>
      </c>
      <c r="O138" s="148">
        <v>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177</v>
      </c>
      <c r="AT138" s="150" t="s">
        <v>192</v>
      </c>
      <c r="AU138" s="150" t="s">
        <v>77</v>
      </c>
      <c r="AY138" s="14" t="s">
        <v>165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77</v>
      </c>
      <c r="BK138" s="151">
        <f t="shared" si="9"/>
        <v>0</v>
      </c>
      <c r="BL138" s="14" t="s">
        <v>169</v>
      </c>
      <c r="BM138" s="150" t="s">
        <v>228</v>
      </c>
    </row>
    <row r="139" spans="1:65" s="2" customFormat="1" ht="16.5" customHeight="1">
      <c r="A139" s="26"/>
      <c r="B139" s="138"/>
      <c r="C139" s="152" t="s">
        <v>69</v>
      </c>
      <c r="D139" s="152" t="s">
        <v>192</v>
      </c>
      <c r="E139" s="153" t="s">
        <v>1601</v>
      </c>
      <c r="F139" s="154" t="s">
        <v>1602</v>
      </c>
      <c r="G139" s="155" t="s">
        <v>1506</v>
      </c>
      <c r="H139" s="156">
        <v>8</v>
      </c>
      <c r="I139" s="157"/>
      <c r="J139" s="157">
        <f t="shared" si="0"/>
        <v>0</v>
      </c>
      <c r="K139" s="158"/>
      <c r="L139" s="159"/>
      <c r="M139" s="160" t="s">
        <v>1</v>
      </c>
      <c r="N139" s="161" t="s">
        <v>34</v>
      </c>
      <c r="O139" s="148">
        <v>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177</v>
      </c>
      <c r="AT139" s="150" t="s">
        <v>192</v>
      </c>
      <c r="AU139" s="150" t="s">
        <v>77</v>
      </c>
      <c r="AY139" s="14" t="s">
        <v>165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77</v>
      </c>
      <c r="BK139" s="151">
        <f t="shared" si="9"/>
        <v>0</v>
      </c>
      <c r="BL139" s="14" t="s">
        <v>169</v>
      </c>
      <c r="BM139" s="150" t="s">
        <v>231</v>
      </c>
    </row>
    <row r="140" spans="1:65" s="2" customFormat="1" ht="16.5" customHeight="1">
      <c r="A140" s="26"/>
      <c r="B140" s="138"/>
      <c r="C140" s="152" t="s">
        <v>69</v>
      </c>
      <c r="D140" s="152" t="s">
        <v>192</v>
      </c>
      <c r="E140" s="153" t="s">
        <v>1603</v>
      </c>
      <c r="F140" s="154" t="s">
        <v>1604</v>
      </c>
      <c r="G140" s="155" t="s">
        <v>1506</v>
      </c>
      <c r="H140" s="156">
        <v>3</v>
      </c>
      <c r="I140" s="157"/>
      <c r="J140" s="157">
        <f t="shared" si="0"/>
        <v>0</v>
      </c>
      <c r="K140" s="158"/>
      <c r="L140" s="159"/>
      <c r="M140" s="160" t="s">
        <v>1</v>
      </c>
      <c r="N140" s="161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177</v>
      </c>
      <c r="AT140" s="150" t="s">
        <v>192</v>
      </c>
      <c r="AU140" s="150" t="s">
        <v>77</v>
      </c>
      <c r="AY140" s="14" t="s">
        <v>165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77</v>
      </c>
      <c r="BK140" s="151">
        <f t="shared" si="9"/>
        <v>0</v>
      </c>
      <c r="BL140" s="14" t="s">
        <v>169</v>
      </c>
      <c r="BM140" s="150" t="s">
        <v>236</v>
      </c>
    </row>
    <row r="141" spans="1:65" s="2" customFormat="1" ht="16.5" customHeight="1">
      <c r="A141" s="26"/>
      <c r="B141" s="138"/>
      <c r="C141" s="152" t="s">
        <v>69</v>
      </c>
      <c r="D141" s="152" t="s">
        <v>192</v>
      </c>
      <c r="E141" s="153" t="s">
        <v>1605</v>
      </c>
      <c r="F141" s="154" t="s">
        <v>1606</v>
      </c>
      <c r="G141" s="155" t="s">
        <v>1506</v>
      </c>
      <c r="H141" s="156">
        <v>4</v>
      </c>
      <c r="I141" s="157"/>
      <c r="J141" s="157">
        <f t="shared" si="0"/>
        <v>0</v>
      </c>
      <c r="K141" s="158"/>
      <c r="L141" s="159"/>
      <c r="M141" s="160" t="s">
        <v>1</v>
      </c>
      <c r="N141" s="161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177</v>
      </c>
      <c r="AT141" s="150" t="s">
        <v>192</v>
      </c>
      <c r="AU141" s="150" t="s">
        <v>77</v>
      </c>
      <c r="AY141" s="14" t="s">
        <v>165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77</v>
      </c>
      <c r="BK141" s="151">
        <f t="shared" si="9"/>
        <v>0</v>
      </c>
      <c r="BL141" s="14" t="s">
        <v>169</v>
      </c>
      <c r="BM141" s="150" t="s">
        <v>240</v>
      </c>
    </row>
    <row r="142" spans="1:65" s="2" customFormat="1" ht="16.5" customHeight="1">
      <c r="A142" s="26"/>
      <c r="B142" s="138"/>
      <c r="C142" s="152" t="s">
        <v>69</v>
      </c>
      <c r="D142" s="152" t="s">
        <v>192</v>
      </c>
      <c r="E142" s="153" t="s">
        <v>1607</v>
      </c>
      <c r="F142" s="154" t="s">
        <v>1608</v>
      </c>
      <c r="G142" s="155" t="s">
        <v>1506</v>
      </c>
      <c r="H142" s="156">
        <v>1</v>
      </c>
      <c r="I142" s="157"/>
      <c r="J142" s="157">
        <f t="shared" si="0"/>
        <v>0</v>
      </c>
      <c r="K142" s="158"/>
      <c r="L142" s="159"/>
      <c r="M142" s="160" t="s">
        <v>1</v>
      </c>
      <c r="N142" s="161" t="s">
        <v>34</v>
      </c>
      <c r="O142" s="148">
        <v>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177</v>
      </c>
      <c r="AT142" s="150" t="s">
        <v>192</v>
      </c>
      <c r="AU142" s="150" t="s">
        <v>77</v>
      </c>
      <c r="AY142" s="14" t="s">
        <v>165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77</v>
      </c>
      <c r="BK142" s="151">
        <f t="shared" si="9"/>
        <v>0</v>
      </c>
      <c r="BL142" s="14" t="s">
        <v>169</v>
      </c>
      <c r="BM142" s="150" t="s">
        <v>243</v>
      </c>
    </row>
    <row r="143" spans="1:65" s="2" customFormat="1" ht="16.5" customHeight="1">
      <c r="A143" s="26"/>
      <c r="B143" s="138"/>
      <c r="C143" s="152" t="s">
        <v>69</v>
      </c>
      <c r="D143" s="152" t="s">
        <v>192</v>
      </c>
      <c r="E143" s="153" t="s">
        <v>1609</v>
      </c>
      <c r="F143" s="154" t="s">
        <v>1610</v>
      </c>
      <c r="G143" s="155" t="s">
        <v>1506</v>
      </c>
      <c r="H143" s="156">
        <v>1</v>
      </c>
      <c r="I143" s="157"/>
      <c r="J143" s="157">
        <f t="shared" si="0"/>
        <v>0</v>
      </c>
      <c r="K143" s="158"/>
      <c r="L143" s="159"/>
      <c r="M143" s="160" t="s">
        <v>1</v>
      </c>
      <c r="N143" s="161" t="s">
        <v>34</v>
      </c>
      <c r="O143" s="148">
        <v>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177</v>
      </c>
      <c r="AT143" s="150" t="s">
        <v>192</v>
      </c>
      <c r="AU143" s="150" t="s">
        <v>77</v>
      </c>
      <c r="AY143" s="14" t="s">
        <v>165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77</v>
      </c>
      <c r="BK143" s="151">
        <f t="shared" si="9"/>
        <v>0</v>
      </c>
      <c r="BL143" s="14" t="s">
        <v>169</v>
      </c>
      <c r="BM143" s="150" t="s">
        <v>246</v>
      </c>
    </row>
    <row r="144" spans="1:65" s="2" customFormat="1" ht="16.5" customHeight="1">
      <c r="A144" s="26"/>
      <c r="B144" s="138"/>
      <c r="C144" s="152" t="s">
        <v>69</v>
      </c>
      <c r="D144" s="152" t="s">
        <v>192</v>
      </c>
      <c r="E144" s="153" t="s">
        <v>1611</v>
      </c>
      <c r="F144" s="154" t="s">
        <v>1612</v>
      </c>
      <c r="G144" s="155" t="s">
        <v>1506</v>
      </c>
      <c r="H144" s="156">
        <v>1</v>
      </c>
      <c r="I144" s="157"/>
      <c r="J144" s="157">
        <f t="shared" si="0"/>
        <v>0</v>
      </c>
      <c r="K144" s="158"/>
      <c r="L144" s="159"/>
      <c r="M144" s="160" t="s">
        <v>1</v>
      </c>
      <c r="N144" s="161" t="s">
        <v>34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177</v>
      </c>
      <c r="AT144" s="150" t="s">
        <v>192</v>
      </c>
      <c r="AU144" s="150" t="s">
        <v>77</v>
      </c>
      <c r="AY144" s="14" t="s">
        <v>165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77</v>
      </c>
      <c r="BK144" s="151">
        <f t="shared" si="9"/>
        <v>0</v>
      </c>
      <c r="BL144" s="14" t="s">
        <v>169</v>
      </c>
      <c r="BM144" s="150" t="s">
        <v>250</v>
      </c>
    </row>
    <row r="145" spans="1:65" s="2" customFormat="1" ht="16.5" customHeight="1">
      <c r="A145" s="26"/>
      <c r="B145" s="138"/>
      <c r="C145" s="152" t="s">
        <v>69</v>
      </c>
      <c r="D145" s="152" t="s">
        <v>192</v>
      </c>
      <c r="E145" s="153" t="s">
        <v>1613</v>
      </c>
      <c r="F145" s="154" t="s">
        <v>1614</v>
      </c>
      <c r="G145" s="155" t="s">
        <v>1506</v>
      </c>
      <c r="H145" s="156">
        <v>1</v>
      </c>
      <c r="I145" s="157"/>
      <c r="J145" s="157">
        <f t="shared" si="0"/>
        <v>0</v>
      </c>
      <c r="K145" s="158"/>
      <c r="L145" s="159"/>
      <c r="M145" s="160" t="s">
        <v>1</v>
      </c>
      <c r="N145" s="161" t="s">
        <v>34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177</v>
      </c>
      <c r="AT145" s="150" t="s">
        <v>192</v>
      </c>
      <c r="AU145" s="150" t="s">
        <v>77</v>
      </c>
      <c r="AY145" s="14" t="s">
        <v>165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77</v>
      </c>
      <c r="BK145" s="151">
        <f t="shared" si="9"/>
        <v>0</v>
      </c>
      <c r="BL145" s="14" t="s">
        <v>169</v>
      </c>
      <c r="BM145" s="150" t="s">
        <v>253</v>
      </c>
    </row>
    <row r="146" spans="1:65" s="2" customFormat="1" ht="16.5" customHeight="1">
      <c r="A146" s="26"/>
      <c r="B146" s="138"/>
      <c r="C146" s="152" t="s">
        <v>69</v>
      </c>
      <c r="D146" s="152" t="s">
        <v>192</v>
      </c>
      <c r="E146" s="153" t="s">
        <v>1615</v>
      </c>
      <c r="F146" s="154" t="s">
        <v>1616</v>
      </c>
      <c r="G146" s="155" t="s">
        <v>1506</v>
      </c>
      <c r="H146" s="156">
        <v>1</v>
      </c>
      <c r="I146" s="157"/>
      <c r="J146" s="157">
        <f t="shared" si="0"/>
        <v>0</v>
      </c>
      <c r="K146" s="158"/>
      <c r="L146" s="159"/>
      <c r="M146" s="160" t="s">
        <v>1</v>
      </c>
      <c r="N146" s="161" t="s">
        <v>34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177</v>
      </c>
      <c r="AT146" s="150" t="s">
        <v>192</v>
      </c>
      <c r="AU146" s="150" t="s">
        <v>77</v>
      </c>
      <c r="AY146" s="14" t="s">
        <v>165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77</v>
      </c>
      <c r="BK146" s="151">
        <f t="shared" si="9"/>
        <v>0</v>
      </c>
      <c r="BL146" s="14" t="s">
        <v>169</v>
      </c>
      <c r="BM146" s="150" t="s">
        <v>257</v>
      </c>
    </row>
    <row r="147" spans="1:65" s="2" customFormat="1" ht="16.5" customHeight="1">
      <c r="A147" s="26"/>
      <c r="B147" s="138"/>
      <c r="C147" s="152" t="s">
        <v>69</v>
      </c>
      <c r="D147" s="152" t="s">
        <v>192</v>
      </c>
      <c r="E147" s="153" t="s">
        <v>1617</v>
      </c>
      <c r="F147" s="154" t="s">
        <v>1618</v>
      </c>
      <c r="G147" s="155" t="s">
        <v>1506</v>
      </c>
      <c r="H147" s="156">
        <v>1</v>
      </c>
      <c r="I147" s="157"/>
      <c r="J147" s="157">
        <f t="shared" si="0"/>
        <v>0</v>
      </c>
      <c r="K147" s="158"/>
      <c r="L147" s="159"/>
      <c r="M147" s="160" t="s">
        <v>1</v>
      </c>
      <c r="N147" s="161" t="s">
        <v>34</v>
      </c>
      <c r="O147" s="148">
        <v>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177</v>
      </c>
      <c r="AT147" s="150" t="s">
        <v>192</v>
      </c>
      <c r="AU147" s="150" t="s">
        <v>77</v>
      </c>
      <c r="AY147" s="14" t="s">
        <v>165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77</v>
      </c>
      <c r="BK147" s="151">
        <f t="shared" si="9"/>
        <v>0</v>
      </c>
      <c r="BL147" s="14" t="s">
        <v>169</v>
      </c>
      <c r="BM147" s="150" t="s">
        <v>258</v>
      </c>
    </row>
    <row r="148" spans="1:65" s="2" customFormat="1" ht="16.5" customHeight="1">
      <c r="A148" s="26"/>
      <c r="B148" s="138"/>
      <c r="C148" s="152" t="s">
        <v>69</v>
      </c>
      <c r="D148" s="152" t="s">
        <v>192</v>
      </c>
      <c r="E148" s="153" t="s">
        <v>1619</v>
      </c>
      <c r="F148" s="154" t="s">
        <v>1620</v>
      </c>
      <c r="G148" s="155" t="s">
        <v>1506</v>
      </c>
      <c r="H148" s="156">
        <v>1</v>
      </c>
      <c r="I148" s="157"/>
      <c r="J148" s="157">
        <f t="shared" si="0"/>
        <v>0</v>
      </c>
      <c r="K148" s="158"/>
      <c r="L148" s="159"/>
      <c r="M148" s="160" t="s">
        <v>1</v>
      </c>
      <c r="N148" s="161" t="s">
        <v>34</v>
      </c>
      <c r="O148" s="148">
        <v>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177</v>
      </c>
      <c r="AT148" s="150" t="s">
        <v>192</v>
      </c>
      <c r="AU148" s="150" t="s">
        <v>77</v>
      </c>
      <c r="AY148" s="14" t="s">
        <v>165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77</v>
      </c>
      <c r="BK148" s="151">
        <f t="shared" si="9"/>
        <v>0</v>
      </c>
      <c r="BL148" s="14" t="s">
        <v>169</v>
      </c>
      <c r="BM148" s="150" t="s">
        <v>261</v>
      </c>
    </row>
    <row r="149" spans="1:65" s="2" customFormat="1" ht="16.5" customHeight="1">
      <c r="A149" s="26"/>
      <c r="B149" s="138"/>
      <c r="C149" s="152" t="s">
        <v>69</v>
      </c>
      <c r="D149" s="152" t="s">
        <v>192</v>
      </c>
      <c r="E149" s="153" t="s">
        <v>1621</v>
      </c>
      <c r="F149" s="154" t="s">
        <v>1622</v>
      </c>
      <c r="G149" s="155" t="s">
        <v>1506</v>
      </c>
      <c r="H149" s="156">
        <v>1</v>
      </c>
      <c r="I149" s="157"/>
      <c r="J149" s="157">
        <f t="shared" si="0"/>
        <v>0</v>
      </c>
      <c r="K149" s="158"/>
      <c r="L149" s="159"/>
      <c r="M149" s="160" t="s">
        <v>1</v>
      </c>
      <c r="N149" s="161" t="s">
        <v>34</v>
      </c>
      <c r="O149" s="148">
        <v>0</v>
      </c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177</v>
      </c>
      <c r="AT149" s="150" t="s">
        <v>192</v>
      </c>
      <c r="AU149" s="150" t="s">
        <v>77</v>
      </c>
      <c r="AY149" s="14" t="s">
        <v>165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77</v>
      </c>
      <c r="BK149" s="151">
        <f t="shared" si="9"/>
        <v>0</v>
      </c>
      <c r="BL149" s="14" t="s">
        <v>169</v>
      </c>
      <c r="BM149" s="150" t="s">
        <v>262</v>
      </c>
    </row>
    <row r="150" spans="1:65" s="2" customFormat="1" ht="16.5" customHeight="1">
      <c r="A150" s="26"/>
      <c r="B150" s="138"/>
      <c r="C150" s="152" t="s">
        <v>69</v>
      </c>
      <c r="D150" s="152" t="s">
        <v>192</v>
      </c>
      <c r="E150" s="153" t="s">
        <v>1623</v>
      </c>
      <c r="F150" s="154" t="s">
        <v>1624</v>
      </c>
      <c r="G150" s="155" t="s">
        <v>1506</v>
      </c>
      <c r="H150" s="156">
        <v>2</v>
      </c>
      <c r="I150" s="157"/>
      <c r="J150" s="157">
        <f t="shared" si="0"/>
        <v>0</v>
      </c>
      <c r="K150" s="158"/>
      <c r="L150" s="159"/>
      <c r="M150" s="160" t="s">
        <v>1</v>
      </c>
      <c r="N150" s="161" t="s">
        <v>34</v>
      </c>
      <c r="O150" s="148">
        <v>0</v>
      </c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177</v>
      </c>
      <c r="AT150" s="150" t="s">
        <v>192</v>
      </c>
      <c r="AU150" s="150" t="s">
        <v>77</v>
      </c>
      <c r="AY150" s="14" t="s">
        <v>165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77</v>
      </c>
      <c r="BK150" s="151">
        <f t="shared" si="9"/>
        <v>0</v>
      </c>
      <c r="BL150" s="14" t="s">
        <v>169</v>
      </c>
      <c r="BM150" s="150" t="s">
        <v>264</v>
      </c>
    </row>
    <row r="151" spans="1:65" s="2" customFormat="1" ht="16.5" customHeight="1">
      <c r="A151" s="26"/>
      <c r="B151" s="138"/>
      <c r="C151" s="152" t="s">
        <v>69</v>
      </c>
      <c r="D151" s="152" t="s">
        <v>192</v>
      </c>
      <c r="E151" s="153" t="s">
        <v>1625</v>
      </c>
      <c r="F151" s="154" t="s">
        <v>1626</v>
      </c>
      <c r="G151" s="155" t="s">
        <v>1506</v>
      </c>
      <c r="H151" s="156">
        <v>1</v>
      </c>
      <c r="I151" s="157"/>
      <c r="J151" s="157">
        <f t="shared" si="0"/>
        <v>0</v>
      </c>
      <c r="K151" s="158"/>
      <c r="L151" s="159"/>
      <c r="M151" s="160" t="s">
        <v>1</v>
      </c>
      <c r="N151" s="161" t="s">
        <v>34</v>
      </c>
      <c r="O151" s="148">
        <v>0</v>
      </c>
      <c r="P151" s="148">
        <f t="shared" si="1"/>
        <v>0</v>
      </c>
      <c r="Q151" s="148">
        <v>0</v>
      </c>
      <c r="R151" s="148">
        <f t="shared" si="2"/>
        <v>0</v>
      </c>
      <c r="S151" s="148">
        <v>0</v>
      </c>
      <c r="T151" s="14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177</v>
      </c>
      <c r="AT151" s="150" t="s">
        <v>192</v>
      </c>
      <c r="AU151" s="150" t="s">
        <v>77</v>
      </c>
      <c r="AY151" s="14" t="s">
        <v>165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4" t="s">
        <v>77</v>
      </c>
      <c r="BK151" s="151">
        <f t="shared" si="9"/>
        <v>0</v>
      </c>
      <c r="BL151" s="14" t="s">
        <v>169</v>
      </c>
      <c r="BM151" s="150" t="s">
        <v>265</v>
      </c>
    </row>
    <row r="152" spans="1:65" s="2" customFormat="1" ht="16.5" customHeight="1">
      <c r="A152" s="26"/>
      <c r="B152" s="138"/>
      <c r="C152" s="152" t="s">
        <v>69</v>
      </c>
      <c r="D152" s="152" t="s">
        <v>192</v>
      </c>
      <c r="E152" s="153" t="s">
        <v>1627</v>
      </c>
      <c r="F152" s="154" t="s">
        <v>1628</v>
      </c>
      <c r="G152" s="155" t="s">
        <v>1506</v>
      </c>
      <c r="H152" s="156">
        <v>1</v>
      </c>
      <c r="I152" s="157"/>
      <c r="J152" s="157">
        <f t="shared" si="0"/>
        <v>0</v>
      </c>
      <c r="K152" s="158"/>
      <c r="L152" s="159"/>
      <c r="M152" s="160" t="s">
        <v>1</v>
      </c>
      <c r="N152" s="161" t="s">
        <v>34</v>
      </c>
      <c r="O152" s="148">
        <v>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177</v>
      </c>
      <c r="AT152" s="150" t="s">
        <v>192</v>
      </c>
      <c r="AU152" s="150" t="s">
        <v>77</v>
      </c>
      <c r="AY152" s="14" t="s">
        <v>165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4" t="s">
        <v>77</v>
      </c>
      <c r="BK152" s="151">
        <f t="shared" si="9"/>
        <v>0</v>
      </c>
      <c r="BL152" s="14" t="s">
        <v>169</v>
      </c>
      <c r="BM152" s="150" t="s">
        <v>267</v>
      </c>
    </row>
    <row r="153" spans="1:65" s="2" customFormat="1" ht="16.5" customHeight="1">
      <c r="A153" s="26"/>
      <c r="B153" s="138"/>
      <c r="C153" s="152" t="s">
        <v>69</v>
      </c>
      <c r="D153" s="152" t="s">
        <v>192</v>
      </c>
      <c r="E153" s="153" t="s">
        <v>1629</v>
      </c>
      <c r="F153" s="154" t="s">
        <v>1630</v>
      </c>
      <c r="G153" s="155" t="s">
        <v>1506</v>
      </c>
      <c r="H153" s="156">
        <v>28</v>
      </c>
      <c r="I153" s="157"/>
      <c r="J153" s="157">
        <f t="shared" si="0"/>
        <v>0</v>
      </c>
      <c r="K153" s="158"/>
      <c r="L153" s="159"/>
      <c r="M153" s="160" t="s">
        <v>1</v>
      </c>
      <c r="N153" s="161" t="s">
        <v>34</v>
      </c>
      <c r="O153" s="148">
        <v>0</v>
      </c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177</v>
      </c>
      <c r="AT153" s="150" t="s">
        <v>192</v>
      </c>
      <c r="AU153" s="150" t="s">
        <v>77</v>
      </c>
      <c r="AY153" s="14" t="s">
        <v>165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4" t="s">
        <v>77</v>
      </c>
      <c r="BK153" s="151">
        <f t="shared" si="9"/>
        <v>0</v>
      </c>
      <c r="BL153" s="14" t="s">
        <v>169</v>
      </c>
      <c r="BM153" s="150" t="s">
        <v>268</v>
      </c>
    </row>
    <row r="154" spans="1:65" s="2" customFormat="1" ht="16.5" customHeight="1">
      <c r="A154" s="26"/>
      <c r="B154" s="138"/>
      <c r="C154" s="139" t="s">
        <v>69</v>
      </c>
      <c r="D154" s="139" t="s">
        <v>167</v>
      </c>
      <c r="E154" s="140" t="s">
        <v>1631</v>
      </c>
      <c r="F154" s="141" t="s">
        <v>1632</v>
      </c>
      <c r="G154" s="142" t="s">
        <v>173</v>
      </c>
      <c r="H154" s="143">
        <v>162</v>
      </c>
      <c r="I154" s="144"/>
      <c r="J154" s="144">
        <f t="shared" si="0"/>
        <v>0</v>
      </c>
      <c r="K154" s="145"/>
      <c r="L154" s="27"/>
      <c r="M154" s="146" t="s">
        <v>1</v>
      </c>
      <c r="N154" s="147" t="s">
        <v>34</v>
      </c>
      <c r="O154" s="148">
        <v>0</v>
      </c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169</v>
      </c>
      <c r="AT154" s="150" t="s">
        <v>167</v>
      </c>
      <c r="AU154" s="150" t="s">
        <v>77</v>
      </c>
      <c r="AY154" s="14" t="s">
        <v>165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4" t="s">
        <v>77</v>
      </c>
      <c r="BK154" s="151">
        <f t="shared" si="9"/>
        <v>0</v>
      </c>
      <c r="BL154" s="14" t="s">
        <v>169</v>
      </c>
      <c r="BM154" s="150" t="s">
        <v>270</v>
      </c>
    </row>
    <row r="155" spans="1:65" s="2" customFormat="1" ht="16.5" customHeight="1">
      <c r="A155" s="26"/>
      <c r="B155" s="138"/>
      <c r="C155" s="139" t="s">
        <v>69</v>
      </c>
      <c r="D155" s="139" t="s">
        <v>167</v>
      </c>
      <c r="E155" s="140" t="s">
        <v>1633</v>
      </c>
      <c r="F155" s="141" t="s">
        <v>1634</v>
      </c>
      <c r="G155" s="142" t="s">
        <v>173</v>
      </c>
      <c r="H155" s="143">
        <v>162</v>
      </c>
      <c r="I155" s="144"/>
      <c r="J155" s="144">
        <f t="shared" si="0"/>
        <v>0</v>
      </c>
      <c r="K155" s="145"/>
      <c r="L155" s="27"/>
      <c r="M155" s="146" t="s">
        <v>1</v>
      </c>
      <c r="N155" s="147" t="s">
        <v>34</v>
      </c>
      <c r="O155" s="148">
        <v>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169</v>
      </c>
      <c r="AT155" s="150" t="s">
        <v>167</v>
      </c>
      <c r="AU155" s="150" t="s">
        <v>77</v>
      </c>
      <c r="AY155" s="14" t="s">
        <v>165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4" t="s">
        <v>77</v>
      </c>
      <c r="BK155" s="151">
        <f t="shared" si="9"/>
        <v>0</v>
      </c>
      <c r="BL155" s="14" t="s">
        <v>169</v>
      </c>
      <c r="BM155" s="150" t="s">
        <v>273</v>
      </c>
    </row>
    <row r="156" spans="1:65" s="2" customFormat="1" ht="16.5" customHeight="1">
      <c r="A156" s="26"/>
      <c r="B156" s="138"/>
      <c r="C156" s="139" t="s">
        <v>69</v>
      </c>
      <c r="D156" s="139" t="s">
        <v>167</v>
      </c>
      <c r="E156" s="140" t="s">
        <v>1635</v>
      </c>
      <c r="F156" s="141" t="s">
        <v>1636</v>
      </c>
      <c r="G156" s="142" t="s">
        <v>173</v>
      </c>
      <c r="H156" s="143">
        <v>162</v>
      </c>
      <c r="I156" s="144"/>
      <c r="J156" s="144">
        <f t="shared" si="0"/>
        <v>0</v>
      </c>
      <c r="K156" s="145"/>
      <c r="L156" s="27"/>
      <c r="M156" s="146" t="s">
        <v>1</v>
      </c>
      <c r="N156" s="147" t="s">
        <v>34</v>
      </c>
      <c r="O156" s="148">
        <v>0</v>
      </c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169</v>
      </c>
      <c r="AT156" s="150" t="s">
        <v>167</v>
      </c>
      <c r="AU156" s="150" t="s">
        <v>77</v>
      </c>
      <c r="AY156" s="14" t="s">
        <v>165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4" t="s">
        <v>77</v>
      </c>
      <c r="BK156" s="151">
        <f t="shared" si="9"/>
        <v>0</v>
      </c>
      <c r="BL156" s="14" t="s">
        <v>169</v>
      </c>
      <c r="BM156" s="150" t="s">
        <v>275</v>
      </c>
    </row>
    <row r="157" spans="1:65" s="2" customFormat="1" ht="16.5" customHeight="1">
      <c r="A157" s="26"/>
      <c r="B157" s="138"/>
      <c r="C157" s="139" t="s">
        <v>69</v>
      </c>
      <c r="D157" s="139" t="s">
        <v>167</v>
      </c>
      <c r="E157" s="140" t="s">
        <v>1637</v>
      </c>
      <c r="F157" s="141" t="s">
        <v>1638</v>
      </c>
      <c r="G157" s="142" t="s">
        <v>173</v>
      </c>
      <c r="H157" s="143">
        <v>30</v>
      </c>
      <c r="I157" s="144"/>
      <c r="J157" s="144">
        <f t="shared" si="0"/>
        <v>0</v>
      </c>
      <c r="K157" s="145"/>
      <c r="L157" s="27"/>
      <c r="M157" s="146" t="s">
        <v>1</v>
      </c>
      <c r="N157" s="147" t="s">
        <v>34</v>
      </c>
      <c r="O157" s="148">
        <v>0</v>
      </c>
      <c r="P157" s="148">
        <f t="shared" si="1"/>
        <v>0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169</v>
      </c>
      <c r="AT157" s="150" t="s">
        <v>167</v>
      </c>
      <c r="AU157" s="150" t="s">
        <v>77</v>
      </c>
      <c r="AY157" s="14" t="s">
        <v>165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4" t="s">
        <v>77</v>
      </c>
      <c r="BK157" s="151">
        <f t="shared" si="9"/>
        <v>0</v>
      </c>
      <c r="BL157" s="14" t="s">
        <v>169</v>
      </c>
      <c r="BM157" s="150" t="s">
        <v>276</v>
      </c>
    </row>
    <row r="158" spans="1:65" s="2" customFormat="1" ht="21.75" customHeight="1">
      <c r="A158" s="26"/>
      <c r="B158" s="138"/>
      <c r="C158" s="139" t="s">
        <v>69</v>
      </c>
      <c r="D158" s="139" t="s">
        <v>167</v>
      </c>
      <c r="E158" s="140" t="s">
        <v>1639</v>
      </c>
      <c r="F158" s="141" t="s">
        <v>1640</v>
      </c>
      <c r="G158" s="142" t="s">
        <v>1506</v>
      </c>
      <c r="H158" s="143">
        <v>9</v>
      </c>
      <c r="I158" s="144"/>
      <c r="J158" s="144">
        <f t="shared" si="0"/>
        <v>0</v>
      </c>
      <c r="K158" s="145"/>
      <c r="L158" s="27"/>
      <c r="M158" s="146" t="s">
        <v>1</v>
      </c>
      <c r="N158" s="147" t="s">
        <v>34</v>
      </c>
      <c r="O158" s="148">
        <v>0</v>
      </c>
      <c r="P158" s="148">
        <f t="shared" si="1"/>
        <v>0</v>
      </c>
      <c r="Q158" s="148">
        <v>0</v>
      </c>
      <c r="R158" s="148">
        <f t="shared" si="2"/>
        <v>0</v>
      </c>
      <c r="S158" s="148">
        <v>0</v>
      </c>
      <c r="T158" s="149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169</v>
      </c>
      <c r="AT158" s="150" t="s">
        <v>167</v>
      </c>
      <c r="AU158" s="150" t="s">
        <v>77</v>
      </c>
      <c r="AY158" s="14" t="s">
        <v>165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4" t="s">
        <v>77</v>
      </c>
      <c r="BK158" s="151">
        <f t="shared" si="9"/>
        <v>0</v>
      </c>
      <c r="BL158" s="14" t="s">
        <v>169</v>
      </c>
      <c r="BM158" s="150" t="s">
        <v>280</v>
      </c>
    </row>
    <row r="159" spans="1:65" s="2" customFormat="1" ht="21.75" customHeight="1">
      <c r="A159" s="26"/>
      <c r="B159" s="138"/>
      <c r="C159" s="139" t="s">
        <v>69</v>
      </c>
      <c r="D159" s="139" t="s">
        <v>167</v>
      </c>
      <c r="E159" s="140" t="s">
        <v>1641</v>
      </c>
      <c r="F159" s="141" t="s">
        <v>1642</v>
      </c>
      <c r="G159" s="142" t="s">
        <v>815</v>
      </c>
      <c r="H159" s="143">
        <v>0.05</v>
      </c>
      <c r="I159" s="144"/>
      <c r="J159" s="144">
        <f t="shared" si="0"/>
        <v>0</v>
      </c>
      <c r="K159" s="145"/>
      <c r="L159" s="27"/>
      <c r="M159" s="162" t="s">
        <v>1</v>
      </c>
      <c r="N159" s="163" t="s">
        <v>34</v>
      </c>
      <c r="O159" s="164">
        <v>0</v>
      </c>
      <c r="P159" s="164">
        <f t="shared" si="1"/>
        <v>0</v>
      </c>
      <c r="Q159" s="164">
        <v>0</v>
      </c>
      <c r="R159" s="164">
        <f t="shared" si="2"/>
        <v>0</v>
      </c>
      <c r="S159" s="164">
        <v>0</v>
      </c>
      <c r="T159" s="165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169</v>
      </c>
      <c r="AT159" s="150" t="s">
        <v>167</v>
      </c>
      <c r="AU159" s="150" t="s">
        <v>77</v>
      </c>
      <c r="AY159" s="14" t="s">
        <v>165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4" t="s">
        <v>77</v>
      </c>
      <c r="BK159" s="151">
        <f t="shared" si="9"/>
        <v>0</v>
      </c>
      <c r="BL159" s="14" t="s">
        <v>169</v>
      </c>
      <c r="BM159" s="150" t="s">
        <v>281</v>
      </c>
    </row>
    <row r="160" spans="1:65" s="2" customFormat="1" ht="6.9" customHeight="1">
      <c r="A160" s="26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16:K159" xr:uid="{00000000-0009-0000-0000-000003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33"/>
  <sheetViews>
    <sheetView showGridLines="0" tabSelected="1" topLeftCell="A119" workbookViewId="0">
      <selection activeCell="I119" sqref="I119:I13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1643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ROUND((SUM(BE117:BE132)),  2)</f>
        <v>0</v>
      </c>
      <c r="G33" s="26"/>
      <c r="H33" s="26"/>
      <c r="I33" s="95">
        <v>0.21</v>
      </c>
      <c r="J33" s="94">
        <f>ROUND(((SUM(BE117:BE132))*I33),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ROUND((SUM(BF117:BF132)),  2)</f>
        <v>0</v>
      </c>
      <c r="G34" s="26"/>
      <c r="H34" s="26"/>
      <c r="I34" s="95">
        <v>0.15</v>
      </c>
      <c r="J34" s="94">
        <f>ROUND(((SUM(BF117:BF132))*I34),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ROUND((SUM(BG117:BG132)),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ROUND((SUM(BH117:BH132)),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ROUND((SUM(BI117:BI132)),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Objekt4 - plynovod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1644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6.9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4.9" customHeight="1">
      <c r="A104" s="26"/>
      <c r="B104" s="27"/>
      <c r="C104" s="18" t="s">
        <v>150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13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10" t="str">
        <f>E7</f>
        <v>Komunitní centrum Máslovice - II.etapa</v>
      </c>
      <c r="F107" s="211"/>
      <c r="G107" s="211"/>
      <c r="H107" s="21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111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01" t="str">
        <f>E9</f>
        <v>Objekt4 - plynovod</v>
      </c>
      <c r="F109" s="209"/>
      <c r="G109" s="209"/>
      <c r="H109" s="20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 xml:space="preserve"> 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19</v>
      </c>
      <c r="D113" s="26"/>
      <c r="E113" s="26"/>
      <c r="F113" s="21" t="str">
        <f>E15</f>
        <v>Obec Máslovice</v>
      </c>
      <c r="G113" s="26"/>
      <c r="H113" s="26"/>
      <c r="I113" s="23" t="s">
        <v>24</v>
      </c>
      <c r="J113" s="24" t="str">
        <f>E21</f>
        <v xml:space="preserve"> 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23</v>
      </c>
      <c r="D114" s="26"/>
      <c r="E114" s="26"/>
      <c r="F114" s="21" t="str">
        <f>IF(E18="","",E18)</f>
        <v/>
      </c>
      <c r="G114" s="26"/>
      <c r="H114" s="26"/>
      <c r="I114" s="23" t="s">
        <v>27</v>
      </c>
      <c r="J114" s="24" t="str">
        <f>E24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5"/>
      <c r="B116" s="116"/>
      <c r="C116" s="117" t="s">
        <v>151</v>
      </c>
      <c r="D116" s="118" t="s">
        <v>54</v>
      </c>
      <c r="E116" s="118" t="s">
        <v>50</v>
      </c>
      <c r="F116" s="118" t="s">
        <v>51</v>
      </c>
      <c r="G116" s="118" t="s">
        <v>152</v>
      </c>
      <c r="H116" s="118" t="s">
        <v>153</v>
      </c>
      <c r="I116" s="118" t="s">
        <v>154</v>
      </c>
      <c r="J116" s="119" t="s">
        <v>115</v>
      </c>
      <c r="K116" s="120" t="s">
        <v>155</v>
      </c>
      <c r="L116" s="121"/>
      <c r="M116" s="56" t="s">
        <v>1</v>
      </c>
      <c r="N116" s="57" t="s">
        <v>33</v>
      </c>
      <c r="O116" s="57" t="s">
        <v>156</v>
      </c>
      <c r="P116" s="57" t="s">
        <v>157</v>
      </c>
      <c r="Q116" s="57" t="s">
        <v>158</v>
      </c>
      <c r="R116" s="57" t="s">
        <v>159</v>
      </c>
      <c r="S116" s="57" t="s">
        <v>160</v>
      </c>
      <c r="T116" s="58" t="s">
        <v>161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5" customHeight="1">
      <c r="A117" s="26"/>
      <c r="B117" s="27"/>
      <c r="C117" s="63" t="s">
        <v>162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59"/>
      <c r="N117" s="50"/>
      <c r="O117" s="60"/>
      <c r="P117" s="123">
        <f>P118</f>
        <v>0</v>
      </c>
      <c r="Q117" s="60"/>
      <c r="R117" s="123">
        <f>R118</f>
        <v>0</v>
      </c>
      <c r="S117" s="60"/>
      <c r="T117" s="124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68</v>
      </c>
      <c r="AU117" s="14" t="s">
        <v>117</v>
      </c>
      <c r="BK117" s="125">
        <f>BK118</f>
        <v>0</v>
      </c>
    </row>
    <row r="118" spans="1:65" s="12" customFormat="1" ht="25.95" customHeight="1">
      <c r="B118" s="126"/>
      <c r="D118" s="127" t="s">
        <v>68</v>
      </c>
      <c r="E118" s="128" t="s">
        <v>1492</v>
      </c>
      <c r="F118" s="128" t="s">
        <v>1645</v>
      </c>
      <c r="J118" s="129">
        <f>BK118</f>
        <v>0</v>
      </c>
      <c r="L118" s="126"/>
      <c r="M118" s="130"/>
      <c r="N118" s="131"/>
      <c r="O118" s="131"/>
      <c r="P118" s="132">
        <f>SUM(P119:P132)</f>
        <v>0</v>
      </c>
      <c r="Q118" s="131"/>
      <c r="R118" s="132">
        <f>SUM(R119:R132)</f>
        <v>0</v>
      </c>
      <c r="S118" s="131"/>
      <c r="T118" s="133">
        <f>SUM(T119:T132)</f>
        <v>0</v>
      </c>
      <c r="AR118" s="127" t="s">
        <v>77</v>
      </c>
      <c r="AT118" s="134" t="s">
        <v>68</v>
      </c>
      <c r="AU118" s="134" t="s">
        <v>69</v>
      </c>
      <c r="AY118" s="127" t="s">
        <v>165</v>
      </c>
      <c r="BK118" s="135">
        <f>SUM(BK119:BK132)</f>
        <v>0</v>
      </c>
    </row>
    <row r="119" spans="1:65" s="2" customFormat="1" ht="16.5" customHeight="1">
      <c r="A119" s="26"/>
      <c r="B119" s="138"/>
      <c r="C119" s="139" t="s">
        <v>69</v>
      </c>
      <c r="D119" s="139" t="s">
        <v>167</v>
      </c>
      <c r="E119" s="140" t="s">
        <v>1646</v>
      </c>
      <c r="F119" s="141" t="s">
        <v>1647</v>
      </c>
      <c r="G119" s="142" t="s">
        <v>173</v>
      </c>
      <c r="H119" s="143">
        <v>1</v>
      </c>
      <c r="I119" s="144"/>
      <c r="J119" s="144">
        <f t="shared" ref="J119:J132" si="0">ROUND(I119*H119,2)</f>
        <v>0</v>
      </c>
      <c r="K119" s="145"/>
      <c r="L119" s="27"/>
      <c r="M119" s="146" t="s">
        <v>1</v>
      </c>
      <c r="N119" s="147" t="s">
        <v>34</v>
      </c>
      <c r="O119" s="148">
        <v>0</v>
      </c>
      <c r="P119" s="148">
        <f t="shared" ref="P119:P132" si="1">O119*H119</f>
        <v>0</v>
      </c>
      <c r="Q119" s="148">
        <v>0</v>
      </c>
      <c r="R119" s="148">
        <f t="shared" ref="R119:R132" si="2">Q119*H119</f>
        <v>0</v>
      </c>
      <c r="S119" s="148">
        <v>0</v>
      </c>
      <c r="T119" s="149">
        <f t="shared" ref="T119:T132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169</v>
      </c>
      <c r="AT119" s="150" t="s">
        <v>167</v>
      </c>
      <c r="AU119" s="150" t="s">
        <v>77</v>
      </c>
      <c r="AY119" s="14" t="s">
        <v>165</v>
      </c>
      <c r="BE119" s="151">
        <f t="shared" ref="BE119:BE132" si="4">IF(N119="základní",J119,0)</f>
        <v>0</v>
      </c>
      <c r="BF119" s="151">
        <f t="shared" ref="BF119:BF132" si="5">IF(N119="snížená",J119,0)</f>
        <v>0</v>
      </c>
      <c r="BG119" s="151">
        <f t="shared" ref="BG119:BG132" si="6">IF(N119="zákl. přenesená",J119,0)</f>
        <v>0</v>
      </c>
      <c r="BH119" s="151">
        <f t="shared" ref="BH119:BH132" si="7">IF(N119="sníž. přenesená",J119,0)</f>
        <v>0</v>
      </c>
      <c r="BI119" s="151">
        <f t="shared" ref="BI119:BI132" si="8">IF(N119="nulová",J119,0)</f>
        <v>0</v>
      </c>
      <c r="BJ119" s="14" t="s">
        <v>77</v>
      </c>
      <c r="BK119" s="151">
        <f t="shared" ref="BK119:BK132" si="9">ROUND(I119*H119,2)</f>
        <v>0</v>
      </c>
      <c r="BL119" s="14" t="s">
        <v>169</v>
      </c>
      <c r="BM119" s="150" t="s">
        <v>79</v>
      </c>
    </row>
    <row r="120" spans="1:65" s="2" customFormat="1" ht="21.75" customHeight="1">
      <c r="A120" s="26"/>
      <c r="B120" s="138"/>
      <c r="C120" s="139" t="s">
        <v>69</v>
      </c>
      <c r="D120" s="139" t="s">
        <v>167</v>
      </c>
      <c r="E120" s="140" t="s">
        <v>1648</v>
      </c>
      <c r="F120" s="141" t="s">
        <v>1649</v>
      </c>
      <c r="G120" s="142" t="s">
        <v>173</v>
      </c>
      <c r="H120" s="143">
        <v>27</v>
      </c>
      <c r="I120" s="144"/>
      <c r="J120" s="144">
        <f t="shared" si="0"/>
        <v>0</v>
      </c>
      <c r="K120" s="145"/>
      <c r="L120" s="27"/>
      <c r="M120" s="146" t="s">
        <v>1</v>
      </c>
      <c r="N120" s="147" t="s">
        <v>34</v>
      </c>
      <c r="O120" s="148">
        <v>0</v>
      </c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169</v>
      </c>
      <c r="AT120" s="150" t="s">
        <v>167</v>
      </c>
      <c r="AU120" s="150" t="s">
        <v>77</v>
      </c>
      <c r="AY120" s="14" t="s">
        <v>165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77</v>
      </c>
      <c r="BK120" s="151">
        <f t="shared" si="9"/>
        <v>0</v>
      </c>
      <c r="BL120" s="14" t="s">
        <v>169</v>
      </c>
      <c r="BM120" s="150" t="s">
        <v>169</v>
      </c>
    </row>
    <row r="121" spans="1:65" s="2" customFormat="1" ht="21.75" customHeight="1">
      <c r="A121" s="26"/>
      <c r="B121" s="138"/>
      <c r="C121" s="139" t="s">
        <v>69</v>
      </c>
      <c r="D121" s="139" t="s">
        <v>167</v>
      </c>
      <c r="E121" s="140" t="s">
        <v>1650</v>
      </c>
      <c r="F121" s="141" t="s">
        <v>1651</v>
      </c>
      <c r="G121" s="142" t="s">
        <v>173</v>
      </c>
      <c r="H121" s="143">
        <v>5</v>
      </c>
      <c r="I121" s="144"/>
      <c r="J121" s="144">
        <f t="shared" si="0"/>
        <v>0</v>
      </c>
      <c r="K121" s="145"/>
      <c r="L121" s="27"/>
      <c r="M121" s="146" t="s">
        <v>1</v>
      </c>
      <c r="N121" s="147" t="s">
        <v>34</v>
      </c>
      <c r="O121" s="148">
        <v>0</v>
      </c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169</v>
      </c>
      <c r="AT121" s="150" t="s">
        <v>167</v>
      </c>
      <c r="AU121" s="150" t="s">
        <v>77</v>
      </c>
      <c r="AY121" s="14" t="s">
        <v>165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77</v>
      </c>
      <c r="BK121" s="151">
        <f t="shared" si="9"/>
        <v>0</v>
      </c>
      <c r="BL121" s="14" t="s">
        <v>169</v>
      </c>
      <c r="BM121" s="150" t="s">
        <v>174</v>
      </c>
    </row>
    <row r="122" spans="1:65" s="2" customFormat="1" ht="21.75" customHeight="1">
      <c r="A122" s="26"/>
      <c r="B122" s="138"/>
      <c r="C122" s="139" t="s">
        <v>69</v>
      </c>
      <c r="D122" s="139" t="s">
        <v>167</v>
      </c>
      <c r="E122" s="140" t="s">
        <v>1652</v>
      </c>
      <c r="F122" s="141" t="s">
        <v>1653</v>
      </c>
      <c r="G122" s="142" t="s">
        <v>173</v>
      </c>
      <c r="H122" s="143">
        <v>4</v>
      </c>
      <c r="I122" s="144"/>
      <c r="J122" s="144">
        <f t="shared" si="0"/>
        <v>0</v>
      </c>
      <c r="K122" s="145"/>
      <c r="L122" s="27"/>
      <c r="M122" s="146" t="s">
        <v>1</v>
      </c>
      <c r="N122" s="147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169</v>
      </c>
      <c r="AT122" s="150" t="s">
        <v>167</v>
      </c>
      <c r="AU122" s="150" t="s">
        <v>77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177</v>
      </c>
    </row>
    <row r="123" spans="1:65" s="2" customFormat="1" ht="16.5" customHeight="1">
      <c r="A123" s="26"/>
      <c r="B123" s="138"/>
      <c r="C123" s="139" t="s">
        <v>69</v>
      </c>
      <c r="D123" s="139" t="s">
        <v>167</v>
      </c>
      <c r="E123" s="140" t="s">
        <v>1654</v>
      </c>
      <c r="F123" s="141" t="s">
        <v>1655</v>
      </c>
      <c r="G123" s="142" t="s">
        <v>1506</v>
      </c>
      <c r="H123" s="143">
        <v>1</v>
      </c>
      <c r="I123" s="144"/>
      <c r="J123" s="144">
        <f t="shared" si="0"/>
        <v>0</v>
      </c>
      <c r="K123" s="145"/>
      <c r="L123" s="27"/>
      <c r="M123" s="146" t="s">
        <v>1</v>
      </c>
      <c r="N123" s="147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169</v>
      </c>
      <c r="AT123" s="150" t="s">
        <v>167</v>
      </c>
      <c r="AU123" s="150" t="s">
        <v>77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180</v>
      </c>
    </row>
    <row r="124" spans="1:65" s="2" customFormat="1" ht="16.5" customHeight="1">
      <c r="A124" s="26"/>
      <c r="B124" s="138"/>
      <c r="C124" s="139" t="s">
        <v>69</v>
      </c>
      <c r="D124" s="139" t="s">
        <v>167</v>
      </c>
      <c r="E124" s="140" t="s">
        <v>1656</v>
      </c>
      <c r="F124" s="141" t="s">
        <v>1657</v>
      </c>
      <c r="G124" s="142" t="s">
        <v>1506</v>
      </c>
      <c r="H124" s="143">
        <v>1</v>
      </c>
      <c r="I124" s="144"/>
      <c r="J124" s="144">
        <f t="shared" si="0"/>
        <v>0</v>
      </c>
      <c r="K124" s="145"/>
      <c r="L124" s="27"/>
      <c r="M124" s="146" t="s">
        <v>1</v>
      </c>
      <c r="N124" s="147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169</v>
      </c>
      <c r="AT124" s="150" t="s">
        <v>167</v>
      </c>
      <c r="AU124" s="150" t="s">
        <v>77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182</v>
      </c>
    </row>
    <row r="125" spans="1:65" s="2" customFormat="1" ht="16.5" customHeight="1">
      <c r="A125" s="26"/>
      <c r="B125" s="138"/>
      <c r="C125" s="139" t="s">
        <v>69</v>
      </c>
      <c r="D125" s="139" t="s">
        <v>167</v>
      </c>
      <c r="E125" s="140" t="s">
        <v>1658</v>
      </c>
      <c r="F125" s="141" t="s">
        <v>1659</v>
      </c>
      <c r="G125" s="142" t="s">
        <v>1506</v>
      </c>
      <c r="H125" s="143">
        <v>27</v>
      </c>
      <c r="I125" s="144"/>
      <c r="J125" s="144">
        <f t="shared" si="0"/>
        <v>0</v>
      </c>
      <c r="K125" s="145"/>
      <c r="L125" s="27"/>
      <c r="M125" s="146" t="s">
        <v>1</v>
      </c>
      <c r="N125" s="147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169</v>
      </c>
      <c r="AT125" s="150" t="s">
        <v>167</v>
      </c>
      <c r="AU125" s="150" t="s">
        <v>77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185</v>
      </c>
    </row>
    <row r="126" spans="1:65" s="2" customFormat="1" ht="16.5" customHeight="1">
      <c r="A126" s="26"/>
      <c r="B126" s="138"/>
      <c r="C126" s="139" t="s">
        <v>69</v>
      </c>
      <c r="D126" s="139" t="s">
        <v>167</v>
      </c>
      <c r="E126" s="140" t="s">
        <v>1660</v>
      </c>
      <c r="F126" s="141" t="s">
        <v>1661</v>
      </c>
      <c r="G126" s="142" t="s">
        <v>173</v>
      </c>
      <c r="H126" s="143">
        <v>36</v>
      </c>
      <c r="I126" s="144"/>
      <c r="J126" s="144">
        <f t="shared" si="0"/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169</v>
      </c>
      <c r="AT126" s="150" t="s">
        <v>167</v>
      </c>
      <c r="AU126" s="150" t="s">
        <v>77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188</v>
      </c>
    </row>
    <row r="127" spans="1:65" s="2" customFormat="1" ht="16.5" customHeight="1">
      <c r="A127" s="26"/>
      <c r="B127" s="138"/>
      <c r="C127" s="139" t="s">
        <v>69</v>
      </c>
      <c r="D127" s="139" t="s">
        <v>167</v>
      </c>
      <c r="E127" s="140" t="s">
        <v>1662</v>
      </c>
      <c r="F127" s="141" t="s">
        <v>1663</v>
      </c>
      <c r="G127" s="142" t="s">
        <v>173</v>
      </c>
      <c r="H127" s="143">
        <v>36</v>
      </c>
      <c r="I127" s="144"/>
      <c r="J127" s="144">
        <f t="shared" si="0"/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77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191</v>
      </c>
    </row>
    <row r="128" spans="1:65" s="2" customFormat="1" ht="16.5" customHeight="1">
      <c r="A128" s="26"/>
      <c r="B128" s="138"/>
      <c r="C128" s="139" t="s">
        <v>69</v>
      </c>
      <c r="D128" s="139" t="s">
        <v>167</v>
      </c>
      <c r="E128" s="140" t="s">
        <v>1664</v>
      </c>
      <c r="F128" s="141" t="s">
        <v>1665</v>
      </c>
      <c r="G128" s="142" t="s">
        <v>173</v>
      </c>
      <c r="H128" s="143">
        <v>36</v>
      </c>
      <c r="I128" s="144"/>
      <c r="J128" s="144">
        <f t="shared" si="0"/>
        <v>0</v>
      </c>
      <c r="K128" s="145"/>
      <c r="L128" s="27"/>
      <c r="M128" s="146" t="s">
        <v>1</v>
      </c>
      <c r="N128" s="147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169</v>
      </c>
      <c r="AT128" s="150" t="s">
        <v>167</v>
      </c>
      <c r="AU128" s="150" t="s">
        <v>77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195</v>
      </c>
    </row>
    <row r="129" spans="1:65" s="2" customFormat="1" ht="16.5" customHeight="1">
      <c r="A129" s="26"/>
      <c r="B129" s="138"/>
      <c r="C129" s="139" t="s">
        <v>69</v>
      </c>
      <c r="D129" s="139" t="s">
        <v>167</v>
      </c>
      <c r="E129" s="140" t="s">
        <v>1666</v>
      </c>
      <c r="F129" s="141" t="s">
        <v>1667</v>
      </c>
      <c r="G129" s="142" t="s">
        <v>173</v>
      </c>
      <c r="H129" s="143">
        <v>2</v>
      </c>
      <c r="I129" s="144"/>
      <c r="J129" s="144">
        <f t="shared" si="0"/>
        <v>0</v>
      </c>
      <c r="K129" s="145"/>
      <c r="L129" s="27"/>
      <c r="M129" s="146" t="s">
        <v>1</v>
      </c>
      <c r="N129" s="147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169</v>
      </c>
      <c r="AT129" s="150" t="s">
        <v>167</v>
      </c>
      <c r="AU129" s="150" t="s">
        <v>77</v>
      </c>
      <c r="AY129" s="14" t="s">
        <v>165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77</v>
      </c>
      <c r="BK129" s="151">
        <f t="shared" si="9"/>
        <v>0</v>
      </c>
      <c r="BL129" s="14" t="s">
        <v>169</v>
      </c>
      <c r="BM129" s="150" t="s">
        <v>198</v>
      </c>
    </row>
    <row r="130" spans="1:65" s="2" customFormat="1" ht="21.75" customHeight="1">
      <c r="A130" s="26"/>
      <c r="B130" s="138"/>
      <c r="C130" s="139" t="s">
        <v>69</v>
      </c>
      <c r="D130" s="139" t="s">
        <v>167</v>
      </c>
      <c r="E130" s="140" t="s">
        <v>1668</v>
      </c>
      <c r="F130" s="141" t="s">
        <v>1669</v>
      </c>
      <c r="G130" s="142" t="s">
        <v>1506</v>
      </c>
      <c r="H130" s="143">
        <v>1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169</v>
      </c>
      <c r="AT130" s="150" t="s">
        <v>167</v>
      </c>
      <c r="AU130" s="150" t="s">
        <v>77</v>
      </c>
      <c r="AY130" s="14" t="s">
        <v>165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77</v>
      </c>
      <c r="BK130" s="151">
        <f t="shared" si="9"/>
        <v>0</v>
      </c>
      <c r="BL130" s="14" t="s">
        <v>169</v>
      </c>
      <c r="BM130" s="150" t="s">
        <v>200</v>
      </c>
    </row>
    <row r="131" spans="1:65" s="2" customFormat="1" ht="24.15" customHeight="1">
      <c r="A131" s="26"/>
      <c r="B131" s="138"/>
      <c r="C131" s="139" t="s">
        <v>69</v>
      </c>
      <c r="D131" s="139" t="s">
        <v>167</v>
      </c>
      <c r="E131" s="140" t="s">
        <v>1670</v>
      </c>
      <c r="F131" s="141" t="s">
        <v>1671</v>
      </c>
      <c r="G131" s="142" t="s">
        <v>173</v>
      </c>
      <c r="H131" s="143">
        <v>26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169</v>
      </c>
      <c r="AT131" s="150" t="s">
        <v>167</v>
      </c>
      <c r="AU131" s="150" t="s">
        <v>77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203</v>
      </c>
    </row>
    <row r="132" spans="1:65" s="2" customFormat="1" ht="21.75" customHeight="1">
      <c r="A132" s="26"/>
      <c r="B132" s="138"/>
      <c r="C132" s="139" t="s">
        <v>69</v>
      </c>
      <c r="D132" s="139" t="s">
        <v>167</v>
      </c>
      <c r="E132" s="140" t="s">
        <v>1672</v>
      </c>
      <c r="F132" s="141" t="s">
        <v>1642</v>
      </c>
      <c r="G132" s="142" t="s">
        <v>815</v>
      </c>
      <c r="H132" s="143">
        <v>0.06</v>
      </c>
      <c r="I132" s="144"/>
      <c r="J132" s="144">
        <f t="shared" si="0"/>
        <v>0</v>
      </c>
      <c r="K132" s="145"/>
      <c r="L132" s="27"/>
      <c r="M132" s="162" t="s">
        <v>1</v>
      </c>
      <c r="N132" s="163" t="s">
        <v>34</v>
      </c>
      <c r="O132" s="164">
        <v>0</v>
      </c>
      <c r="P132" s="164">
        <f t="shared" si="1"/>
        <v>0</v>
      </c>
      <c r="Q132" s="164">
        <v>0</v>
      </c>
      <c r="R132" s="164">
        <f t="shared" si="2"/>
        <v>0</v>
      </c>
      <c r="S132" s="164">
        <v>0</v>
      </c>
      <c r="T132" s="16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169</v>
      </c>
      <c r="AT132" s="150" t="s">
        <v>167</v>
      </c>
      <c r="AU132" s="150" t="s">
        <v>77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207</v>
      </c>
    </row>
    <row r="133" spans="1:65" s="2" customFormat="1" ht="6.9" customHeight="1">
      <c r="A133" s="26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27"/>
      <c r="M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</sheetData>
  <autoFilter ref="C116:K132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43"/>
  <sheetViews>
    <sheetView showGridLines="0" topLeftCell="A122" workbookViewId="0">
      <selection activeCell="I119" sqref="I119:I14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91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1673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ROUND((SUM(BE117:BE142)),  2)</f>
        <v>0</v>
      </c>
      <c r="G33" s="26"/>
      <c r="H33" s="26"/>
      <c r="I33" s="95">
        <v>0.21</v>
      </c>
      <c r="J33" s="94">
        <f>ROUND(((SUM(BE117:BE142))*I33),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ROUND((SUM(BF117:BF142)),  2)</f>
        <v>0</v>
      </c>
      <c r="G34" s="26"/>
      <c r="H34" s="26"/>
      <c r="I34" s="95">
        <v>0.15</v>
      </c>
      <c r="J34" s="94">
        <f>ROUND(((SUM(BF117:BF142))*I34),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ROUND((SUM(BG117:BG142)),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ROUND((SUM(BH117:BH142)),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ROUND((SUM(BI117:BI142)),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Objekt5 - zařizovací předměty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1674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6.9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4.9" customHeight="1">
      <c r="A104" s="26"/>
      <c r="B104" s="27"/>
      <c r="C104" s="18" t="s">
        <v>150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13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10" t="str">
        <f>E7</f>
        <v>Komunitní centrum Máslovice - II.etapa</v>
      </c>
      <c r="F107" s="211"/>
      <c r="G107" s="211"/>
      <c r="H107" s="21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111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01" t="str">
        <f>E9</f>
        <v>Objekt5 - zařizovací předměty</v>
      </c>
      <c r="F109" s="209"/>
      <c r="G109" s="209"/>
      <c r="H109" s="20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 xml:space="preserve"> 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19</v>
      </c>
      <c r="D113" s="26"/>
      <c r="E113" s="26"/>
      <c r="F113" s="21" t="str">
        <f>E15</f>
        <v>Obec Máslovice</v>
      </c>
      <c r="G113" s="26"/>
      <c r="H113" s="26"/>
      <c r="I113" s="23" t="s">
        <v>24</v>
      </c>
      <c r="J113" s="24" t="str">
        <f>E21</f>
        <v xml:space="preserve"> 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23</v>
      </c>
      <c r="D114" s="26"/>
      <c r="E114" s="26"/>
      <c r="F114" s="21" t="str">
        <f>IF(E18="","",E18)</f>
        <v/>
      </c>
      <c r="G114" s="26"/>
      <c r="H114" s="26"/>
      <c r="I114" s="23" t="s">
        <v>27</v>
      </c>
      <c r="J114" s="24" t="str">
        <f>E24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5"/>
      <c r="B116" s="116"/>
      <c r="C116" s="117" t="s">
        <v>151</v>
      </c>
      <c r="D116" s="118" t="s">
        <v>54</v>
      </c>
      <c r="E116" s="118" t="s">
        <v>50</v>
      </c>
      <c r="F116" s="118" t="s">
        <v>51</v>
      </c>
      <c r="G116" s="118" t="s">
        <v>152</v>
      </c>
      <c r="H116" s="118" t="s">
        <v>153</v>
      </c>
      <c r="I116" s="118" t="s">
        <v>154</v>
      </c>
      <c r="J116" s="119" t="s">
        <v>115</v>
      </c>
      <c r="K116" s="120" t="s">
        <v>155</v>
      </c>
      <c r="L116" s="121"/>
      <c r="M116" s="56" t="s">
        <v>1</v>
      </c>
      <c r="N116" s="57" t="s">
        <v>33</v>
      </c>
      <c r="O116" s="57" t="s">
        <v>156</v>
      </c>
      <c r="P116" s="57" t="s">
        <v>157</v>
      </c>
      <c r="Q116" s="57" t="s">
        <v>158</v>
      </c>
      <c r="R116" s="57" t="s">
        <v>159</v>
      </c>
      <c r="S116" s="57" t="s">
        <v>160</v>
      </c>
      <c r="T116" s="58" t="s">
        <v>161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5" customHeight="1">
      <c r="A117" s="26"/>
      <c r="B117" s="27"/>
      <c r="C117" s="63" t="s">
        <v>162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59"/>
      <c r="N117" s="50"/>
      <c r="O117" s="60"/>
      <c r="P117" s="123">
        <f>P118</f>
        <v>0</v>
      </c>
      <c r="Q117" s="60"/>
      <c r="R117" s="123">
        <f>R118</f>
        <v>0</v>
      </c>
      <c r="S117" s="60"/>
      <c r="T117" s="124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68</v>
      </c>
      <c r="AU117" s="14" t="s">
        <v>117</v>
      </c>
      <c r="BK117" s="125">
        <f>BK118</f>
        <v>0</v>
      </c>
    </row>
    <row r="118" spans="1:65" s="12" customFormat="1" ht="25.95" customHeight="1">
      <c r="B118" s="126"/>
      <c r="D118" s="127" t="s">
        <v>68</v>
      </c>
      <c r="E118" s="128" t="s">
        <v>1492</v>
      </c>
      <c r="F118" s="128" t="s">
        <v>1675</v>
      </c>
      <c r="J118" s="129">
        <f>BK118</f>
        <v>0</v>
      </c>
      <c r="L118" s="126"/>
      <c r="M118" s="130"/>
      <c r="N118" s="131"/>
      <c r="O118" s="131"/>
      <c r="P118" s="132">
        <f>SUM(P119:P142)</f>
        <v>0</v>
      </c>
      <c r="Q118" s="131"/>
      <c r="R118" s="132">
        <f>SUM(R119:R142)</f>
        <v>0</v>
      </c>
      <c r="S118" s="131"/>
      <c r="T118" s="133">
        <f>SUM(T119:T142)</f>
        <v>0</v>
      </c>
      <c r="AR118" s="127" t="s">
        <v>77</v>
      </c>
      <c r="AT118" s="134" t="s">
        <v>68</v>
      </c>
      <c r="AU118" s="134" t="s">
        <v>69</v>
      </c>
      <c r="AY118" s="127" t="s">
        <v>165</v>
      </c>
      <c r="BK118" s="135">
        <f>SUM(BK119:BK142)</f>
        <v>0</v>
      </c>
    </row>
    <row r="119" spans="1:65" s="2" customFormat="1" ht="16.5" customHeight="1">
      <c r="A119" s="26"/>
      <c r="B119" s="138"/>
      <c r="C119" s="152" t="s">
        <v>69</v>
      </c>
      <c r="D119" s="152" t="s">
        <v>192</v>
      </c>
      <c r="E119" s="153" t="s">
        <v>1676</v>
      </c>
      <c r="F119" s="154" t="s">
        <v>1677</v>
      </c>
      <c r="G119" s="155" t="s">
        <v>170</v>
      </c>
      <c r="H119" s="156">
        <v>5</v>
      </c>
      <c r="I119" s="157"/>
      <c r="J119" s="157">
        <f t="shared" ref="J119:J142" si="0">ROUND(I119*H119,2)</f>
        <v>0</v>
      </c>
      <c r="K119" s="158"/>
      <c r="L119" s="159"/>
      <c r="M119" s="160" t="s">
        <v>1</v>
      </c>
      <c r="N119" s="161" t="s">
        <v>34</v>
      </c>
      <c r="O119" s="148">
        <v>0</v>
      </c>
      <c r="P119" s="148">
        <f t="shared" ref="P119:P142" si="1">O119*H119</f>
        <v>0</v>
      </c>
      <c r="Q119" s="148">
        <v>0</v>
      </c>
      <c r="R119" s="148">
        <f t="shared" ref="R119:R142" si="2">Q119*H119</f>
        <v>0</v>
      </c>
      <c r="S119" s="148">
        <v>0</v>
      </c>
      <c r="T119" s="149">
        <f t="shared" ref="T119:T142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177</v>
      </c>
      <c r="AT119" s="150" t="s">
        <v>192</v>
      </c>
      <c r="AU119" s="150" t="s">
        <v>77</v>
      </c>
      <c r="AY119" s="14" t="s">
        <v>165</v>
      </c>
      <c r="BE119" s="151">
        <f t="shared" ref="BE119:BE142" si="4">IF(N119="základní",J119,0)</f>
        <v>0</v>
      </c>
      <c r="BF119" s="151">
        <f t="shared" ref="BF119:BF142" si="5">IF(N119="snížená",J119,0)</f>
        <v>0</v>
      </c>
      <c r="BG119" s="151">
        <f t="shared" ref="BG119:BG142" si="6">IF(N119="zákl. přenesená",J119,0)</f>
        <v>0</v>
      </c>
      <c r="BH119" s="151">
        <f t="shared" ref="BH119:BH142" si="7">IF(N119="sníž. přenesená",J119,0)</f>
        <v>0</v>
      </c>
      <c r="BI119" s="151">
        <f t="shared" ref="BI119:BI142" si="8">IF(N119="nulová",J119,0)</f>
        <v>0</v>
      </c>
      <c r="BJ119" s="14" t="s">
        <v>77</v>
      </c>
      <c r="BK119" s="151">
        <f t="shared" ref="BK119:BK142" si="9">ROUND(I119*H119,2)</f>
        <v>0</v>
      </c>
      <c r="BL119" s="14" t="s">
        <v>169</v>
      </c>
      <c r="BM119" s="150" t="s">
        <v>79</v>
      </c>
    </row>
    <row r="120" spans="1:65" s="2" customFormat="1" ht="24.15" customHeight="1">
      <c r="A120" s="26"/>
      <c r="B120" s="138"/>
      <c r="C120" s="152" t="s">
        <v>69</v>
      </c>
      <c r="D120" s="152" t="s">
        <v>192</v>
      </c>
      <c r="E120" s="153" t="s">
        <v>1678</v>
      </c>
      <c r="F120" s="154" t="s">
        <v>1679</v>
      </c>
      <c r="G120" s="155" t="s">
        <v>170</v>
      </c>
      <c r="H120" s="156">
        <v>6</v>
      </c>
      <c r="I120" s="157"/>
      <c r="J120" s="157">
        <f t="shared" si="0"/>
        <v>0</v>
      </c>
      <c r="K120" s="158"/>
      <c r="L120" s="159"/>
      <c r="M120" s="160" t="s">
        <v>1</v>
      </c>
      <c r="N120" s="161" t="s">
        <v>34</v>
      </c>
      <c r="O120" s="148">
        <v>0</v>
      </c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177</v>
      </c>
      <c r="AT120" s="150" t="s">
        <v>192</v>
      </c>
      <c r="AU120" s="150" t="s">
        <v>77</v>
      </c>
      <c r="AY120" s="14" t="s">
        <v>165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77</v>
      </c>
      <c r="BK120" s="151">
        <f t="shared" si="9"/>
        <v>0</v>
      </c>
      <c r="BL120" s="14" t="s">
        <v>169</v>
      </c>
      <c r="BM120" s="150" t="s">
        <v>169</v>
      </c>
    </row>
    <row r="121" spans="1:65" s="2" customFormat="1" ht="24.15" customHeight="1">
      <c r="A121" s="26"/>
      <c r="B121" s="138"/>
      <c r="C121" s="152" t="s">
        <v>69</v>
      </c>
      <c r="D121" s="152" t="s">
        <v>192</v>
      </c>
      <c r="E121" s="153" t="s">
        <v>1680</v>
      </c>
      <c r="F121" s="154" t="s">
        <v>1681</v>
      </c>
      <c r="G121" s="155" t="s">
        <v>170</v>
      </c>
      <c r="H121" s="156">
        <v>1</v>
      </c>
      <c r="I121" s="157"/>
      <c r="J121" s="157">
        <f t="shared" si="0"/>
        <v>0</v>
      </c>
      <c r="K121" s="158"/>
      <c r="L121" s="159"/>
      <c r="M121" s="160" t="s">
        <v>1</v>
      </c>
      <c r="N121" s="161" t="s">
        <v>34</v>
      </c>
      <c r="O121" s="148">
        <v>0</v>
      </c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177</v>
      </c>
      <c r="AT121" s="150" t="s">
        <v>192</v>
      </c>
      <c r="AU121" s="150" t="s">
        <v>77</v>
      </c>
      <c r="AY121" s="14" t="s">
        <v>165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77</v>
      </c>
      <c r="BK121" s="151">
        <f t="shared" si="9"/>
        <v>0</v>
      </c>
      <c r="BL121" s="14" t="s">
        <v>169</v>
      </c>
      <c r="BM121" s="150" t="s">
        <v>174</v>
      </c>
    </row>
    <row r="122" spans="1:65" s="2" customFormat="1" ht="16.5" customHeight="1">
      <c r="A122" s="26"/>
      <c r="B122" s="138"/>
      <c r="C122" s="139" t="s">
        <v>69</v>
      </c>
      <c r="D122" s="139" t="s">
        <v>167</v>
      </c>
      <c r="E122" s="140" t="s">
        <v>1682</v>
      </c>
      <c r="F122" s="141" t="s">
        <v>1683</v>
      </c>
      <c r="G122" s="142" t="s">
        <v>170</v>
      </c>
      <c r="H122" s="143">
        <v>6</v>
      </c>
      <c r="I122" s="144"/>
      <c r="J122" s="144">
        <f t="shared" si="0"/>
        <v>0</v>
      </c>
      <c r="K122" s="145"/>
      <c r="L122" s="27"/>
      <c r="M122" s="146" t="s">
        <v>1</v>
      </c>
      <c r="N122" s="147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169</v>
      </c>
      <c r="AT122" s="150" t="s">
        <v>167</v>
      </c>
      <c r="AU122" s="150" t="s">
        <v>77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177</v>
      </c>
    </row>
    <row r="123" spans="1:65" s="2" customFormat="1" ht="24.15" customHeight="1">
      <c r="A123" s="26"/>
      <c r="B123" s="138"/>
      <c r="C123" s="152" t="s">
        <v>69</v>
      </c>
      <c r="D123" s="152" t="s">
        <v>192</v>
      </c>
      <c r="E123" s="153" t="s">
        <v>1684</v>
      </c>
      <c r="F123" s="154" t="s">
        <v>1685</v>
      </c>
      <c r="G123" s="155" t="s">
        <v>170</v>
      </c>
      <c r="H123" s="156">
        <v>6</v>
      </c>
      <c r="I123" s="157"/>
      <c r="J123" s="157">
        <f t="shared" si="0"/>
        <v>0</v>
      </c>
      <c r="K123" s="158"/>
      <c r="L123" s="159"/>
      <c r="M123" s="160" t="s">
        <v>1</v>
      </c>
      <c r="N123" s="161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177</v>
      </c>
      <c r="AT123" s="150" t="s">
        <v>192</v>
      </c>
      <c r="AU123" s="150" t="s">
        <v>77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180</v>
      </c>
    </row>
    <row r="124" spans="1:65" s="2" customFormat="1" ht="16.5" customHeight="1">
      <c r="A124" s="26"/>
      <c r="B124" s="138"/>
      <c r="C124" s="152" t="s">
        <v>69</v>
      </c>
      <c r="D124" s="152" t="s">
        <v>192</v>
      </c>
      <c r="E124" s="153" t="s">
        <v>1686</v>
      </c>
      <c r="F124" s="154" t="s">
        <v>1687</v>
      </c>
      <c r="G124" s="155" t="s">
        <v>170</v>
      </c>
      <c r="H124" s="156">
        <v>1</v>
      </c>
      <c r="I124" s="157"/>
      <c r="J124" s="157">
        <f t="shared" si="0"/>
        <v>0</v>
      </c>
      <c r="K124" s="158"/>
      <c r="L124" s="159"/>
      <c r="M124" s="160" t="s">
        <v>1</v>
      </c>
      <c r="N124" s="161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177</v>
      </c>
      <c r="AT124" s="150" t="s">
        <v>192</v>
      </c>
      <c r="AU124" s="150" t="s">
        <v>77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182</v>
      </c>
    </row>
    <row r="125" spans="1:65" s="2" customFormat="1" ht="16.5" customHeight="1">
      <c r="A125" s="26"/>
      <c r="B125" s="138"/>
      <c r="C125" s="139" t="s">
        <v>69</v>
      </c>
      <c r="D125" s="139" t="s">
        <v>167</v>
      </c>
      <c r="E125" s="140" t="s">
        <v>1688</v>
      </c>
      <c r="F125" s="141" t="s">
        <v>1689</v>
      </c>
      <c r="G125" s="142" t="s">
        <v>170</v>
      </c>
      <c r="H125" s="143">
        <v>7</v>
      </c>
      <c r="I125" s="144"/>
      <c r="J125" s="144">
        <f t="shared" si="0"/>
        <v>0</v>
      </c>
      <c r="K125" s="145"/>
      <c r="L125" s="27"/>
      <c r="M125" s="146" t="s">
        <v>1</v>
      </c>
      <c r="N125" s="147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169</v>
      </c>
      <c r="AT125" s="150" t="s">
        <v>167</v>
      </c>
      <c r="AU125" s="150" t="s">
        <v>77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185</v>
      </c>
    </row>
    <row r="126" spans="1:65" s="2" customFormat="1" ht="24.15" customHeight="1">
      <c r="A126" s="26"/>
      <c r="B126" s="138"/>
      <c r="C126" s="152" t="s">
        <v>69</v>
      </c>
      <c r="D126" s="152" t="s">
        <v>192</v>
      </c>
      <c r="E126" s="153" t="s">
        <v>1690</v>
      </c>
      <c r="F126" s="154" t="s">
        <v>1691</v>
      </c>
      <c r="G126" s="155" t="s">
        <v>170</v>
      </c>
      <c r="H126" s="156">
        <v>1</v>
      </c>
      <c r="I126" s="157"/>
      <c r="J126" s="157">
        <f t="shared" si="0"/>
        <v>0</v>
      </c>
      <c r="K126" s="158"/>
      <c r="L126" s="159"/>
      <c r="M126" s="160" t="s">
        <v>1</v>
      </c>
      <c r="N126" s="161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177</v>
      </c>
      <c r="AT126" s="150" t="s">
        <v>192</v>
      </c>
      <c r="AU126" s="150" t="s">
        <v>77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188</v>
      </c>
    </row>
    <row r="127" spans="1:65" s="2" customFormat="1" ht="16.5" customHeight="1">
      <c r="A127" s="26"/>
      <c r="B127" s="138"/>
      <c r="C127" s="139" t="s">
        <v>69</v>
      </c>
      <c r="D127" s="139" t="s">
        <v>167</v>
      </c>
      <c r="E127" s="140" t="s">
        <v>1692</v>
      </c>
      <c r="F127" s="141" t="s">
        <v>1693</v>
      </c>
      <c r="G127" s="142" t="s">
        <v>170</v>
      </c>
      <c r="H127" s="143">
        <v>1</v>
      </c>
      <c r="I127" s="144"/>
      <c r="J127" s="144">
        <f t="shared" si="0"/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77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191</v>
      </c>
    </row>
    <row r="128" spans="1:65" s="2" customFormat="1" ht="24.15" customHeight="1">
      <c r="A128" s="26"/>
      <c r="B128" s="138"/>
      <c r="C128" s="152" t="s">
        <v>69</v>
      </c>
      <c r="D128" s="152" t="s">
        <v>192</v>
      </c>
      <c r="E128" s="153" t="s">
        <v>1694</v>
      </c>
      <c r="F128" s="154" t="s">
        <v>1695</v>
      </c>
      <c r="G128" s="155" t="s">
        <v>170</v>
      </c>
      <c r="H128" s="156">
        <v>7</v>
      </c>
      <c r="I128" s="157"/>
      <c r="J128" s="157">
        <f t="shared" si="0"/>
        <v>0</v>
      </c>
      <c r="K128" s="158"/>
      <c r="L128" s="159"/>
      <c r="M128" s="160" t="s">
        <v>1</v>
      </c>
      <c r="N128" s="161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177</v>
      </c>
      <c r="AT128" s="150" t="s">
        <v>192</v>
      </c>
      <c r="AU128" s="150" t="s">
        <v>77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195</v>
      </c>
    </row>
    <row r="129" spans="1:65" s="2" customFormat="1" ht="24.15" customHeight="1">
      <c r="A129" s="26"/>
      <c r="B129" s="138"/>
      <c r="C129" s="152" t="s">
        <v>69</v>
      </c>
      <c r="D129" s="152" t="s">
        <v>192</v>
      </c>
      <c r="E129" s="153" t="s">
        <v>1696</v>
      </c>
      <c r="F129" s="154" t="s">
        <v>1697</v>
      </c>
      <c r="G129" s="155" t="s">
        <v>170</v>
      </c>
      <c r="H129" s="156">
        <v>4</v>
      </c>
      <c r="I129" s="157"/>
      <c r="J129" s="157">
        <f t="shared" si="0"/>
        <v>0</v>
      </c>
      <c r="K129" s="158"/>
      <c r="L129" s="159"/>
      <c r="M129" s="160" t="s">
        <v>1</v>
      </c>
      <c r="N129" s="161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177</v>
      </c>
      <c r="AT129" s="150" t="s">
        <v>192</v>
      </c>
      <c r="AU129" s="150" t="s">
        <v>77</v>
      </c>
      <c r="AY129" s="14" t="s">
        <v>165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77</v>
      </c>
      <c r="BK129" s="151">
        <f t="shared" si="9"/>
        <v>0</v>
      </c>
      <c r="BL129" s="14" t="s">
        <v>169</v>
      </c>
      <c r="BM129" s="150" t="s">
        <v>198</v>
      </c>
    </row>
    <row r="130" spans="1:65" s="2" customFormat="1" ht="24.15" customHeight="1">
      <c r="A130" s="26"/>
      <c r="B130" s="138"/>
      <c r="C130" s="152" t="s">
        <v>69</v>
      </c>
      <c r="D130" s="152" t="s">
        <v>192</v>
      </c>
      <c r="E130" s="153" t="s">
        <v>1698</v>
      </c>
      <c r="F130" s="154" t="s">
        <v>1699</v>
      </c>
      <c r="G130" s="155" t="s">
        <v>170</v>
      </c>
      <c r="H130" s="156">
        <v>1</v>
      </c>
      <c r="I130" s="157"/>
      <c r="J130" s="157">
        <f t="shared" si="0"/>
        <v>0</v>
      </c>
      <c r="K130" s="158"/>
      <c r="L130" s="159"/>
      <c r="M130" s="160" t="s">
        <v>1</v>
      </c>
      <c r="N130" s="161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177</v>
      </c>
      <c r="AT130" s="150" t="s">
        <v>192</v>
      </c>
      <c r="AU130" s="150" t="s">
        <v>77</v>
      </c>
      <c r="AY130" s="14" t="s">
        <v>165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77</v>
      </c>
      <c r="BK130" s="151">
        <f t="shared" si="9"/>
        <v>0</v>
      </c>
      <c r="BL130" s="14" t="s">
        <v>169</v>
      </c>
      <c r="BM130" s="150" t="s">
        <v>200</v>
      </c>
    </row>
    <row r="131" spans="1:65" s="2" customFormat="1" ht="24.15" customHeight="1">
      <c r="A131" s="26"/>
      <c r="B131" s="138"/>
      <c r="C131" s="152" t="s">
        <v>69</v>
      </c>
      <c r="D131" s="152" t="s">
        <v>192</v>
      </c>
      <c r="E131" s="153" t="s">
        <v>1700</v>
      </c>
      <c r="F131" s="154" t="s">
        <v>1701</v>
      </c>
      <c r="G131" s="155" t="s">
        <v>170</v>
      </c>
      <c r="H131" s="156">
        <v>1</v>
      </c>
      <c r="I131" s="157"/>
      <c r="J131" s="157">
        <f t="shared" si="0"/>
        <v>0</v>
      </c>
      <c r="K131" s="158"/>
      <c r="L131" s="159"/>
      <c r="M131" s="160" t="s">
        <v>1</v>
      </c>
      <c r="N131" s="161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177</v>
      </c>
      <c r="AT131" s="150" t="s">
        <v>192</v>
      </c>
      <c r="AU131" s="150" t="s">
        <v>77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203</v>
      </c>
    </row>
    <row r="132" spans="1:65" s="2" customFormat="1" ht="16.5" customHeight="1">
      <c r="A132" s="26"/>
      <c r="B132" s="138"/>
      <c r="C132" s="139" t="s">
        <v>69</v>
      </c>
      <c r="D132" s="139" t="s">
        <v>167</v>
      </c>
      <c r="E132" s="140" t="s">
        <v>1702</v>
      </c>
      <c r="F132" s="141" t="s">
        <v>1703</v>
      </c>
      <c r="G132" s="142" t="s">
        <v>170</v>
      </c>
      <c r="H132" s="143">
        <v>12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169</v>
      </c>
      <c r="AT132" s="150" t="s">
        <v>167</v>
      </c>
      <c r="AU132" s="150" t="s">
        <v>77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207</v>
      </c>
    </row>
    <row r="133" spans="1:65" s="2" customFormat="1" ht="24.15" customHeight="1">
      <c r="A133" s="26"/>
      <c r="B133" s="138"/>
      <c r="C133" s="139" t="s">
        <v>69</v>
      </c>
      <c r="D133" s="139" t="s">
        <v>167</v>
      </c>
      <c r="E133" s="140" t="s">
        <v>1704</v>
      </c>
      <c r="F133" s="141" t="s">
        <v>1705</v>
      </c>
      <c r="G133" s="142" t="s">
        <v>170</v>
      </c>
      <c r="H133" s="143">
        <v>1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169</v>
      </c>
      <c r="AT133" s="150" t="s">
        <v>167</v>
      </c>
      <c r="AU133" s="150" t="s">
        <v>77</v>
      </c>
      <c r="AY133" s="14" t="s">
        <v>165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77</v>
      </c>
      <c r="BK133" s="151">
        <f t="shared" si="9"/>
        <v>0</v>
      </c>
      <c r="BL133" s="14" t="s">
        <v>169</v>
      </c>
      <c r="BM133" s="150" t="s">
        <v>210</v>
      </c>
    </row>
    <row r="134" spans="1:65" s="2" customFormat="1" ht="24.15" customHeight="1">
      <c r="A134" s="26"/>
      <c r="B134" s="138"/>
      <c r="C134" s="139" t="s">
        <v>69</v>
      </c>
      <c r="D134" s="139" t="s">
        <v>167</v>
      </c>
      <c r="E134" s="140" t="s">
        <v>1706</v>
      </c>
      <c r="F134" s="141" t="s">
        <v>1707</v>
      </c>
      <c r="G134" s="142" t="s">
        <v>170</v>
      </c>
      <c r="H134" s="143">
        <v>1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169</v>
      </c>
      <c r="AT134" s="150" t="s">
        <v>167</v>
      </c>
      <c r="AU134" s="150" t="s">
        <v>77</v>
      </c>
      <c r="AY134" s="14" t="s">
        <v>165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77</v>
      </c>
      <c r="BK134" s="151">
        <f t="shared" si="9"/>
        <v>0</v>
      </c>
      <c r="BL134" s="14" t="s">
        <v>169</v>
      </c>
      <c r="BM134" s="150" t="s">
        <v>214</v>
      </c>
    </row>
    <row r="135" spans="1:65" s="2" customFormat="1" ht="16.5" customHeight="1">
      <c r="A135" s="26"/>
      <c r="B135" s="138"/>
      <c r="C135" s="139" t="s">
        <v>69</v>
      </c>
      <c r="D135" s="139" t="s">
        <v>167</v>
      </c>
      <c r="E135" s="140" t="s">
        <v>1708</v>
      </c>
      <c r="F135" s="141" t="s">
        <v>1709</v>
      </c>
      <c r="G135" s="142" t="s">
        <v>170</v>
      </c>
      <c r="H135" s="143">
        <v>2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169</v>
      </c>
      <c r="AT135" s="150" t="s">
        <v>167</v>
      </c>
      <c r="AU135" s="150" t="s">
        <v>77</v>
      </c>
      <c r="AY135" s="14" t="s">
        <v>165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77</v>
      </c>
      <c r="BK135" s="151">
        <f t="shared" si="9"/>
        <v>0</v>
      </c>
      <c r="BL135" s="14" t="s">
        <v>169</v>
      </c>
      <c r="BM135" s="150" t="s">
        <v>217</v>
      </c>
    </row>
    <row r="136" spans="1:65" s="2" customFormat="1" ht="16.5" customHeight="1">
      <c r="A136" s="26"/>
      <c r="B136" s="138"/>
      <c r="C136" s="139" t="s">
        <v>69</v>
      </c>
      <c r="D136" s="139" t="s">
        <v>167</v>
      </c>
      <c r="E136" s="140" t="s">
        <v>1710</v>
      </c>
      <c r="F136" s="141" t="s">
        <v>1711</v>
      </c>
      <c r="G136" s="142" t="s">
        <v>170</v>
      </c>
      <c r="H136" s="143">
        <v>1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169</v>
      </c>
      <c r="AT136" s="150" t="s">
        <v>167</v>
      </c>
      <c r="AU136" s="150" t="s">
        <v>77</v>
      </c>
      <c r="AY136" s="14" t="s">
        <v>165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77</v>
      </c>
      <c r="BK136" s="151">
        <f t="shared" si="9"/>
        <v>0</v>
      </c>
      <c r="BL136" s="14" t="s">
        <v>169</v>
      </c>
      <c r="BM136" s="150" t="s">
        <v>221</v>
      </c>
    </row>
    <row r="137" spans="1:65" s="2" customFormat="1" ht="16.5" customHeight="1">
      <c r="A137" s="26"/>
      <c r="B137" s="138"/>
      <c r="C137" s="139" t="s">
        <v>69</v>
      </c>
      <c r="D137" s="139" t="s">
        <v>167</v>
      </c>
      <c r="E137" s="140" t="s">
        <v>1712</v>
      </c>
      <c r="F137" s="141" t="s">
        <v>1713</v>
      </c>
      <c r="G137" s="142" t="s">
        <v>170</v>
      </c>
      <c r="H137" s="143">
        <v>1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34</v>
      </c>
      <c r="O137" s="148">
        <v>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169</v>
      </c>
      <c r="AT137" s="150" t="s">
        <v>167</v>
      </c>
      <c r="AU137" s="150" t="s">
        <v>77</v>
      </c>
      <c r="AY137" s="14" t="s">
        <v>165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77</v>
      </c>
      <c r="BK137" s="151">
        <f t="shared" si="9"/>
        <v>0</v>
      </c>
      <c r="BL137" s="14" t="s">
        <v>169</v>
      </c>
      <c r="BM137" s="150" t="s">
        <v>224</v>
      </c>
    </row>
    <row r="138" spans="1:65" s="2" customFormat="1" ht="16.5" customHeight="1">
      <c r="A138" s="26"/>
      <c r="B138" s="138"/>
      <c r="C138" s="139" t="s">
        <v>69</v>
      </c>
      <c r="D138" s="139" t="s">
        <v>167</v>
      </c>
      <c r="E138" s="140" t="s">
        <v>1714</v>
      </c>
      <c r="F138" s="141" t="s">
        <v>1715</v>
      </c>
      <c r="G138" s="142" t="s">
        <v>170</v>
      </c>
      <c r="H138" s="143">
        <v>6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34</v>
      </c>
      <c r="O138" s="148">
        <v>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169</v>
      </c>
      <c r="AT138" s="150" t="s">
        <v>167</v>
      </c>
      <c r="AU138" s="150" t="s">
        <v>77</v>
      </c>
      <c r="AY138" s="14" t="s">
        <v>165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77</v>
      </c>
      <c r="BK138" s="151">
        <f t="shared" si="9"/>
        <v>0</v>
      </c>
      <c r="BL138" s="14" t="s">
        <v>169</v>
      </c>
      <c r="BM138" s="150" t="s">
        <v>228</v>
      </c>
    </row>
    <row r="139" spans="1:65" s="2" customFormat="1" ht="21.75" customHeight="1">
      <c r="A139" s="26"/>
      <c r="B139" s="138"/>
      <c r="C139" s="139" t="s">
        <v>69</v>
      </c>
      <c r="D139" s="139" t="s">
        <v>167</v>
      </c>
      <c r="E139" s="140" t="s">
        <v>1716</v>
      </c>
      <c r="F139" s="141" t="s">
        <v>1717</v>
      </c>
      <c r="G139" s="142" t="s">
        <v>170</v>
      </c>
      <c r="H139" s="143">
        <v>1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169</v>
      </c>
      <c r="AT139" s="150" t="s">
        <v>167</v>
      </c>
      <c r="AU139" s="150" t="s">
        <v>77</v>
      </c>
      <c r="AY139" s="14" t="s">
        <v>165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77</v>
      </c>
      <c r="BK139" s="151">
        <f t="shared" si="9"/>
        <v>0</v>
      </c>
      <c r="BL139" s="14" t="s">
        <v>169</v>
      </c>
      <c r="BM139" s="150" t="s">
        <v>231</v>
      </c>
    </row>
    <row r="140" spans="1:65" s="2" customFormat="1" ht="21.75" customHeight="1">
      <c r="A140" s="26"/>
      <c r="B140" s="138"/>
      <c r="C140" s="139" t="s">
        <v>69</v>
      </c>
      <c r="D140" s="139" t="s">
        <v>167</v>
      </c>
      <c r="E140" s="140" t="s">
        <v>1718</v>
      </c>
      <c r="F140" s="141" t="s">
        <v>1719</v>
      </c>
      <c r="G140" s="142" t="s">
        <v>170</v>
      </c>
      <c r="H140" s="143">
        <v>1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169</v>
      </c>
      <c r="AT140" s="150" t="s">
        <v>167</v>
      </c>
      <c r="AU140" s="150" t="s">
        <v>77</v>
      </c>
      <c r="AY140" s="14" t="s">
        <v>165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77</v>
      </c>
      <c r="BK140" s="151">
        <f t="shared" si="9"/>
        <v>0</v>
      </c>
      <c r="BL140" s="14" t="s">
        <v>169</v>
      </c>
      <c r="BM140" s="150" t="s">
        <v>236</v>
      </c>
    </row>
    <row r="141" spans="1:65" s="2" customFormat="1" ht="16.5" customHeight="1">
      <c r="A141" s="26"/>
      <c r="B141" s="138"/>
      <c r="C141" s="139" t="s">
        <v>69</v>
      </c>
      <c r="D141" s="139" t="s">
        <v>167</v>
      </c>
      <c r="E141" s="140" t="s">
        <v>1720</v>
      </c>
      <c r="F141" s="141" t="s">
        <v>1721</v>
      </c>
      <c r="G141" s="142" t="s">
        <v>170</v>
      </c>
      <c r="H141" s="143">
        <v>6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169</v>
      </c>
      <c r="AT141" s="150" t="s">
        <v>167</v>
      </c>
      <c r="AU141" s="150" t="s">
        <v>77</v>
      </c>
      <c r="AY141" s="14" t="s">
        <v>165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77</v>
      </c>
      <c r="BK141" s="151">
        <f t="shared" si="9"/>
        <v>0</v>
      </c>
      <c r="BL141" s="14" t="s">
        <v>169</v>
      </c>
      <c r="BM141" s="150" t="s">
        <v>240</v>
      </c>
    </row>
    <row r="142" spans="1:65" s="2" customFormat="1" ht="21.75" customHeight="1">
      <c r="A142" s="26"/>
      <c r="B142" s="138"/>
      <c r="C142" s="139" t="s">
        <v>69</v>
      </c>
      <c r="D142" s="139" t="s">
        <v>167</v>
      </c>
      <c r="E142" s="140" t="s">
        <v>1722</v>
      </c>
      <c r="F142" s="141" t="s">
        <v>1642</v>
      </c>
      <c r="G142" s="142" t="s">
        <v>815</v>
      </c>
      <c r="H142" s="143">
        <v>0.06</v>
      </c>
      <c r="I142" s="144"/>
      <c r="J142" s="144">
        <f t="shared" si="0"/>
        <v>0</v>
      </c>
      <c r="K142" s="145"/>
      <c r="L142" s="27"/>
      <c r="M142" s="162" t="s">
        <v>1</v>
      </c>
      <c r="N142" s="163" t="s">
        <v>34</v>
      </c>
      <c r="O142" s="164">
        <v>0</v>
      </c>
      <c r="P142" s="164">
        <f t="shared" si="1"/>
        <v>0</v>
      </c>
      <c r="Q142" s="164">
        <v>0</v>
      </c>
      <c r="R142" s="164">
        <f t="shared" si="2"/>
        <v>0</v>
      </c>
      <c r="S142" s="164">
        <v>0</v>
      </c>
      <c r="T142" s="16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169</v>
      </c>
      <c r="AT142" s="150" t="s">
        <v>167</v>
      </c>
      <c r="AU142" s="150" t="s">
        <v>77</v>
      </c>
      <c r="AY142" s="14" t="s">
        <v>165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77</v>
      </c>
      <c r="BK142" s="151">
        <f t="shared" si="9"/>
        <v>0</v>
      </c>
      <c r="BL142" s="14" t="s">
        <v>169</v>
      </c>
      <c r="BM142" s="150" t="s">
        <v>243</v>
      </c>
    </row>
    <row r="143" spans="1:65" s="2" customFormat="1" ht="6.9" customHeight="1">
      <c r="A143" s="26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16:K142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61"/>
  <sheetViews>
    <sheetView showGridLines="0" topLeftCell="A159" workbookViewId="0">
      <selection activeCell="I119" sqref="I119:I16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94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1723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ROUND((SUM(BE117:BE160)),  2)</f>
        <v>0</v>
      </c>
      <c r="G33" s="26"/>
      <c r="H33" s="26"/>
      <c r="I33" s="95">
        <v>0.21</v>
      </c>
      <c r="J33" s="94">
        <f>ROUND(((SUM(BE117:BE160))*I33),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ROUND((SUM(BF117:BF160)),  2)</f>
        <v>0</v>
      </c>
      <c r="G34" s="26"/>
      <c r="H34" s="26"/>
      <c r="I34" s="95">
        <v>0.15</v>
      </c>
      <c r="J34" s="94">
        <f>ROUND(((SUM(BF117:BF160))*I34),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ROUND((SUM(BG117:BG160)),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ROUND((SUM(BH117:BH160)),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ROUND((SUM(BI117:BI160)),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Objekt6 - UT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1724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6.9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4.9" customHeight="1">
      <c r="A104" s="26"/>
      <c r="B104" s="27"/>
      <c r="C104" s="18" t="s">
        <v>150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13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10" t="str">
        <f>E7</f>
        <v>Komunitní centrum Máslovice - II.etapa</v>
      </c>
      <c r="F107" s="211"/>
      <c r="G107" s="211"/>
      <c r="H107" s="21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111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01" t="str">
        <f>E9</f>
        <v>Objekt6 - UT</v>
      </c>
      <c r="F109" s="209"/>
      <c r="G109" s="209"/>
      <c r="H109" s="20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 xml:space="preserve"> 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19</v>
      </c>
      <c r="D113" s="26"/>
      <c r="E113" s="26"/>
      <c r="F113" s="21" t="str">
        <f>E15</f>
        <v>Obec Máslovice</v>
      </c>
      <c r="G113" s="26"/>
      <c r="H113" s="26"/>
      <c r="I113" s="23" t="s">
        <v>24</v>
      </c>
      <c r="J113" s="24" t="str">
        <f>E21</f>
        <v xml:space="preserve"> 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23</v>
      </c>
      <c r="D114" s="26"/>
      <c r="E114" s="26"/>
      <c r="F114" s="21" t="str">
        <f>IF(E18="","",E18)</f>
        <v/>
      </c>
      <c r="G114" s="26"/>
      <c r="H114" s="26"/>
      <c r="I114" s="23" t="s">
        <v>27</v>
      </c>
      <c r="J114" s="24" t="str">
        <f>E24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5"/>
      <c r="B116" s="116"/>
      <c r="C116" s="117" t="s">
        <v>151</v>
      </c>
      <c r="D116" s="118" t="s">
        <v>54</v>
      </c>
      <c r="E116" s="118" t="s">
        <v>50</v>
      </c>
      <c r="F116" s="118" t="s">
        <v>51</v>
      </c>
      <c r="G116" s="118" t="s">
        <v>152</v>
      </c>
      <c r="H116" s="118" t="s">
        <v>153</v>
      </c>
      <c r="I116" s="118" t="s">
        <v>154</v>
      </c>
      <c r="J116" s="119" t="s">
        <v>115</v>
      </c>
      <c r="K116" s="120" t="s">
        <v>155</v>
      </c>
      <c r="L116" s="121"/>
      <c r="M116" s="56" t="s">
        <v>1</v>
      </c>
      <c r="N116" s="57" t="s">
        <v>33</v>
      </c>
      <c r="O116" s="57" t="s">
        <v>156</v>
      </c>
      <c r="P116" s="57" t="s">
        <v>157</v>
      </c>
      <c r="Q116" s="57" t="s">
        <v>158</v>
      </c>
      <c r="R116" s="57" t="s">
        <v>159</v>
      </c>
      <c r="S116" s="57" t="s">
        <v>160</v>
      </c>
      <c r="T116" s="58" t="s">
        <v>161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5" customHeight="1">
      <c r="A117" s="26"/>
      <c r="B117" s="27"/>
      <c r="C117" s="63" t="s">
        <v>162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59"/>
      <c r="N117" s="50"/>
      <c r="O117" s="60"/>
      <c r="P117" s="123">
        <f>P118</f>
        <v>0</v>
      </c>
      <c r="Q117" s="60"/>
      <c r="R117" s="123">
        <f>R118</f>
        <v>0</v>
      </c>
      <c r="S117" s="60"/>
      <c r="T117" s="124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68</v>
      </c>
      <c r="AU117" s="14" t="s">
        <v>117</v>
      </c>
      <c r="BK117" s="125">
        <f>BK118</f>
        <v>0</v>
      </c>
    </row>
    <row r="118" spans="1:65" s="12" customFormat="1" ht="25.95" customHeight="1">
      <c r="B118" s="126"/>
      <c r="D118" s="127" t="s">
        <v>68</v>
      </c>
      <c r="E118" s="128" t="s">
        <v>1492</v>
      </c>
      <c r="F118" s="128" t="s">
        <v>1725</v>
      </c>
      <c r="J118" s="129">
        <f>BK118</f>
        <v>0</v>
      </c>
      <c r="L118" s="126"/>
      <c r="M118" s="130"/>
      <c r="N118" s="131"/>
      <c r="O118" s="131"/>
      <c r="P118" s="132">
        <f>SUM(P119:P160)</f>
        <v>0</v>
      </c>
      <c r="Q118" s="131"/>
      <c r="R118" s="132">
        <f>SUM(R119:R160)</f>
        <v>0</v>
      </c>
      <c r="S118" s="131"/>
      <c r="T118" s="133">
        <f>SUM(T119:T160)</f>
        <v>0</v>
      </c>
      <c r="AR118" s="127" t="s">
        <v>77</v>
      </c>
      <c r="AT118" s="134" t="s">
        <v>68</v>
      </c>
      <c r="AU118" s="134" t="s">
        <v>69</v>
      </c>
      <c r="AY118" s="127" t="s">
        <v>165</v>
      </c>
      <c r="BK118" s="135">
        <f>SUM(BK119:BK160)</f>
        <v>0</v>
      </c>
    </row>
    <row r="119" spans="1:65" s="2" customFormat="1" ht="44.25" customHeight="1">
      <c r="A119" s="26"/>
      <c r="B119" s="138"/>
      <c r="C119" s="139" t="s">
        <v>69</v>
      </c>
      <c r="D119" s="139" t="s">
        <v>167</v>
      </c>
      <c r="E119" s="140" t="s">
        <v>1726</v>
      </c>
      <c r="F119" s="141" t="s">
        <v>1727</v>
      </c>
      <c r="G119" s="142" t="s">
        <v>1506</v>
      </c>
      <c r="H119" s="143">
        <v>1</v>
      </c>
      <c r="I119" s="144"/>
      <c r="J119" s="144">
        <f t="shared" ref="J119:J160" si="0">ROUND(I119*H119,2)</f>
        <v>0</v>
      </c>
      <c r="K119" s="145"/>
      <c r="L119" s="27"/>
      <c r="M119" s="146" t="s">
        <v>1</v>
      </c>
      <c r="N119" s="147" t="s">
        <v>34</v>
      </c>
      <c r="O119" s="148">
        <v>0</v>
      </c>
      <c r="P119" s="148">
        <f t="shared" ref="P119:P160" si="1">O119*H119</f>
        <v>0</v>
      </c>
      <c r="Q119" s="148">
        <v>0</v>
      </c>
      <c r="R119" s="148">
        <f t="shared" ref="R119:R160" si="2">Q119*H119</f>
        <v>0</v>
      </c>
      <c r="S119" s="148">
        <v>0</v>
      </c>
      <c r="T119" s="149">
        <f t="shared" ref="T119:T160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169</v>
      </c>
      <c r="AT119" s="150" t="s">
        <v>167</v>
      </c>
      <c r="AU119" s="150" t="s">
        <v>77</v>
      </c>
      <c r="AY119" s="14" t="s">
        <v>165</v>
      </c>
      <c r="BE119" s="151">
        <f t="shared" ref="BE119:BE160" si="4">IF(N119="základní",J119,0)</f>
        <v>0</v>
      </c>
      <c r="BF119" s="151">
        <f t="shared" ref="BF119:BF160" si="5">IF(N119="snížená",J119,0)</f>
        <v>0</v>
      </c>
      <c r="BG119" s="151">
        <f t="shared" ref="BG119:BG160" si="6">IF(N119="zákl. přenesená",J119,0)</f>
        <v>0</v>
      </c>
      <c r="BH119" s="151">
        <f t="shared" ref="BH119:BH160" si="7">IF(N119="sníž. přenesená",J119,0)</f>
        <v>0</v>
      </c>
      <c r="BI119" s="151">
        <f t="shared" ref="BI119:BI160" si="8">IF(N119="nulová",J119,0)</f>
        <v>0</v>
      </c>
      <c r="BJ119" s="14" t="s">
        <v>77</v>
      </c>
      <c r="BK119" s="151">
        <f t="shared" ref="BK119:BK160" si="9">ROUND(I119*H119,2)</f>
        <v>0</v>
      </c>
      <c r="BL119" s="14" t="s">
        <v>169</v>
      </c>
      <c r="BM119" s="150" t="s">
        <v>79</v>
      </c>
    </row>
    <row r="120" spans="1:65" s="2" customFormat="1" ht="33" customHeight="1">
      <c r="A120" s="26"/>
      <c r="B120" s="138"/>
      <c r="C120" s="139" t="s">
        <v>69</v>
      </c>
      <c r="D120" s="139" t="s">
        <v>167</v>
      </c>
      <c r="E120" s="140" t="s">
        <v>1728</v>
      </c>
      <c r="F120" s="141" t="s">
        <v>1729</v>
      </c>
      <c r="G120" s="142" t="s">
        <v>1506</v>
      </c>
      <c r="H120" s="143">
        <v>1</v>
      </c>
      <c r="I120" s="144"/>
      <c r="J120" s="144">
        <f t="shared" si="0"/>
        <v>0</v>
      </c>
      <c r="K120" s="145"/>
      <c r="L120" s="27"/>
      <c r="M120" s="146" t="s">
        <v>1</v>
      </c>
      <c r="N120" s="147" t="s">
        <v>34</v>
      </c>
      <c r="O120" s="148">
        <v>0</v>
      </c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169</v>
      </c>
      <c r="AT120" s="150" t="s">
        <v>167</v>
      </c>
      <c r="AU120" s="150" t="s">
        <v>77</v>
      </c>
      <c r="AY120" s="14" t="s">
        <v>165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77</v>
      </c>
      <c r="BK120" s="151">
        <f t="shared" si="9"/>
        <v>0</v>
      </c>
      <c r="BL120" s="14" t="s">
        <v>169</v>
      </c>
      <c r="BM120" s="150" t="s">
        <v>169</v>
      </c>
    </row>
    <row r="121" spans="1:65" s="2" customFormat="1" ht="24.15" customHeight="1">
      <c r="A121" s="26"/>
      <c r="B121" s="138"/>
      <c r="C121" s="139" t="s">
        <v>69</v>
      </c>
      <c r="D121" s="139" t="s">
        <v>167</v>
      </c>
      <c r="E121" s="140" t="s">
        <v>1730</v>
      </c>
      <c r="F121" s="141" t="s">
        <v>1731</v>
      </c>
      <c r="G121" s="142" t="s">
        <v>1506</v>
      </c>
      <c r="H121" s="143">
        <v>1</v>
      </c>
      <c r="I121" s="144"/>
      <c r="J121" s="144">
        <f t="shared" si="0"/>
        <v>0</v>
      </c>
      <c r="K121" s="145"/>
      <c r="L121" s="27"/>
      <c r="M121" s="146" t="s">
        <v>1</v>
      </c>
      <c r="N121" s="147" t="s">
        <v>34</v>
      </c>
      <c r="O121" s="148">
        <v>0</v>
      </c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169</v>
      </c>
      <c r="AT121" s="150" t="s">
        <v>167</v>
      </c>
      <c r="AU121" s="150" t="s">
        <v>77</v>
      </c>
      <c r="AY121" s="14" t="s">
        <v>165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77</v>
      </c>
      <c r="BK121" s="151">
        <f t="shared" si="9"/>
        <v>0</v>
      </c>
      <c r="BL121" s="14" t="s">
        <v>169</v>
      </c>
      <c r="BM121" s="150" t="s">
        <v>174</v>
      </c>
    </row>
    <row r="122" spans="1:65" s="2" customFormat="1" ht="16.5" customHeight="1">
      <c r="A122" s="26"/>
      <c r="B122" s="138"/>
      <c r="C122" s="139" t="s">
        <v>69</v>
      </c>
      <c r="D122" s="139" t="s">
        <v>167</v>
      </c>
      <c r="E122" s="140" t="s">
        <v>1732</v>
      </c>
      <c r="F122" s="141" t="s">
        <v>1733</v>
      </c>
      <c r="G122" s="142" t="s">
        <v>1506</v>
      </c>
      <c r="H122" s="143">
        <v>1</v>
      </c>
      <c r="I122" s="144"/>
      <c r="J122" s="144">
        <f t="shared" si="0"/>
        <v>0</v>
      </c>
      <c r="K122" s="145"/>
      <c r="L122" s="27"/>
      <c r="M122" s="146" t="s">
        <v>1</v>
      </c>
      <c r="N122" s="147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169</v>
      </c>
      <c r="AT122" s="150" t="s">
        <v>167</v>
      </c>
      <c r="AU122" s="150" t="s">
        <v>77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177</v>
      </c>
    </row>
    <row r="123" spans="1:65" s="2" customFormat="1" ht="24.15" customHeight="1">
      <c r="A123" s="26"/>
      <c r="B123" s="138"/>
      <c r="C123" s="139" t="s">
        <v>69</v>
      </c>
      <c r="D123" s="139" t="s">
        <v>167</v>
      </c>
      <c r="E123" s="140" t="s">
        <v>1734</v>
      </c>
      <c r="F123" s="141" t="s">
        <v>1735</v>
      </c>
      <c r="G123" s="142" t="s">
        <v>1506</v>
      </c>
      <c r="H123" s="143">
        <v>2</v>
      </c>
      <c r="I123" s="144"/>
      <c r="J123" s="144">
        <f t="shared" si="0"/>
        <v>0</v>
      </c>
      <c r="K123" s="145"/>
      <c r="L123" s="27"/>
      <c r="M123" s="146" t="s">
        <v>1</v>
      </c>
      <c r="N123" s="147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169</v>
      </c>
      <c r="AT123" s="150" t="s">
        <v>167</v>
      </c>
      <c r="AU123" s="150" t="s">
        <v>77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180</v>
      </c>
    </row>
    <row r="124" spans="1:65" s="2" customFormat="1" ht="24.15" customHeight="1">
      <c r="A124" s="26"/>
      <c r="B124" s="138"/>
      <c r="C124" s="139" t="s">
        <v>69</v>
      </c>
      <c r="D124" s="139" t="s">
        <v>167</v>
      </c>
      <c r="E124" s="140" t="s">
        <v>1736</v>
      </c>
      <c r="F124" s="141" t="s">
        <v>1737</v>
      </c>
      <c r="G124" s="142" t="s">
        <v>1506</v>
      </c>
      <c r="H124" s="143">
        <v>1</v>
      </c>
      <c r="I124" s="144"/>
      <c r="J124" s="144">
        <f t="shared" si="0"/>
        <v>0</v>
      </c>
      <c r="K124" s="145"/>
      <c r="L124" s="27"/>
      <c r="M124" s="146" t="s">
        <v>1</v>
      </c>
      <c r="N124" s="147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169</v>
      </c>
      <c r="AT124" s="150" t="s">
        <v>167</v>
      </c>
      <c r="AU124" s="150" t="s">
        <v>77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182</v>
      </c>
    </row>
    <row r="125" spans="1:65" s="2" customFormat="1" ht="16.5" customHeight="1">
      <c r="A125" s="26"/>
      <c r="B125" s="138"/>
      <c r="C125" s="139" t="s">
        <v>69</v>
      </c>
      <c r="D125" s="139" t="s">
        <v>167</v>
      </c>
      <c r="E125" s="140" t="s">
        <v>1738</v>
      </c>
      <c r="F125" s="141" t="s">
        <v>1739</v>
      </c>
      <c r="G125" s="142" t="s">
        <v>1506</v>
      </c>
      <c r="H125" s="143">
        <v>1</v>
      </c>
      <c r="I125" s="144"/>
      <c r="J125" s="144">
        <f t="shared" si="0"/>
        <v>0</v>
      </c>
      <c r="K125" s="145"/>
      <c r="L125" s="27"/>
      <c r="M125" s="146" t="s">
        <v>1</v>
      </c>
      <c r="N125" s="147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169</v>
      </c>
      <c r="AT125" s="150" t="s">
        <v>167</v>
      </c>
      <c r="AU125" s="150" t="s">
        <v>77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185</v>
      </c>
    </row>
    <row r="126" spans="1:65" s="2" customFormat="1" ht="24.15" customHeight="1">
      <c r="A126" s="26"/>
      <c r="B126" s="138"/>
      <c r="C126" s="139" t="s">
        <v>69</v>
      </c>
      <c r="D126" s="139" t="s">
        <v>167</v>
      </c>
      <c r="E126" s="140" t="s">
        <v>1740</v>
      </c>
      <c r="F126" s="141" t="s">
        <v>1741</v>
      </c>
      <c r="G126" s="142" t="s">
        <v>173</v>
      </c>
      <c r="H126" s="143">
        <v>6</v>
      </c>
      <c r="I126" s="144"/>
      <c r="J126" s="144">
        <f t="shared" si="0"/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169</v>
      </c>
      <c r="AT126" s="150" t="s">
        <v>167</v>
      </c>
      <c r="AU126" s="150" t="s">
        <v>77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188</v>
      </c>
    </row>
    <row r="127" spans="1:65" s="2" customFormat="1" ht="24.15" customHeight="1">
      <c r="A127" s="26"/>
      <c r="B127" s="138"/>
      <c r="C127" s="139" t="s">
        <v>69</v>
      </c>
      <c r="D127" s="139" t="s">
        <v>167</v>
      </c>
      <c r="E127" s="140" t="s">
        <v>1742</v>
      </c>
      <c r="F127" s="141" t="s">
        <v>1743</v>
      </c>
      <c r="G127" s="142" t="s">
        <v>173</v>
      </c>
      <c r="H127" s="143">
        <v>120</v>
      </c>
      <c r="I127" s="144"/>
      <c r="J127" s="144">
        <f t="shared" si="0"/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77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191</v>
      </c>
    </row>
    <row r="128" spans="1:65" s="2" customFormat="1" ht="24.15" customHeight="1">
      <c r="A128" s="26"/>
      <c r="B128" s="138"/>
      <c r="C128" s="139" t="s">
        <v>69</v>
      </c>
      <c r="D128" s="139" t="s">
        <v>167</v>
      </c>
      <c r="E128" s="140" t="s">
        <v>1744</v>
      </c>
      <c r="F128" s="141" t="s">
        <v>1745</v>
      </c>
      <c r="G128" s="142" t="s">
        <v>173</v>
      </c>
      <c r="H128" s="143">
        <v>92</v>
      </c>
      <c r="I128" s="144"/>
      <c r="J128" s="144">
        <f t="shared" si="0"/>
        <v>0</v>
      </c>
      <c r="K128" s="145"/>
      <c r="L128" s="27"/>
      <c r="M128" s="146" t="s">
        <v>1</v>
      </c>
      <c r="N128" s="147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169</v>
      </c>
      <c r="AT128" s="150" t="s">
        <v>167</v>
      </c>
      <c r="AU128" s="150" t="s">
        <v>77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195</v>
      </c>
    </row>
    <row r="129" spans="1:65" s="2" customFormat="1" ht="24.15" customHeight="1">
      <c r="A129" s="26"/>
      <c r="B129" s="138"/>
      <c r="C129" s="139" t="s">
        <v>69</v>
      </c>
      <c r="D129" s="139" t="s">
        <v>167</v>
      </c>
      <c r="E129" s="140" t="s">
        <v>1746</v>
      </c>
      <c r="F129" s="141" t="s">
        <v>1747</v>
      </c>
      <c r="G129" s="142" t="s">
        <v>173</v>
      </c>
      <c r="H129" s="143">
        <v>50</v>
      </c>
      <c r="I129" s="144"/>
      <c r="J129" s="144">
        <f t="shared" si="0"/>
        <v>0</v>
      </c>
      <c r="K129" s="145"/>
      <c r="L129" s="27"/>
      <c r="M129" s="146" t="s">
        <v>1</v>
      </c>
      <c r="N129" s="147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169</v>
      </c>
      <c r="AT129" s="150" t="s">
        <v>167</v>
      </c>
      <c r="AU129" s="150" t="s">
        <v>77</v>
      </c>
      <c r="AY129" s="14" t="s">
        <v>165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77</v>
      </c>
      <c r="BK129" s="151">
        <f t="shared" si="9"/>
        <v>0</v>
      </c>
      <c r="BL129" s="14" t="s">
        <v>169</v>
      </c>
      <c r="BM129" s="150" t="s">
        <v>198</v>
      </c>
    </row>
    <row r="130" spans="1:65" s="2" customFormat="1" ht="24.15" customHeight="1">
      <c r="A130" s="26"/>
      <c r="B130" s="138"/>
      <c r="C130" s="139" t="s">
        <v>69</v>
      </c>
      <c r="D130" s="139" t="s">
        <v>167</v>
      </c>
      <c r="E130" s="140" t="s">
        <v>1748</v>
      </c>
      <c r="F130" s="141" t="s">
        <v>1749</v>
      </c>
      <c r="G130" s="142" t="s">
        <v>173</v>
      </c>
      <c r="H130" s="143">
        <v>20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169</v>
      </c>
      <c r="AT130" s="150" t="s">
        <v>167</v>
      </c>
      <c r="AU130" s="150" t="s">
        <v>77</v>
      </c>
      <c r="AY130" s="14" t="s">
        <v>165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77</v>
      </c>
      <c r="BK130" s="151">
        <f t="shared" si="9"/>
        <v>0</v>
      </c>
      <c r="BL130" s="14" t="s">
        <v>169</v>
      </c>
      <c r="BM130" s="150" t="s">
        <v>200</v>
      </c>
    </row>
    <row r="131" spans="1:65" s="2" customFormat="1" ht="24.15" customHeight="1">
      <c r="A131" s="26"/>
      <c r="B131" s="138"/>
      <c r="C131" s="139" t="s">
        <v>69</v>
      </c>
      <c r="D131" s="139" t="s">
        <v>167</v>
      </c>
      <c r="E131" s="140" t="s">
        <v>1750</v>
      </c>
      <c r="F131" s="141" t="s">
        <v>1751</v>
      </c>
      <c r="G131" s="142" t="s">
        <v>1506</v>
      </c>
      <c r="H131" s="143">
        <v>2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169</v>
      </c>
      <c r="AT131" s="150" t="s">
        <v>167</v>
      </c>
      <c r="AU131" s="150" t="s">
        <v>77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203</v>
      </c>
    </row>
    <row r="132" spans="1:65" s="2" customFormat="1" ht="16.5" customHeight="1">
      <c r="A132" s="26"/>
      <c r="B132" s="138"/>
      <c r="C132" s="139" t="s">
        <v>69</v>
      </c>
      <c r="D132" s="139" t="s">
        <v>167</v>
      </c>
      <c r="E132" s="140" t="s">
        <v>1752</v>
      </c>
      <c r="F132" s="141" t="s">
        <v>1753</v>
      </c>
      <c r="G132" s="142" t="s">
        <v>173</v>
      </c>
      <c r="H132" s="143">
        <v>6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169</v>
      </c>
      <c r="AT132" s="150" t="s">
        <v>167</v>
      </c>
      <c r="AU132" s="150" t="s">
        <v>77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207</v>
      </c>
    </row>
    <row r="133" spans="1:65" s="2" customFormat="1" ht="16.5" customHeight="1">
      <c r="A133" s="26"/>
      <c r="B133" s="138"/>
      <c r="C133" s="139" t="s">
        <v>69</v>
      </c>
      <c r="D133" s="139" t="s">
        <v>167</v>
      </c>
      <c r="E133" s="140" t="s">
        <v>1754</v>
      </c>
      <c r="F133" s="141" t="s">
        <v>1755</v>
      </c>
      <c r="G133" s="142" t="s">
        <v>173</v>
      </c>
      <c r="H133" s="143">
        <v>120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169</v>
      </c>
      <c r="AT133" s="150" t="s">
        <v>167</v>
      </c>
      <c r="AU133" s="150" t="s">
        <v>77</v>
      </c>
      <c r="AY133" s="14" t="s">
        <v>165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77</v>
      </c>
      <c r="BK133" s="151">
        <f t="shared" si="9"/>
        <v>0</v>
      </c>
      <c r="BL133" s="14" t="s">
        <v>169</v>
      </c>
      <c r="BM133" s="150" t="s">
        <v>210</v>
      </c>
    </row>
    <row r="134" spans="1:65" s="2" customFormat="1" ht="16.5" customHeight="1">
      <c r="A134" s="26"/>
      <c r="B134" s="138"/>
      <c r="C134" s="139" t="s">
        <v>69</v>
      </c>
      <c r="D134" s="139" t="s">
        <v>167</v>
      </c>
      <c r="E134" s="140" t="s">
        <v>1756</v>
      </c>
      <c r="F134" s="141" t="s">
        <v>1757</v>
      </c>
      <c r="G134" s="142" t="s">
        <v>173</v>
      </c>
      <c r="H134" s="143">
        <v>92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169</v>
      </c>
      <c r="AT134" s="150" t="s">
        <v>167</v>
      </c>
      <c r="AU134" s="150" t="s">
        <v>77</v>
      </c>
      <c r="AY134" s="14" t="s">
        <v>165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77</v>
      </c>
      <c r="BK134" s="151">
        <f t="shared" si="9"/>
        <v>0</v>
      </c>
      <c r="BL134" s="14" t="s">
        <v>169</v>
      </c>
      <c r="BM134" s="150" t="s">
        <v>214</v>
      </c>
    </row>
    <row r="135" spans="1:65" s="2" customFormat="1" ht="16.5" customHeight="1">
      <c r="A135" s="26"/>
      <c r="B135" s="138"/>
      <c r="C135" s="139" t="s">
        <v>69</v>
      </c>
      <c r="D135" s="139" t="s">
        <v>167</v>
      </c>
      <c r="E135" s="140" t="s">
        <v>1758</v>
      </c>
      <c r="F135" s="141" t="s">
        <v>1759</v>
      </c>
      <c r="G135" s="142" t="s">
        <v>173</v>
      </c>
      <c r="H135" s="143">
        <v>50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169</v>
      </c>
      <c r="AT135" s="150" t="s">
        <v>167</v>
      </c>
      <c r="AU135" s="150" t="s">
        <v>77</v>
      </c>
      <c r="AY135" s="14" t="s">
        <v>165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77</v>
      </c>
      <c r="BK135" s="151">
        <f t="shared" si="9"/>
        <v>0</v>
      </c>
      <c r="BL135" s="14" t="s">
        <v>169</v>
      </c>
      <c r="BM135" s="150" t="s">
        <v>217</v>
      </c>
    </row>
    <row r="136" spans="1:65" s="2" customFormat="1" ht="16.5" customHeight="1">
      <c r="A136" s="26"/>
      <c r="B136" s="138"/>
      <c r="C136" s="139" t="s">
        <v>69</v>
      </c>
      <c r="D136" s="139" t="s">
        <v>167</v>
      </c>
      <c r="E136" s="140" t="s">
        <v>1760</v>
      </c>
      <c r="F136" s="141" t="s">
        <v>1761</v>
      </c>
      <c r="G136" s="142" t="s">
        <v>173</v>
      </c>
      <c r="H136" s="143">
        <v>20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169</v>
      </c>
      <c r="AT136" s="150" t="s">
        <v>167</v>
      </c>
      <c r="AU136" s="150" t="s">
        <v>77</v>
      </c>
      <c r="AY136" s="14" t="s">
        <v>165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77</v>
      </c>
      <c r="BK136" s="151">
        <f t="shared" si="9"/>
        <v>0</v>
      </c>
      <c r="BL136" s="14" t="s">
        <v>169</v>
      </c>
      <c r="BM136" s="150" t="s">
        <v>221</v>
      </c>
    </row>
    <row r="137" spans="1:65" s="2" customFormat="1" ht="16.5" customHeight="1">
      <c r="A137" s="26"/>
      <c r="B137" s="138"/>
      <c r="C137" s="139" t="s">
        <v>69</v>
      </c>
      <c r="D137" s="139" t="s">
        <v>167</v>
      </c>
      <c r="E137" s="140" t="s">
        <v>1762</v>
      </c>
      <c r="F137" s="141" t="s">
        <v>1763</v>
      </c>
      <c r="G137" s="142" t="s">
        <v>1506</v>
      </c>
      <c r="H137" s="143">
        <v>1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34</v>
      </c>
      <c r="O137" s="148">
        <v>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169</v>
      </c>
      <c r="AT137" s="150" t="s">
        <v>167</v>
      </c>
      <c r="AU137" s="150" t="s">
        <v>77</v>
      </c>
      <c r="AY137" s="14" t="s">
        <v>165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77</v>
      </c>
      <c r="BK137" s="151">
        <f t="shared" si="9"/>
        <v>0</v>
      </c>
      <c r="BL137" s="14" t="s">
        <v>169</v>
      </c>
      <c r="BM137" s="150" t="s">
        <v>224</v>
      </c>
    </row>
    <row r="138" spans="1:65" s="2" customFormat="1" ht="16.5" customHeight="1">
      <c r="A138" s="26"/>
      <c r="B138" s="138"/>
      <c r="C138" s="139" t="s">
        <v>69</v>
      </c>
      <c r="D138" s="139" t="s">
        <v>167</v>
      </c>
      <c r="E138" s="140" t="s">
        <v>1764</v>
      </c>
      <c r="F138" s="141" t="s">
        <v>1604</v>
      </c>
      <c r="G138" s="142" t="s">
        <v>1506</v>
      </c>
      <c r="H138" s="143">
        <v>7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34</v>
      </c>
      <c r="O138" s="148">
        <v>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169</v>
      </c>
      <c r="AT138" s="150" t="s">
        <v>167</v>
      </c>
      <c r="AU138" s="150" t="s">
        <v>77</v>
      </c>
      <c r="AY138" s="14" t="s">
        <v>165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77</v>
      </c>
      <c r="BK138" s="151">
        <f t="shared" si="9"/>
        <v>0</v>
      </c>
      <c r="BL138" s="14" t="s">
        <v>169</v>
      </c>
      <c r="BM138" s="150" t="s">
        <v>228</v>
      </c>
    </row>
    <row r="139" spans="1:65" s="2" customFormat="1" ht="16.5" customHeight="1">
      <c r="A139" s="26"/>
      <c r="B139" s="138"/>
      <c r="C139" s="139" t="s">
        <v>69</v>
      </c>
      <c r="D139" s="139" t="s">
        <v>167</v>
      </c>
      <c r="E139" s="140" t="s">
        <v>1765</v>
      </c>
      <c r="F139" s="141" t="s">
        <v>1618</v>
      </c>
      <c r="G139" s="142" t="s">
        <v>1506</v>
      </c>
      <c r="H139" s="143">
        <v>1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169</v>
      </c>
      <c r="AT139" s="150" t="s">
        <v>167</v>
      </c>
      <c r="AU139" s="150" t="s">
        <v>77</v>
      </c>
      <c r="AY139" s="14" t="s">
        <v>165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77</v>
      </c>
      <c r="BK139" s="151">
        <f t="shared" si="9"/>
        <v>0</v>
      </c>
      <c r="BL139" s="14" t="s">
        <v>169</v>
      </c>
      <c r="BM139" s="150" t="s">
        <v>231</v>
      </c>
    </row>
    <row r="140" spans="1:65" s="2" customFormat="1" ht="16.5" customHeight="1">
      <c r="A140" s="26"/>
      <c r="B140" s="138"/>
      <c r="C140" s="139" t="s">
        <v>69</v>
      </c>
      <c r="D140" s="139" t="s">
        <v>167</v>
      </c>
      <c r="E140" s="140" t="s">
        <v>1766</v>
      </c>
      <c r="F140" s="141" t="s">
        <v>1767</v>
      </c>
      <c r="G140" s="142" t="s">
        <v>1506</v>
      </c>
      <c r="H140" s="143">
        <v>1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169</v>
      </c>
      <c r="AT140" s="150" t="s">
        <v>167</v>
      </c>
      <c r="AU140" s="150" t="s">
        <v>77</v>
      </c>
      <c r="AY140" s="14" t="s">
        <v>165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77</v>
      </c>
      <c r="BK140" s="151">
        <f t="shared" si="9"/>
        <v>0</v>
      </c>
      <c r="BL140" s="14" t="s">
        <v>169</v>
      </c>
      <c r="BM140" s="150" t="s">
        <v>236</v>
      </c>
    </row>
    <row r="141" spans="1:65" s="2" customFormat="1" ht="44.25" customHeight="1">
      <c r="A141" s="26"/>
      <c r="B141" s="138"/>
      <c r="C141" s="139" t="s">
        <v>69</v>
      </c>
      <c r="D141" s="139" t="s">
        <v>167</v>
      </c>
      <c r="E141" s="140" t="s">
        <v>1768</v>
      </c>
      <c r="F141" s="141" t="s">
        <v>1769</v>
      </c>
      <c r="G141" s="142" t="s">
        <v>1506</v>
      </c>
      <c r="H141" s="143">
        <v>1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169</v>
      </c>
      <c r="AT141" s="150" t="s">
        <v>167</v>
      </c>
      <c r="AU141" s="150" t="s">
        <v>77</v>
      </c>
      <c r="AY141" s="14" t="s">
        <v>165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77</v>
      </c>
      <c r="BK141" s="151">
        <f t="shared" si="9"/>
        <v>0</v>
      </c>
      <c r="BL141" s="14" t="s">
        <v>169</v>
      </c>
      <c r="BM141" s="150" t="s">
        <v>240</v>
      </c>
    </row>
    <row r="142" spans="1:65" s="2" customFormat="1" ht="44.25" customHeight="1">
      <c r="A142" s="26"/>
      <c r="B142" s="138"/>
      <c r="C142" s="139" t="s">
        <v>69</v>
      </c>
      <c r="D142" s="139" t="s">
        <v>167</v>
      </c>
      <c r="E142" s="140" t="s">
        <v>1770</v>
      </c>
      <c r="F142" s="141" t="s">
        <v>1771</v>
      </c>
      <c r="G142" s="142" t="s">
        <v>1506</v>
      </c>
      <c r="H142" s="143">
        <v>2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34</v>
      </c>
      <c r="O142" s="148">
        <v>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169</v>
      </c>
      <c r="AT142" s="150" t="s">
        <v>167</v>
      </c>
      <c r="AU142" s="150" t="s">
        <v>77</v>
      </c>
      <c r="AY142" s="14" t="s">
        <v>165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77</v>
      </c>
      <c r="BK142" s="151">
        <f t="shared" si="9"/>
        <v>0</v>
      </c>
      <c r="BL142" s="14" t="s">
        <v>169</v>
      </c>
      <c r="BM142" s="150" t="s">
        <v>243</v>
      </c>
    </row>
    <row r="143" spans="1:65" s="2" customFormat="1" ht="44.25" customHeight="1">
      <c r="A143" s="26"/>
      <c r="B143" s="138"/>
      <c r="C143" s="139" t="s">
        <v>69</v>
      </c>
      <c r="D143" s="139" t="s">
        <v>167</v>
      </c>
      <c r="E143" s="140" t="s">
        <v>1772</v>
      </c>
      <c r="F143" s="141" t="s">
        <v>1773</v>
      </c>
      <c r="G143" s="142" t="s">
        <v>1506</v>
      </c>
      <c r="H143" s="143">
        <v>6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34</v>
      </c>
      <c r="O143" s="148">
        <v>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169</v>
      </c>
      <c r="AT143" s="150" t="s">
        <v>167</v>
      </c>
      <c r="AU143" s="150" t="s">
        <v>77</v>
      </c>
      <c r="AY143" s="14" t="s">
        <v>165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77</v>
      </c>
      <c r="BK143" s="151">
        <f t="shared" si="9"/>
        <v>0</v>
      </c>
      <c r="BL143" s="14" t="s">
        <v>169</v>
      </c>
      <c r="BM143" s="150" t="s">
        <v>246</v>
      </c>
    </row>
    <row r="144" spans="1:65" s="2" customFormat="1" ht="44.25" customHeight="1">
      <c r="A144" s="26"/>
      <c r="B144" s="138"/>
      <c r="C144" s="139" t="s">
        <v>69</v>
      </c>
      <c r="D144" s="139" t="s">
        <v>167</v>
      </c>
      <c r="E144" s="140" t="s">
        <v>1774</v>
      </c>
      <c r="F144" s="141" t="s">
        <v>1775</v>
      </c>
      <c r="G144" s="142" t="s">
        <v>1506</v>
      </c>
      <c r="H144" s="143">
        <v>5</v>
      </c>
      <c r="I144" s="144"/>
      <c r="J144" s="144">
        <f t="shared" si="0"/>
        <v>0</v>
      </c>
      <c r="K144" s="145"/>
      <c r="L144" s="27"/>
      <c r="M144" s="146" t="s">
        <v>1</v>
      </c>
      <c r="N144" s="147" t="s">
        <v>34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169</v>
      </c>
      <c r="AT144" s="150" t="s">
        <v>167</v>
      </c>
      <c r="AU144" s="150" t="s">
        <v>77</v>
      </c>
      <c r="AY144" s="14" t="s">
        <v>165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77</v>
      </c>
      <c r="BK144" s="151">
        <f t="shared" si="9"/>
        <v>0</v>
      </c>
      <c r="BL144" s="14" t="s">
        <v>169</v>
      </c>
      <c r="BM144" s="150" t="s">
        <v>250</v>
      </c>
    </row>
    <row r="145" spans="1:65" s="2" customFormat="1" ht="24.15" customHeight="1">
      <c r="A145" s="26"/>
      <c r="B145" s="138"/>
      <c r="C145" s="139" t="s">
        <v>69</v>
      </c>
      <c r="D145" s="139" t="s">
        <v>167</v>
      </c>
      <c r="E145" s="140" t="s">
        <v>1776</v>
      </c>
      <c r="F145" s="141" t="s">
        <v>1777</v>
      </c>
      <c r="G145" s="142" t="s">
        <v>1506</v>
      </c>
      <c r="H145" s="143">
        <v>3</v>
      </c>
      <c r="I145" s="144"/>
      <c r="J145" s="144">
        <f t="shared" si="0"/>
        <v>0</v>
      </c>
      <c r="K145" s="145"/>
      <c r="L145" s="27"/>
      <c r="M145" s="146" t="s">
        <v>1</v>
      </c>
      <c r="N145" s="147" t="s">
        <v>34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169</v>
      </c>
      <c r="AT145" s="150" t="s">
        <v>167</v>
      </c>
      <c r="AU145" s="150" t="s">
        <v>77</v>
      </c>
      <c r="AY145" s="14" t="s">
        <v>165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77</v>
      </c>
      <c r="BK145" s="151">
        <f t="shared" si="9"/>
        <v>0</v>
      </c>
      <c r="BL145" s="14" t="s">
        <v>169</v>
      </c>
      <c r="BM145" s="150" t="s">
        <v>253</v>
      </c>
    </row>
    <row r="146" spans="1:65" s="2" customFormat="1" ht="24.15" customHeight="1">
      <c r="A146" s="26"/>
      <c r="B146" s="138"/>
      <c r="C146" s="139" t="s">
        <v>69</v>
      </c>
      <c r="D146" s="139" t="s">
        <v>167</v>
      </c>
      <c r="E146" s="140" t="s">
        <v>1778</v>
      </c>
      <c r="F146" s="141" t="s">
        <v>1779</v>
      </c>
      <c r="G146" s="142" t="s">
        <v>1506</v>
      </c>
      <c r="H146" s="143">
        <v>1</v>
      </c>
      <c r="I146" s="144"/>
      <c r="J146" s="144">
        <f t="shared" si="0"/>
        <v>0</v>
      </c>
      <c r="K146" s="145"/>
      <c r="L146" s="27"/>
      <c r="M146" s="146" t="s">
        <v>1</v>
      </c>
      <c r="N146" s="147" t="s">
        <v>34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169</v>
      </c>
      <c r="AT146" s="150" t="s">
        <v>167</v>
      </c>
      <c r="AU146" s="150" t="s">
        <v>77</v>
      </c>
      <c r="AY146" s="14" t="s">
        <v>165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77</v>
      </c>
      <c r="BK146" s="151">
        <f t="shared" si="9"/>
        <v>0</v>
      </c>
      <c r="BL146" s="14" t="s">
        <v>169</v>
      </c>
      <c r="BM146" s="150" t="s">
        <v>257</v>
      </c>
    </row>
    <row r="147" spans="1:65" s="2" customFormat="1" ht="24.15" customHeight="1">
      <c r="A147" s="26"/>
      <c r="B147" s="138"/>
      <c r="C147" s="139" t="s">
        <v>69</v>
      </c>
      <c r="D147" s="139" t="s">
        <v>167</v>
      </c>
      <c r="E147" s="140" t="s">
        <v>1780</v>
      </c>
      <c r="F147" s="141" t="s">
        <v>1781</v>
      </c>
      <c r="G147" s="142" t="s">
        <v>1506</v>
      </c>
      <c r="H147" s="143">
        <v>4</v>
      </c>
      <c r="I147" s="144"/>
      <c r="J147" s="144">
        <f t="shared" si="0"/>
        <v>0</v>
      </c>
      <c r="K147" s="145"/>
      <c r="L147" s="27"/>
      <c r="M147" s="146" t="s">
        <v>1</v>
      </c>
      <c r="N147" s="147" t="s">
        <v>34</v>
      </c>
      <c r="O147" s="148">
        <v>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169</v>
      </c>
      <c r="AT147" s="150" t="s">
        <v>167</v>
      </c>
      <c r="AU147" s="150" t="s">
        <v>77</v>
      </c>
      <c r="AY147" s="14" t="s">
        <v>165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77</v>
      </c>
      <c r="BK147" s="151">
        <f t="shared" si="9"/>
        <v>0</v>
      </c>
      <c r="BL147" s="14" t="s">
        <v>169</v>
      </c>
      <c r="BM147" s="150" t="s">
        <v>258</v>
      </c>
    </row>
    <row r="148" spans="1:65" s="2" customFormat="1" ht="24.15" customHeight="1">
      <c r="A148" s="26"/>
      <c r="B148" s="138"/>
      <c r="C148" s="139" t="s">
        <v>69</v>
      </c>
      <c r="D148" s="139" t="s">
        <v>167</v>
      </c>
      <c r="E148" s="140" t="s">
        <v>1782</v>
      </c>
      <c r="F148" s="141" t="s">
        <v>1783</v>
      </c>
      <c r="G148" s="142" t="s">
        <v>1506</v>
      </c>
      <c r="H148" s="143">
        <v>1</v>
      </c>
      <c r="I148" s="144"/>
      <c r="J148" s="144">
        <f t="shared" si="0"/>
        <v>0</v>
      </c>
      <c r="K148" s="145"/>
      <c r="L148" s="27"/>
      <c r="M148" s="146" t="s">
        <v>1</v>
      </c>
      <c r="N148" s="147" t="s">
        <v>34</v>
      </c>
      <c r="O148" s="148">
        <v>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169</v>
      </c>
      <c r="AT148" s="150" t="s">
        <v>167</v>
      </c>
      <c r="AU148" s="150" t="s">
        <v>77</v>
      </c>
      <c r="AY148" s="14" t="s">
        <v>165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77</v>
      </c>
      <c r="BK148" s="151">
        <f t="shared" si="9"/>
        <v>0</v>
      </c>
      <c r="BL148" s="14" t="s">
        <v>169</v>
      </c>
      <c r="BM148" s="150" t="s">
        <v>261</v>
      </c>
    </row>
    <row r="149" spans="1:65" s="2" customFormat="1" ht="24.15" customHeight="1">
      <c r="A149" s="26"/>
      <c r="B149" s="138"/>
      <c r="C149" s="139" t="s">
        <v>69</v>
      </c>
      <c r="D149" s="139" t="s">
        <v>167</v>
      </c>
      <c r="E149" s="140" t="s">
        <v>1784</v>
      </c>
      <c r="F149" s="141" t="s">
        <v>1785</v>
      </c>
      <c r="G149" s="142" t="s">
        <v>1506</v>
      </c>
      <c r="H149" s="143">
        <v>1</v>
      </c>
      <c r="I149" s="144"/>
      <c r="J149" s="144">
        <f t="shared" si="0"/>
        <v>0</v>
      </c>
      <c r="K149" s="145"/>
      <c r="L149" s="27"/>
      <c r="M149" s="146" t="s">
        <v>1</v>
      </c>
      <c r="N149" s="147" t="s">
        <v>34</v>
      </c>
      <c r="O149" s="148">
        <v>0</v>
      </c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169</v>
      </c>
      <c r="AT149" s="150" t="s">
        <v>167</v>
      </c>
      <c r="AU149" s="150" t="s">
        <v>77</v>
      </c>
      <c r="AY149" s="14" t="s">
        <v>165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77</v>
      </c>
      <c r="BK149" s="151">
        <f t="shared" si="9"/>
        <v>0</v>
      </c>
      <c r="BL149" s="14" t="s">
        <v>169</v>
      </c>
      <c r="BM149" s="150" t="s">
        <v>262</v>
      </c>
    </row>
    <row r="150" spans="1:65" s="2" customFormat="1" ht="16.5" customHeight="1">
      <c r="A150" s="26"/>
      <c r="B150" s="138"/>
      <c r="C150" s="139" t="s">
        <v>69</v>
      </c>
      <c r="D150" s="139" t="s">
        <v>167</v>
      </c>
      <c r="E150" s="140" t="s">
        <v>1786</v>
      </c>
      <c r="F150" s="141" t="s">
        <v>1787</v>
      </c>
      <c r="G150" s="142" t="s">
        <v>1506</v>
      </c>
      <c r="H150" s="143">
        <v>1</v>
      </c>
      <c r="I150" s="144"/>
      <c r="J150" s="144">
        <f t="shared" si="0"/>
        <v>0</v>
      </c>
      <c r="K150" s="145"/>
      <c r="L150" s="27"/>
      <c r="M150" s="146" t="s">
        <v>1</v>
      </c>
      <c r="N150" s="147" t="s">
        <v>34</v>
      </c>
      <c r="O150" s="148">
        <v>0</v>
      </c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169</v>
      </c>
      <c r="AT150" s="150" t="s">
        <v>167</v>
      </c>
      <c r="AU150" s="150" t="s">
        <v>77</v>
      </c>
      <c r="AY150" s="14" t="s">
        <v>165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77</v>
      </c>
      <c r="BK150" s="151">
        <f t="shared" si="9"/>
        <v>0</v>
      </c>
      <c r="BL150" s="14" t="s">
        <v>169</v>
      </c>
      <c r="BM150" s="150" t="s">
        <v>264</v>
      </c>
    </row>
    <row r="151" spans="1:65" s="2" customFormat="1" ht="24.15" customHeight="1">
      <c r="A151" s="26"/>
      <c r="B151" s="138"/>
      <c r="C151" s="139" t="s">
        <v>69</v>
      </c>
      <c r="D151" s="139" t="s">
        <v>167</v>
      </c>
      <c r="E151" s="140" t="s">
        <v>1788</v>
      </c>
      <c r="F151" s="141" t="s">
        <v>1789</v>
      </c>
      <c r="G151" s="142" t="s">
        <v>1506</v>
      </c>
      <c r="H151" s="143">
        <v>14</v>
      </c>
      <c r="I151" s="144"/>
      <c r="J151" s="144">
        <f t="shared" si="0"/>
        <v>0</v>
      </c>
      <c r="K151" s="145"/>
      <c r="L151" s="27"/>
      <c r="M151" s="146" t="s">
        <v>1</v>
      </c>
      <c r="N151" s="147" t="s">
        <v>34</v>
      </c>
      <c r="O151" s="148">
        <v>0</v>
      </c>
      <c r="P151" s="148">
        <f t="shared" si="1"/>
        <v>0</v>
      </c>
      <c r="Q151" s="148">
        <v>0</v>
      </c>
      <c r="R151" s="148">
        <f t="shared" si="2"/>
        <v>0</v>
      </c>
      <c r="S151" s="148">
        <v>0</v>
      </c>
      <c r="T151" s="14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169</v>
      </c>
      <c r="AT151" s="150" t="s">
        <v>167</v>
      </c>
      <c r="AU151" s="150" t="s">
        <v>77</v>
      </c>
      <c r="AY151" s="14" t="s">
        <v>165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4" t="s">
        <v>77</v>
      </c>
      <c r="BK151" s="151">
        <f t="shared" si="9"/>
        <v>0</v>
      </c>
      <c r="BL151" s="14" t="s">
        <v>169</v>
      </c>
      <c r="BM151" s="150" t="s">
        <v>265</v>
      </c>
    </row>
    <row r="152" spans="1:65" s="2" customFormat="1" ht="24.15" customHeight="1">
      <c r="A152" s="26"/>
      <c r="B152" s="138"/>
      <c r="C152" s="139" t="s">
        <v>69</v>
      </c>
      <c r="D152" s="139" t="s">
        <v>167</v>
      </c>
      <c r="E152" s="140" t="s">
        <v>1790</v>
      </c>
      <c r="F152" s="141" t="s">
        <v>1791</v>
      </c>
      <c r="G152" s="142" t="s">
        <v>1506</v>
      </c>
      <c r="H152" s="143">
        <v>10</v>
      </c>
      <c r="I152" s="144"/>
      <c r="J152" s="144">
        <f t="shared" si="0"/>
        <v>0</v>
      </c>
      <c r="K152" s="145"/>
      <c r="L152" s="27"/>
      <c r="M152" s="146" t="s">
        <v>1</v>
      </c>
      <c r="N152" s="147" t="s">
        <v>34</v>
      </c>
      <c r="O152" s="148">
        <v>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169</v>
      </c>
      <c r="AT152" s="150" t="s">
        <v>167</v>
      </c>
      <c r="AU152" s="150" t="s">
        <v>77</v>
      </c>
      <c r="AY152" s="14" t="s">
        <v>165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4" t="s">
        <v>77</v>
      </c>
      <c r="BK152" s="151">
        <f t="shared" si="9"/>
        <v>0</v>
      </c>
      <c r="BL152" s="14" t="s">
        <v>169</v>
      </c>
      <c r="BM152" s="150" t="s">
        <v>267</v>
      </c>
    </row>
    <row r="153" spans="1:65" s="2" customFormat="1" ht="24.15" customHeight="1">
      <c r="A153" s="26"/>
      <c r="B153" s="138"/>
      <c r="C153" s="139" t="s">
        <v>69</v>
      </c>
      <c r="D153" s="139" t="s">
        <v>167</v>
      </c>
      <c r="E153" s="140" t="s">
        <v>1792</v>
      </c>
      <c r="F153" s="141" t="s">
        <v>1793</v>
      </c>
      <c r="G153" s="142" t="s">
        <v>1506</v>
      </c>
      <c r="H153" s="143">
        <v>1</v>
      </c>
      <c r="I153" s="144"/>
      <c r="J153" s="144">
        <f t="shared" si="0"/>
        <v>0</v>
      </c>
      <c r="K153" s="145"/>
      <c r="L153" s="27"/>
      <c r="M153" s="146" t="s">
        <v>1</v>
      </c>
      <c r="N153" s="147" t="s">
        <v>34</v>
      </c>
      <c r="O153" s="148">
        <v>0</v>
      </c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169</v>
      </c>
      <c r="AT153" s="150" t="s">
        <v>167</v>
      </c>
      <c r="AU153" s="150" t="s">
        <v>77</v>
      </c>
      <c r="AY153" s="14" t="s">
        <v>165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4" t="s">
        <v>77</v>
      </c>
      <c r="BK153" s="151">
        <f t="shared" si="9"/>
        <v>0</v>
      </c>
      <c r="BL153" s="14" t="s">
        <v>169</v>
      </c>
      <c r="BM153" s="150" t="s">
        <v>268</v>
      </c>
    </row>
    <row r="154" spans="1:65" s="2" customFormat="1" ht="16.5" customHeight="1">
      <c r="A154" s="26"/>
      <c r="B154" s="138"/>
      <c r="C154" s="139" t="s">
        <v>69</v>
      </c>
      <c r="D154" s="139" t="s">
        <v>167</v>
      </c>
      <c r="E154" s="140" t="s">
        <v>1794</v>
      </c>
      <c r="F154" s="141" t="s">
        <v>1795</v>
      </c>
      <c r="G154" s="142" t="s">
        <v>1796</v>
      </c>
      <c r="H154" s="143">
        <v>1</v>
      </c>
      <c r="I154" s="144"/>
      <c r="J154" s="144">
        <f t="shared" si="0"/>
        <v>0</v>
      </c>
      <c r="K154" s="145"/>
      <c r="L154" s="27"/>
      <c r="M154" s="146" t="s">
        <v>1</v>
      </c>
      <c r="N154" s="147" t="s">
        <v>34</v>
      </c>
      <c r="O154" s="148">
        <v>0</v>
      </c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169</v>
      </c>
      <c r="AT154" s="150" t="s">
        <v>167</v>
      </c>
      <c r="AU154" s="150" t="s">
        <v>77</v>
      </c>
      <c r="AY154" s="14" t="s">
        <v>165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4" t="s">
        <v>77</v>
      </c>
      <c r="BK154" s="151">
        <f t="shared" si="9"/>
        <v>0</v>
      </c>
      <c r="BL154" s="14" t="s">
        <v>169</v>
      </c>
      <c r="BM154" s="150" t="s">
        <v>270</v>
      </c>
    </row>
    <row r="155" spans="1:65" s="2" customFormat="1" ht="16.5" customHeight="1">
      <c r="A155" s="26"/>
      <c r="B155" s="138"/>
      <c r="C155" s="139" t="s">
        <v>69</v>
      </c>
      <c r="D155" s="139" t="s">
        <v>167</v>
      </c>
      <c r="E155" s="140" t="s">
        <v>1797</v>
      </c>
      <c r="F155" s="141" t="s">
        <v>1798</v>
      </c>
      <c r="G155" s="142" t="s">
        <v>1796</v>
      </c>
      <c r="H155" s="143">
        <v>1</v>
      </c>
      <c r="I155" s="144"/>
      <c r="J155" s="144">
        <f t="shared" si="0"/>
        <v>0</v>
      </c>
      <c r="K155" s="145"/>
      <c r="L155" s="27"/>
      <c r="M155" s="146" t="s">
        <v>1</v>
      </c>
      <c r="N155" s="147" t="s">
        <v>34</v>
      </c>
      <c r="O155" s="148">
        <v>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169</v>
      </c>
      <c r="AT155" s="150" t="s">
        <v>167</v>
      </c>
      <c r="AU155" s="150" t="s">
        <v>77</v>
      </c>
      <c r="AY155" s="14" t="s">
        <v>165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4" t="s">
        <v>77</v>
      </c>
      <c r="BK155" s="151">
        <f t="shared" si="9"/>
        <v>0</v>
      </c>
      <c r="BL155" s="14" t="s">
        <v>169</v>
      </c>
      <c r="BM155" s="150" t="s">
        <v>273</v>
      </c>
    </row>
    <row r="156" spans="1:65" s="2" customFormat="1" ht="16.5" customHeight="1">
      <c r="A156" s="26"/>
      <c r="B156" s="138"/>
      <c r="C156" s="139" t="s">
        <v>69</v>
      </c>
      <c r="D156" s="139" t="s">
        <v>167</v>
      </c>
      <c r="E156" s="140" t="s">
        <v>1799</v>
      </c>
      <c r="F156" s="141" t="s">
        <v>1800</v>
      </c>
      <c r="G156" s="142" t="s">
        <v>173</v>
      </c>
      <c r="H156" s="143">
        <v>288</v>
      </c>
      <c r="I156" s="144"/>
      <c r="J156" s="144">
        <f t="shared" si="0"/>
        <v>0</v>
      </c>
      <c r="K156" s="145"/>
      <c r="L156" s="27"/>
      <c r="M156" s="146" t="s">
        <v>1</v>
      </c>
      <c r="N156" s="147" t="s">
        <v>34</v>
      </c>
      <c r="O156" s="148">
        <v>0</v>
      </c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169</v>
      </c>
      <c r="AT156" s="150" t="s">
        <v>167</v>
      </c>
      <c r="AU156" s="150" t="s">
        <v>77</v>
      </c>
      <c r="AY156" s="14" t="s">
        <v>165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4" t="s">
        <v>77</v>
      </c>
      <c r="BK156" s="151">
        <f t="shared" si="9"/>
        <v>0</v>
      </c>
      <c r="BL156" s="14" t="s">
        <v>169</v>
      </c>
      <c r="BM156" s="150" t="s">
        <v>275</v>
      </c>
    </row>
    <row r="157" spans="1:65" s="2" customFormat="1" ht="16.5" customHeight="1">
      <c r="A157" s="26"/>
      <c r="B157" s="138"/>
      <c r="C157" s="139" t="s">
        <v>69</v>
      </c>
      <c r="D157" s="139" t="s">
        <v>167</v>
      </c>
      <c r="E157" s="140" t="s">
        <v>1801</v>
      </c>
      <c r="F157" s="141" t="s">
        <v>1802</v>
      </c>
      <c r="G157" s="142" t="s">
        <v>173</v>
      </c>
      <c r="H157" s="143">
        <v>288</v>
      </c>
      <c r="I157" s="144"/>
      <c r="J157" s="144">
        <f t="shared" si="0"/>
        <v>0</v>
      </c>
      <c r="K157" s="145"/>
      <c r="L157" s="27"/>
      <c r="M157" s="146" t="s">
        <v>1</v>
      </c>
      <c r="N157" s="147" t="s">
        <v>34</v>
      </c>
      <c r="O157" s="148">
        <v>0</v>
      </c>
      <c r="P157" s="148">
        <f t="shared" si="1"/>
        <v>0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169</v>
      </c>
      <c r="AT157" s="150" t="s">
        <v>167</v>
      </c>
      <c r="AU157" s="150" t="s">
        <v>77</v>
      </c>
      <c r="AY157" s="14" t="s">
        <v>165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4" t="s">
        <v>77</v>
      </c>
      <c r="BK157" s="151">
        <f t="shared" si="9"/>
        <v>0</v>
      </c>
      <c r="BL157" s="14" t="s">
        <v>169</v>
      </c>
      <c r="BM157" s="150" t="s">
        <v>276</v>
      </c>
    </row>
    <row r="158" spans="1:65" s="2" customFormat="1" ht="16.5" customHeight="1">
      <c r="A158" s="26"/>
      <c r="B158" s="138"/>
      <c r="C158" s="139" t="s">
        <v>69</v>
      </c>
      <c r="D158" s="139" t="s">
        <v>167</v>
      </c>
      <c r="E158" s="140" t="s">
        <v>1803</v>
      </c>
      <c r="F158" s="141" t="s">
        <v>1804</v>
      </c>
      <c r="G158" s="142" t="s">
        <v>1506</v>
      </c>
      <c r="H158" s="143">
        <v>1</v>
      </c>
      <c r="I158" s="144"/>
      <c r="J158" s="144">
        <f t="shared" si="0"/>
        <v>0</v>
      </c>
      <c r="K158" s="145"/>
      <c r="L158" s="27"/>
      <c r="M158" s="146" t="s">
        <v>1</v>
      </c>
      <c r="N158" s="147" t="s">
        <v>34</v>
      </c>
      <c r="O158" s="148">
        <v>0</v>
      </c>
      <c r="P158" s="148">
        <f t="shared" si="1"/>
        <v>0</v>
      </c>
      <c r="Q158" s="148">
        <v>0</v>
      </c>
      <c r="R158" s="148">
        <f t="shared" si="2"/>
        <v>0</v>
      </c>
      <c r="S158" s="148">
        <v>0</v>
      </c>
      <c r="T158" s="149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169</v>
      </c>
      <c r="AT158" s="150" t="s">
        <v>167</v>
      </c>
      <c r="AU158" s="150" t="s">
        <v>77</v>
      </c>
      <c r="AY158" s="14" t="s">
        <v>165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4" t="s">
        <v>77</v>
      </c>
      <c r="BK158" s="151">
        <f t="shared" si="9"/>
        <v>0</v>
      </c>
      <c r="BL158" s="14" t="s">
        <v>169</v>
      </c>
      <c r="BM158" s="150" t="s">
        <v>280</v>
      </c>
    </row>
    <row r="159" spans="1:65" s="2" customFormat="1" ht="24.15" customHeight="1">
      <c r="A159" s="26"/>
      <c r="B159" s="138"/>
      <c r="C159" s="139" t="s">
        <v>69</v>
      </c>
      <c r="D159" s="139" t="s">
        <v>167</v>
      </c>
      <c r="E159" s="140" t="s">
        <v>1805</v>
      </c>
      <c r="F159" s="141" t="s">
        <v>1806</v>
      </c>
      <c r="G159" s="142" t="s">
        <v>1796</v>
      </c>
      <c r="H159" s="143">
        <v>1</v>
      </c>
      <c r="I159" s="144"/>
      <c r="J159" s="144">
        <f t="shared" si="0"/>
        <v>0</v>
      </c>
      <c r="K159" s="145"/>
      <c r="L159" s="27"/>
      <c r="M159" s="146" t="s">
        <v>1</v>
      </c>
      <c r="N159" s="147" t="s">
        <v>34</v>
      </c>
      <c r="O159" s="148">
        <v>0</v>
      </c>
      <c r="P159" s="148">
        <f t="shared" si="1"/>
        <v>0</v>
      </c>
      <c r="Q159" s="148">
        <v>0</v>
      </c>
      <c r="R159" s="148">
        <f t="shared" si="2"/>
        <v>0</v>
      </c>
      <c r="S159" s="148">
        <v>0</v>
      </c>
      <c r="T159" s="149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169</v>
      </c>
      <c r="AT159" s="150" t="s">
        <v>167</v>
      </c>
      <c r="AU159" s="150" t="s">
        <v>77</v>
      </c>
      <c r="AY159" s="14" t="s">
        <v>165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4" t="s">
        <v>77</v>
      </c>
      <c r="BK159" s="151">
        <f t="shared" si="9"/>
        <v>0</v>
      </c>
      <c r="BL159" s="14" t="s">
        <v>169</v>
      </c>
      <c r="BM159" s="150" t="s">
        <v>281</v>
      </c>
    </row>
    <row r="160" spans="1:65" s="2" customFormat="1" ht="21.75" customHeight="1">
      <c r="A160" s="26"/>
      <c r="B160" s="138"/>
      <c r="C160" s="139" t="s">
        <v>69</v>
      </c>
      <c r="D160" s="139" t="s">
        <v>167</v>
      </c>
      <c r="E160" s="140" t="s">
        <v>1807</v>
      </c>
      <c r="F160" s="141" t="s">
        <v>1642</v>
      </c>
      <c r="G160" s="142" t="s">
        <v>815</v>
      </c>
      <c r="H160" s="143">
        <v>0.03</v>
      </c>
      <c r="I160" s="144"/>
      <c r="J160" s="144">
        <f t="shared" si="0"/>
        <v>0</v>
      </c>
      <c r="K160" s="145"/>
      <c r="L160" s="27"/>
      <c r="M160" s="162" t="s">
        <v>1</v>
      </c>
      <c r="N160" s="163" t="s">
        <v>34</v>
      </c>
      <c r="O160" s="164">
        <v>0</v>
      </c>
      <c r="P160" s="164">
        <f t="shared" si="1"/>
        <v>0</v>
      </c>
      <c r="Q160" s="164">
        <v>0</v>
      </c>
      <c r="R160" s="164">
        <f t="shared" si="2"/>
        <v>0</v>
      </c>
      <c r="S160" s="164">
        <v>0</v>
      </c>
      <c r="T160" s="165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169</v>
      </c>
      <c r="AT160" s="150" t="s">
        <v>167</v>
      </c>
      <c r="AU160" s="150" t="s">
        <v>77</v>
      </c>
      <c r="AY160" s="14" t="s">
        <v>165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4" t="s">
        <v>77</v>
      </c>
      <c r="BK160" s="151">
        <f t="shared" si="9"/>
        <v>0</v>
      </c>
      <c r="BL160" s="14" t="s">
        <v>169</v>
      </c>
      <c r="BM160" s="150" t="s">
        <v>283</v>
      </c>
    </row>
    <row r="161" spans="1:31" s="2" customFormat="1" ht="6.9" customHeight="1">
      <c r="A161" s="26"/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27"/>
      <c r="M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</sheetData>
  <autoFilter ref="C116:K160" xr:uid="{00000000-0009-0000-0000-000006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215"/>
  <sheetViews>
    <sheetView showGridLines="0" topLeftCell="A80" workbookViewId="0">
      <selection activeCell="I210" sqref="I210:I21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97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1808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ROUND(J125,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ROUND((SUM(BE125:BE214)),  2)</f>
        <v>0</v>
      </c>
      <c r="G33" s="26"/>
      <c r="H33" s="26"/>
      <c r="I33" s="95">
        <v>0.21</v>
      </c>
      <c r="J33" s="94">
        <f>ROUND(((SUM(BE125:BE214))*I33),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ROUND((SUM(BF125:BF214)),  2)</f>
        <v>0</v>
      </c>
      <c r="G34" s="26"/>
      <c r="H34" s="26"/>
      <c r="I34" s="95">
        <v>0.15</v>
      </c>
      <c r="J34" s="94">
        <f>ROUND(((SUM(BF125:BF214))*I34),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ROUND((SUM(BG125:BG214)),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ROUND((SUM(BH125:BH214)),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ROUND((SUM(BI125:BI214)),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Objekt7 - SI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J125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9" customFormat="1" ht="24.9" customHeight="1">
      <c r="B97" s="107"/>
      <c r="D97" s="108" t="s">
        <v>1809</v>
      </c>
      <c r="E97" s="109"/>
      <c r="F97" s="109"/>
      <c r="G97" s="109"/>
      <c r="H97" s="109"/>
      <c r="I97" s="109"/>
      <c r="J97" s="110">
        <f>J126</f>
        <v>0</v>
      </c>
      <c r="L97" s="107"/>
    </row>
    <row r="98" spans="1:31" s="9" customFormat="1" ht="24.9" customHeight="1">
      <c r="B98" s="107"/>
      <c r="D98" s="108" t="s">
        <v>1810</v>
      </c>
      <c r="E98" s="109"/>
      <c r="F98" s="109"/>
      <c r="G98" s="109"/>
      <c r="H98" s="109"/>
      <c r="I98" s="109"/>
      <c r="J98" s="110">
        <f>J137</f>
        <v>0</v>
      </c>
      <c r="L98" s="107"/>
    </row>
    <row r="99" spans="1:31" s="9" customFormat="1" ht="24.9" customHeight="1">
      <c r="B99" s="107"/>
      <c r="D99" s="108" t="s">
        <v>1811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1:31" s="9" customFormat="1" ht="24.9" customHeight="1">
      <c r="B100" s="107"/>
      <c r="D100" s="108" t="s">
        <v>1812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1:31" s="9" customFormat="1" ht="24.9" customHeight="1">
      <c r="B101" s="107"/>
      <c r="D101" s="108" t="s">
        <v>1813</v>
      </c>
      <c r="E101" s="109"/>
      <c r="F101" s="109"/>
      <c r="G101" s="109"/>
      <c r="H101" s="109"/>
      <c r="I101" s="109"/>
      <c r="J101" s="110">
        <f>J164</f>
        <v>0</v>
      </c>
      <c r="L101" s="107"/>
    </row>
    <row r="102" spans="1:31" s="9" customFormat="1" ht="24.9" customHeight="1">
      <c r="B102" s="107"/>
      <c r="D102" s="108" t="s">
        <v>1814</v>
      </c>
      <c r="E102" s="109"/>
      <c r="F102" s="109"/>
      <c r="G102" s="109"/>
      <c r="H102" s="109"/>
      <c r="I102" s="109"/>
      <c r="J102" s="110">
        <f>J178</f>
        <v>0</v>
      </c>
      <c r="L102" s="107"/>
    </row>
    <row r="103" spans="1:31" s="9" customFormat="1" ht="24.9" customHeight="1">
      <c r="B103" s="107"/>
      <c r="D103" s="108" t="s">
        <v>1815</v>
      </c>
      <c r="E103" s="109"/>
      <c r="F103" s="109"/>
      <c r="G103" s="109"/>
      <c r="H103" s="109"/>
      <c r="I103" s="109"/>
      <c r="J103" s="110">
        <f>J183</f>
        <v>0</v>
      </c>
      <c r="L103" s="107"/>
    </row>
    <row r="104" spans="1:31" s="9" customFormat="1" ht="24.9" customHeight="1">
      <c r="B104" s="107"/>
      <c r="D104" s="108" t="s">
        <v>1816</v>
      </c>
      <c r="E104" s="109"/>
      <c r="F104" s="109"/>
      <c r="G104" s="109"/>
      <c r="H104" s="109"/>
      <c r="I104" s="109"/>
      <c r="J104" s="110">
        <f>J205</f>
        <v>0</v>
      </c>
      <c r="L104" s="107"/>
    </row>
    <row r="105" spans="1:31" s="9" customFormat="1" ht="24.9" customHeight="1">
      <c r="B105" s="107"/>
      <c r="D105" s="108" t="s">
        <v>1817</v>
      </c>
      <c r="E105" s="109"/>
      <c r="F105" s="109"/>
      <c r="G105" s="109"/>
      <c r="H105" s="109"/>
      <c r="I105" s="109"/>
      <c r="J105" s="110">
        <f>J209</f>
        <v>0</v>
      </c>
      <c r="L105" s="107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" customHeight="1">
      <c r="A112" s="26"/>
      <c r="B112" s="27"/>
      <c r="C112" s="18" t="s">
        <v>150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10" t="str">
        <f>E7</f>
        <v>Komunitní centrum Máslovice - II.etapa</v>
      </c>
      <c r="F115" s="211"/>
      <c r="G115" s="211"/>
      <c r="H115" s="21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111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201" t="str">
        <f>E9</f>
        <v>Objekt7 - SI</v>
      </c>
      <c r="F117" s="209"/>
      <c r="G117" s="209"/>
      <c r="H117" s="209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16</v>
      </c>
      <c r="D119" s="26"/>
      <c r="E119" s="26"/>
      <c r="F119" s="21" t="str">
        <f>F12</f>
        <v xml:space="preserve"> </v>
      </c>
      <c r="G119" s="26"/>
      <c r="H119" s="26"/>
      <c r="I119" s="23" t="s">
        <v>18</v>
      </c>
      <c r="J119" s="49" t="str">
        <f>IF(J12="","",J12)</f>
        <v/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19</v>
      </c>
      <c r="D121" s="26"/>
      <c r="E121" s="26"/>
      <c r="F121" s="21" t="str">
        <f>E15</f>
        <v>Obec Máslovice</v>
      </c>
      <c r="G121" s="26"/>
      <c r="H121" s="26"/>
      <c r="I121" s="23" t="s">
        <v>24</v>
      </c>
      <c r="J121" s="24" t="str">
        <f>E21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15" customHeight="1">
      <c r="A122" s="26"/>
      <c r="B122" s="27"/>
      <c r="C122" s="23" t="s">
        <v>23</v>
      </c>
      <c r="D122" s="26"/>
      <c r="E122" s="26"/>
      <c r="F122" s="21" t="str">
        <f>IF(E18="","",E18)</f>
        <v/>
      </c>
      <c r="G122" s="26"/>
      <c r="H122" s="26"/>
      <c r="I122" s="23" t="s">
        <v>27</v>
      </c>
      <c r="J122" s="24" t="str">
        <f>E24</f>
        <v xml:space="preserve"> 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15"/>
      <c r="B124" s="116"/>
      <c r="C124" s="117" t="s">
        <v>151</v>
      </c>
      <c r="D124" s="118" t="s">
        <v>54</v>
      </c>
      <c r="E124" s="118" t="s">
        <v>50</v>
      </c>
      <c r="F124" s="118" t="s">
        <v>51</v>
      </c>
      <c r="G124" s="118" t="s">
        <v>152</v>
      </c>
      <c r="H124" s="118" t="s">
        <v>153</v>
      </c>
      <c r="I124" s="118" t="s">
        <v>154</v>
      </c>
      <c r="J124" s="119" t="s">
        <v>115</v>
      </c>
      <c r="K124" s="120" t="s">
        <v>155</v>
      </c>
      <c r="L124" s="121"/>
      <c r="M124" s="56" t="s">
        <v>1</v>
      </c>
      <c r="N124" s="57" t="s">
        <v>33</v>
      </c>
      <c r="O124" s="57" t="s">
        <v>156</v>
      </c>
      <c r="P124" s="57" t="s">
        <v>157</v>
      </c>
      <c r="Q124" s="57" t="s">
        <v>158</v>
      </c>
      <c r="R124" s="57" t="s">
        <v>159</v>
      </c>
      <c r="S124" s="57" t="s">
        <v>160</v>
      </c>
      <c r="T124" s="58" t="s">
        <v>161</v>
      </c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</row>
    <row r="125" spans="1:65" s="2" customFormat="1" ht="22.95" customHeight="1">
      <c r="A125" s="26"/>
      <c r="B125" s="27"/>
      <c r="C125" s="63" t="s">
        <v>162</v>
      </c>
      <c r="D125" s="26"/>
      <c r="E125" s="26"/>
      <c r="F125" s="26"/>
      <c r="G125" s="26"/>
      <c r="H125" s="26"/>
      <c r="I125" s="26"/>
      <c r="J125" s="122">
        <f>BK125</f>
        <v>0</v>
      </c>
      <c r="K125" s="26"/>
      <c r="L125" s="27"/>
      <c r="M125" s="59"/>
      <c r="N125" s="50"/>
      <c r="O125" s="60"/>
      <c r="P125" s="123">
        <f>P126+P137+P140+P148+P164+P178+P183+P205+P209</f>
        <v>0</v>
      </c>
      <c r="Q125" s="60"/>
      <c r="R125" s="123">
        <f>R126+R137+R140+R148+R164+R178+R183+R205+R209</f>
        <v>0</v>
      </c>
      <c r="S125" s="60"/>
      <c r="T125" s="124">
        <f>T126+T137+T140+T148+T164+T178+T183+T205+T209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68</v>
      </c>
      <c r="AU125" s="14" t="s">
        <v>117</v>
      </c>
      <c r="BK125" s="125">
        <f>BK126+BK137+BK140+BK148+BK164+BK178+BK183+BK205+BK209</f>
        <v>0</v>
      </c>
    </row>
    <row r="126" spans="1:65" s="12" customFormat="1" ht="25.95" customHeight="1">
      <c r="B126" s="126"/>
      <c r="D126" s="127" t="s">
        <v>68</v>
      </c>
      <c r="E126" s="128" t="s">
        <v>1818</v>
      </c>
      <c r="F126" s="128" t="s">
        <v>1819</v>
      </c>
      <c r="J126" s="129">
        <f>BK126</f>
        <v>0</v>
      </c>
      <c r="L126" s="126"/>
      <c r="M126" s="130"/>
      <c r="N126" s="131"/>
      <c r="O126" s="131"/>
      <c r="P126" s="132">
        <f>SUM(P127:P136)</f>
        <v>0</v>
      </c>
      <c r="Q126" s="131"/>
      <c r="R126" s="132">
        <f>SUM(R127:R136)</f>
        <v>0</v>
      </c>
      <c r="S126" s="131"/>
      <c r="T126" s="133">
        <f>SUM(T127:T136)</f>
        <v>0</v>
      </c>
      <c r="AR126" s="127" t="s">
        <v>77</v>
      </c>
      <c r="AT126" s="134" t="s">
        <v>68</v>
      </c>
      <c r="AU126" s="134" t="s">
        <v>69</v>
      </c>
      <c r="AY126" s="127" t="s">
        <v>165</v>
      </c>
      <c r="BK126" s="135">
        <f>SUM(BK127:BK136)</f>
        <v>0</v>
      </c>
    </row>
    <row r="127" spans="1:65" s="2" customFormat="1" ht="16.5" customHeight="1">
      <c r="A127" s="26"/>
      <c r="B127" s="138"/>
      <c r="C127" s="139" t="s">
        <v>69</v>
      </c>
      <c r="D127" s="139" t="s">
        <v>167</v>
      </c>
      <c r="E127" s="140" t="s">
        <v>1820</v>
      </c>
      <c r="F127" s="141" t="s">
        <v>1821</v>
      </c>
      <c r="G127" s="142" t="s">
        <v>1506</v>
      </c>
      <c r="H127" s="143">
        <v>1</v>
      </c>
      <c r="I127" s="144"/>
      <c r="J127" s="144">
        <f t="shared" ref="J127:J136" si="0">ROUND(I127*H127,2)</f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 t="shared" ref="P127:P136" si="1">O127*H127</f>
        <v>0</v>
      </c>
      <c r="Q127" s="148">
        <v>0</v>
      </c>
      <c r="R127" s="148">
        <f t="shared" ref="R127:R136" si="2">Q127*H127</f>
        <v>0</v>
      </c>
      <c r="S127" s="148">
        <v>0</v>
      </c>
      <c r="T127" s="149">
        <f t="shared" ref="T127:T136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77</v>
      </c>
      <c r="AY127" s="14" t="s">
        <v>165</v>
      </c>
      <c r="BE127" s="151">
        <f t="shared" ref="BE127:BE136" si="4">IF(N127="základní",J127,0)</f>
        <v>0</v>
      </c>
      <c r="BF127" s="151">
        <f t="shared" ref="BF127:BF136" si="5">IF(N127="snížená",J127,0)</f>
        <v>0</v>
      </c>
      <c r="BG127" s="151">
        <f t="shared" ref="BG127:BG136" si="6">IF(N127="zákl. přenesená",J127,0)</f>
        <v>0</v>
      </c>
      <c r="BH127" s="151">
        <f t="shared" ref="BH127:BH136" si="7">IF(N127="sníž. přenesená",J127,0)</f>
        <v>0</v>
      </c>
      <c r="BI127" s="151">
        <f t="shared" ref="BI127:BI136" si="8">IF(N127="nulová",J127,0)</f>
        <v>0</v>
      </c>
      <c r="BJ127" s="14" t="s">
        <v>77</v>
      </c>
      <c r="BK127" s="151">
        <f t="shared" ref="BK127:BK136" si="9">ROUND(I127*H127,2)</f>
        <v>0</v>
      </c>
      <c r="BL127" s="14" t="s">
        <v>169</v>
      </c>
      <c r="BM127" s="150" t="s">
        <v>79</v>
      </c>
    </row>
    <row r="128" spans="1:65" s="2" customFormat="1" ht="16.5" customHeight="1">
      <c r="A128" s="26"/>
      <c r="B128" s="138"/>
      <c r="C128" s="139" t="s">
        <v>69</v>
      </c>
      <c r="D128" s="139" t="s">
        <v>167</v>
      </c>
      <c r="E128" s="140" t="s">
        <v>1822</v>
      </c>
      <c r="F128" s="141" t="s">
        <v>1823</v>
      </c>
      <c r="G128" s="142" t="s">
        <v>1506</v>
      </c>
      <c r="H128" s="143">
        <v>1</v>
      </c>
      <c r="I128" s="144"/>
      <c r="J128" s="144">
        <f t="shared" si="0"/>
        <v>0</v>
      </c>
      <c r="K128" s="145"/>
      <c r="L128" s="27"/>
      <c r="M128" s="146" t="s">
        <v>1</v>
      </c>
      <c r="N128" s="147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169</v>
      </c>
      <c r="AT128" s="150" t="s">
        <v>167</v>
      </c>
      <c r="AU128" s="150" t="s">
        <v>77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169</v>
      </c>
    </row>
    <row r="129" spans="1:65" s="2" customFormat="1" ht="16.5" customHeight="1">
      <c r="A129" s="26"/>
      <c r="B129" s="138"/>
      <c r="C129" s="139" t="s">
        <v>69</v>
      </c>
      <c r="D129" s="139" t="s">
        <v>167</v>
      </c>
      <c r="E129" s="140" t="s">
        <v>1824</v>
      </c>
      <c r="F129" s="141" t="s">
        <v>1825</v>
      </c>
      <c r="G129" s="142" t="s">
        <v>1506</v>
      </c>
      <c r="H129" s="143">
        <v>1</v>
      </c>
      <c r="I129" s="144"/>
      <c r="J129" s="144">
        <f t="shared" si="0"/>
        <v>0</v>
      </c>
      <c r="K129" s="145"/>
      <c r="L129" s="27"/>
      <c r="M129" s="146" t="s">
        <v>1</v>
      </c>
      <c r="N129" s="147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169</v>
      </c>
      <c r="AT129" s="150" t="s">
        <v>167</v>
      </c>
      <c r="AU129" s="150" t="s">
        <v>77</v>
      </c>
      <c r="AY129" s="14" t="s">
        <v>165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77</v>
      </c>
      <c r="BK129" s="151">
        <f t="shared" si="9"/>
        <v>0</v>
      </c>
      <c r="BL129" s="14" t="s">
        <v>169</v>
      </c>
      <c r="BM129" s="150" t="s">
        <v>174</v>
      </c>
    </row>
    <row r="130" spans="1:65" s="2" customFormat="1" ht="21.75" customHeight="1">
      <c r="A130" s="26"/>
      <c r="B130" s="138"/>
      <c r="C130" s="139" t="s">
        <v>69</v>
      </c>
      <c r="D130" s="139" t="s">
        <v>167</v>
      </c>
      <c r="E130" s="140" t="s">
        <v>1826</v>
      </c>
      <c r="F130" s="141" t="s">
        <v>1827</v>
      </c>
      <c r="G130" s="142" t="s">
        <v>1506</v>
      </c>
      <c r="H130" s="143">
        <v>1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169</v>
      </c>
      <c r="AT130" s="150" t="s">
        <v>167</v>
      </c>
      <c r="AU130" s="150" t="s">
        <v>77</v>
      </c>
      <c r="AY130" s="14" t="s">
        <v>165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77</v>
      </c>
      <c r="BK130" s="151">
        <f t="shared" si="9"/>
        <v>0</v>
      </c>
      <c r="BL130" s="14" t="s">
        <v>169</v>
      </c>
      <c r="BM130" s="150" t="s">
        <v>177</v>
      </c>
    </row>
    <row r="131" spans="1:65" s="2" customFormat="1" ht="24.15" customHeight="1">
      <c r="A131" s="26"/>
      <c r="B131" s="138"/>
      <c r="C131" s="139" t="s">
        <v>69</v>
      </c>
      <c r="D131" s="139" t="s">
        <v>167</v>
      </c>
      <c r="E131" s="140" t="s">
        <v>1828</v>
      </c>
      <c r="F131" s="141" t="s">
        <v>1829</v>
      </c>
      <c r="G131" s="142" t="s">
        <v>1506</v>
      </c>
      <c r="H131" s="143">
        <v>1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169</v>
      </c>
      <c r="AT131" s="150" t="s">
        <v>167</v>
      </c>
      <c r="AU131" s="150" t="s">
        <v>77</v>
      </c>
      <c r="AY131" s="14" t="s">
        <v>165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77</v>
      </c>
      <c r="BK131" s="151">
        <f t="shared" si="9"/>
        <v>0</v>
      </c>
      <c r="BL131" s="14" t="s">
        <v>169</v>
      </c>
      <c r="BM131" s="150" t="s">
        <v>180</v>
      </c>
    </row>
    <row r="132" spans="1:65" s="2" customFormat="1" ht="16.5" customHeight="1">
      <c r="A132" s="26"/>
      <c r="B132" s="138"/>
      <c r="C132" s="139" t="s">
        <v>69</v>
      </c>
      <c r="D132" s="139" t="s">
        <v>167</v>
      </c>
      <c r="E132" s="140" t="s">
        <v>1830</v>
      </c>
      <c r="F132" s="141" t="s">
        <v>1831</v>
      </c>
      <c r="G132" s="142" t="s">
        <v>1506</v>
      </c>
      <c r="H132" s="143">
        <v>1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169</v>
      </c>
      <c r="AT132" s="150" t="s">
        <v>167</v>
      </c>
      <c r="AU132" s="150" t="s">
        <v>77</v>
      </c>
      <c r="AY132" s="14" t="s">
        <v>165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77</v>
      </c>
      <c r="BK132" s="151">
        <f t="shared" si="9"/>
        <v>0</v>
      </c>
      <c r="BL132" s="14" t="s">
        <v>169</v>
      </c>
      <c r="BM132" s="150" t="s">
        <v>182</v>
      </c>
    </row>
    <row r="133" spans="1:65" s="2" customFormat="1" ht="16.5" customHeight="1">
      <c r="A133" s="26"/>
      <c r="B133" s="138"/>
      <c r="C133" s="139" t="s">
        <v>69</v>
      </c>
      <c r="D133" s="139" t="s">
        <v>167</v>
      </c>
      <c r="E133" s="140" t="s">
        <v>1832</v>
      </c>
      <c r="F133" s="141" t="s">
        <v>1833</v>
      </c>
      <c r="G133" s="142" t="s">
        <v>1506</v>
      </c>
      <c r="H133" s="143">
        <v>1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169</v>
      </c>
      <c r="AT133" s="150" t="s">
        <v>167</v>
      </c>
      <c r="AU133" s="150" t="s">
        <v>77</v>
      </c>
      <c r="AY133" s="14" t="s">
        <v>165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77</v>
      </c>
      <c r="BK133" s="151">
        <f t="shared" si="9"/>
        <v>0</v>
      </c>
      <c r="BL133" s="14" t="s">
        <v>169</v>
      </c>
      <c r="BM133" s="150" t="s">
        <v>185</v>
      </c>
    </row>
    <row r="134" spans="1:65" s="2" customFormat="1" ht="21.75" customHeight="1">
      <c r="A134" s="26"/>
      <c r="B134" s="138"/>
      <c r="C134" s="139" t="s">
        <v>69</v>
      </c>
      <c r="D134" s="139" t="s">
        <v>167</v>
      </c>
      <c r="E134" s="140" t="s">
        <v>1834</v>
      </c>
      <c r="F134" s="141" t="s">
        <v>1835</v>
      </c>
      <c r="G134" s="142" t="s">
        <v>1506</v>
      </c>
      <c r="H134" s="143">
        <v>1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169</v>
      </c>
      <c r="AT134" s="150" t="s">
        <v>167</v>
      </c>
      <c r="AU134" s="150" t="s">
        <v>77</v>
      </c>
      <c r="AY134" s="14" t="s">
        <v>165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77</v>
      </c>
      <c r="BK134" s="151">
        <f t="shared" si="9"/>
        <v>0</v>
      </c>
      <c r="BL134" s="14" t="s">
        <v>169</v>
      </c>
      <c r="BM134" s="150" t="s">
        <v>188</v>
      </c>
    </row>
    <row r="135" spans="1:65" s="2" customFormat="1" ht="24.15" customHeight="1">
      <c r="A135" s="26"/>
      <c r="B135" s="138"/>
      <c r="C135" s="139" t="s">
        <v>69</v>
      </c>
      <c r="D135" s="139" t="s">
        <v>167</v>
      </c>
      <c r="E135" s="140" t="s">
        <v>1836</v>
      </c>
      <c r="F135" s="141" t="s">
        <v>1837</v>
      </c>
      <c r="G135" s="142" t="s">
        <v>1506</v>
      </c>
      <c r="H135" s="143">
        <v>2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169</v>
      </c>
      <c r="AT135" s="150" t="s">
        <v>167</v>
      </c>
      <c r="AU135" s="150" t="s">
        <v>77</v>
      </c>
      <c r="AY135" s="14" t="s">
        <v>165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77</v>
      </c>
      <c r="BK135" s="151">
        <f t="shared" si="9"/>
        <v>0</v>
      </c>
      <c r="BL135" s="14" t="s">
        <v>169</v>
      </c>
      <c r="BM135" s="150" t="s">
        <v>191</v>
      </c>
    </row>
    <row r="136" spans="1:65" s="2" customFormat="1" ht="16.5" customHeight="1">
      <c r="A136" s="26"/>
      <c r="B136" s="138"/>
      <c r="C136" s="139" t="s">
        <v>69</v>
      </c>
      <c r="D136" s="139" t="s">
        <v>167</v>
      </c>
      <c r="E136" s="140" t="s">
        <v>1838</v>
      </c>
      <c r="F136" s="141" t="s">
        <v>1839</v>
      </c>
      <c r="G136" s="142" t="s">
        <v>1506</v>
      </c>
      <c r="H136" s="143">
        <v>2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169</v>
      </c>
      <c r="AT136" s="150" t="s">
        <v>167</v>
      </c>
      <c r="AU136" s="150" t="s">
        <v>77</v>
      </c>
      <c r="AY136" s="14" t="s">
        <v>165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77</v>
      </c>
      <c r="BK136" s="151">
        <f t="shared" si="9"/>
        <v>0</v>
      </c>
      <c r="BL136" s="14" t="s">
        <v>169</v>
      </c>
      <c r="BM136" s="150" t="s">
        <v>195</v>
      </c>
    </row>
    <row r="137" spans="1:65" s="12" customFormat="1" ht="25.95" customHeight="1">
      <c r="B137" s="126"/>
      <c r="D137" s="127" t="s">
        <v>68</v>
      </c>
      <c r="E137" s="128" t="s">
        <v>1840</v>
      </c>
      <c r="F137" s="128" t="s">
        <v>1841</v>
      </c>
      <c r="J137" s="129">
        <f>BK137</f>
        <v>0</v>
      </c>
      <c r="L137" s="126"/>
      <c r="M137" s="130"/>
      <c r="N137" s="131"/>
      <c r="O137" s="131"/>
      <c r="P137" s="132">
        <f>SUM(P138:P139)</f>
        <v>0</v>
      </c>
      <c r="Q137" s="131"/>
      <c r="R137" s="132">
        <f>SUM(R138:R139)</f>
        <v>0</v>
      </c>
      <c r="S137" s="131"/>
      <c r="T137" s="133">
        <f>SUM(T138:T139)</f>
        <v>0</v>
      </c>
      <c r="AR137" s="127" t="s">
        <v>77</v>
      </c>
      <c r="AT137" s="134" t="s">
        <v>68</v>
      </c>
      <c r="AU137" s="134" t="s">
        <v>69</v>
      </c>
      <c r="AY137" s="127" t="s">
        <v>165</v>
      </c>
      <c r="BK137" s="135">
        <f>SUM(BK138:BK139)</f>
        <v>0</v>
      </c>
    </row>
    <row r="138" spans="1:65" s="2" customFormat="1" ht="16.5" customHeight="1">
      <c r="A138" s="26"/>
      <c r="B138" s="138"/>
      <c r="C138" s="139" t="s">
        <v>69</v>
      </c>
      <c r="D138" s="139" t="s">
        <v>167</v>
      </c>
      <c r="E138" s="140" t="s">
        <v>1842</v>
      </c>
      <c r="F138" s="141" t="s">
        <v>1843</v>
      </c>
      <c r="G138" s="142" t="s">
        <v>1506</v>
      </c>
      <c r="H138" s="143">
        <v>67</v>
      </c>
      <c r="I138" s="144"/>
      <c r="J138" s="144">
        <f>ROUND(I138*H138,2)</f>
        <v>0</v>
      </c>
      <c r="K138" s="145"/>
      <c r="L138" s="27"/>
      <c r="M138" s="146" t="s">
        <v>1</v>
      </c>
      <c r="N138" s="147" t="s">
        <v>34</v>
      </c>
      <c r="O138" s="148">
        <v>0</v>
      </c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169</v>
      </c>
      <c r="AT138" s="150" t="s">
        <v>167</v>
      </c>
      <c r="AU138" s="150" t="s">
        <v>77</v>
      </c>
      <c r="AY138" s="14" t="s">
        <v>165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4" t="s">
        <v>77</v>
      </c>
      <c r="BK138" s="151">
        <f>ROUND(I138*H138,2)</f>
        <v>0</v>
      </c>
      <c r="BL138" s="14" t="s">
        <v>169</v>
      </c>
      <c r="BM138" s="150" t="s">
        <v>198</v>
      </c>
    </row>
    <row r="139" spans="1:65" s="2" customFormat="1" ht="16.5" customHeight="1">
      <c r="A139" s="26"/>
      <c r="B139" s="138"/>
      <c r="C139" s="139" t="s">
        <v>69</v>
      </c>
      <c r="D139" s="139" t="s">
        <v>167</v>
      </c>
      <c r="E139" s="140" t="s">
        <v>1844</v>
      </c>
      <c r="F139" s="141" t="s">
        <v>1845</v>
      </c>
      <c r="G139" s="142" t="s">
        <v>1506</v>
      </c>
      <c r="H139" s="143">
        <v>6</v>
      </c>
      <c r="I139" s="144"/>
      <c r="J139" s="144">
        <f>ROUND(I139*H139,2)</f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169</v>
      </c>
      <c r="AT139" s="150" t="s">
        <v>167</v>
      </c>
      <c r="AU139" s="150" t="s">
        <v>77</v>
      </c>
      <c r="AY139" s="14" t="s">
        <v>165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4" t="s">
        <v>77</v>
      </c>
      <c r="BK139" s="151">
        <f>ROUND(I139*H139,2)</f>
        <v>0</v>
      </c>
      <c r="BL139" s="14" t="s">
        <v>169</v>
      </c>
      <c r="BM139" s="150" t="s">
        <v>200</v>
      </c>
    </row>
    <row r="140" spans="1:65" s="12" customFormat="1" ht="25.95" customHeight="1">
      <c r="B140" s="126"/>
      <c r="D140" s="127" t="s">
        <v>68</v>
      </c>
      <c r="E140" s="128" t="s">
        <v>1846</v>
      </c>
      <c r="F140" s="128" t="s">
        <v>1847</v>
      </c>
      <c r="J140" s="129">
        <f>BK140</f>
        <v>0</v>
      </c>
      <c r="L140" s="126"/>
      <c r="M140" s="130"/>
      <c r="N140" s="131"/>
      <c r="O140" s="131"/>
      <c r="P140" s="132">
        <f>SUM(P141:P147)</f>
        <v>0</v>
      </c>
      <c r="Q140" s="131"/>
      <c r="R140" s="132">
        <f>SUM(R141:R147)</f>
        <v>0</v>
      </c>
      <c r="S140" s="131"/>
      <c r="T140" s="133">
        <f>SUM(T141:T147)</f>
        <v>0</v>
      </c>
      <c r="AR140" s="127" t="s">
        <v>79</v>
      </c>
      <c r="AT140" s="134" t="s">
        <v>68</v>
      </c>
      <c r="AU140" s="134" t="s">
        <v>69</v>
      </c>
      <c r="AY140" s="127" t="s">
        <v>165</v>
      </c>
      <c r="BK140" s="135">
        <f>SUM(BK141:BK147)</f>
        <v>0</v>
      </c>
    </row>
    <row r="141" spans="1:65" s="2" customFormat="1" ht="16.5" customHeight="1">
      <c r="A141" s="26"/>
      <c r="B141" s="138"/>
      <c r="C141" s="139" t="s">
        <v>69</v>
      </c>
      <c r="D141" s="139" t="s">
        <v>167</v>
      </c>
      <c r="E141" s="140" t="s">
        <v>1848</v>
      </c>
      <c r="F141" s="141" t="s">
        <v>1849</v>
      </c>
      <c r="G141" s="142" t="s">
        <v>1506</v>
      </c>
      <c r="H141" s="143">
        <v>3</v>
      </c>
      <c r="I141" s="144"/>
      <c r="J141" s="144">
        <f t="shared" ref="J141:J147" si="10">ROUND(I141*H141,2)</f>
        <v>0</v>
      </c>
      <c r="K141" s="145"/>
      <c r="L141" s="27"/>
      <c r="M141" s="146" t="s">
        <v>1</v>
      </c>
      <c r="N141" s="147" t="s">
        <v>34</v>
      </c>
      <c r="O141" s="148">
        <v>0</v>
      </c>
      <c r="P141" s="148">
        <f t="shared" ref="P141:P147" si="11">O141*H141</f>
        <v>0</v>
      </c>
      <c r="Q141" s="148">
        <v>0</v>
      </c>
      <c r="R141" s="148">
        <f t="shared" ref="R141:R147" si="12">Q141*H141</f>
        <v>0</v>
      </c>
      <c r="S141" s="148">
        <v>0</v>
      </c>
      <c r="T141" s="149">
        <f t="shared" ref="T141:T147" si="1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188</v>
      </c>
      <c r="AT141" s="150" t="s">
        <v>167</v>
      </c>
      <c r="AU141" s="150" t="s">
        <v>77</v>
      </c>
      <c r="AY141" s="14" t="s">
        <v>165</v>
      </c>
      <c r="BE141" s="151">
        <f t="shared" ref="BE141:BE147" si="14">IF(N141="základní",J141,0)</f>
        <v>0</v>
      </c>
      <c r="BF141" s="151">
        <f t="shared" ref="BF141:BF147" si="15">IF(N141="snížená",J141,0)</f>
        <v>0</v>
      </c>
      <c r="BG141" s="151">
        <f t="shared" ref="BG141:BG147" si="16">IF(N141="zákl. přenesená",J141,0)</f>
        <v>0</v>
      </c>
      <c r="BH141" s="151">
        <f t="shared" ref="BH141:BH147" si="17">IF(N141="sníž. přenesená",J141,0)</f>
        <v>0</v>
      </c>
      <c r="BI141" s="151">
        <f t="shared" ref="BI141:BI147" si="18">IF(N141="nulová",J141,0)</f>
        <v>0</v>
      </c>
      <c r="BJ141" s="14" t="s">
        <v>77</v>
      </c>
      <c r="BK141" s="151">
        <f t="shared" ref="BK141:BK147" si="19">ROUND(I141*H141,2)</f>
        <v>0</v>
      </c>
      <c r="BL141" s="14" t="s">
        <v>188</v>
      </c>
      <c r="BM141" s="150" t="s">
        <v>203</v>
      </c>
    </row>
    <row r="142" spans="1:65" s="2" customFormat="1" ht="16.5" customHeight="1">
      <c r="A142" s="26"/>
      <c r="B142" s="138"/>
      <c r="C142" s="139" t="s">
        <v>69</v>
      </c>
      <c r="D142" s="139" t="s">
        <v>167</v>
      </c>
      <c r="E142" s="140" t="s">
        <v>1850</v>
      </c>
      <c r="F142" s="141" t="s">
        <v>1851</v>
      </c>
      <c r="G142" s="142" t="s">
        <v>1506</v>
      </c>
      <c r="H142" s="143">
        <v>98</v>
      </c>
      <c r="I142" s="144"/>
      <c r="J142" s="144">
        <f t="shared" si="10"/>
        <v>0</v>
      </c>
      <c r="K142" s="145"/>
      <c r="L142" s="27"/>
      <c r="M142" s="146" t="s">
        <v>1</v>
      </c>
      <c r="N142" s="147" t="s">
        <v>34</v>
      </c>
      <c r="O142" s="148">
        <v>0</v>
      </c>
      <c r="P142" s="148">
        <f t="shared" si="11"/>
        <v>0</v>
      </c>
      <c r="Q142" s="148">
        <v>0</v>
      </c>
      <c r="R142" s="148">
        <f t="shared" si="12"/>
        <v>0</v>
      </c>
      <c r="S142" s="148">
        <v>0</v>
      </c>
      <c r="T142" s="149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188</v>
      </c>
      <c r="AT142" s="150" t="s">
        <v>167</v>
      </c>
      <c r="AU142" s="150" t="s">
        <v>77</v>
      </c>
      <c r="AY142" s="14" t="s">
        <v>165</v>
      </c>
      <c r="BE142" s="151">
        <f t="shared" si="14"/>
        <v>0</v>
      </c>
      <c r="BF142" s="151">
        <f t="shared" si="15"/>
        <v>0</v>
      </c>
      <c r="BG142" s="151">
        <f t="shared" si="16"/>
        <v>0</v>
      </c>
      <c r="BH142" s="151">
        <f t="shared" si="17"/>
        <v>0</v>
      </c>
      <c r="BI142" s="151">
        <f t="shared" si="18"/>
        <v>0</v>
      </c>
      <c r="BJ142" s="14" t="s">
        <v>77</v>
      </c>
      <c r="BK142" s="151">
        <f t="shared" si="19"/>
        <v>0</v>
      </c>
      <c r="BL142" s="14" t="s">
        <v>188</v>
      </c>
      <c r="BM142" s="150" t="s">
        <v>207</v>
      </c>
    </row>
    <row r="143" spans="1:65" s="2" customFormat="1" ht="16.5" customHeight="1">
      <c r="A143" s="26"/>
      <c r="B143" s="138"/>
      <c r="C143" s="139" t="s">
        <v>69</v>
      </c>
      <c r="D143" s="139" t="s">
        <v>167</v>
      </c>
      <c r="E143" s="140" t="s">
        <v>1852</v>
      </c>
      <c r="F143" s="141" t="s">
        <v>1853</v>
      </c>
      <c r="G143" s="142" t="s">
        <v>1506</v>
      </c>
      <c r="H143" s="143">
        <v>233</v>
      </c>
      <c r="I143" s="144"/>
      <c r="J143" s="144">
        <f t="shared" si="10"/>
        <v>0</v>
      </c>
      <c r="K143" s="145"/>
      <c r="L143" s="27"/>
      <c r="M143" s="146" t="s">
        <v>1</v>
      </c>
      <c r="N143" s="147" t="s">
        <v>34</v>
      </c>
      <c r="O143" s="148">
        <v>0</v>
      </c>
      <c r="P143" s="148">
        <f t="shared" si="11"/>
        <v>0</v>
      </c>
      <c r="Q143" s="148">
        <v>0</v>
      </c>
      <c r="R143" s="148">
        <f t="shared" si="12"/>
        <v>0</v>
      </c>
      <c r="S143" s="148">
        <v>0</v>
      </c>
      <c r="T143" s="149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188</v>
      </c>
      <c r="AT143" s="150" t="s">
        <v>167</v>
      </c>
      <c r="AU143" s="150" t="s">
        <v>77</v>
      </c>
      <c r="AY143" s="14" t="s">
        <v>165</v>
      </c>
      <c r="BE143" s="151">
        <f t="shared" si="14"/>
        <v>0</v>
      </c>
      <c r="BF143" s="151">
        <f t="shared" si="15"/>
        <v>0</v>
      </c>
      <c r="BG143" s="151">
        <f t="shared" si="16"/>
        <v>0</v>
      </c>
      <c r="BH143" s="151">
        <f t="shared" si="17"/>
        <v>0</v>
      </c>
      <c r="BI143" s="151">
        <f t="shared" si="18"/>
        <v>0</v>
      </c>
      <c r="BJ143" s="14" t="s">
        <v>77</v>
      </c>
      <c r="BK143" s="151">
        <f t="shared" si="19"/>
        <v>0</v>
      </c>
      <c r="BL143" s="14" t="s">
        <v>188</v>
      </c>
      <c r="BM143" s="150" t="s">
        <v>210</v>
      </c>
    </row>
    <row r="144" spans="1:65" s="2" customFormat="1" ht="16.5" customHeight="1">
      <c r="A144" s="26"/>
      <c r="B144" s="138"/>
      <c r="C144" s="139" t="s">
        <v>69</v>
      </c>
      <c r="D144" s="139" t="s">
        <v>167</v>
      </c>
      <c r="E144" s="140" t="s">
        <v>1854</v>
      </c>
      <c r="F144" s="141" t="s">
        <v>1855</v>
      </c>
      <c r="G144" s="142" t="s">
        <v>1506</v>
      </c>
      <c r="H144" s="143">
        <v>4</v>
      </c>
      <c r="I144" s="144"/>
      <c r="J144" s="144">
        <f t="shared" si="10"/>
        <v>0</v>
      </c>
      <c r="K144" s="145"/>
      <c r="L144" s="27"/>
      <c r="M144" s="146" t="s">
        <v>1</v>
      </c>
      <c r="N144" s="147" t="s">
        <v>34</v>
      </c>
      <c r="O144" s="148">
        <v>0</v>
      </c>
      <c r="P144" s="148">
        <f t="shared" si="11"/>
        <v>0</v>
      </c>
      <c r="Q144" s="148">
        <v>0</v>
      </c>
      <c r="R144" s="148">
        <f t="shared" si="12"/>
        <v>0</v>
      </c>
      <c r="S144" s="148">
        <v>0</v>
      </c>
      <c r="T144" s="149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188</v>
      </c>
      <c r="AT144" s="150" t="s">
        <v>167</v>
      </c>
      <c r="AU144" s="150" t="s">
        <v>77</v>
      </c>
      <c r="AY144" s="14" t="s">
        <v>165</v>
      </c>
      <c r="BE144" s="151">
        <f t="shared" si="14"/>
        <v>0</v>
      </c>
      <c r="BF144" s="151">
        <f t="shared" si="15"/>
        <v>0</v>
      </c>
      <c r="BG144" s="151">
        <f t="shared" si="16"/>
        <v>0</v>
      </c>
      <c r="BH144" s="151">
        <f t="shared" si="17"/>
        <v>0</v>
      </c>
      <c r="BI144" s="151">
        <f t="shared" si="18"/>
        <v>0</v>
      </c>
      <c r="BJ144" s="14" t="s">
        <v>77</v>
      </c>
      <c r="BK144" s="151">
        <f t="shared" si="19"/>
        <v>0</v>
      </c>
      <c r="BL144" s="14" t="s">
        <v>188</v>
      </c>
      <c r="BM144" s="150" t="s">
        <v>214</v>
      </c>
    </row>
    <row r="145" spans="1:65" s="2" customFormat="1" ht="16.5" customHeight="1">
      <c r="A145" s="26"/>
      <c r="B145" s="138"/>
      <c r="C145" s="139" t="s">
        <v>69</v>
      </c>
      <c r="D145" s="139" t="s">
        <v>167</v>
      </c>
      <c r="E145" s="140" t="s">
        <v>1856</v>
      </c>
      <c r="F145" s="141" t="s">
        <v>1857</v>
      </c>
      <c r="G145" s="142" t="s">
        <v>173</v>
      </c>
      <c r="H145" s="143">
        <v>370</v>
      </c>
      <c r="I145" s="144"/>
      <c r="J145" s="144">
        <f t="shared" si="10"/>
        <v>0</v>
      </c>
      <c r="K145" s="145"/>
      <c r="L145" s="27"/>
      <c r="M145" s="146" t="s">
        <v>1</v>
      </c>
      <c r="N145" s="147" t="s">
        <v>34</v>
      </c>
      <c r="O145" s="148">
        <v>0</v>
      </c>
      <c r="P145" s="148">
        <f t="shared" si="11"/>
        <v>0</v>
      </c>
      <c r="Q145" s="148">
        <v>0</v>
      </c>
      <c r="R145" s="148">
        <f t="shared" si="12"/>
        <v>0</v>
      </c>
      <c r="S145" s="148">
        <v>0</v>
      </c>
      <c r="T145" s="149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169</v>
      </c>
      <c r="AT145" s="150" t="s">
        <v>167</v>
      </c>
      <c r="AU145" s="150" t="s">
        <v>77</v>
      </c>
      <c r="AY145" s="14" t="s">
        <v>165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4" t="s">
        <v>77</v>
      </c>
      <c r="BK145" s="151">
        <f t="shared" si="19"/>
        <v>0</v>
      </c>
      <c r="BL145" s="14" t="s">
        <v>169</v>
      </c>
      <c r="BM145" s="150" t="s">
        <v>217</v>
      </c>
    </row>
    <row r="146" spans="1:65" s="2" customFormat="1" ht="16.5" customHeight="1">
      <c r="A146" s="26"/>
      <c r="B146" s="138"/>
      <c r="C146" s="139" t="s">
        <v>77</v>
      </c>
      <c r="D146" s="139" t="s">
        <v>167</v>
      </c>
      <c r="E146" s="140" t="s">
        <v>1858</v>
      </c>
      <c r="F146" s="141" t="s">
        <v>1859</v>
      </c>
      <c r="G146" s="142" t="s">
        <v>173</v>
      </c>
      <c r="H146" s="143">
        <v>30</v>
      </c>
      <c r="I146" s="144"/>
      <c r="J146" s="144">
        <f t="shared" si="10"/>
        <v>0</v>
      </c>
      <c r="K146" s="145"/>
      <c r="L146" s="27"/>
      <c r="M146" s="146" t="s">
        <v>1</v>
      </c>
      <c r="N146" s="147" t="s">
        <v>34</v>
      </c>
      <c r="O146" s="148">
        <v>0</v>
      </c>
      <c r="P146" s="148">
        <f t="shared" si="11"/>
        <v>0</v>
      </c>
      <c r="Q146" s="148">
        <v>0</v>
      </c>
      <c r="R146" s="148">
        <f t="shared" si="12"/>
        <v>0</v>
      </c>
      <c r="S146" s="148">
        <v>0</v>
      </c>
      <c r="T146" s="149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169</v>
      </c>
      <c r="AT146" s="150" t="s">
        <v>167</v>
      </c>
      <c r="AU146" s="150" t="s">
        <v>77</v>
      </c>
      <c r="AY146" s="14" t="s">
        <v>165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4" t="s">
        <v>77</v>
      </c>
      <c r="BK146" s="151">
        <f t="shared" si="19"/>
        <v>0</v>
      </c>
      <c r="BL146" s="14" t="s">
        <v>169</v>
      </c>
      <c r="BM146" s="150" t="s">
        <v>1860</v>
      </c>
    </row>
    <row r="147" spans="1:65" s="2" customFormat="1" ht="24.15" customHeight="1">
      <c r="A147" s="26"/>
      <c r="B147" s="138"/>
      <c r="C147" s="139" t="s">
        <v>69</v>
      </c>
      <c r="D147" s="139" t="s">
        <v>167</v>
      </c>
      <c r="E147" s="140" t="s">
        <v>1861</v>
      </c>
      <c r="F147" s="141" t="s">
        <v>1862</v>
      </c>
      <c r="G147" s="142" t="s">
        <v>949</v>
      </c>
      <c r="H147" s="143">
        <v>2</v>
      </c>
      <c r="I147" s="144"/>
      <c r="J147" s="144">
        <f t="shared" si="10"/>
        <v>0</v>
      </c>
      <c r="K147" s="145"/>
      <c r="L147" s="27"/>
      <c r="M147" s="146" t="s">
        <v>1</v>
      </c>
      <c r="N147" s="147" t="s">
        <v>34</v>
      </c>
      <c r="O147" s="148">
        <v>0</v>
      </c>
      <c r="P147" s="148">
        <f t="shared" si="11"/>
        <v>0</v>
      </c>
      <c r="Q147" s="148">
        <v>0</v>
      </c>
      <c r="R147" s="148">
        <f t="shared" si="12"/>
        <v>0</v>
      </c>
      <c r="S147" s="148">
        <v>0</v>
      </c>
      <c r="T147" s="149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169</v>
      </c>
      <c r="AT147" s="150" t="s">
        <v>167</v>
      </c>
      <c r="AU147" s="150" t="s">
        <v>77</v>
      </c>
      <c r="AY147" s="14" t="s">
        <v>165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4" t="s">
        <v>77</v>
      </c>
      <c r="BK147" s="151">
        <f t="shared" si="19"/>
        <v>0</v>
      </c>
      <c r="BL147" s="14" t="s">
        <v>169</v>
      </c>
      <c r="BM147" s="150" t="s">
        <v>221</v>
      </c>
    </row>
    <row r="148" spans="1:65" s="12" customFormat="1" ht="25.95" customHeight="1">
      <c r="B148" s="126"/>
      <c r="D148" s="127" t="s">
        <v>68</v>
      </c>
      <c r="E148" s="128" t="s">
        <v>1863</v>
      </c>
      <c r="F148" s="128" t="s">
        <v>1864</v>
      </c>
      <c r="J148" s="129">
        <f>BK148</f>
        <v>0</v>
      </c>
      <c r="L148" s="126"/>
      <c r="M148" s="130"/>
      <c r="N148" s="131"/>
      <c r="O148" s="131"/>
      <c r="P148" s="132">
        <f>SUM(P149:P163)</f>
        <v>0</v>
      </c>
      <c r="Q148" s="131"/>
      <c r="R148" s="132">
        <f>SUM(R149:R163)</f>
        <v>0</v>
      </c>
      <c r="S148" s="131"/>
      <c r="T148" s="133">
        <f>SUM(T149:T163)</f>
        <v>0</v>
      </c>
      <c r="AR148" s="127" t="s">
        <v>77</v>
      </c>
      <c r="AT148" s="134" t="s">
        <v>68</v>
      </c>
      <c r="AU148" s="134" t="s">
        <v>69</v>
      </c>
      <c r="AY148" s="127" t="s">
        <v>165</v>
      </c>
      <c r="BK148" s="135">
        <f>SUM(BK149:BK163)</f>
        <v>0</v>
      </c>
    </row>
    <row r="149" spans="1:65" s="2" customFormat="1" ht="16.5" customHeight="1">
      <c r="A149" s="26"/>
      <c r="B149" s="138"/>
      <c r="C149" s="139" t="s">
        <v>69</v>
      </c>
      <c r="D149" s="139" t="s">
        <v>167</v>
      </c>
      <c r="E149" s="140" t="s">
        <v>1865</v>
      </c>
      <c r="F149" s="141" t="s">
        <v>1866</v>
      </c>
      <c r="G149" s="142" t="s">
        <v>1506</v>
      </c>
      <c r="H149" s="143">
        <v>7</v>
      </c>
      <c r="I149" s="144"/>
      <c r="J149" s="144">
        <f t="shared" ref="J149:J163" si="20">ROUND(I149*H149,2)</f>
        <v>0</v>
      </c>
      <c r="K149" s="145"/>
      <c r="L149" s="27"/>
      <c r="M149" s="146" t="s">
        <v>1</v>
      </c>
      <c r="N149" s="147" t="s">
        <v>34</v>
      </c>
      <c r="O149" s="148">
        <v>0</v>
      </c>
      <c r="P149" s="148">
        <f t="shared" ref="P149:P163" si="21">O149*H149</f>
        <v>0</v>
      </c>
      <c r="Q149" s="148">
        <v>0</v>
      </c>
      <c r="R149" s="148">
        <f t="shared" ref="R149:R163" si="22">Q149*H149</f>
        <v>0</v>
      </c>
      <c r="S149" s="148">
        <v>0</v>
      </c>
      <c r="T149" s="149">
        <f t="shared" ref="T149:T163" si="2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169</v>
      </c>
      <c r="AT149" s="150" t="s">
        <v>167</v>
      </c>
      <c r="AU149" s="150" t="s">
        <v>77</v>
      </c>
      <c r="AY149" s="14" t="s">
        <v>165</v>
      </c>
      <c r="BE149" s="151">
        <f t="shared" ref="BE149:BE163" si="24">IF(N149="základní",J149,0)</f>
        <v>0</v>
      </c>
      <c r="BF149" s="151">
        <f t="shared" ref="BF149:BF163" si="25">IF(N149="snížená",J149,0)</f>
        <v>0</v>
      </c>
      <c r="BG149" s="151">
        <f t="shared" ref="BG149:BG163" si="26">IF(N149="zákl. přenesená",J149,0)</f>
        <v>0</v>
      </c>
      <c r="BH149" s="151">
        <f t="shared" ref="BH149:BH163" si="27">IF(N149="sníž. přenesená",J149,0)</f>
        <v>0</v>
      </c>
      <c r="BI149" s="151">
        <f t="shared" ref="BI149:BI163" si="28">IF(N149="nulová",J149,0)</f>
        <v>0</v>
      </c>
      <c r="BJ149" s="14" t="s">
        <v>77</v>
      </c>
      <c r="BK149" s="151">
        <f t="shared" ref="BK149:BK163" si="29">ROUND(I149*H149,2)</f>
        <v>0</v>
      </c>
      <c r="BL149" s="14" t="s">
        <v>169</v>
      </c>
      <c r="BM149" s="150" t="s">
        <v>224</v>
      </c>
    </row>
    <row r="150" spans="1:65" s="2" customFormat="1" ht="16.5" customHeight="1">
      <c r="A150" s="26"/>
      <c r="B150" s="138"/>
      <c r="C150" s="139" t="s">
        <v>69</v>
      </c>
      <c r="D150" s="139" t="s">
        <v>167</v>
      </c>
      <c r="E150" s="140" t="s">
        <v>1867</v>
      </c>
      <c r="F150" s="141" t="s">
        <v>1868</v>
      </c>
      <c r="G150" s="142" t="s">
        <v>173</v>
      </c>
      <c r="H150" s="143">
        <v>360</v>
      </c>
      <c r="I150" s="144"/>
      <c r="J150" s="144">
        <f t="shared" si="20"/>
        <v>0</v>
      </c>
      <c r="K150" s="145"/>
      <c r="L150" s="27"/>
      <c r="M150" s="146" t="s">
        <v>1</v>
      </c>
      <c r="N150" s="147" t="s">
        <v>34</v>
      </c>
      <c r="O150" s="148">
        <v>0</v>
      </c>
      <c r="P150" s="148">
        <f t="shared" si="21"/>
        <v>0</v>
      </c>
      <c r="Q150" s="148">
        <v>0</v>
      </c>
      <c r="R150" s="148">
        <f t="shared" si="22"/>
        <v>0</v>
      </c>
      <c r="S150" s="148">
        <v>0</v>
      </c>
      <c r="T150" s="149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169</v>
      </c>
      <c r="AT150" s="150" t="s">
        <v>167</v>
      </c>
      <c r="AU150" s="150" t="s">
        <v>77</v>
      </c>
      <c r="AY150" s="14" t="s">
        <v>165</v>
      </c>
      <c r="BE150" s="151">
        <f t="shared" si="24"/>
        <v>0</v>
      </c>
      <c r="BF150" s="151">
        <f t="shared" si="25"/>
        <v>0</v>
      </c>
      <c r="BG150" s="151">
        <f t="shared" si="26"/>
        <v>0</v>
      </c>
      <c r="BH150" s="151">
        <f t="shared" si="27"/>
        <v>0</v>
      </c>
      <c r="BI150" s="151">
        <f t="shared" si="28"/>
        <v>0</v>
      </c>
      <c r="BJ150" s="14" t="s">
        <v>77</v>
      </c>
      <c r="BK150" s="151">
        <f t="shared" si="29"/>
        <v>0</v>
      </c>
      <c r="BL150" s="14" t="s">
        <v>169</v>
      </c>
      <c r="BM150" s="150" t="s">
        <v>228</v>
      </c>
    </row>
    <row r="151" spans="1:65" s="2" customFormat="1" ht="16.5" customHeight="1">
      <c r="A151" s="26"/>
      <c r="B151" s="138"/>
      <c r="C151" s="139" t="s">
        <v>69</v>
      </c>
      <c r="D151" s="139" t="s">
        <v>167</v>
      </c>
      <c r="E151" s="140" t="s">
        <v>1869</v>
      </c>
      <c r="F151" s="141" t="s">
        <v>1870</v>
      </c>
      <c r="G151" s="142" t="s">
        <v>173</v>
      </c>
      <c r="H151" s="143">
        <v>50</v>
      </c>
      <c r="I151" s="144"/>
      <c r="J151" s="144">
        <f t="shared" si="20"/>
        <v>0</v>
      </c>
      <c r="K151" s="145"/>
      <c r="L151" s="27"/>
      <c r="M151" s="146" t="s">
        <v>1</v>
      </c>
      <c r="N151" s="147" t="s">
        <v>34</v>
      </c>
      <c r="O151" s="148">
        <v>0</v>
      </c>
      <c r="P151" s="148">
        <f t="shared" si="21"/>
        <v>0</v>
      </c>
      <c r="Q151" s="148">
        <v>0</v>
      </c>
      <c r="R151" s="148">
        <f t="shared" si="22"/>
        <v>0</v>
      </c>
      <c r="S151" s="148">
        <v>0</v>
      </c>
      <c r="T151" s="149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169</v>
      </c>
      <c r="AT151" s="150" t="s">
        <v>167</v>
      </c>
      <c r="AU151" s="150" t="s">
        <v>77</v>
      </c>
      <c r="AY151" s="14" t="s">
        <v>165</v>
      </c>
      <c r="BE151" s="151">
        <f t="shared" si="24"/>
        <v>0</v>
      </c>
      <c r="BF151" s="151">
        <f t="shared" si="25"/>
        <v>0</v>
      </c>
      <c r="BG151" s="151">
        <f t="shared" si="26"/>
        <v>0</v>
      </c>
      <c r="BH151" s="151">
        <f t="shared" si="27"/>
        <v>0</v>
      </c>
      <c r="BI151" s="151">
        <f t="shared" si="28"/>
        <v>0</v>
      </c>
      <c r="BJ151" s="14" t="s">
        <v>77</v>
      </c>
      <c r="BK151" s="151">
        <f t="shared" si="29"/>
        <v>0</v>
      </c>
      <c r="BL151" s="14" t="s">
        <v>169</v>
      </c>
      <c r="BM151" s="150" t="s">
        <v>231</v>
      </c>
    </row>
    <row r="152" spans="1:65" s="2" customFormat="1" ht="16.5" customHeight="1">
      <c r="A152" s="26"/>
      <c r="B152" s="138"/>
      <c r="C152" s="139" t="s">
        <v>69</v>
      </c>
      <c r="D152" s="139" t="s">
        <v>167</v>
      </c>
      <c r="E152" s="140" t="s">
        <v>1871</v>
      </c>
      <c r="F152" s="141" t="s">
        <v>1872</v>
      </c>
      <c r="G152" s="142" t="s">
        <v>1506</v>
      </c>
      <c r="H152" s="143">
        <v>42</v>
      </c>
      <c r="I152" s="144"/>
      <c r="J152" s="144">
        <f t="shared" si="20"/>
        <v>0</v>
      </c>
      <c r="K152" s="145"/>
      <c r="L152" s="27"/>
      <c r="M152" s="146" t="s">
        <v>1</v>
      </c>
      <c r="N152" s="147" t="s">
        <v>34</v>
      </c>
      <c r="O152" s="148">
        <v>0</v>
      </c>
      <c r="P152" s="148">
        <f t="shared" si="21"/>
        <v>0</v>
      </c>
      <c r="Q152" s="148">
        <v>0</v>
      </c>
      <c r="R152" s="148">
        <f t="shared" si="22"/>
        <v>0</v>
      </c>
      <c r="S152" s="148">
        <v>0</v>
      </c>
      <c r="T152" s="149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169</v>
      </c>
      <c r="AT152" s="150" t="s">
        <v>167</v>
      </c>
      <c r="AU152" s="150" t="s">
        <v>77</v>
      </c>
      <c r="AY152" s="14" t="s">
        <v>165</v>
      </c>
      <c r="BE152" s="151">
        <f t="shared" si="24"/>
        <v>0</v>
      </c>
      <c r="BF152" s="151">
        <f t="shared" si="25"/>
        <v>0</v>
      </c>
      <c r="BG152" s="151">
        <f t="shared" si="26"/>
        <v>0</v>
      </c>
      <c r="BH152" s="151">
        <f t="shared" si="27"/>
        <v>0</v>
      </c>
      <c r="BI152" s="151">
        <f t="shared" si="28"/>
        <v>0</v>
      </c>
      <c r="BJ152" s="14" t="s">
        <v>77</v>
      </c>
      <c r="BK152" s="151">
        <f t="shared" si="29"/>
        <v>0</v>
      </c>
      <c r="BL152" s="14" t="s">
        <v>169</v>
      </c>
      <c r="BM152" s="150" t="s">
        <v>236</v>
      </c>
    </row>
    <row r="153" spans="1:65" s="2" customFormat="1" ht="16.5" customHeight="1">
      <c r="A153" s="26"/>
      <c r="B153" s="138"/>
      <c r="C153" s="139" t="s">
        <v>69</v>
      </c>
      <c r="D153" s="139" t="s">
        <v>167</v>
      </c>
      <c r="E153" s="140" t="s">
        <v>1873</v>
      </c>
      <c r="F153" s="141" t="s">
        <v>1874</v>
      </c>
      <c r="G153" s="142" t="s">
        <v>1506</v>
      </c>
      <c r="H153" s="143">
        <v>45</v>
      </c>
      <c r="I153" s="144"/>
      <c r="J153" s="144">
        <f t="shared" si="20"/>
        <v>0</v>
      </c>
      <c r="K153" s="145"/>
      <c r="L153" s="27"/>
      <c r="M153" s="146" t="s">
        <v>1</v>
      </c>
      <c r="N153" s="147" t="s">
        <v>34</v>
      </c>
      <c r="O153" s="148">
        <v>0</v>
      </c>
      <c r="P153" s="148">
        <f t="shared" si="21"/>
        <v>0</v>
      </c>
      <c r="Q153" s="148">
        <v>0</v>
      </c>
      <c r="R153" s="148">
        <f t="shared" si="22"/>
        <v>0</v>
      </c>
      <c r="S153" s="148">
        <v>0</v>
      </c>
      <c r="T153" s="149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169</v>
      </c>
      <c r="AT153" s="150" t="s">
        <v>167</v>
      </c>
      <c r="AU153" s="150" t="s">
        <v>77</v>
      </c>
      <c r="AY153" s="14" t="s">
        <v>165</v>
      </c>
      <c r="BE153" s="151">
        <f t="shared" si="24"/>
        <v>0</v>
      </c>
      <c r="BF153" s="151">
        <f t="shared" si="25"/>
        <v>0</v>
      </c>
      <c r="BG153" s="151">
        <f t="shared" si="26"/>
        <v>0</v>
      </c>
      <c r="BH153" s="151">
        <f t="shared" si="27"/>
        <v>0</v>
      </c>
      <c r="BI153" s="151">
        <f t="shared" si="28"/>
        <v>0</v>
      </c>
      <c r="BJ153" s="14" t="s">
        <v>77</v>
      </c>
      <c r="BK153" s="151">
        <f t="shared" si="29"/>
        <v>0</v>
      </c>
      <c r="BL153" s="14" t="s">
        <v>169</v>
      </c>
      <c r="BM153" s="150" t="s">
        <v>240</v>
      </c>
    </row>
    <row r="154" spans="1:65" s="2" customFormat="1" ht="16.5" customHeight="1">
      <c r="A154" s="26"/>
      <c r="B154" s="138"/>
      <c r="C154" s="139" t="s">
        <v>69</v>
      </c>
      <c r="D154" s="139" t="s">
        <v>167</v>
      </c>
      <c r="E154" s="140" t="s">
        <v>1875</v>
      </c>
      <c r="F154" s="141" t="s">
        <v>1876</v>
      </c>
      <c r="G154" s="142" t="s">
        <v>1506</v>
      </c>
      <c r="H154" s="143">
        <v>22</v>
      </c>
      <c r="I154" s="144"/>
      <c r="J154" s="144">
        <f t="shared" si="20"/>
        <v>0</v>
      </c>
      <c r="K154" s="145"/>
      <c r="L154" s="27"/>
      <c r="M154" s="146" t="s">
        <v>1</v>
      </c>
      <c r="N154" s="147" t="s">
        <v>34</v>
      </c>
      <c r="O154" s="148">
        <v>0</v>
      </c>
      <c r="P154" s="148">
        <f t="shared" si="21"/>
        <v>0</v>
      </c>
      <c r="Q154" s="148">
        <v>0</v>
      </c>
      <c r="R154" s="148">
        <f t="shared" si="22"/>
        <v>0</v>
      </c>
      <c r="S154" s="148">
        <v>0</v>
      </c>
      <c r="T154" s="149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169</v>
      </c>
      <c r="AT154" s="150" t="s">
        <v>167</v>
      </c>
      <c r="AU154" s="150" t="s">
        <v>77</v>
      </c>
      <c r="AY154" s="14" t="s">
        <v>165</v>
      </c>
      <c r="BE154" s="151">
        <f t="shared" si="24"/>
        <v>0</v>
      </c>
      <c r="BF154" s="151">
        <f t="shared" si="25"/>
        <v>0</v>
      </c>
      <c r="BG154" s="151">
        <f t="shared" si="26"/>
        <v>0</v>
      </c>
      <c r="BH154" s="151">
        <f t="shared" si="27"/>
        <v>0</v>
      </c>
      <c r="BI154" s="151">
        <f t="shared" si="28"/>
        <v>0</v>
      </c>
      <c r="BJ154" s="14" t="s">
        <v>77</v>
      </c>
      <c r="BK154" s="151">
        <f t="shared" si="29"/>
        <v>0</v>
      </c>
      <c r="BL154" s="14" t="s">
        <v>169</v>
      </c>
      <c r="BM154" s="150" t="s">
        <v>243</v>
      </c>
    </row>
    <row r="155" spans="1:65" s="2" customFormat="1" ht="16.5" customHeight="1">
      <c r="A155" s="26"/>
      <c r="B155" s="138"/>
      <c r="C155" s="139" t="s">
        <v>69</v>
      </c>
      <c r="D155" s="139" t="s">
        <v>167</v>
      </c>
      <c r="E155" s="140" t="s">
        <v>1877</v>
      </c>
      <c r="F155" s="141" t="s">
        <v>1878</v>
      </c>
      <c r="G155" s="142" t="s">
        <v>1506</v>
      </c>
      <c r="H155" s="143">
        <v>12</v>
      </c>
      <c r="I155" s="144"/>
      <c r="J155" s="144">
        <f t="shared" si="20"/>
        <v>0</v>
      </c>
      <c r="K155" s="145"/>
      <c r="L155" s="27"/>
      <c r="M155" s="146" t="s">
        <v>1</v>
      </c>
      <c r="N155" s="147" t="s">
        <v>34</v>
      </c>
      <c r="O155" s="148">
        <v>0</v>
      </c>
      <c r="P155" s="148">
        <f t="shared" si="21"/>
        <v>0</v>
      </c>
      <c r="Q155" s="148">
        <v>0</v>
      </c>
      <c r="R155" s="148">
        <f t="shared" si="22"/>
        <v>0</v>
      </c>
      <c r="S155" s="148">
        <v>0</v>
      </c>
      <c r="T155" s="149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169</v>
      </c>
      <c r="AT155" s="150" t="s">
        <v>167</v>
      </c>
      <c r="AU155" s="150" t="s">
        <v>77</v>
      </c>
      <c r="AY155" s="14" t="s">
        <v>165</v>
      </c>
      <c r="BE155" s="151">
        <f t="shared" si="24"/>
        <v>0</v>
      </c>
      <c r="BF155" s="151">
        <f t="shared" si="25"/>
        <v>0</v>
      </c>
      <c r="BG155" s="151">
        <f t="shared" si="26"/>
        <v>0</v>
      </c>
      <c r="BH155" s="151">
        <f t="shared" si="27"/>
        <v>0</v>
      </c>
      <c r="BI155" s="151">
        <f t="shared" si="28"/>
        <v>0</v>
      </c>
      <c r="BJ155" s="14" t="s">
        <v>77</v>
      </c>
      <c r="BK155" s="151">
        <f t="shared" si="29"/>
        <v>0</v>
      </c>
      <c r="BL155" s="14" t="s">
        <v>169</v>
      </c>
      <c r="BM155" s="150" t="s">
        <v>246</v>
      </c>
    </row>
    <row r="156" spans="1:65" s="2" customFormat="1" ht="16.5" customHeight="1">
      <c r="A156" s="26"/>
      <c r="B156" s="138"/>
      <c r="C156" s="139" t="s">
        <v>69</v>
      </c>
      <c r="D156" s="139" t="s">
        <v>167</v>
      </c>
      <c r="E156" s="140" t="s">
        <v>1879</v>
      </c>
      <c r="F156" s="141" t="s">
        <v>1880</v>
      </c>
      <c r="G156" s="142" t="s">
        <v>1506</v>
      </c>
      <c r="H156" s="143">
        <v>18</v>
      </c>
      <c r="I156" s="144"/>
      <c r="J156" s="144">
        <f t="shared" si="20"/>
        <v>0</v>
      </c>
      <c r="K156" s="145"/>
      <c r="L156" s="27"/>
      <c r="M156" s="146" t="s">
        <v>1</v>
      </c>
      <c r="N156" s="147" t="s">
        <v>34</v>
      </c>
      <c r="O156" s="148">
        <v>0</v>
      </c>
      <c r="P156" s="148">
        <f t="shared" si="21"/>
        <v>0</v>
      </c>
      <c r="Q156" s="148">
        <v>0</v>
      </c>
      <c r="R156" s="148">
        <f t="shared" si="22"/>
        <v>0</v>
      </c>
      <c r="S156" s="148">
        <v>0</v>
      </c>
      <c r="T156" s="149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169</v>
      </c>
      <c r="AT156" s="150" t="s">
        <v>167</v>
      </c>
      <c r="AU156" s="150" t="s">
        <v>77</v>
      </c>
      <c r="AY156" s="14" t="s">
        <v>165</v>
      </c>
      <c r="BE156" s="151">
        <f t="shared" si="24"/>
        <v>0</v>
      </c>
      <c r="BF156" s="151">
        <f t="shared" si="25"/>
        <v>0</v>
      </c>
      <c r="BG156" s="151">
        <f t="shared" si="26"/>
        <v>0</v>
      </c>
      <c r="BH156" s="151">
        <f t="shared" si="27"/>
        <v>0</v>
      </c>
      <c r="BI156" s="151">
        <f t="shared" si="28"/>
        <v>0</v>
      </c>
      <c r="BJ156" s="14" t="s">
        <v>77</v>
      </c>
      <c r="BK156" s="151">
        <f t="shared" si="29"/>
        <v>0</v>
      </c>
      <c r="BL156" s="14" t="s">
        <v>169</v>
      </c>
      <c r="BM156" s="150" t="s">
        <v>250</v>
      </c>
    </row>
    <row r="157" spans="1:65" s="2" customFormat="1" ht="16.5" customHeight="1">
      <c r="A157" s="26"/>
      <c r="B157" s="138"/>
      <c r="C157" s="139" t="s">
        <v>69</v>
      </c>
      <c r="D157" s="139" t="s">
        <v>167</v>
      </c>
      <c r="E157" s="140" t="s">
        <v>1881</v>
      </c>
      <c r="F157" s="141" t="s">
        <v>1882</v>
      </c>
      <c r="G157" s="142" t="s">
        <v>1506</v>
      </c>
      <c r="H157" s="143">
        <v>6</v>
      </c>
      <c r="I157" s="144"/>
      <c r="J157" s="144">
        <f t="shared" si="20"/>
        <v>0</v>
      </c>
      <c r="K157" s="145"/>
      <c r="L157" s="27"/>
      <c r="M157" s="146" t="s">
        <v>1</v>
      </c>
      <c r="N157" s="147" t="s">
        <v>34</v>
      </c>
      <c r="O157" s="148">
        <v>0</v>
      </c>
      <c r="P157" s="148">
        <f t="shared" si="21"/>
        <v>0</v>
      </c>
      <c r="Q157" s="148">
        <v>0</v>
      </c>
      <c r="R157" s="148">
        <f t="shared" si="22"/>
        <v>0</v>
      </c>
      <c r="S157" s="148">
        <v>0</v>
      </c>
      <c r="T157" s="149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169</v>
      </c>
      <c r="AT157" s="150" t="s">
        <v>167</v>
      </c>
      <c r="AU157" s="150" t="s">
        <v>77</v>
      </c>
      <c r="AY157" s="14" t="s">
        <v>165</v>
      </c>
      <c r="BE157" s="151">
        <f t="shared" si="24"/>
        <v>0</v>
      </c>
      <c r="BF157" s="151">
        <f t="shared" si="25"/>
        <v>0</v>
      </c>
      <c r="BG157" s="151">
        <f t="shared" si="26"/>
        <v>0</v>
      </c>
      <c r="BH157" s="151">
        <f t="shared" si="27"/>
        <v>0</v>
      </c>
      <c r="BI157" s="151">
        <f t="shared" si="28"/>
        <v>0</v>
      </c>
      <c r="BJ157" s="14" t="s">
        <v>77</v>
      </c>
      <c r="BK157" s="151">
        <f t="shared" si="29"/>
        <v>0</v>
      </c>
      <c r="BL157" s="14" t="s">
        <v>169</v>
      </c>
      <c r="BM157" s="150" t="s">
        <v>253</v>
      </c>
    </row>
    <row r="158" spans="1:65" s="2" customFormat="1" ht="16.5" customHeight="1">
      <c r="A158" s="26"/>
      <c r="B158" s="138"/>
      <c r="C158" s="139" t="s">
        <v>69</v>
      </c>
      <c r="D158" s="139" t="s">
        <v>167</v>
      </c>
      <c r="E158" s="140" t="s">
        <v>1883</v>
      </c>
      <c r="F158" s="141" t="s">
        <v>1884</v>
      </c>
      <c r="G158" s="142" t="s">
        <v>1506</v>
      </c>
      <c r="H158" s="143">
        <v>5</v>
      </c>
      <c r="I158" s="144"/>
      <c r="J158" s="144">
        <f t="shared" si="20"/>
        <v>0</v>
      </c>
      <c r="K158" s="145"/>
      <c r="L158" s="27"/>
      <c r="M158" s="146" t="s">
        <v>1</v>
      </c>
      <c r="N158" s="147" t="s">
        <v>34</v>
      </c>
      <c r="O158" s="148">
        <v>0</v>
      </c>
      <c r="P158" s="148">
        <f t="shared" si="21"/>
        <v>0</v>
      </c>
      <c r="Q158" s="148">
        <v>0</v>
      </c>
      <c r="R158" s="148">
        <f t="shared" si="22"/>
        <v>0</v>
      </c>
      <c r="S158" s="148">
        <v>0</v>
      </c>
      <c r="T158" s="149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169</v>
      </c>
      <c r="AT158" s="150" t="s">
        <v>167</v>
      </c>
      <c r="AU158" s="150" t="s">
        <v>77</v>
      </c>
      <c r="AY158" s="14" t="s">
        <v>165</v>
      </c>
      <c r="BE158" s="151">
        <f t="shared" si="24"/>
        <v>0</v>
      </c>
      <c r="BF158" s="151">
        <f t="shared" si="25"/>
        <v>0</v>
      </c>
      <c r="BG158" s="151">
        <f t="shared" si="26"/>
        <v>0</v>
      </c>
      <c r="BH158" s="151">
        <f t="shared" si="27"/>
        <v>0</v>
      </c>
      <c r="BI158" s="151">
        <f t="shared" si="28"/>
        <v>0</v>
      </c>
      <c r="BJ158" s="14" t="s">
        <v>77</v>
      </c>
      <c r="BK158" s="151">
        <f t="shared" si="29"/>
        <v>0</v>
      </c>
      <c r="BL158" s="14" t="s">
        <v>169</v>
      </c>
      <c r="BM158" s="150" t="s">
        <v>257</v>
      </c>
    </row>
    <row r="159" spans="1:65" s="2" customFormat="1" ht="24.15" customHeight="1">
      <c r="A159" s="26"/>
      <c r="B159" s="138"/>
      <c r="C159" s="139" t="s">
        <v>69</v>
      </c>
      <c r="D159" s="139" t="s">
        <v>167</v>
      </c>
      <c r="E159" s="140" t="s">
        <v>1885</v>
      </c>
      <c r="F159" s="141" t="s">
        <v>1886</v>
      </c>
      <c r="G159" s="142" t="s">
        <v>1506</v>
      </c>
      <c r="H159" s="143">
        <v>6</v>
      </c>
      <c r="I159" s="144"/>
      <c r="J159" s="144">
        <f t="shared" si="20"/>
        <v>0</v>
      </c>
      <c r="K159" s="145"/>
      <c r="L159" s="27"/>
      <c r="M159" s="146" t="s">
        <v>1</v>
      </c>
      <c r="N159" s="147" t="s">
        <v>34</v>
      </c>
      <c r="O159" s="148">
        <v>0</v>
      </c>
      <c r="P159" s="148">
        <f t="shared" si="21"/>
        <v>0</v>
      </c>
      <c r="Q159" s="148">
        <v>0</v>
      </c>
      <c r="R159" s="148">
        <f t="shared" si="22"/>
        <v>0</v>
      </c>
      <c r="S159" s="148">
        <v>0</v>
      </c>
      <c r="T159" s="149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169</v>
      </c>
      <c r="AT159" s="150" t="s">
        <v>167</v>
      </c>
      <c r="AU159" s="150" t="s">
        <v>77</v>
      </c>
      <c r="AY159" s="14" t="s">
        <v>165</v>
      </c>
      <c r="BE159" s="151">
        <f t="shared" si="24"/>
        <v>0</v>
      </c>
      <c r="BF159" s="151">
        <f t="shared" si="25"/>
        <v>0</v>
      </c>
      <c r="BG159" s="151">
        <f t="shared" si="26"/>
        <v>0</v>
      </c>
      <c r="BH159" s="151">
        <f t="shared" si="27"/>
        <v>0</v>
      </c>
      <c r="BI159" s="151">
        <f t="shared" si="28"/>
        <v>0</v>
      </c>
      <c r="BJ159" s="14" t="s">
        <v>77</v>
      </c>
      <c r="BK159" s="151">
        <f t="shared" si="29"/>
        <v>0</v>
      </c>
      <c r="BL159" s="14" t="s">
        <v>169</v>
      </c>
      <c r="BM159" s="150" t="s">
        <v>258</v>
      </c>
    </row>
    <row r="160" spans="1:65" s="2" customFormat="1" ht="16.5" customHeight="1">
      <c r="A160" s="26"/>
      <c r="B160" s="138"/>
      <c r="C160" s="139" t="s">
        <v>69</v>
      </c>
      <c r="D160" s="139" t="s">
        <v>167</v>
      </c>
      <c r="E160" s="140" t="s">
        <v>1887</v>
      </c>
      <c r="F160" s="141" t="s">
        <v>1888</v>
      </c>
      <c r="G160" s="142" t="s">
        <v>1506</v>
      </c>
      <c r="H160" s="143">
        <v>6</v>
      </c>
      <c r="I160" s="144"/>
      <c r="J160" s="144">
        <f t="shared" si="20"/>
        <v>0</v>
      </c>
      <c r="K160" s="145"/>
      <c r="L160" s="27"/>
      <c r="M160" s="146" t="s">
        <v>1</v>
      </c>
      <c r="N160" s="147" t="s">
        <v>34</v>
      </c>
      <c r="O160" s="148">
        <v>0</v>
      </c>
      <c r="P160" s="148">
        <f t="shared" si="21"/>
        <v>0</v>
      </c>
      <c r="Q160" s="148">
        <v>0</v>
      </c>
      <c r="R160" s="148">
        <f t="shared" si="22"/>
        <v>0</v>
      </c>
      <c r="S160" s="148">
        <v>0</v>
      </c>
      <c r="T160" s="149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169</v>
      </c>
      <c r="AT160" s="150" t="s">
        <v>167</v>
      </c>
      <c r="AU160" s="150" t="s">
        <v>77</v>
      </c>
      <c r="AY160" s="14" t="s">
        <v>165</v>
      </c>
      <c r="BE160" s="151">
        <f t="shared" si="24"/>
        <v>0</v>
      </c>
      <c r="BF160" s="151">
        <f t="shared" si="25"/>
        <v>0</v>
      </c>
      <c r="BG160" s="151">
        <f t="shared" si="26"/>
        <v>0</v>
      </c>
      <c r="BH160" s="151">
        <f t="shared" si="27"/>
        <v>0</v>
      </c>
      <c r="BI160" s="151">
        <f t="shared" si="28"/>
        <v>0</v>
      </c>
      <c r="BJ160" s="14" t="s">
        <v>77</v>
      </c>
      <c r="BK160" s="151">
        <f t="shared" si="29"/>
        <v>0</v>
      </c>
      <c r="BL160" s="14" t="s">
        <v>169</v>
      </c>
      <c r="BM160" s="150" t="s">
        <v>261</v>
      </c>
    </row>
    <row r="161" spans="1:65" s="2" customFormat="1" ht="16.5" customHeight="1">
      <c r="A161" s="26"/>
      <c r="B161" s="138"/>
      <c r="C161" s="139" t="s">
        <v>69</v>
      </c>
      <c r="D161" s="139" t="s">
        <v>167</v>
      </c>
      <c r="E161" s="140" t="s">
        <v>1889</v>
      </c>
      <c r="F161" s="141" t="s">
        <v>1890</v>
      </c>
      <c r="G161" s="142" t="s">
        <v>1506</v>
      </c>
      <c r="H161" s="143">
        <v>6</v>
      </c>
      <c r="I161" s="144"/>
      <c r="J161" s="144">
        <f t="shared" si="20"/>
        <v>0</v>
      </c>
      <c r="K161" s="145"/>
      <c r="L161" s="27"/>
      <c r="M161" s="146" t="s">
        <v>1</v>
      </c>
      <c r="N161" s="147" t="s">
        <v>34</v>
      </c>
      <c r="O161" s="148">
        <v>0</v>
      </c>
      <c r="P161" s="148">
        <f t="shared" si="21"/>
        <v>0</v>
      </c>
      <c r="Q161" s="148">
        <v>0</v>
      </c>
      <c r="R161" s="148">
        <f t="shared" si="22"/>
        <v>0</v>
      </c>
      <c r="S161" s="148">
        <v>0</v>
      </c>
      <c r="T161" s="149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169</v>
      </c>
      <c r="AT161" s="150" t="s">
        <v>167</v>
      </c>
      <c r="AU161" s="150" t="s">
        <v>77</v>
      </c>
      <c r="AY161" s="14" t="s">
        <v>165</v>
      </c>
      <c r="BE161" s="151">
        <f t="shared" si="24"/>
        <v>0</v>
      </c>
      <c r="BF161" s="151">
        <f t="shared" si="25"/>
        <v>0</v>
      </c>
      <c r="BG161" s="151">
        <f t="shared" si="26"/>
        <v>0</v>
      </c>
      <c r="BH161" s="151">
        <f t="shared" si="27"/>
        <v>0</v>
      </c>
      <c r="BI161" s="151">
        <f t="shared" si="28"/>
        <v>0</v>
      </c>
      <c r="BJ161" s="14" t="s">
        <v>77</v>
      </c>
      <c r="BK161" s="151">
        <f t="shared" si="29"/>
        <v>0</v>
      </c>
      <c r="BL161" s="14" t="s">
        <v>169</v>
      </c>
      <c r="BM161" s="150" t="s">
        <v>262</v>
      </c>
    </row>
    <row r="162" spans="1:65" s="2" customFormat="1" ht="24.15" customHeight="1">
      <c r="A162" s="26"/>
      <c r="B162" s="138"/>
      <c r="C162" s="139" t="s">
        <v>69</v>
      </c>
      <c r="D162" s="139" t="s">
        <v>167</v>
      </c>
      <c r="E162" s="140" t="s">
        <v>1891</v>
      </c>
      <c r="F162" s="141" t="s">
        <v>1892</v>
      </c>
      <c r="G162" s="142" t="s">
        <v>173</v>
      </c>
      <c r="H162" s="143">
        <v>36</v>
      </c>
      <c r="I162" s="144"/>
      <c r="J162" s="144">
        <f t="shared" si="20"/>
        <v>0</v>
      </c>
      <c r="K162" s="145"/>
      <c r="L162" s="27"/>
      <c r="M162" s="146" t="s">
        <v>1</v>
      </c>
      <c r="N162" s="147" t="s">
        <v>34</v>
      </c>
      <c r="O162" s="148">
        <v>0</v>
      </c>
      <c r="P162" s="148">
        <f t="shared" si="21"/>
        <v>0</v>
      </c>
      <c r="Q162" s="148">
        <v>0</v>
      </c>
      <c r="R162" s="148">
        <f t="shared" si="22"/>
        <v>0</v>
      </c>
      <c r="S162" s="148">
        <v>0</v>
      </c>
      <c r="T162" s="149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169</v>
      </c>
      <c r="AT162" s="150" t="s">
        <v>167</v>
      </c>
      <c r="AU162" s="150" t="s">
        <v>77</v>
      </c>
      <c r="AY162" s="14" t="s">
        <v>165</v>
      </c>
      <c r="BE162" s="151">
        <f t="shared" si="24"/>
        <v>0</v>
      </c>
      <c r="BF162" s="151">
        <f t="shared" si="25"/>
        <v>0</v>
      </c>
      <c r="BG162" s="151">
        <f t="shared" si="26"/>
        <v>0</v>
      </c>
      <c r="BH162" s="151">
        <f t="shared" si="27"/>
        <v>0</v>
      </c>
      <c r="BI162" s="151">
        <f t="shared" si="28"/>
        <v>0</v>
      </c>
      <c r="BJ162" s="14" t="s">
        <v>77</v>
      </c>
      <c r="BK162" s="151">
        <f t="shared" si="29"/>
        <v>0</v>
      </c>
      <c r="BL162" s="14" t="s">
        <v>169</v>
      </c>
      <c r="BM162" s="150" t="s">
        <v>264</v>
      </c>
    </row>
    <row r="163" spans="1:65" s="2" customFormat="1" ht="16.5" customHeight="1">
      <c r="A163" s="26"/>
      <c r="B163" s="138"/>
      <c r="C163" s="139" t="s">
        <v>69</v>
      </c>
      <c r="D163" s="139" t="s">
        <v>167</v>
      </c>
      <c r="E163" s="140" t="s">
        <v>1893</v>
      </c>
      <c r="F163" s="141" t="s">
        <v>1894</v>
      </c>
      <c r="G163" s="142" t="s">
        <v>173</v>
      </c>
      <c r="H163" s="143">
        <v>120</v>
      </c>
      <c r="I163" s="144"/>
      <c r="J163" s="144">
        <f t="shared" si="20"/>
        <v>0</v>
      </c>
      <c r="K163" s="145"/>
      <c r="L163" s="27"/>
      <c r="M163" s="146" t="s">
        <v>1</v>
      </c>
      <c r="N163" s="147" t="s">
        <v>34</v>
      </c>
      <c r="O163" s="148">
        <v>0</v>
      </c>
      <c r="P163" s="148">
        <f t="shared" si="21"/>
        <v>0</v>
      </c>
      <c r="Q163" s="148">
        <v>0</v>
      </c>
      <c r="R163" s="148">
        <f t="shared" si="22"/>
        <v>0</v>
      </c>
      <c r="S163" s="148">
        <v>0</v>
      </c>
      <c r="T163" s="149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169</v>
      </c>
      <c r="AT163" s="150" t="s">
        <v>167</v>
      </c>
      <c r="AU163" s="150" t="s">
        <v>77</v>
      </c>
      <c r="AY163" s="14" t="s">
        <v>165</v>
      </c>
      <c r="BE163" s="151">
        <f t="shared" si="24"/>
        <v>0</v>
      </c>
      <c r="BF163" s="151">
        <f t="shared" si="25"/>
        <v>0</v>
      </c>
      <c r="BG163" s="151">
        <f t="shared" si="26"/>
        <v>0</v>
      </c>
      <c r="BH163" s="151">
        <f t="shared" si="27"/>
        <v>0</v>
      </c>
      <c r="BI163" s="151">
        <f t="shared" si="28"/>
        <v>0</v>
      </c>
      <c r="BJ163" s="14" t="s">
        <v>77</v>
      </c>
      <c r="BK163" s="151">
        <f t="shared" si="29"/>
        <v>0</v>
      </c>
      <c r="BL163" s="14" t="s">
        <v>169</v>
      </c>
      <c r="BM163" s="150" t="s">
        <v>265</v>
      </c>
    </row>
    <row r="164" spans="1:65" s="12" customFormat="1" ht="25.95" customHeight="1">
      <c r="B164" s="126"/>
      <c r="D164" s="127" t="s">
        <v>68</v>
      </c>
      <c r="E164" s="128" t="s">
        <v>1895</v>
      </c>
      <c r="F164" s="128" t="s">
        <v>1896</v>
      </c>
      <c r="J164" s="129">
        <f>BK164</f>
        <v>0</v>
      </c>
      <c r="L164" s="126"/>
      <c r="M164" s="130"/>
      <c r="N164" s="131"/>
      <c r="O164" s="131"/>
      <c r="P164" s="132">
        <f>SUM(P165:P177)</f>
        <v>0</v>
      </c>
      <c r="Q164" s="131"/>
      <c r="R164" s="132">
        <f>SUM(R165:R177)</f>
        <v>0</v>
      </c>
      <c r="S164" s="131"/>
      <c r="T164" s="133">
        <f>SUM(T165:T177)</f>
        <v>0</v>
      </c>
      <c r="AR164" s="127" t="s">
        <v>77</v>
      </c>
      <c r="AT164" s="134" t="s">
        <v>68</v>
      </c>
      <c r="AU164" s="134" t="s">
        <v>69</v>
      </c>
      <c r="AY164" s="127" t="s">
        <v>165</v>
      </c>
      <c r="BK164" s="135">
        <f>SUM(BK165:BK177)</f>
        <v>0</v>
      </c>
    </row>
    <row r="165" spans="1:65" s="2" customFormat="1" ht="44.25" customHeight="1">
      <c r="A165" s="26"/>
      <c r="B165" s="138"/>
      <c r="C165" s="139" t="s">
        <v>69</v>
      </c>
      <c r="D165" s="139" t="s">
        <v>167</v>
      </c>
      <c r="E165" s="140" t="s">
        <v>1897</v>
      </c>
      <c r="F165" s="141" t="s">
        <v>1898</v>
      </c>
      <c r="G165" s="142" t="s">
        <v>173</v>
      </c>
      <c r="H165" s="143">
        <v>140</v>
      </c>
      <c r="I165" s="144"/>
      <c r="J165" s="144">
        <f t="shared" ref="J165:J177" si="30">ROUND(I165*H165,2)</f>
        <v>0</v>
      </c>
      <c r="K165" s="145"/>
      <c r="L165" s="27"/>
      <c r="M165" s="146" t="s">
        <v>1</v>
      </c>
      <c r="N165" s="147" t="s">
        <v>34</v>
      </c>
      <c r="O165" s="148">
        <v>0</v>
      </c>
      <c r="P165" s="148">
        <f t="shared" ref="P165:P177" si="31">O165*H165</f>
        <v>0</v>
      </c>
      <c r="Q165" s="148">
        <v>0</v>
      </c>
      <c r="R165" s="148">
        <f t="shared" ref="R165:R177" si="32">Q165*H165</f>
        <v>0</v>
      </c>
      <c r="S165" s="148">
        <v>0</v>
      </c>
      <c r="T165" s="149">
        <f t="shared" ref="T165:T177" si="33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169</v>
      </c>
      <c r="AT165" s="150" t="s">
        <v>167</v>
      </c>
      <c r="AU165" s="150" t="s">
        <v>77</v>
      </c>
      <c r="AY165" s="14" t="s">
        <v>165</v>
      </c>
      <c r="BE165" s="151">
        <f t="shared" ref="BE165:BE177" si="34">IF(N165="základní",J165,0)</f>
        <v>0</v>
      </c>
      <c r="BF165" s="151">
        <f t="shared" ref="BF165:BF177" si="35">IF(N165="snížená",J165,0)</f>
        <v>0</v>
      </c>
      <c r="BG165" s="151">
        <f t="shared" ref="BG165:BG177" si="36">IF(N165="zákl. přenesená",J165,0)</f>
        <v>0</v>
      </c>
      <c r="BH165" s="151">
        <f t="shared" ref="BH165:BH177" si="37">IF(N165="sníž. přenesená",J165,0)</f>
        <v>0</v>
      </c>
      <c r="BI165" s="151">
        <f t="shared" ref="BI165:BI177" si="38">IF(N165="nulová",J165,0)</f>
        <v>0</v>
      </c>
      <c r="BJ165" s="14" t="s">
        <v>77</v>
      </c>
      <c r="BK165" s="151">
        <f t="shared" ref="BK165:BK177" si="39">ROUND(I165*H165,2)</f>
        <v>0</v>
      </c>
      <c r="BL165" s="14" t="s">
        <v>169</v>
      </c>
      <c r="BM165" s="150" t="s">
        <v>267</v>
      </c>
    </row>
    <row r="166" spans="1:65" s="2" customFormat="1" ht="16.5" customHeight="1">
      <c r="A166" s="26"/>
      <c r="B166" s="138"/>
      <c r="C166" s="139" t="s">
        <v>69</v>
      </c>
      <c r="D166" s="139" t="s">
        <v>167</v>
      </c>
      <c r="E166" s="140" t="s">
        <v>1899</v>
      </c>
      <c r="F166" s="141" t="s">
        <v>1900</v>
      </c>
      <c r="G166" s="142" t="s">
        <v>173</v>
      </c>
      <c r="H166" s="143">
        <v>110</v>
      </c>
      <c r="I166" s="144"/>
      <c r="J166" s="144">
        <f t="shared" si="30"/>
        <v>0</v>
      </c>
      <c r="K166" s="145"/>
      <c r="L166" s="27"/>
      <c r="M166" s="146" t="s">
        <v>1</v>
      </c>
      <c r="N166" s="147" t="s">
        <v>34</v>
      </c>
      <c r="O166" s="148">
        <v>0</v>
      </c>
      <c r="P166" s="148">
        <f t="shared" si="31"/>
        <v>0</v>
      </c>
      <c r="Q166" s="148">
        <v>0</v>
      </c>
      <c r="R166" s="148">
        <f t="shared" si="32"/>
        <v>0</v>
      </c>
      <c r="S166" s="148">
        <v>0</v>
      </c>
      <c r="T166" s="149">
        <f t="shared" si="3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169</v>
      </c>
      <c r="AT166" s="150" t="s">
        <v>167</v>
      </c>
      <c r="AU166" s="150" t="s">
        <v>77</v>
      </c>
      <c r="AY166" s="14" t="s">
        <v>165</v>
      </c>
      <c r="BE166" s="151">
        <f t="shared" si="34"/>
        <v>0</v>
      </c>
      <c r="BF166" s="151">
        <f t="shared" si="35"/>
        <v>0</v>
      </c>
      <c r="BG166" s="151">
        <f t="shared" si="36"/>
        <v>0</v>
      </c>
      <c r="BH166" s="151">
        <f t="shared" si="37"/>
        <v>0</v>
      </c>
      <c r="BI166" s="151">
        <f t="shared" si="38"/>
        <v>0</v>
      </c>
      <c r="BJ166" s="14" t="s">
        <v>77</v>
      </c>
      <c r="BK166" s="151">
        <f t="shared" si="39"/>
        <v>0</v>
      </c>
      <c r="BL166" s="14" t="s">
        <v>169</v>
      </c>
      <c r="BM166" s="150" t="s">
        <v>268</v>
      </c>
    </row>
    <row r="167" spans="1:65" s="2" customFormat="1" ht="24.15" customHeight="1">
      <c r="A167" s="26"/>
      <c r="B167" s="138"/>
      <c r="C167" s="139" t="s">
        <v>69</v>
      </c>
      <c r="D167" s="139" t="s">
        <v>167</v>
      </c>
      <c r="E167" s="140" t="s">
        <v>1901</v>
      </c>
      <c r="F167" s="141" t="s">
        <v>1902</v>
      </c>
      <c r="G167" s="142" t="s">
        <v>173</v>
      </c>
      <c r="H167" s="143">
        <v>60</v>
      </c>
      <c r="I167" s="144"/>
      <c r="J167" s="144">
        <f t="shared" si="30"/>
        <v>0</v>
      </c>
      <c r="K167" s="145"/>
      <c r="L167" s="27"/>
      <c r="M167" s="146" t="s">
        <v>1</v>
      </c>
      <c r="N167" s="147" t="s">
        <v>34</v>
      </c>
      <c r="O167" s="148">
        <v>0</v>
      </c>
      <c r="P167" s="148">
        <f t="shared" si="31"/>
        <v>0</v>
      </c>
      <c r="Q167" s="148">
        <v>0</v>
      </c>
      <c r="R167" s="148">
        <f t="shared" si="32"/>
        <v>0</v>
      </c>
      <c r="S167" s="148">
        <v>0</v>
      </c>
      <c r="T167" s="149">
        <f t="shared" si="3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169</v>
      </c>
      <c r="AT167" s="150" t="s">
        <v>167</v>
      </c>
      <c r="AU167" s="150" t="s">
        <v>77</v>
      </c>
      <c r="AY167" s="14" t="s">
        <v>165</v>
      </c>
      <c r="BE167" s="151">
        <f t="shared" si="34"/>
        <v>0</v>
      </c>
      <c r="BF167" s="151">
        <f t="shared" si="35"/>
        <v>0</v>
      </c>
      <c r="BG167" s="151">
        <f t="shared" si="36"/>
        <v>0</v>
      </c>
      <c r="BH167" s="151">
        <f t="shared" si="37"/>
        <v>0</v>
      </c>
      <c r="BI167" s="151">
        <f t="shared" si="38"/>
        <v>0</v>
      </c>
      <c r="BJ167" s="14" t="s">
        <v>77</v>
      </c>
      <c r="BK167" s="151">
        <f t="shared" si="39"/>
        <v>0</v>
      </c>
      <c r="BL167" s="14" t="s">
        <v>169</v>
      </c>
      <c r="BM167" s="150" t="s">
        <v>270</v>
      </c>
    </row>
    <row r="168" spans="1:65" s="2" customFormat="1" ht="24.15" customHeight="1">
      <c r="A168" s="26"/>
      <c r="B168" s="138"/>
      <c r="C168" s="139" t="s">
        <v>69</v>
      </c>
      <c r="D168" s="139" t="s">
        <v>167</v>
      </c>
      <c r="E168" s="140" t="s">
        <v>1903</v>
      </c>
      <c r="F168" s="141" t="s">
        <v>1904</v>
      </c>
      <c r="G168" s="142" t="s">
        <v>173</v>
      </c>
      <c r="H168" s="143">
        <v>50</v>
      </c>
      <c r="I168" s="144"/>
      <c r="J168" s="144">
        <f t="shared" si="30"/>
        <v>0</v>
      </c>
      <c r="K168" s="145"/>
      <c r="L168" s="27"/>
      <c r="M168" s="146" t="s">
        <v>1</v>
      </c>
      <c r="N168" s="147" t="s">
        <v>34</v>
      </c>
      <c r="O168" s="148">
        <v>0</v>
      </c>
      <c r="P168" s="148">
        <f t="shared" si="31"/>
        <v>0</v>
      </c>
      <c r="Q168" s="148">
        <v>0</v>
      </c>
      <c r="R168" s="148">
        <f t="shared" si="32"/>
        <v>0</v>
      </c>
      <c r="S168" s="148">
        <v>0</v>
      </c>
      <c r="T168" s="149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169</v>
      </c>
      <c r="AT168" s="150" t="s">
        <v>167</v>
      </c>
      <c r="AU168" s="150" t="s">
        <v>77</v>
      </c>
      <c r="AY168" s="14" t="s">
        <v>165</v>
      </c>
      <c r="BE168" s="151">
        <f t="shared" si="34"/>
        <v>0</v>
      </c>
      <c r="BF168" s="151">
        <f t="shared" si="35"/>
        <v>0</v>
      </c>
      <c r="BG168" s="151">
        <f t="shared" si="36"/>
        <v>0</v>
      </c>
      <c r="BH168" s="151">
        <f t="shared" si="37"/>
        <v>0</v>
      </c>
      <c r="BI168" s="151">
        <f t="shared" si="38"/>
        <v>0</v>
      </c>
      <c r="BJ168" s="14" t="s">
        <v>77</v>
      </c>
      <c r="BK168" s="151">
        <f t="shared" si="39"/>
        <v>0</v>
      </c>
      <c r="BL168" s="14" t="s">
        <v>169</v>
      </c>
      <c r="BM168" s="150" t="s">
        <v>273</v>
      </c>
    </row>
    <row r="169" spans="1:65" s="2" customFormat="1" ht="24.15" customHeight="1">
      <c r="A169" s="26"/>
      <c r="B169" s="138"/>
      <c r="C169" s="139" t="s">
        <v>69</v>
      </c>
      <c r="D169" s="139" t="s">
        <v>167</v>
      </c>
      <c r="E169" s="140" t="s">
        <v>1905</v>
      </c>
      <c r="F169" s="141" t="s">
        <v>1906</v>
      </c>
      <c r="G169" s="142" t="s">
        <v>173</v>
      </c>
      <c r="H169" s="143">
        <v>520</v>
      </c>
      <c r="I169" s="144"/>
      <c r="J169" s="144">
        <f t="shared" si="30"/>
        <v>0</v>
      </c>
      <c r="K169" s="145"/>
      <c r="L169" s="27"/>
      <c r="M169" s="146" t="s">
        <v>1</v>
      </c>
      <c r="N169" s="147" t="s">
        <v>34</v>
      </c>
      <c r="O169" s="148">
        <v>0</v>
      </c>
      <c r="P169" s="148">
        <f t="shared" si="31"/>
        <v>0</v>
      </c>
      <c r="Q169" s="148">
        <v>0</v>
      </c>
      <c r="R169" s="148">
        <f t="shared" si="32"/>
        <v>0</v>
      </c>
      <c r="S169" s="148">
        <v>0</v>
      </c>
      <c r="T169" s="149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169</v>
      </c>
      <c r="AT169" s="150" t="s">
        <v>167</v>
      </c>
      <c r="AU169" s="150" t="s">
        <v>77</v>
      </c>
      <c r="AY169" s="14" t="s">
        <v>165</v>
      </c>
      <c r="BE169" s="151">
        <f t="shared" si="34"/>
        <v>0</v>
      </c>
      <c r="BF169" s="151">
        <f t="shared" si="35"/>
        <v>0</v>
      </c>
      <c r="BG169" s="151">
        <f t="shared" si="36"/>
        <v>0</v>
      </c>
      <c r="BH169" s="151">
        <f t="shared" si="37"/>
        <v>0</v>
      </c>
      <c r="BI169" s="151">
        <f t="shared" si="38"/>
        <v>0</v>
      </c>
      <c r="BJ169" s="14" t="s">
        <v>77</v>
      </c>
      <c r="BK169" s="151">
        <f t="shared" si="39"/>
        <v>0</v>
      </c>
      <c r="BL169" s="14" t="s">
        <v>169</v>
      </c>
      <c r="BM169" s="150" t="s">
        <v>275</v>
      </c>
    </row>
    <row r="170" spans="1:65" s="2" customFormat="1" ht="24.15" customHeight="1">
      <c r="A170" s="26"/>
      <c r="B170" s="138"/>
      <c r="C170" s="139" t="s">
        <v>69</v>
      </c>
      <c r="D170" s="139" t="s">
        <v>167</v>
      </c>
      <c r="E170" s="140" t="s">
        <v>1907</v>
      </c>
      <c r="F170" s="141" t="s">
        <v>1908</v>
      </c>
      <c r="G170" s="142" t="s">
        <v>173</v>
      </c>
      <c r="H170" s="143">
        <v>960</v>
      </c>
      <c r="I170" s="144"/>
      <c r="J170" s="144">
        <f t="shared" si="30"/>
        <v>0</v>
      </c>
      <c r="K170" s="145"/>
      <c r="L170" s="27"/>
      <c r="M170" s="146" t="s">
        <v>1</v>
      </c>
      <c r="N170" s="147" t="s">
        <v>34</v>
      </c>
      <c r="O170" s="148">
        <v>0</v>
      </c>
      <c r="P170" s="148">
        <f t="shared" si="31"/>
        <v>0</v>
      </c>
      <c r="Q170" s="148">
        <v>0</v>
      </c>
      <c r="R170" s="148">
        <f t="shared" si="32"/>
        <v>0</v>
      </c>
      <c r="S170" s="148">
        <v>0</v>
      </c>
      <c r="T170" s="149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169</v>
      </c>
      <c r="AT170" s="150" t="s">
        <v>167</v>
      </c>
      <c r="AU170" s="150" t="s">
        <v>77</v>
      </c>
      <c r="AY170" s="14" t="s">
        <v>165</v>
      </c>
      <c r="BE170" s="151">
        <f t="shared" si="34"/>
        <v>0</v>
      </c>
      <c r="BF170" s="151">
        <f t="shared" si="35"/>
        <v>0</v>
      </c>
      <c r="BG170" s="151">
        <f t="shared" si="36"/>
        <v>0</v>
      </c>
      <c r="BH170" s="151">
        <f t="shared" si="37"/>
        <v>0</v>
      </c>
      <c r="BI170" s="151">
        <f t="shared" si="38"/>
        <v>0</v>
      </c>
      <c r="BJ170" s="14" t="s">
        <v>77</v>
      </c>
      <c r="BK170" s="151">
        <f t="shared" si="39"/>
        <v>0</v>
      </c>
      <c r="BL170" s="14" t="s">
        <v>169</v>
      </c>
      <c r="BM170" s="150" t="s">
        <v>276</v>
      </c>
    </row>
    <row r="171" spans="1:65" s="2" customFormat="1" ht="24.15" customHeight="1">
      <c r="A171" s="26"/>
      <c r="B171" s="138"/>
      <c r="C171" s="139" t="s">
        <v>69</v>
      </c>
      <c r="D171" s="139" t="s">
        <v>167</v>
      </c>
      <c r="E171" s="140" t="s">
        <v>1909</v>
      </c>
      <c r="F171" s="141" t="s">
        <v>1910</v>
      </c>
      <c r="G171" s="142" t="s">
        <v>173</v>
      </c>
      <c r="H171" s="143">
        <v>300</v>
      </c>
      <c r="I171" s="144"/>
      <c r="J171" s="144">
        <f t="shared" si="30"/>
        <v>0</v>
      </c>
      <c r="K171" s="145"/>
      <c r="L171" s="27"/>
      <c r="M171" s="146" t="s">
        <v>1</v>
      </c>
      <c r="N171" s="147" t="s">
        <v>34</v>
      </c>
      <c r="O171" s="148">
        <v>0</v>
      </c>
      <c r="P171" s="148">
        <f t="shared" si="31"/>
        <v>0</v>
      </c>
      <c r="Q171" s="148">
        <v>0</v>
      </c>
      <c r="R171" s="148">
        <f t="shared" si="32"/>
        <v>0</v>
      </c>
      <c r="S171" s="148">
        <v>0</v>
      </c>
      <c r="T171" s="149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169</v>
      </c>
      <c r="AT171" s="150" t="s">
        <v>167</v>
      </c>
      <c r="AU171" s="150" t="s">
        <v>77</v>
      </c>
      <c r="AY171" s="14" t="s">
        <v>165</v>
      </c>
      <c r="BE171" s="151">
        <f t="shared" si="34"/>
        <v>0</v>
      </c>
      <c r="BF171" s="151">
        <f t="shared" si="35"/>
        <v>0</v>
      </c>
      <c r="BG171" s="151">
        <f t="shared" si="36"/>
        <v>0</v>
      </c>
      <c r="BH171" s="151">
        <f t="shared" si="37"/>
        <v>0</v>
      </c>
      <c r="BI171" s="151">
        <f t="shared" si="38"/>
        <v>0</v>
      </c>
      <c r="BJ171" s="14" t="s">
        <v>77</v>
      </c>
      <c r="BK171" s="151">
        <f t="shared" si="39"/>
        <v>0</v>
      </c>
      <c r="BL171" s="14" t="s">
        <v>169</v>
      </c>
      <c r="BM171" s="150" t="s">
        <v>280</v>
      </c>
    </row>
    <row r="172" spans="1:65" s="2" customFormat="1" ht="24.15" customHeight="1">
      <c r="A172" s="26"/>
      <c r="B172" s="138"/>
      <c r="C172" s="139" t="s">
        <v>69</v>
      </c>
      <c r="D172" s="139" t="s">
        <v>167</v>
      </c>
      <c r="E172" s="140" t="s">
        <v>1911</v>
      </c>
      <c r="F172" s="141" t="s">
        <v>1912</v>
      </c>
      <c r="G172" s="142" t="s">
        <v>173</v>
      </c>
      <c r="H172" s="143">
        <v>30</v>
      </c>
      <c r="I172" s="144"/>
      <c r="J172" s="144">
        <f t="shared" si="30"/>
        <v>0</v>
      </c>
      <c r="K172" s="145"/>
      <c r="L172" s="27"/>
      <c r="M172" s="146" t="s">
        <v>1</v>
      </c>
      <c r="N172" s="147" t="s">
        <v>34</v>
      </c>
      <c r="O172" s="148">
        <v>0</v>
      </c>
      <c r="P172" s="148">
        <f t="shared" si="31"/>
        <v>0</v>
      </c>
      <c r="Q172" s="148">
        <v>0</v>
      </c>
      <c r="R172" s="148">
        <f t="shared" si="32"/>
        <v>0</v>
      </c>
      <c r="S172" s="148">
        <v>0</v>
      </c>
      <c r="T172" s="149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169</v>
      </c>
      <c r="AT172" s="150" t="s">
        <v>167</v>
      </c>
      <c r="AU172" s="150" t="s">
        <v>77</v>
      </c>
      <c r="AY172" s="14" t="s">
        <v>165</v>
      </c>
      <c r="BE172" s="151">
        <f t="shared" si="34"/>
        <v>0</v>
      </c>
      <c r="BF172" s="151">
        <f t="shared" si="35"/>
        <v>0</v>
      </c>
      <c r="BG172" s="151">
        <f t="shared" si="36"/>
        <v>0</v>
      </c>
      <c r="BH172" s="151">
        <f t="shared" si="37"/>
        <v>0</v>
      </c>
      <c r="BI172" s="151">
        <f t="shared" si="38"/>
        <v>0</v>
      </c>
      <c r="BJ172" s="14" t="s">
        <v>77</v>
      </c>
      <c r="BK172" s="151">
        <f t="shared" si="39"/>
        <v>0</v>
      </c>
      <c r="BL172" s="14" t="s">
        <v>169</v>
      </c>
      <c r="BM172" s="150" t="s">
        <v>281</v>
      </c>
    </row>
    <row r="173" spans="1:65" s="2" customFormat="1" ht="24.15" customHeight="1">
      <c r="A173" s="26"/>
      <c r="B173" s="138"/>
      <c r="C173" s="139" t="s">
        <v>69</v>
      </c>
      <c r="D173" s="139" t="s">
        <v>167</v>
      </c>
      <c r="E173" s="140" t="s">
        <v>1913</v>
      </c>
      <c r="F173" s="141" t="s">
        <v>1914</v>
      </c>
      <c r="G173" s="142" t="s">
        <v>173</v>
      </c>
      <c r="H173" s="143">
        <v>60</v>
      </c>
      <c r="I173" s="144"/>
      <c r="J173" s="144">
        <f t="shared" si="30"/>
        <v>0</v>
      </c>
      <c r="K173" s="145"/>
      <c r="L173" s="27"/>
      <c r="M173" s="146" t="s">
        <v>1</v>
      </c>
      <c r="N173" s="147" t="s">
        <v>34</v>
      </c>
      <c r="O173" s="148">
        <v>0</v>
      </c>
      <c r="P173" s="148">
        <f t="shared" si="31"/>
        <v>0</v>
      </c>
      <c r="Q173" s="148">
        <v>0</v>
      </c>
      <c r="R173" s="148">
        <f t="shared" si="32"/>
        <v>0</v>
      </c>
      <c r="S173" s="148">
        <v>0</v>
      </c>
      <c r="T173" s="149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169</v>
      </c>
      <c r="AT173" s="150" t="s">
        <v>167</v>
      </c>
      <c r="AU173" s="150" t="s">
        <v>77</v>
      </c>
      <c r="AY173" s="14" t="s">
        <v>165</v>
      </c>
      <c r="BE173" s="151">
        <f t="shared" si="34"/>
        <v>0</v>
      </c>
      <c r="BF173" s="151">
        <f t="shared" si="35"/>
        <v>0</v>
      </c>
      <c r="BG173" s="151">
        <f t="shared" si="36"/>
        <v>0</v>
      </c>
      <c r="BH173" s="151">
        <f t="shared" si="37"/>
        <v>0</v>
      </c>
      <c r="BI173" s="151">
        <f t="shared" si="38"/>
        <v>0</v>
      </c>
      <c r="BJ173" s="14" t="s">
        <v>77</v>
      </c>
      <c r="BK173" s="151">
        <f t="shared" si="39"/>
        <v>0</v>
      </c>
      <c r="BL173" s="14" t="s">
        <v>169</v>
      </c>
      <c r="BM173" s="150" t="s">
        <v>283</v>
      </c>
    </row>
    <row r="174" spans="1:65" s="2" customFormat="1" ht="24.15" customHeight="1">
      <c r="A174" s="26"/>
      <c r="B174" s="138"/>
      <c r="C174" s="139" t="s">
        <v>69</v>
      </c>
      <c r="D174" s="139" t="s">
        <v>167</v>
      </c>
      <c r="E174" s="140" t="s">
        <v>1915</v>
      </c>
      <c r="F174" s="141" t="s">
        <v>1916</v>
      </c>
      <c r="G174" s="142" t="s">
        <v>173</v>
      </c>
      <c r="H174" s="143">
        <v>80</v>
      </c>
      <c r="I174" s="144"/>
      <c r="J174" s="144">
        <f t="shared" si="30"/>
        <v>0</v>
      </c>
      <c r="K174" s="145"/>
      <c r="L174" s="27"/>
      <c r="M174" s="146" t="s">
        <v>1</v>
      </c>
      <c r="N174" s="147" t="s">
        <v>34</v>
      </c>
      <c r="O174" s="148">
        <v>0</v>
      </c>
      <c r="P174" s="148">
        <f t="shared" si="31"/>
        <v>0</v>
      </c>
      <c r="Q174" s="148">
        <v>0</v>
      </c>
      <c r="R174" s="148">
        <f t="shared" si="32"/>
        <v>0</v>
      </c>
      <c r="S174" s="148">
        <v>0</v>
      </c>
      <c r="T174" s="149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169</v>
      </c>
      <c r="AT174" s="150" t="s">
        <v>167</v>
      </c>
      <c r="AU174" s="150" t="s">
        <v>77</v>
      </c>
      <c r="AY174" s="14" t="s">
        <v>165</v>
      </c>
      <c r="BE174" s="151">
        <f t="shared" si="34"/>
        <v>0</v>
      </c>
      <c r="BF174" s="151">
        <f t="shared" si="35"/>
        <v>0</v>
      </c>
      <c r="BG174" s="151">
        <f t="shared" si="36"/>
        <v>0</v>
      </c>
      <c r="BH174" s="151">
        <f t="shared" si="37"/>
        <v>0</v>
      </c>
      <c r="BI174" s="151">
        <f t="shared" si="38"/>
        <v>0</v>
      </c>
      <c r="BJ174" s="14" t="s">
        <v>77</v>
      </c>
      <c r="BK174" s="151">
        <f t="shared" si="39"/>
        <v>0</v>
      </c>
      <c r="BL174" s="14" t="s">
        <v>169</v>
      </c>
      <c r="BM174" s="150" t="s">
        <v>284</v>
      </c>
    </row>
    <row r="175" spans="1:65" s="2" customFormat="1" ht="24.15" customHeight="1">
      <c r="A175" s="26"/>
      <c r="B175" s="138"/>
      <c r="C175" s="139" t="s">
        <v>69</v>
      </c>
      <c r="D175" s="139" t="s">
        <v>167</v>
      </c>
      <c r="E175" s="140" t="s">
        <v>1917</v>
      </c>
      <c r="F175" s="141" t="s">
        <v>1918</v>
      </c>
      <c r="G175" s="142" t="s">
        <v>173</v>
      </c>
      <c r="H175" s="143">
        <v>30</v>
      </c>
      <c r="I175" s="144"/>
      <c r="J175" s="144">
        <f t="shared" si="30"/>
        <v>0</v>
      </c>
      <c r="K175" s="145"/>
      <c r="L175" s="27"/>
      <c r="M175" s="146" t="s">
        <v>1</v>
      </c>
      <c r="N175" s="147" t="s">
        <v>34</v>
      </c>
      <c r="O175" s="148">
        <v>0</v>
      </c>
      <c r="P175" s="148">
        <f t="shared" si="31"/>
        <v>0</v>
      </c>
      <c r="Q175" s="148">
        <v>0</v>
      </c>
      <c r="R175" s="148">
        <f t="shared" si="32"/>
        <v>0</v>
      </c>
      <c r="S175" s="148">
        <v>0</v>
      </c>
      <c r="T175" s="149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169</v>
      </c>
      <c r="AT175" s="150" t="s">
        <v>167</v>
      </c>
      <c r="AU175" s="150" t="s">
        <v>77</v>
      </c>
      <c r="AY175" s="14" t="s">
        <v>165</v>
      </c>
      <c r="BE175" s="151">
        <f t="shared" si="34"/>
        <v>0</v>
      </c>
      <c r="BF175" s="151">
        <f t="shared" si="35"/>
        <v>0</v>
      </c>
      <c r="BG175" s="151">
        <f t="shared" si="36"/>
        <v>0</v>
      </c>
      <c r="BH175" s="151">
        <f t="shared" si="37"/>
        <v>0</v>
      </c>
      <c r="BI175" s="151">
        <f t="shared" si="38"/>
        <v>0</v>
      </c>
      <c r="BJ175" s="14" t="s">
        <v>77</v>
      </c>
      <c r="BK175" s="151">
        <f t="shared" si="39"/>
        <v>0</v>
      </c>
      <c r="BL175" s="14" t="s">
        <v>169</v>
      </c>
      <c r="BM175" s="150" t="s">
        <v>288</v>
      </c>
    </row>
    <row r="176" spans="1:65" s="2" customFormat="1" ht="16.5" customHeight="1">
      <c r="A176" s="26"/>
      <c r="B176" s="138"/>
      <c r="C176" s="139" t="s">
        <v>69</v>
      </c>
      <c r="D176" s="139" t="s">
        <v>167</v>
      </c>
      <c r="E176" s="140" t="s">
        <v>1919</v>
      </c>
      <c r="F176" s="141" t="s">
        <v>1920</v>
      </c>
      <c r="G176" s="142" t="s">
        <v>173</v>
      </c>
      <c r="H176" s="143">
        <v>5</v>
      </c>
      <c r="I176" s="144"/>
      <c r="J176" s="144">
        <f t="shared" si="30"/>
        <v>0</v>
      </c>
      <c r="K176" s="145"/>
      <c r="L176" s="27"/>
      <c r="M176" s="146" t="s">
        <v>1</v>
      </c>
      <c r="N176" s="147" t="s">
        <v>34</v>
      </c>
      <c r="O176" s="148">
        <v>0</v>
      </c>
      <c r="P176" s="148">
        <f t="shared" si="31"/>
        <v>0</v>
      </c>
      <c r="Q176" s="148">
        <v>0</v>
      </c>
      <c r="R176" s="148">
        <f t="shared" si="32"/>
        <v>0</v>
      </c>
      <c r="S176" s="148">
        <v>0</v>
      </c>
      <c r="T176" s="149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169</v>
      </c>
      <c r="AT176" s="150" t="s">
        <v>167</v>
      </c>
      <c r="AU176" s="150" t="s">
        <v>77</v>
      </c>
      <c r="AY176" s="14" t="s">
        <v>165</v>
      </c>
      <c r="BE176" s="151">
        <f t="shared" si="34"/>
        <v>0</v>
      </c>
      <c r="BF176" s="151">
        <f t="shared" si="35"/>
        <v>0</v>
      </c>
      <c r="BG176" s="151">
        <f t="shared" si="36"/>
        <v>0</v>
      </c>
      <c r="BH176" s="151">
        <f t="shared" si="37"/>
        <v>0</v>
      </c>
      <c r="BI176" s="151">
        <f t="shared" si="38"/>
        <v>0</v>
      </c>
      <c r="BJ176" s="14" t="s">
        <v>77</v>
      </c>
      <c r="BK176" s="151">
        <f t="shared" si="39"/>
        <v>0</v>
      </c>
      <c r="BL176" s="14" t="s">
        <v>169</v>
      </c>
      <c r="BM176" s="150" t="s">
        <v>289</v>
      </c>
    </row>
    <row r="177" spans="1:65" s="2" customFormat="1" ht="16.5" customHeight="1">
      <c r="A177" s="26"/>
      <c r="B177" s="138"/>
      <c r="C177" s="139" t="s">
        <v>69</v>
      </c>
      <c r="D177" s="139" t="s">
        <v>167</v>
      </c>
      <c r="E177" s="140" t="s">
        <v>1921</v>
      </c>
      <c r="F177" s="141" t="s">
        <v>1922</v>
      </c>
      <c r="G177" s="142" t="s">
        <v>173</v>
      </c>
      <c r="H177" s="143">
        <v>250</v>
      </c>
      <c r="I177" s="144"/>
      <c r="J177" s="144">
        <f t="shared" si="30"/>
        <v>0</v>
      </c>
      <c r="K177" s="145"/>
      <c r="L177" s="27"/>
      <c r="M177" s="146" t="s">
        <v>1</v>
      </c>
      <c r="N177" s="147" t="s">
        <v>34</v>
      </c>
      <c r="O177" s="148">
        <v>0</v>
      </c>
      <c r="P177" s="148">
        <f t="shared" si="31"/>
        <v>0</v>
      </c>
      <c r="Q177" s="148">
        <v>0</v>
      </c>
      <c r="R177" s="148">
        <f t="shared" si="32"/>
        <v>0</v>
      </c>
      <c r="S177" s="148">
        <v>0</v>
      </c>
      <c r="T177" s="149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169</v>
      </c>
      <c r="AT177" s="150" t="s">
        <v>167</v>
      </c>
      <c r="AU177" s="150" t="s">
        <v>77</v>
      </c>
      <c r="AY177" s="14" t="s">
        <v>165</v>
      </c>
      <c r="BE177" s="151">
        <f t="shared" si="34"/>
        <v>0</v>
      </c>
      <c r="BF177" s="151">
        <f t="shared" si="35"/>
        <v>0</v>
      </c>
      <c r="BG177" s="151">
        <f t="shared" si="36"/>
        <v>0</v>
      </c>
      <c r="BH177" s="151">
        <f t="shared" si="37"/>
        <v>0</v>
      </c>
      <c r="BI177" s="151">
        <f t="shared" si="38"/>
        <v>0</v>
      </c>
      <c r="BJ177" s="14" t="s">
        <v>77</v>
      </c>
      <c r="BK177" s="151">
        <f t="shared" si="39"/>
        <v>0</v>
      </c>
      <c r="BL177" s="14" t="s">
        <v>169</v>
      </c>
      <c r="BM177" s="150" t="s">
        <v>291</v>
      </c>
    </row>
    <row r="178" spans="1:65" s="12" customFormat="1" ht="25.95" customHeight="1">
      <c r="B178" s="126"/>
      <c r="D178" s="127" t="s">
        <v>68</v>
      </c>
      <c r="E178" s="128" t="s">
        <v>1923</v>
      </c>
      <c r="F178" s="128" t="s">
        <v>1924</v>
      </c>
      <c r="J178" s="129">
        <f>BK178</f>
        <v>0</v>
      </c>
      <c r="L178" s="126"/>
      <c r="M178" s="130"/>
      <c r="N178" s="131"/>
      <c r="O178" s="131"/>
      <c r="P178" s="132">
        <f>SUM(P179:P182)</f>
        <v>0</v>
      </c>
      <c r="Q178" s="131"/>
      <c r="R178" s="132">
        <f>SUM(R179:R182)</f>
        <v>0</v>
      </c>
      <c r="S178" s="131"/>
      <c r="T178" s="133">
        <f>SUM(T179:T182)</f>
        <v>0</v>
      </c>
      <c r="AR178" s="127" t="s">
        <v>77</v>
      </c>
      <c r="AT178" s="134" t="s">
        <v>68</v>
      </c>
      <c r="AU178" s="134" t="s">
        <v>69</v>
      </c>
      <c r="AY178" s="127" t="s">
        <v>165</v>
      </c>
      <c r="BK178" s="135">
        <f>SUM(BK179:BK182)</f>
        <v>0</v>
      </c>
    </row>
    <row r="179" spans="1:65" s="2" customFormat="1" ht="16.5" customHeight="1">
      <c r="A179" s="26"/>
      <c r="B179" s="138"/>
      <c r="C179" s="139" t="s">
        <v>69</v>
      </c>
      <c r="D179" s="139" t="s">
        <v>167</v>
      </c>
      <c r="E179" s="140" t="s">
        <v>1925</v>
      </c>
      <c r="F179" s="141" t="s">
        <v>1926</v>
      </c>
      <c r="G179" s="142" t="s">
        <v>173</v>
      </c>
      <c r="H179" s="143">
        <v>81</v>
      </c>
      <c r="I179" s="144"/>
      <c r="J179" s="144">
        <f>ROUND(I179*H179,2)</f>
        <v>0</v>
      </c>
      <c r="K179" s="145"/>
      <c r="L179" s="27"/>
      <c r="M179" s="146" t="s">
        <v>1</v>
      </c>
      <c r="N179" s="147" t="s">
        <v>34</v>
      </c>
      <c r="O179" s="148">
        <v>0</v>
      </c>
      <c r="P179" s="148">
        <f>O179*H179</f>
        <v>0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169</v>
      </c>
      <c r="AT179" s="150" t="s">
        <v>167</v>
      </c>
      <c r="AU179" s="150" t="s">
        <v>77</v>
      </c>
      <c r="AY179" s="14" t="s">
        <v>165</v>
      </c>
      <c r="BE179" s="151">
        <f>IF(N179="základní",J179,0)</f>
        <v>0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14" t="s">
        <v>77</v>
      </c>
      <c r="BK179" s="151">
        <f>ROUND(I179*H179,2)</f>
        <v>0</v>
      </c>
      <c r="BL179" s="14" t="s">
        <v>169</v>
      </c>
      <c r="BM179" s="150" t="s">
        <v>294</v>
      </c>
    </row>
    <row r="180" spans="1:65" s="2" customFormat="1" ht="16.5" customHeight="1">
      <c r="A180" s="26"/>
      <c r="B180" s="138"/>
      <c r="C180" s="139" t="s">
        <v>69</v>
      </c>
      <c r="D180" s="139" t="s">
        <v>167</v>
      </c>
      <c r="E180" s="140" t="s">
        <v>1927</v>
      </c>
      <c r="F180" s="141" t="s">
        <v>1928</v>
      </c>
      <c r="G180" s="142" t="s">
        <v>1506</v>
      </c>
      <c r="H180" s="143">
        <v>2</v>
      </c>
      <c r="I180" s="144"/>
      <c r="J180" s="144">
        <f>ROUND(I180*H180,2)</f>
        <v>0</v>
      </c>
      <c r="K180" s="145"/>
      <c r="L180" s="27"/>
      <c r="M180" s="146" t="s">
        <v>1</v>
      </c>
      <c r="N180" s="147" t="s">
        <v>34</v>
      </c>
      <c r="O180" s="148">
        <v>0</v>
      </c>
      <c r="P180" s="148">
        <f>O180*H180</f>
        <v>0</v>
      </c>
      <c r="Q180" s="148">
        <v>0</v>
      </c>
      <c r="R180" s="148">
        <f>Q180*H180</f>
        <v>0</v>
      </c>
      <c r="S180" s="148">
        <v>0</v>
      </c>
      <c r="T180" s="149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169</v>
      </c>
      <c r="AT180" s="150" t="s">
        <v>167</v>
      </c>
      <c r="AU180" s="150" t="s">
        <v>77</v>
      </c>
      <c r="AY180" s="14" t="s">
        <v>165</v>
      </c>
      <c r="BE180" s="151">
        <f>IF(N180="základní",J180,0)</f>
        <v>0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4" t="s">
        <v>77</v>
      </c>
      <c r="BK180" s="151">
        <f>ROUND(I180*H180,2)</f>
        <v>0</v>
      </c>
      <c r="BL180" s="14" t="s">
        <v>169</v>
      </c>
      <c r="BM180" s="150" t="s">
        <v>296</v>
      </c>
    </row>
    <row r="181" spans="1:65" s="2" customFormat="1" ht="16.5" customHeight="1">
      <c r="A181" s="26"/>
      <c r="B181" s="138"/>
      <c r="C181" s="139" t="s">
        <v>69</v>
      </c>
      <c r="D181" s="139" t="s">
        <v>167</v>
      </c>
      <c r="E181" s="140" t="s">
        <v>1929</v>
      </c>
      <c r="F181" s="141" t="s">
        <v>1930</v>
      </c>
      <c r="G181" s="142" t="s">
        <v>1506</v>
      </c>
      <c r="H181" s="143">
        <v>2</v>
      </c>
      <c r="I181" s="144"/>
      <c r="J181" s="144">
        <f>ROUND(I181*H181,2)</f>
        <v>0</v>
      </c>
      <c r="K181" s="145"/>
      <c r="L181" s="27"/>
      <c r="M181" s="146" t="s">
        <v>1</v>
      </c>
      <c r="N181" s="147" t="s">
        <v>34</v>
      </c>
      <c r="O181" s="148">
        <v>0</v>
      </c>
      <c r="P181" s="148">
        <f>O181*H181</f>
        <v>0</v>
      </c>
      <c r="Q181" s="148">
        <v>0</v>
      </c>
      <c r="R181" s="148">
        <f>Q181*H181</f>
        <v>0</v>
      </c>
      <c r="S181" s="148">
        <v>0</v>
      </c>
      <c r="T181" s="149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169</v>
      </c>
      <c r="AT181" s="150" t="s">
        <v>167</v>
      </c>
      <c r="AU181" s="150" t="s">
        <v>77</v>
      </c>
      <c r="AY181" s="14" t="s">
        <v>165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14" t="s">
        <v>77</v>
      </c>
      <c r="BK181" s="151">
        <f>ROUND(I181*H181,2)</f>
        <v>0</v>
      </c>
      <c r="BL181" s="14" t="s">
        <v>169</v>
      </c>
      <c r="BM181" s="150" t="s">
        <v>297</v>
      </c>
    </row>
    <row r="182" spans="1:65" s="2" customFormat="1" ht="16.5" customHeight="1">
      <c r="A182" s="26"/>
      <c r="B182" s="138"/>
      <c r="C182" s="139" t="s">
        <v>69</v>
      </c>
      <c r="D182" s="139" t="s">
        <v>167</v>
      </c>
      <c r="E182" s="140" t="s">
        <v>1931</v>
      </c>
      <c r="F182" s="141" t="s">
        <v>1932</v>
      </c>
      <c r="G182" s="142" t="s">
        <v>1506</v>
      </c>
      <c r="H182" s="143">
        <v>2</v>
      </c>
      <c r="I182" s="144"/>
      <c r="J182" s="144">
        <f>ROUND(I182*H182,2)</f>
        <v>0</v>
      </c>
      <c r="K182" s="145"/>
      <c r="L182" s="27"/>
      <c r="M182" s="146" t="s">
        <v>1</v>
      </c>
      <c r="N182" s="147" t="s">
        <v>34</v>
      </c>
      <c r="O182" s="148">
        <v>0</v>
      </c>
      <c r="P182" s="148">
        <f>O182*H182</f>
        <v>0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169</v>
      </c>
      <c r="AT182" s="150" t="s">
        <v>167</v>
      </c>
      <c r="AU182" s="150" t="s">
        <v>77</v>
      </c>
      <c r="AY182" s="14" t="s">
        <v>165</v>
      </c>
      <c r="BE182" s="151">
        <f>IF(N182="základní",J182,0)</f>
        <v>0</v>
      </c>
      <c r="BF182" s="151">
        <f>IF(N182="snížená",J182,0)</f>
        <v>0</v>
      </c>
      <c r="BG182" s="151">
        <f>IF(N182="zákl. přenesená",J182,0)</f>
        <v>0</v>
      </c>
      <c r="BH182" s="151">
        <f>IF(N182="sníž. přenesená",J182,0)</f>
        <v>0</v>
      </c>
      <c r="BI182" s="151">
        <f>IF(N182="nulová",J182,0)</f>
        <v>0</v>
      </c>
      <c r="BJ182" s="14" t="s">
        <v>77</v>
      </c>
      <c r="BK182" s="151">
        <f>ROUND(I182*H182,2)</f>
        <v>0</v>
      </c>
      <c r="BL182" s="14" t="s">
        <v>169</v>
      </c>
      <c r="BM182" s="150" t="s">
        <v>299</v>
      </c>
    </row>
    <row r="183" spans="1:65" s="12" customFormat="1" ht="25.95" customHeight="1">
      <c r="B183" s="126"/>
      <c r="D183" s="127" t="s">
        <v>68</v>
      </c>
      <c r="E183" s="128" t="s">
        <v>1933</v>
      </c>
      <c r="F183" s="128" t="s">
        <v>1934</v>
      </c>
      <c r="J183" s="129">
        <f>BK183</f>
        <v>0</v>
      </c>
      <c r="L183" s="126"/>
      <c r="M183" s="130"/>
      <c r="N183" s="131"/>
      <c r="O183" s="131"/>
      <c r="P183" s="132">
        <f>SUM(P184:P204)</f>
        <v>0</v>
      </c>
      <c r="Q183" s="131"/>
      <c r="R183" s="132">
        <f>SUM(R184:R204)</f>
        <v>0</v>
      </c>
      <c r="S183" s="131"/>
      <c r="T183" s="133">
        <f>SUM(T184:T204)</f>
        <v>0</v>
      </c>
      <c r="AR183" s="127" t="s">
        <v>77</v>
      </c>
      <c r="AT183" s="134" t="s">
        <v>68</v>
      </c>
      <c r="AU183" s="134" t="s">
        <v>69</v>
      </c>
      <c r="AY183" s="127" t="s">
        <v>165</v>
      </c>
      <c r="BK183" s="135">
        <f>SUM(BK184:BK204)</f>
        <v>0</v>
      </c>
    </row>
    <row r="184" spans="1:65" s="2" customFormat="1" ht="16.5" customHeight="1">
      <c r="A184" s="26"/>
      <c r="B184" s="138"/>
      <c r="C184" s="139" t="s">
        <v>69</v>
      </c>
      <c r="D184" s="139" t="s">
        <v>167</v>
      </c>
      <c r="E184" s="140" t="s">
        <v>1935</v>
      </c>
      <c r="F184" s="141" t="s">
        <v>1936</v>
      </c>
      <c r="G184" s="142" t="s">
        <v>1506</v>
      </c>
      <c r="H184" s="143">
        <v>13</v>
      </c>
      <c r="I184" s="144"/>
      <c r="J184" s="144">
        <f t="shared" ref="J184:J204" si="40">ROUND(I184*H184,2)</f>
        <v>0</v>
      </c>
      <c r="K184" s="145"/>
      <c r="L184" s="27"/>
      <c r="M184" s="146" t="s">
        <v>1</v>
      </c>
      <c r="N184" s="147" t="s">
        <v>34</v>
      </c>
      <c r="O184" s="148">
        <v>0</v>
      </c>
      <c r="P184" s="148">
        <f t="shared" ref="P184:P204" si="41">O184*H184</f>
        <v>0</v>
      </c>
      <c r="Q184" s="148">
        <v>0</v>
      </c>
      <c r="R184" s="148">
        <f t="shared" ref="R184:R204" si="42">Q184*H184</f>
        <v>0</v>
      </c>
      <c r="S184" s="148">
        <v>0</v>
      </c>
      <c r="T184" s="149">
        <f t="shared" ref="T184:T204" si="43"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169</v>
      </c>
      <c r="AT184" s="150" t="s">
        <v>167</v>
      </c>
      <c r="AU184" s="150" t="s">
        <v>77</v>
      </c>
      <c r="AY184" s="14" t="s">
        <v>165</v>
      </c>
      <c r="BE184" s="151">
        <f t="shared" ref="BE184:BE204" si="44">IF(N184="základní",J184,0)</f>
        <v>0</v>
      </c>
      <c r="BF184" s="151">
        <f t="shared" ref="BF184:BF204" si="45">IF(N184="snížená",J184,0)</f>
        <v>0</v>
      </c>
      <c r="BG184" s="151">
        <f t="shared" ref="BG184:BG204" si="46">IF(N184="zákl. přenesená",J184,0)</f>
        <v>0</v>
      </c>
      <c r="BH184" s="151">
        <f t="shared" ref="BH184:BH204" si="47">IF(N184="sníž. přenesená",J184,0)</f>
        <v>0</v>
      </c>
      <c r="BI184" s="151">
        <f t="shared" ref="BI184:BI204" si="48">IF(N184="nulová",J184,0)</f>
        <v>0</v>
      </c>
      <c r="BJ184" s="14" t="s">
        <v>77</v>
      </c>
      <c r="BK184" s="151">
        <f t="shared" ref="BK184:BK204" si="49">ROUND(I184*H184,2)</f>
        <v>0</v>
      </c>
      <c r="BL184" s="14" t="s">
        <v>169</v>
      </c>
      <c r="BM184" s="150" t="s">
        <v>300</v>
      </c>
    </row>
    <row r="185" spans="1:65" s="2" customFormat="1" ht="24.15" customHeight="1">
      <c r="A185" s="26"/>
      <c r="B185" s="138"/>
      <c r="C185" s="139" t="s">
        <v>69</v>
      </c>
      <c r="D185" s="139" t="s">
        <v>167</v>
      </c>
      <c r="E185" s="140" t="s">
        <v>1937</v>
      </c>
      <c r="F185" s="141" t="s">
        <v>1938</v>
      </c>
      <c r="G185" s="142" t="s">
        <v>1506</v>
      </c>
      <c r="H185" s="143">
        <v>1</v>
      </c>
      <c r="I185" s="144"/>
      <c r="J185" s="144">
        <f t="shared" si="40"/>
        <v>0</v>
      </c>
      <c r="K185" s="145"/>
      <c r="L185" s="27"/>
      <c r="M185" s="146" t="s">
        <v>1</v>
      </c>
      <c r="N185" s="147" t="s">
        <v>34</v>
      </c>
      <c r="O185" s="148">
        <v>0</v>
      </c>
      <c r="P185" s="148">
        <f t="shared" si="41"/>
        <v>0</v>
      </c>
      <c r="Q185" s="148">
        <v>0</v>
      </c>
      <c r="R185" s="148">
        <f t="shared" si="42"/>
        <v>0</v>
      </c>
      <c r="S185" s="148">
        <v>0</v>
      </c>
      <c r="T185" s="149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169</v>
      </c>
      <c r="AT185" s="150" t="s">
        <v>167</v>
      </c>
      <c r="AU185" s="150" t="s">
        <v>77</v>
      </c>
      <c r="AY185" s="14" t="s">
        <v>165</v>
      </c>
      <c r="BE185" s="151">
        <f t="shared" si="44"/>
        <v>0</v>
      </c>
      <c r="BF185" s="151">
        <f t="shared" si="45"/>
        <v>0</v>
      </c>
      <c r="BG185" s="151">
        <f t="shared" si="46"/>
        <v>0</v>
      </c>
      <c r="BH185" s="151">
        <f t="shared" si="47"/>
        <v>0</v>
      </c>
      <c r="BI185" s="151">
        <f t="shared" si="48"/>
        <v>0</v>
      </c>
      <c r="BJ185" s="14" t="s">
        <v>77</v>
      </c>
      <c r="BK185" s="151">
        <f t="shared" si="49"/>
        <v>0</v>
      </c>
      <c r="BL185" s="14" t="s">
        <v>169</v>
      </c>
      <c r="BM185" s="150" t="s">
        <v>302</v>
      </c>
    </row>
    <row r="186" spans="1:65" s="2" customFormat="1" ht="16.5" customHeight="1">
      <c r="A186" s="26"/>
      <c r="B186" s="138"/>
      <c r="C186" s="139" t="s">
        <v>69</v>
      </c>
      <c r="D186" s="139" t="s">
        <v>167</v>
      </c>
      <c r="E186" s="140" t="s">
        <v>1939</v>
      </c>
      <c r="F186" s="141" t="s">
        <v>1940</v>
      </c>
      <c r="G186" s="142" t="s">
        <v>1506</v>
      </c>
      <c r="H186" s="143">
        <v>7</v>
      </c>
      <c r="I186" s="144"/>
      <c r="J186" s="144">
        <f t="shared" si="40"/>
        <v>0</v>
      </c>
      <c r="K186" s="145"/>
      <c r="L186" s="27"/>
      <c r="M186" s="146" t="s">
        <v>1</v>
      </c>
      <c r="N186" s="147" t="s">
        <v>34</v>
      </c>
      <c r="O186" s="148">
        <v>0</v>
      </c>
      <c r="P186" s="148">
        <f t="shared" si="41"/>
        <v>0</v>
      </c>
      <c r="Q186" s="148">
        <v>0</v>
      </c>
      <c r="R186" s="148">
        <f t="shared" si="42"/>
        <v>0</v>
      </c>
      <c r="S186" s="148">
        <v>0</v>
      </c>
      <c r="T186" s="149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169</v>
      </c>
      <c r="AT186" s="150" t="s">
        <v>167</v>
      </c>
      <c r="AU186" s="150" t="s">
        <v>77</v>
      </c>
      <c r="AY186" s="14" t="s">
        <v>165</v>
      </c>
      <c r="BE186" s="151">
        <f t="shared" si="44"/>
        <v>0</v>
      </c>
      <c r="BF186" s="151">
        <f t="shared" si="45"/>
        <v>0</v>
      </c>
      <c r="BG186" s="151">
        <f t="shared" si="46"/>
        <v>0</v>
      </c>
      <c r="BH186" s="151">
        <f t="shared" si="47"/>
        <v>0</v>
      </c>
      <c r="BI186" s="151">
        <f t="shared" si="48"/>
        <v>0</v>
      </c>
      <c r="BJ186" s="14" t="s">
        <v>77</v>
      </c>
      <c r="BK186" s="151">
        <f t="shared" si="49"/>
        <v>0</v>
      </c>
      <c r="BL186" s="14" t="s">
        <v>169</v>
      </c>
      <c r="BM186" s="150" t="s">
        <v>303</v>
      </c>
    </row>
    <row r="187" spans="1:65" s="2" customFormat="1" ht="16.5" customHeight="1">
      <c r="A187" s="26"/>
      <c r="B187" s="138"/>
      <c r="C187" s="139" t="s">
        <v>69</v>
      </c>
      <c r="D187" s="139" t="s">
        <v>167</v>
      </c>
      <c r="E187" s="140" t="s">
        <v>1941</v>
      </c>
      <c r="F187" s="141" t="s">
        <v>1942</v>
      </c>
      <c r="G187" s="142" t="s">
        <v>1506</v>
      </c>
      <c r="H187" s="143">
        <v>30</v>
      </c>
      <c r="I187" s="144"/>
      <c r="J187" s="144">
        <f t="shared" si="40"/>
        <v>0</v>
      </c>
      <c r="K187" s="145"/>
      <c r="L187" s="27"/>
      <c r="M187" s="146" t="s">
        <v>1</v>
      </c>
      <c r="N187" s="147" t="s">
        <v>34</v>
      </c>
      <c r="O187" s="148">
        <v>0</v>
      </c>
      <c r="P187" s="148">
        <f t="shared" si="41"/>
        <v>0</v>
      </c>
      <c r="Q187" s="148">
        <v>0</v>
      </c>
      <c r="R187" s="148">
        <f t="shared" si="42"/>
        <v>0</v>
      </c>
      <c r="S187" s="148">
        <v>0</v>
      </c>
      <c r="T187" s="149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169</v>
      </c>
      <c r="AT187" s="150" t="s">
        <v>167</v>
      </c>
      <c r="AU187" s="150" t="s">
        <v>77</v>
      </c>
      <c r="AY187" s="14" t="s">
        <v>165</v>
      </c>
      <c r="BE187" s="151">
        <f t="shared" si="44"/>
        <v>0</v>
      </c>
      <c r="BF187" s="151">
        <f t="shared" si="45"/>
        <v>0</v>
      </c>
      <c r="BG187" s="151">
        <f t="shared" si="46"/>
        <v>0</v>
      </c>
      <c r="BH187" s="151">
        <f t="shared" si="47"/>
        <v>0</v>
      </c>
      <c r="BI187" s="151">
        <f t="shared" si="48"/>
        <v>0</v>
      </c>
      <c r="BJ187" s="14" t="s">
        <v>77</v>
      </c>
      <c r="BK187" s="151">
        <f t="shared" si="49"/>
        <v>0</v>
      </c>
      <c r="BL187" s="14" t="s">
        <v>169</v>
      </c>
      <c r="BM187" s="150" t="s">
        <v>305</v>
      </c>
    </row>
    <row r="188" spans="1:65" s="2" customFormat="1" ht="16.5" customHeight="1">
      <c r="A188" s="26"/>
      <c r="B188" s="138"/>
      <c r="C188" s="139" t="s">
        <v>69</v>
      </c>
      <c r="D188" s="139" t="s">
        <v>167</v>
      </c>
      <c r="E188" s="140" t="s">
        <v>1943</v>
      </c>
      <c r="F188" s="141" t="s">
        <v>1944</v>
      </c>
      <c r="G188" s="142" t="s">
        <v>1506</v>
      </c>
      <c r="H188" s="143">
        <v>4</v>
      </c>
      <c r="I188" s="144"/>
      <c r="J188" s="144">
        <f t="shared" si="40"/>
        <v>0</v>
      </c>
      <c r="K188" s="145"/>
      <c r="L188" s="27"/>
      <c r="M188" s="146" t="s">
        <v>1</v>
      </c>
      <c r="N188" s="147" t="s">
        <v>34</v>
      </c>
      <c r="O188" s="148">
        <v>0</v>
      </c>
      <c r="P188" s="148">
        <f t="shared" si="41"/>
        <v>0</v>
      </c>
      <c r="Q188" s="148">
        <v>0</v>
      </c>
      <c r="R188" s="148">
        <f t="shared" si="42"/>
        <v>0</v>
      </c>
      <c r="S188" s="148">
        <v>0</v>
      </c>
      <c r="T188" s="149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169</v>
      </c>
      <c r="AT188" s="150" t="s">
        <v>167</v>
      </c>
      <c r="AU188" s="150" t="s">
        <v>77</v>
      </c>
      <c r="AY188" s="14" t="s">
        <v>165</v>
      </c>
      <c r="BE188" s="151">
        <f t="shared" si="44"/>
        <v>0</v>
      </c>
      <c r="BF188" s="151">
        <f t="shared" si="45"/>
        <v>0</v>
      </c>
      <c r="BG188" s="151">
        <f t="shared" si="46"/>
        <v>0</v>
      </c>
      <c r="BH188" s="151">
        <f t="shared" si="47"/>
        <v>0</v>
      </c>
      <c r="BI188" s="151">
        <f t="shared" si="48"/>
        <v>0</v>
      </c>
      <c r="BJ188" s="14" t="s">
        <v>77</v>
      </c>
      <c r="BK188" s="151">
        <f t="shared" si="49"/>
        <v>0</v>
      </c>
      <c r="BL188" s="14" t="s">
        <v>169</v>
      </c>
      <c r="BM188" s="150" t="s">
        <v>306</v>
      </c>
    </row>
    <row r="189" spans="1:65" s="2" customFormat="1" ht="16.5" customHeight="1">
      <c r="A189" s="26"/>
      <c r="B189" s="138"/>
      <c r="C189" s="139" t="s">
        <v>69</v>
      </c>
      <c r="D189" s="139" t="s">
        <v>167</v>
      </c>
      <c r="E189" s="140" t="s">
        <v>1945</v>
      </c>
      <c r="F189" s="141" t="s">
        <v>1946</v>
      </c>
      <c r="G189" s="142" t="s">
        <v>1506</v>
      </c>
      <c r="H189" s="143">
        <v>1</v>
      </c>
      <c r="I189" s="144"/>
      <c r="J189" s="144">
        <f t="shared" si="40"/>
        <v>0</v>
      </c>
      <c r="K189" s="145"/>
      <c r="L189" s="27"/>
      <c r="M189" s="146" t="s">
        <v>1</v>
      </c>
      <c r="N189" s="147" t="s">
        <v>34</v>
      </c>
      <c r="O189" s="148">
        <v>0</v>
      </c>
      <c r="P189" s="148">
        <f t="shared" si="41"/>
        <v>0</v>
      </c>
      <c r="Q189" s="148">
        <v>0</v>
      </c>
      <c r="R189" s="148">
        <f t="shared" si="42"/>
        <v>0</v>
      </c>
      <c r="S189" s="148">
        <v>0</v>
      </c>
      <c r="T189" s="149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169</v>
      </c>
      <c r="AT189" s="150" t="s">
        <v>167</v>
      </c>
      <c r="AU189" s="150" t="s">
        <v>77</v>
      </c>
      <c r="AY189" s="14" t="s">
        <v>165</v>
      </c>
      <c r="BE189" s="151">
        <f t="shared" si="44"/>
        <v>0</v>
      </c>
      <c r="BF189" s="151">
        <f t="shared" si="45"/>
        <v>0</v>
      </c>
      <c r="BG189" s="151">
        <f t="shared" si="46"/>
        <v>0</v>
      </c>
      <c r="BH189" s="151">
        <f t="shared" si="47"/>
        <v>0</v>
      </c>
      <c r="BI189" s="151">
        <f t="shared" si="48"/>
        <v>0</v>
      </c>
      <c r="BJ189" s="14" t="s">
        <v>77</v>
      </c>
      <c r="BK189" s="151">
        <f t="shared" si="49"/>
        <v>0</v>
      </c>
      <c r="BL189" s="14" t="s">
        <v>169</v>
      </c>
      <c r="BM189" s="150" t="s">
        <v>308</v>
      </c>
    </row>
    <row r="190" spans="1:65" s="2" customFormat="1" ht="21.75" customHeight="1">
      <c r="A190" s="26"/>
      <c r="B190" s="138"/>
      <c r="C190" s="139" t="s">
        <v>69</v>
      </c>
      <c r="D190" s="139" t="s">
        <v>167</v>
      </c>
      <c r="E190" s="140" t="s">
        <v>1947</v>
      </c>
      <c r="F190" s="141" t="s">
        <v>1948</v>
      </c>
      <c r="G190" s="142" t="s">
        <v>1506</v>
      </c>
      <c r="H190" s="143">
        <v>5</v>
      </c>
      <c r="I190" s="144"/>
      <c r="J190" s="144">
        <f t="shared" si="40"/>
        <v>0</v>
      </c>
      <c r="K190" s="145"/>
      <c r="L190" s="27"/>
      <c r="M190" s="146" t="s">
        <v>1</v>
      </c>
      <c r="N190" s="147" t="s">
        <v>34</v>
      </c>
      <c r="O190" s="148">
        <v>0</v>
      </c>
      <c r="P190" s="148">
        <f t="shared" si="41"/>
        <v>0</v>
      </c>
      <c r="Q190" s="148">
        <v>0</v>
      </c>
      <c r="R190" s="148">
        <f t="shared" si="42"/>
        <v>0</v>
      </c>
      <c r="S190" s="148">
        <v>0</v>
      </c>
      <c r="T190" s="149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169</v>
      </c>
      <c r="AT190" s="150" t="s">
        <v>167</v>
      </c>
      <c r="AU190" s="150" t="s">
        <v>77</v>
      </c>
      <c r="AY190" s="14" t="s">
        <v>165</v>
      </c>
      <c r="BE190" s="151">
        <f t="shared" si="44"/>
        <v>0</v>
      </c>
      <c r="BF190" s="151">
        <f t="shared" si="45"/>
        <v>0</v>
      </c>
      <c r="BG190" s="151">
        <f t="shared" si="46"/>
        <v>0</v>
      </c>
      <c r="BH190" s="151">
        <f t="shared" si="47"/>
        <v>0</v>
      </c>
      <c r="BI190" s="151">
        <f t="shared" si="48"/>
        <v>0</v>
      </c>
      <c r="BJ190" s="14" t="s">
        <v>77</v>
      </c>
      <c r="BK190" s="151">
        <f t="shared" si="49"/>
        <v>0</v>
      </c>
      <c r="BL190" s="14" t="s">
        <v>169</v>
      </c>
      <c r="BM190" s="150" t="s">
        <v>309</v>
      </c>
    </row>
    <row r="191" spans="1:65" s="2" customFormat="1" ht="16.5" customHeight="1">
      <c r="A191" s="26"/>
      <c r="B191" s="138"/>
      <c r="C191" s="139" t="s">
        <v>69</v>
      </c>
      <c r="D191" s="139" t="s">
        <v>167</v>
      </c>
      <c r="E191" s="140" t="s">
        <v>1949</v>
      </c>
      <c r="F191" s="141" t="s">
        <v>1950</v>
      </c>
      <c r="G191" s="142" t="s">
        <v>1506</v>
      </c>
      <c r="H191" s="143">
        <v>1</v>
      </c>
      <c r="I191" s="144"/>
      <c r="J191" s="144">
        <f t="shared" si="40"/>
        <v>0</v>
      </c>
      <c r="K191" s="145"/>
      <c r="L191" s="27"/>
      <c r="M191" s="146" t="s">
        <v>1</v>
      </c>
      <c r="N191" s="147" t="s">
        <v>34</v>
      </c>
      <c r="O191" s="148">
        <v>0</v>
      </c>
      <c r="P191" s="148">
        <f t="shared" si="41"/>
        <v>0</v>
      </c>
      <c r="Q191" s="148">
        <v>0</v>
      </c>
      <c r="R191" s="148">
        <f t="shared" si="42"/>
        <v>0</v>
      </c>
      <c r="S191" s="148">
        <v>0</v>
      </c>
      <c r="T191" s="149">
        <f t="shared" si="4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169</v>
      </c>
      <c r="AT191" s="150" t="s">
        <v>167</v>
      </c>
      <c r="AU191" s="150" t="s">
        <v>77</v>
      </c>
      <c r="AY191" s="14" t="s">
        <v>165</v>
      </c>
      <c r="BE191" s="151">
        <f t="shared" si="44"/>
        <v>0</v>
      </c>
      <c r="BF191" s="151">
        <f t="shared" si="45"/>
        <v>0</v>
      </c>
      <c r="BG191" s="151">
        <f t="shared" si="46"/>
        <v>0</v>
      </c>
      <c r="BH191" s="151">
        <f t="shared" si="47"/>
        <v>0</v>
      </c>
      <c r="BI191" s="151">
        <f t="shared" si="48"/>
        <v>0</v>
      </c>
      <c r="BJ191" s="14" t="s">
        <v>77</v>
      </c>
      <c r="BK191" s="151">
        <f t="shared" si="49"/>
        <v>0</v>
      </c>
      <c r="BL191" s="14" t="s">
        <v>169</v>
      </c>
      <c r="BM191" s="150" t="s">
        <v>311</v>
      </c>
    </row>
    <row r="192" spans="1:65" s="2" customFormat="1" ht="16.5" customHeight="1">
      <c r="A192" s="26"/>
      <c r="B192" s="138"/>
      <c r="C192" s="139" t="s">
        <v>69</v>
      </c>
      <c r="D192" s="139" t="s">
        <v>167</v>
      </c>
      <c r="E192" s="140" t="s">
        <v>1951</v>
      </c>
      <c r="F192" s="141" t="s">
        <v>1952</v>
      </c>
      <c r="G192" s="142" t="s">
        <v>1506</v>
      </c>
      <c r="H192" s="143">
        <v>77</v>
      </c>
      <c r="I192" s="144"/>
      <c r="J192" s="144">
        <f t="shared" si="40"/>
        <v>0</v>
      </c>
      <c r="K192" s="145"/>
      <c r="L192" s="27"/>
      <c r="M192" s="146" t="s">
        <v>1</v>
      </c>
      <c r="N192" s="147" t="s">
        <v>34</v>
      </c>
      <c r="O192" s="148">
        <v>0</v>
      </c>
      <c r="P192" s="148">
        <f t="shared" si="41"/>
        <v>0</v>
      </c>
      <c r="Q192" s="148">
        <v>0</v>
      </c>
      <c r="R192" s="148">
        <f t="shared" si="42"/>
        <v>0</v>
      </c>
      <c r="S192" s="148">
        <v>0</v>
      </c>
      <c r="T192" s="149">
        <f t="shared" si="4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169</v>
      </c>
      <c r="AT192" s="150" t="s">
        <v>167</v>
      </c>
      <c r="AU192" s="150" t="s">
        <v>77</v>
      </c>
      <c r="AY192" s="14" t="s">
        <v>165</v>
      </c>
      <c r="BE192" s="151">
        <f t="shared" si="44"/>
        <v>0</v>
      </c>
      <c r="BF192" s="151">
        <f t="shared" si="45"/>
        <v>0</v>
      </c>
      <c r="BG192" s="151">
        <f t="shared" si="46"/>
        <v>0</v>
      </c>
      <c r="BH192" s="151">
        <f t="shared" si="47"/>
        <v>0</v>
      </c>
      <c r="BI192" s="151">
        <f t="shared" si="48"/>
        <v>0</v>
      </c>
      <c r="BJ192" s="14" t="s">
        <v>77</v>
      </c>
      <c r="BK192" s="151">
        <f t="shared" si="49"/>
        <v>0</v>
      </c>
      <c r="BL192" s="14" t="s">
        <v>169</v>
      </c>
      <c r="BM192" s="150" t="s">
        <v>312</v>
      </c>
    </row>
    <row r="193" spans="1:65" s="2" customFormat="1" ht="24.15" customHeight="1">
      <c r="A193" s="26"/>
      <c r="B193" s="138"/>
      <c r="C193" s="139" t="s">
        <v>69</v>
      </c>
      <c r="D193" s="139" t="s">
        <v>167</v>
      </c>
      <c r="E193" s="140" t="s">
        <v>1953</v>
      </c>
      <c r="F193" s="141" t="s">
        <v>1954</v>
      </c>
      <c r="G193" s="142" t="s">
        <v>1506</v>
      </c>
      <c r="H193" s="143">
        <v>1</v>
      </c>
      <c r="I193" s="144"/>
      <c r="J193" s="144">
        <f t="shared" si="40"/>
        <v>0</v>
      </c>
      <c r="K193" s="145"/>
      <c r="L193" s="27"/>
      <c r="M193" s="146" t="s">
        <v>1</v>
      </c>
      <c r="N193" s="147" t="s">
        <v>34</v>
      </c>
      <c r="O193" s="148">
        <v>0</v>
      </c>
      <c r="P193" s="148">
        <f t="shared" si="41"/>
        <v>0</v>
      </c>
      <c r="Q193" s="148">
        <v>0</v>
      </c>
      <c r="R193" s="148">
        <f t="shared" si="42"/>
        <v>0</v>
      </c>
      <c r="S193" s="148">
        <v>0</v>
      </c>
      <c r="T193" s="149">
        <f t="shared" si="4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169</v>
      </c>
      <c r="AT193" s="150" t="s">
        <v>167</v>
      </c>
      <c r="AU193" s="150" t="s">
        <v>77</v>
      </c>
      <c r="AY193" s="14" t="s">
        <v>165</v>
      </c>
      <c r="BE193" s="151">
        <f t="shared" si="44"/>
        <v>0</v>
      </c>
      <c r="BF193" s="151">
        <f t="shared" si="45"/>
        <v>0</v>
      </c>
      <c r="BG193" s="151">
        <f t="shared" si="46"/>
        <v>0</v>
      </c>
      <c r="BH193" s="151">
        <f t="shared" si="47"/>
        <v>0</v>
      </c>
      <c r="BI193" s="151">
        <f t="shared" si="48"/>
        <v>0</v>
      </c>
      <c r="BJ193" s="14" t="s">
        <v>77</v>
      </c>
      <c r="BK193" s="151">
        <f t="shared" si="49"/>
        <v>0</v>
      </c>
      <c r="BL193" s="14" t="s">
        <v>169</v>
      </c>
      <c r="BM193" s="150" t="s">
        <v>314</v>
      </c>
    </row>
    <row r="194" spans="1:65" s="2" customFormat="1" ht="16.5" customHeight="1">
      <c r="A194" s="26"/>
      <c r="B194" s="138"/>
      <c r="C194" s="139" t="s">
        <v>69</v>
      </c>
      <c r="D194" s="139" t="s">
        <v>167</v>
      </c>
      <c r="E194" s="140" t="s">
        <v>1955</v>
      </c>
      <c r="F194" s="141" t="s">
        <v>1956</v>
      </c>
      <c r="G194" s="142" t="s">
        <v>1506</v>
      </c>
      <c r="H194" s="143">
        <v>18</v>
      </c>
      <c r="I194" s="144"/>
      <c r="J194" s="144">
        <f t="shared" si="40"/>
        <v>0</v>
      </c>
      <c r="K194" s="145"/>
      <c r="L194" s="27"/>
      <c r="M194" s="146" t="s">
        <v>1</v>
      </c>
      <c r="N194" s="147" t="s">
        <v>34</v>
      </c>
      <c r="O194" s="148">
        <v>0</v>
      </c>
      <c r="P194" s="148">
        <f t="shared" si="41"/>
        <v>0</v>
      </c>
      <c r="Q194" s="148">
        <v>0</v>
      </c>
      <c r="R194" s="148">
        <f t="shared" si="42"/>
        <v>0</v>
      </c>
      <c r="S194" s="148">
        <v>0</v>
      </c>
      <c r="T194" s="149">
        <f t="shared" si="4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169</v>
      </c>
      <c r="AT194" s="150" t="s">
        <v>167</v>
      </c>
      <c r="AU194" s="150" t="s">
        <v>77</v>
      </c>
      <c r="AY194" s="14" t="s">
        <v>165</v>
      </c>
      <c r="BE194" s="151">
        <f t="shared" si="44"/>
        <v>0</v>
      </c>
      <c r="BF194" s="151">
        <f t="shared" si="45"/>
        <v>0</v>
      </c>
      <c r="BG194" s="151">
        <f t="shared" si="46"/>
        <v>0</v>
      </c>
      <c r="BH194" s="151">
        <f t="shared" si="47"/>
        <v>0</v>
      </c>
      <c r="BI194" s="151">
        <f t="shared" si="48"/>
        <v>0</v>
      </c>
      <c r="BJ194" s="14" t="s">
        <v>77</v>
      </c>
      <c r="BK194" s="151">
        <f t="shared" si="49"/>
        <v>0</v>
      </c>
      <c r="BL194" s="14" t="s">
        <v>169</v>
      </c>
      <c r="BM194" s="150" t="s">
        <v>317</v>
      </c>
    </row>
    <row r="195" spans="1:65" s="2" customFormat="1" ht="16.5" customHeight="1">
      <c r="A195" s="26"/>
      <c r="B195" s="138"/>
      <c r="C195" s="139" t="s">
        <v>69</v>
      </c>
      <c r="D195" s="139" t="s">
        <v>167</v>
      </c>
      <c r="E195" s="140" t="s">
        <v>1957</v>
      </c>
      <c r="F195" s="141" t="s">
        <v>1958</v>
      </c>
      <c r="G195" s="142" t="s">
        <v>1506</v>
      </c>
      <c r="H195" s="143">
        <v>35</v>
      </c>
      <c r="I195" s="144"/>
      <c r="J195" s="144">
        <f t="shared" si="40"/>
        <v>0</v>
      </c>
      <c r="K195" s="145"/>
      <c r="L195" s="27"/>
      <c r="M195" s="146" t="s">
        <v>1</v>
      </c>
      <c r="N195" s="147" t="s">
        <v>34</v>
      </c>
      <c r="O195" s="148">
        <v>0</v>
      </c>
      <c r="P195" s="148">
        <f t="shared" si="41"/>
        <v>0</v>
      </c>
      <c r="Q195" s="148">
        <v>0</v>
      </c>
      <c r="R195" s="148">
        <f t="shared" si="42"/>
        <v>0</v>
      </c>
      <c r="S195" s="148">
        <v>0</v>
      </c>
      <c r="T195" s="149">
        <f t="shared" si="4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0" t="s">
        <v>169</v>
      </c>
      <c r="AT195" s="150" t="s">
        <v>167</v>
      </c>
      <c r="AU195" s="150" t="s">
        <v>77</v>
      </c>
      <c r="AY195" s="14" t="s">
        <v>165</v>
      </c>
      <c r="BE195" s="151">
        <f t="shared" si="44"/>
        <v>0</v>
      </c>
      <c r="BF195" s="151">
        <f t="shared" si="45"/>
        <v>0</v>
      </c>
      <c r="BG195" s="151">
        <f t="shared" si="46"/>
        <v>0</v>
      </c>
      <c r="BH195" s="151">
        <f t="shared" si="47"/>
        <v>0</v>
      </c>
      <c r="BI195" s="151">
        <f t="shared" si="48"/>
        <v>0</v>
      </c>
      <c r="BJ195" s="14" t="s">
        <v>77</v>
      </c>
      <c r="BK195" s="151">
        <f t="shared" si="49"/>
        <v>0</v>
      </c>
      <c r="BL195" s="14" t="s">
        <v>169</v>
      </c>
      <c r="BM195" s="150" t="s">
        <v>319</v>
      </c>
    </row>
    <row r="196" spans="1:65" s="2" customFormat="1" ht="24.15" customHeight="1">
      <c r="A196" s="26"/>
      <c r="B196" s="138"/>
      <c r="C196" s="139" t="s">
        <v>69</v>
      </c>
      <c r="D196" s="139" t="s">
        <v>167</v>
      </c>
      <c r="E196" s="140" t="s">
        <v>1959</v>
      </c>
      <c r="F196" s="141" t="s">
        <v>1960</v>
      </c>
      <c r="G196" s="142" t="s">
        <v>1506</v>
      </c>
      <c r="H196" s="143">
        <v>2</v>
      </c>
      <c r="I196" s="144"/>
      <c r="J196" s="144">
        <f t="shared" si="40"/>
        <v>0</v>
      </c>
      <c r="K196" s="145"/>
      <c r="L196" s="27"/>
      <c r="M196" s="146" t="s">
        <v>1</v>
      </c>
      <c r="N196" s="147" t="s">
        <v>34</v>
      </c>
      <c r="O196" s="148">
        <v>0</v>
      </c>
      <c r="P196" s="148">
        <f t="shared" si="41"/>
        <v>0</v>
      </c>
      <c r="Q196" s="148">
        <v>0</v>
      </c>
      <c r="R196" s="148">
        <f t="shared" si="42"/>
        <v>0</v>
      </c>
      <c r="S196" s="148">
        <v>0</v>
      </c>
      <c r="T196" s="149">
        <f t="shared" si="4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169</v>
      </c>
      <c r="AT196" s="150" t="s">
        <v>167</v>
      </c>
      <c r="AU196" s="150" t="s">
        <v>77</v>
      </c>
      <c r="AY196" s="14" t="s">
        <v>165</v>
      </c>
      <c r="BE196" s="151">
        <f t="shared" si="44"/>
        <v>0</v>
      </c>
      <c r="BF196" s="151">
        <f t="shared" si="45"/>
        <v>0</v>
      </c>
      <c r="BG196" s="151">
        <f t="shared" si="46"/>
        <v>0</v>
      </c>
      <c r="BH196" s="151">
        <f t="shared" si="47"/>
        <v>0</v>
      </c>
      <c r="BI196" s="151">
        <f t="shared" si="48"/>
        <v>0</v>
      </c>
      <c r="BJ196" s="14" t="s">
        <v>77</v>
      </c>
      <c r="BK196" s="151">
        <f t="shared" si="49"/>
        <v>0</v>
      </c>
      <c r="BL196" s="14" t="s">
        <v>169</v>
      </c>
      <c r="BM196" s="150" t="s">
        <v>320</v>
      </c>
    </row>
    <row r="197" spans="1:65" s="2" customFormat="1" ht="16.5" customHeight="1">
      <c r="A197" s="26"/>
      <c r="B197" s="138"/>
      <c r="C197" s="139" t="s">
        <v>69</v>
      </c>
      <c r="D197" s="139" t="s">
        <v>167</v>
      </c>
      <c r="E197" s="140" t="s">
        <v>1961</v>
      </c>
      <c r="F197" s="141" t="s">
        <v>1962</v>
      </c>
      <c r="G197" s="142" t="s">
        <v>1506</v>
      </c>
      <c r="H197" s="143">
        <v>1</v>
      </c>
      <c r="I197" s="144"/>
      <c r="J197" s="144">
        <f t="shared" si="40"/>
        <v>0</v>
      </c>
      <c r="K197" s="145"/>
      <c r="L197" s="27"/>
      <c r="M197" s="146" t="s">
        <v>1</v>
      </c>
      <c r="N197" s="147" t="s">
        <v>34</v>
      </c>
      <c r="O197" s="148">
        <v>0</v>
      </c>
      <c r="P197" s="148">
        <f t="shared" si="41"/>
        <v>0</v>
      </c>
      <c r="Q197" s="148">
        <v>0</v>
      </c>
      <c r="R197" s="148">
        <f t="shared" si="42"/>
        <v>0</v>
      </c>
      <c r="S197" s="148">
        <v>0</v>
      </c>
      <c r="T197" s="149">
        <f t="shared" si="4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169</v>
      </c>
      <c r="AT197" s="150" t="s">
        <v>167</v>
      </c>
      <c r="AU197" s="150" t="s">
        <v>77</v>
      </c>
      <c r="AY197" s="14" t="s">
        <v>165</v>
      </c>
      <c r="BE197" s="151">
        <f t="shared" si="44"/>
        <v>0</v>
      </c>
      <c r="BF197" s="151">
        <f t="shared" si="45"/>
        <v>0</v>
      </c>
      <c r="BG197" s="151">
        <f t="shared" si="46"/>
        <v>0</v>
      </c>
      <c r="BH197" s="151">
        <f t="shared" si="47"/>
        <v>0</v>
      </c>
      <c r="BI197" s="151">
        <f t="shared" si="48"/>
        <v>0</v>
      </c>
      <c r="BJ197" s="14" t="s">
        <v>77</v>
      </c>
      <c r="BK197" s="151">
        <f t="shared" si="49"/>
        <v>0</v>
      </c>
      <c r="BL197" s="14" t="s">
        <v>169</v>
      </c>
      <c r="BM197" s="150" t="s">
        <v>321</v>
      </c>
    </row>
    <row r="198" spans="1:65" s="2" customFormat="1" ht="24.15" customHeight="1">
      <c r="A198" s="26"/>
      <c r="B198" s="138"/>
      <c r="C198" s="139" t="s">
        <v>69</v>
      </c>
      <c r="D198" s="139" t="s">
        <v>167</v>
      </c>
      <c r="E198" s="140" t="s">
        <v>1963</v>
      </c>
      <c r="F198" s="141" t="s">
        <v>1964</v>
      </c>
      <c r="G198" s="142" t="s">
        <v>1506</v>
      </c>
      <c r="H198" s="143">
        <v>2</v>
      </c>
      <c r="I198" s="144"/>
      <c r="J198" s="144">
        <f t="shared" si="40"/>
        <v>0</v>
      </c>
      <c r="K198" s="145"/>
      <c r="L198" s="27"/>
      <c r="M198" s="146" t="s">
        <v>1</v>
      </c>
      <c r="N198" s="147" t="s">
        <v>34</v>
      </c>
      <c r="O198" s="148">
        <v>0</v>
      </c>
      <c r="P198" s="148">
        <f t="shared" si="41"/>
        <v>0</v>
      </c>
      <c r="Q198" s="148">
        <v>0</v>
      </c>
      <c r="R198" s="148">
        <f t="shared" si="42"/>
        <v>0</v>
      </c>
      <c r="S198" s="148">
        <v>0</v>
      </c>
      <c r="T198" s="149">
        <f t="shared" si="4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0" t="s">
        <v>169</v>
      </c>
      <c r="AT198" s="150" t="s">
        <v>167</v>
      </c>
      <c r="AU198" s="150" t="s">
        <v>77</v>
      </c>
      <c r="AY198" s="14" t="s">
        <v>165</v>
      </c>
      <c r="BE198" s="151">
        <f t="shared" si="44"/>
        <v>0</v>
      </c>
      <c r="BF198" s="151">
        <f t="shared" si="45"/>
        <v>0</v>
      </c>
      <c r="BG198" s="151">
        <f t="shared" si="46"/>
        <v>0</v>
      </c>
      <c r="BH198" s="151">
        <f t="shared" si="47"/>
        <v>0</v>
      </c>
      <c r="BI198" s="151">
        <f t="shared" si="48"/>
        <v>0</v>
      </c>
      <c r="BJ198" s="14" t="s">
        <v>77</v>
      </c>
      <c r="BK198" s="151">
        <f t="shared" si="49"/>
        <v>0</v>
      </c>
      <c r="BL198" s="14" t="s">
        <v>169</v>
      </c>
      <c r="BM198" s="150" t="s">
        <v>324</v>
      </c>
    </row>
    <row r="199" spans="1:65" s="2" customFormat="1" ht="16.5" customHeight="1">
      <c r="A199" s="26"/>
      <c r="B199" s="138"/>
      <c r="C199" s="139" t="s">
        <v>69</v>
      </c>
      <c r="D199" s="139" t="s">
        <v>167</v>
      </c>
      <c r="E199" s="140" t="s">
        <v>1965</v>
      </c>
      <c r="F199" s="141" t="s">
        <v>1966</v>
      </c>
      <c r="G199" s="142" t="s">
        <v>1506</v>
      </c>
      <c r="H199" s="143">
        <v>3</v>
      </c>
      <c r="I199" s="144"/>
      <c r="J199" s="144">
        <f t="shared" si="40"/>
        <v>0</v>
      </c>
      <c r="K199" s="145"/>
      <c r="L199" s="27"/>
      <c r="M199" s="146" t="s">
        <v>1</v>
      </c>
      <c r="N199" s="147" t="s">
        <v>34</v>
      </c>
      <c r="O199" s="148">
        <v>0</v>
      </c>
      <c r="P199" s="148">
        <f t="shared" si="41"/>
        <v>0</v>
      </c>
      <c r="Q199" s="148">
        <v>0</v>
      </c>
      <c r="R199" s="148">
        <f t="shared" si="42"/>
        <v>0</v>
      </c>
      <c r="S199" s="148">
        <v>0</v>
      </c>
      <c r="T199" s="149">
        <f t="shared" si="4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169</v>
      </c>
      <c r="AT199" s="150" t="s">
        <v>167</v>
      </c>
      <c r="AU199" s="150" t="s">
        <v>77</v>
      </c>
      <c r="AY199" s="14" t="s">
        <v>165</v>
      </c>
      <c r="BE199" s="151">
        <f t="shared" si="44"/>
        <v>0</v>
      </c>
      <c r="BF199" s="151">
        <f t="shared" si="45"/>
        <v>0</v>
      </c>
      <c r="BG199" s="151">
        <f t="shared" si="46"/>
        <v>0</v>
      </c>
      <c r="BH199" s="151">
        <f t="shared" si="47"/>
        <v>0</v>
      </c>
      <c r="BI199" s="151">
        <f t="shared" si="48"/>
        <v>0</v>
      </c>
      <c r="BJ199" s="14" t="s">
        <v>77</v>
      </c>
      <c r="BK199" s="151">
        <f t="shared" si="49"/>
        <v>0</v>
      </c>
      <c r="BL199" s="14" t="s">
        <v>169</v>
      </c>
      <c r="BM199" s="150" t="s">
        <v>328</v>
      </c>
    </row>
    <row r="200" spans="1:65" s="2" customFormat="1" ht="16.5" customHeight="1">
      <c r="A200" s="26"/>
      <c r="B200" s="138"/>
      <c r="C200" s="139" t="s">
        <v>69</v>
      </c>
      <c r="D200" s="139" t="s">
        <v>167</v>
      </c>
      <c r="E200" s="140" t="s">
        <v>1967</v>
      </c>
      <c r="F200" s="141" t="s">
        <v>1968</v>
      </c>
      <c r="G200" s="142" t="s">
        <v>1506</v>
      </c>
      <c r="H200" s="143">
        <v>1</v>
      </c>
      <c r="I200" s="144"/>
      <c r="J200" s="144">
        <f t="shared" si="40"/>
        <v>0</v>
      </c>
      <c r="K200" s="145"/>
      <c r="L200" s="27"/>
      <c r="M200" s="146" t="s">
        <v>1</v>
      </c>
      <c r="N200" s="147" t="s">
        <v>34</v>
      </c>
      <c r="O200" s="148">
        <v>0</v>
      </c>
      <c r="P200" s="148">
        <f t="shared" si="41"/>
        <v>0</v>
      </c>
      <c r="Q200" s="148">
        <v>0</v>
      </c>
      <c r="R200" s="148">
        <f t="shared" si="42"/>
        <v>0</v>
      </c>
      <c r="S200" s="148">
        <v>0</v>
      </c>
      <c r="T200" s="149">
        <f t="shared" si="4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169</v>
      </c>
      <c r="AT200" s="150" t="s">
        <v>167</v>
      </c>
      <c r="AU200" s="150" t="s">
        <v>77</v>
      </c>
      <c r="AY200" s="14" t="s">
        <v>165</v>
      </c>
      <c r="BE200" s="151">
        <f t="shared" si="44"/>
        <v>0</v>
      </c>
      <c r="BF200" s="151">
        <f t="shared" si="45"/>
        <v>0</v>
      </c>
      <c r="BG200" s="151">
        <f t="shared" si="46"/>
        <v>0</v>
      </c>
      <c r="BH200" s="151">
        <f t="shared" si="47"/>
        <v>0</v>
      </c>
      <c r="BI200" s="151">
        <f t="shared" si="48"/>
        <v>0</v>
      </c>
      <c r="BJ200" s="14" t="s">
        <v>77</v>
      </c>
      <c r="BK200" s="151">
        <f t="shared" si="49"/>
        <v>0</v>
      </c>
      <c r="BL200" s="14" t="s">
        <v>169</v>
      </c>
      <c r="BM200" s="150" t="s">
        <v>331</v>
      </c>
    </row>
    <row r="201" spans="1:65" s="2" customFormat="1" ht="16.5" customHeight="1">
      <c r="A201" s="26"/>
      <c r="B201" s="138"/>
      <c r="C201" s="139" t="s">
        <v>69</v>
      </c>
      <c r="D201" s="139" t="s">
        <v>167</v>
      </c>
      <c r="E201" s="140" t="s">
        <v>1969</v>
      </c>
      <c r="F201" s="141" t="s">
        <v>1970</v>
      </c>
      <c r="G201" s="142" t="s">
        <v>1506</v>
      </c>
      <c r="H201" s="143">
        <v>11</v>
      </c>
      <c r="I201" s="144"/>
      <c r="J201" s="144">
        <f t="shared" si="40"/>
        <v>0</v>
      </c>
      <c r="K201" s="145"/>
      <c r="L201" s="27"/>
      <c r="M201" s="146" t="s">
        <v>1</v>
      </c>
      <c r="N201" s="147" t="s">
        <v>34</v>
      </c>
      <c r="O201" s="148">
        <v>0</v>
      </c>
      <c r="P201" s="148">
        <f t="shared" si="41"/>
        <v>0</v>
      </c>
      <c r="Q201" s="148">
        <v>0</v>
      </c>
      <c r="R201" s="148">
        <f t="shared" si="42"/>
        <v>0</v>
      </c>
      <c r="S201" s="148">
        <v>0</v>
      </c>
      <c r="T201" s="149">
        <f t="shared" si="4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0" t="s">
        <v>169</v>
      </c>
      <c r="AT201" s="150" t="s">
        <v>167</v>
      </c>
      <c r="AU201" s="150" t="s">
        <v>77</v>
      </c>
      <c r="AY201" s="14" t="s">
        <v>165</v>
      </c>
      <c r="BE201" s="151">
        <f t="shared" si="44"/>
        <v>0</v>
      </c>
      <c r="BF201" s="151">
        <f t="shared" si="45"/>
        <v>0</v>
      </c>
      <c r="BG201" s="151">
        <f t="shared" si="46"/>
        <v>0</v>
      </c>
      <c r="BH201" s="151">
        <f t="shared" si="47"/>
        <v>0</v>
      </c>
      <c r="BI201" s="151">
        <f t="shared" si="48"/>
        <v>0</v>
      </c>
      <c r="BJ201" s="14" t="s">
        <v>77</v>
      </c>
      <c r="BK201" s="151">
        <f t="shared" si="49"/>
        <v>0</v>
      </c>
      <c r="BL201" s="14" t="s">
        <v>169</v>
      </c>
      <c r="BM201" s="150" t="s">
        <v>335</v>
      </c>
    </row>
    <row r="202" spans="1:65" s="2" customFormat="1" ht="21.75" customHeight="1">
      <c r="A202" s="26"/>
      <c r="B202" s="138"/>
      <c r="C202" s="139" t="s">
        <v>69</v>
      </c>
      <c r="D202" s="139" t="s">
        <v>167</v>
      </c>
      <c r="E202" s="140" t="s">
        <v>1971</v>
      </c>
      <c r="F202" s="141" t="s">
        <v>1972</v>
      </c>
      <c r="G202" s="142" t="s">
        <v>1506</v>
      </c>
      <c r="H202" s="143">
        <v>4</v>
      </c>
      <c r="I202" s="144"/>
      <c r="J202" s="144">
        <f t="shared" si="40"/>
        <v>0</v>
      </c>
      <c r="K202" s="145"/>
      <c r="L202" s="27"/>
      <c r="M202" s="146" t="s">
        <v>1</v>
      </c>
      <c r="N202" s="147" t="s">
        <v>34</v>
      </c>
      <c r="O202" s="148">
        <v>0</v>
      </c>
      <c r="P202" s="148">
        <f t="shared" si="41"/>
        <v>0</v>
      </c>
      <c r="Q202" s="148">
        <v>0</v>
      </c>
      <c r="R202" s="148">
        <f t="shared" si="42"/>
        <v>0</v>
      </c>
      <c r="S202" s="148">
        <v>0</v>
      </c>
      <c r="T202" s="149">
        <f t="shared" si="4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169</v>
      </c>
      <c r="AT202" s="150" t="s">
        <v>167</v>
      </c>
      <c r="AU202" s="150" t="s">
        <v>77</v>
      </c>
      <c r="AY202" s="14" t="s">
        <v>165</v>
      </c>
      <c r="BE202" s="151">
        <f t="shared" si="44"/>
        <v>0</v>
      </c>
      <c r="BF202" s="151">
        <f t="shared" si="45"/>
        <v>0</v>
      </c>
      <c r="BG202" s="151">
        <f t="shared" si="46"/>
        <v>0</v>
      </c>
      <c r="BH202" s="151">
        <f t="shared" si="47"/>
        <v>0</v>
      </c>
      <c r="BI202" s="151">
        <f t="shared" si="48"/>
        <v>0</v>
      </c>
      <c r="BJ202" s="14" t="s">
        <v>77</v>
      </c>
      <c r="BK202" s="151">
        <f t="shared" si="49"/>
        <v>0</v>
      </c>
      <c r="BL202" s="14" t="s">
        <v>169</v>
      </c>
      <c r="BM202" s="150" t="s">
        <v>338</v>
      </c>
    </row>
    <row r="203" spans="1:65" s="2" customFormat="1" ht="24.15" customHeight="1">
      <c r="A203" s="26"/>
      <c r="B203" s="138"/>
      <c r="C203" s="139" t="s">
        <v>69</v>
      </c>
      <c r="D203" s="139" t="s">
        <v>167</v>
      </c>
      <c r="E203" s="140" t="s">
        <v>1973</v>
      </c>
      <c r="F203" s="141" t="s">
        <v>1974</v>
      </c>
      <c r="G203" s="142" t="s">
        <v>1506</v>
      </c>
      <c r="H203" s="143">
        <v>12</v>
      </c>
      <c r="I203" s="144"/>
      <c r="J203" s="144">
        <f t="shared" si="40"/>
        <v>0</v>
      </c>
      <c r="K203" s="145"/>
      <c r="L203" s="27"/>
      <c r="M203" s="146" t="s">
        <v>1</v>
      </c>
      <c r="N203" s="147" t="s">
        <v>34</v>
      </c>
      <c r="O203" s="148">
        <v>0</v>
      </c>
      <c r="P203" s="148">
        <f t="shared" si="41"/>
        <v>0</v>
      </c>
      <c r="Q203" s="148">
        <v>0</v>
      </c>
      <c r="R203" s="148">
        <f t="shared" si="42"/>
        <v>0</v>
      </c>
      <c r="S203" s="148">
        <v>0</v>
      </c>
      <c r="T203" s="149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169</v>
      </c>
      <c r="AT203" s="150" t="s">
        <v>167</v>
      </c>
      <c r="AU203" s="150" t="s">
        <v>77</v>
      </c>
      <c r="AY203" s="14" t="s">
        <v>165</v>
      </c>
      <c r="BE203" s="151">
        <f t="shared" si="44"/>
        <v>0</v>
      </c>
      <c r="BF203" s="151">
        <f t="shared" si="45"/>
        <v>0</v>
      </c>
      <c r="BG203" s="151">
        <f t="shared" si="46"/>
        <v>0</v>
      </c>
      <c r="BH203" s="151">
        <f t="shared" si="47"/>
        <v>0</v>
      </c>
      <c r="BI203" s="151">
        <f t="shared" si="48"/>
        <v>0</v>
      </c>
      <c r="BJ203" s="14" t="s">
        <v>77</v>
      </c>
      <c r="BK203" s="151">
        <f t="shared" si="49"/>
        <v>0</v>
      </c>
      <c r="BL203" s="14" t="s">
        <v>169</v>
      </c>
      <c r="BM203" s="150" t="s">
        <v>340</v>
      </c>
    </row>
    <row r="204" spans="1:65" s="2" customFormat="1" ht="16.5" customHeight="1">
      <c r="A204" s="26"/>
      <c r="B204" s="138"/>
      <c r="C204" s="139" t="s">
        <v>69</v>
      </c>
      <c r="D204" s="139" t="s">
        <v>167</v>
      </c>
      <c r="E204" s="140" t="s">
        <v>1975</v>
      </c>
      <c r="F204" s="141" t="s">
        <v>1976</v>
      </c>
      <c r="G204" s="142" t="s">
        <v>1506</v>
      </c>
      <c r="H204" s="143">
        <v>8</v>
      </c>
      <c r="I204" s="144"/>
      <c r="J204" s="144">
        <f t="shared" si="40"/>
        <v>0</v>
      </c>
      <c r="K204" s="145"/>
      <c r="L204" s="27"/>
      <c r="M204" s="146" t="s">
        <v>1</v>
      </c>
      <c r="N204" s="147" t="s">
        <v>34</v>
      </c>
      <c r="O204" s="148">
        <v>0</v>
      </c>
      <c r="P204" s="148">
        <f t="shared" si="41"/>
        <v>0</v>
      </c>
      <c r="Q204" s="148">
        <v>0</v>
      </c>
      <c r="R204" s="148">
        <f t="shared" si="42"/>
        <v>0</v>
      </c>
      <c r="S204" s="148">
        <v>0</v>
      </c>
      <c r="T204" s="149">
        <f t="shared" si="4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169</v>
      </c>
      <c r="AT204" s="150" t="s">
        <v>167</v>
      </c>
      <c r="AU204" s="150" t="s">
        <v>77</v>
      </c>
      <c r="AY204" s="14" t="s">
        <v>165</v>
      </c>
      <c r="BE204" s="151">
        <f t="shared" si="44"/>
        <v>0</v>
      </c>
      <c r="BF204" s="151">
        <f t="shared" si="45"/>
        <v>0</v>
      </c>
      <c r="BG204" s="151">
        <f t="shared" si="46"/>
        <v>0</v>
      </c>
      <c r="BH204" s="151">
        <f t="shared" si="47"/>
        <v>0</v>
      </c>
      <c r="BI204" s="151">
        <f t="shared" si="48"/>
        <v>0</v>
      </c>
      <c r="BJ204" s="14" t="s">
        <v>77</v>
      </c>
      <c r="BK204" s="151">
        <f t="shared" si="49"/>
        <v>0</v>
      </c>
      <c r="BL204" s="14" t="s">
        <v>169</v>
      </c>
      <c r="BM204" s="150" t="s">
        <v>343</v>
      </c>
    </row>
    <row r="205" spans="1:65" s="12" customFormat="1" ht="25.95" customHeight="1">
      <c r="B205" s="126"/>
      <c r="D205" s="127" t="s">
        <v>68</v>
      </c>
      <c r="E205" s="128" t="s">
        <v>1977</v>
      </c>
      <c r="F205" s="128" t="s">
        <v>1978</v>
      </c>
      <c r="J205" s="129">
        <f>BK205</f>
        <v>0</v>
      </c>
      <c r="L205" s="126"/>
      <c r="M205" s="130"/>
      <c r="N205" s="131"/>
      <c r="O205" s="131"/>
      <c r="P205" s="132">
        <f>SUM(P206:P208)</f>
        <v>0</v>
      </c>
      <c r="Q205" s="131"/>
      <c r="R205" s="132">
        <f>SUM(R206:R208)</f>
        <v>0</v>
      </c>
      <c r="S205" s="131"/>
      <c r="T205" s="133">
        <f>SUM(T206:T208)</f>
        <v>0</v>
      </c>
      <c r="AR205" s="127" t="s">
        <v>77</v>
      </c>
      <c r="AT205" s="134" t="s">
        <v>68</v>
      </c>
      <c r="AU205" s="134" t="s">
        <v>69</v>
      </c>
      <c r="AY205" s="127" t="s">
        <v>165</v>
      </c>
      <c r="BK205" s="135">
        <f>SUM(BK206:BK208)</f>
        <v>0</v>
      </c>
    </row>
    <row r="206" spans="1:65" s="2" customFormat="1" ht="16.5" customHeight="1">
      <c r="A206" s="26"/>
      <c r="B206" s="138"/>
      <c r="C206" s="139" t="s">
        <v>69</v>
      </c>
      <c r="D206" s="139" t="s">
        <v>167</v>
      </c>
      <c r="E206" s="140" t="s">
        <v>1979</v>
      </c>
      <c r="F206" s="141" t="s">
        <v>1980</v>
      </c>
      <c r="G206" s="142" t="s">
        <v>1506</v>
      </c>
      <c r="H206" s="143">
        <v>6</v>
      </c>
      <c r="I206" s="144"/>
      <c r="J206" s="144">
        <f>ROUND(I206*H206,2)</f>
        <v>0</v>
      </c>
      <c r="K206" s="145"/>
      <c r="L206" s="27"/>
      <c r="M206" s="146" t="s">
        <v>1</v>
      </c>
      <c r="N206" s="147" t="s">
        <v>34</v>
      </c>
      <c r="O206" s="148">
        <v>0</v>
      </c>
      <c r="P206" s="148">
        <f>O206*H206</f>
        <v>0</v>
      </c>
      <c r="Q206" s="148">
        <v>0</v>
      </c>
      <c r="R206" s="148">
        <f>Q206*H206</f>
        <v>0</v>
      </c>
      <c r="S206" s="148">
        <v>0</v>
      </c>
      <c r="T206" s="149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169</v>
      </c>
      <c r="AT206" s="150" t="s">
        <v>167</v>
      </c>
      <c r="AU206" s="150" t="s">
        <v>77</v>
      </c>
      <c r="AY206" s="14" t="s">
        <v>165</v>
      </c>
      <c r="BE206" s="151">
        <f>IF(N206="základní",J206,0)</f>
        <v>0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14" t="s">
        <v>77</v>
      </c>
      <c r="BK206" s="151">
        <f>ROUND(I206*H206,2)</f>
        <v>0</v>
      </c>
      <c r="BL206" s="14" t="s">
        <v>169</v>
      </c>
      <c r="BM206" s="150" t="s">
        <v>347</v>
      </c>
    </row>
    <row r="207" spans="1:65" s="2" customFormat="1" ht="16.5" customHeight="1">
      <c r="A207" s="26"/>
      <c r="B207" s="138"/>
      <c r="C207" s="139" t="s">
        <v>69</v>
      </c>
      <c r="D207" s="139" t="s">
        <v>167</v>
      </c>
      <c r="E207" s="140" t="s">
        <v>1981</v>
      </c>
      <c r="F207" s="141" t="s">
        <v>1982</v>
      </c>
      <c r="G207" s="142" t="s">
        <v>1506</v>
      </c>
      <c r="H207" s="143">
        <v>5</v>
      </c>
      <c r="I207" s="144"/>
      <c r="J207" s="144">
        <f>ROUND(I207*H207,2)</f>
        <v>0</v>
      </c>
      <c r="K207" s="145"/>
      <c r="L207" s="27"/>
      <c r="M207" s="146" t="s">
        <v>1</v>
      </c>
      <c r="N207" s="147" t="s">
        <v>34</v>
      </c>
      <c r="O207" s="148">
        <v>0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169</v>
      </c>
      <c r="AT207" s="150" t="s">
        <v>167</v>
      </c>
      <c r="AU207" s="150" t="s">
        <v>77</v>
      </c>
      <c r="AY207" s="14" t="s">
        <v>165</v>
      </c>
      <c r="BE207" s="151">
        <f>IF(N207="základní",J207,0)</f>
        <v>0</v>
      </c>
      <c r="BF207" s="151">
        <f>IF(N207="snížená",J207,0)</f>
        <v>0</v>
      </c>
      <c r="BG207" s="151">
        <f>IF(N207="zákl. přenesená",J207,0)</f>
        <v>0</v>
      </c>
      <c r="BH207" s="151">
        <f>IF(N207="sníž. přenesená",J207,0)</f>
        <v>0</v>
      </c>
      <c r="BI207" s="151">
        <f>IF(N207="nulová",J207,0)</f>
        <v>0</v>
      </c>
      <c r="BJ207" s="14" t="s">
        <v>77</v>
      </c>
      <c r="BK207" s="151">
        <f>ROUND(I207*H207,2)</f>
        <v>0</v>
      </c>
      <c r="BL207" s="14" t="s">
        <v>169</v>
      </c>
      <c r="BM207" s="150" t="s">
        <v>350</v>
      </c>
    </row>
    <row r="208" spans="1:65" s="2" customFormat="1" ht="21.75" customHeight="1">
      <c r="A208" s="26"/>
      <c r="B208" s="138"/>
      <c r="C208" s="139" t="s">
        <v>69</v>
      </c>
      <c r="D208" s="139" t="s">
        <v>167</v>
      </c>
      <c r="E208" s="140" t="s">
        <v>1983</v>
      </c>
      <c r="F208" s="141" t="s">
        <v>1984</v>
      </c>
      <c r="G208" s="142" t="s">
        <v>1985</v>
      </c>
      <c r="H208" s="143">
        <v>1</v>
      </c>
      <c r="I208" s="144"/>
      <c r="J208" s="144">
        <f>ROUND(I208*H208,2)</f>
        <v>0</v>
      </c>
      <c r="K208" s="145"/>
      <c r="L208" s="27"/>
      <c r="M208" s="146" t="s">
        <v>1</v>
      </c>
      <c r="N208" s="147" t="s">
        <v>34</v>
      </c>
      <c r="O208" s="148">
        <v>0</v>
      </c>
      <c r="P208" s="148">
        <f>O208*H208</f>
        <v>0</v>
      </c>
      <c r="Q208" s="148">
        <v>0</v>
      </c>
      <c r="R208" s="148">
        <f>Q208*H208</f>
        <v>0</v>
      </c>
      <c r="S208" s="148">
        <v>0</v>
      </c>
      <c r="T208" s="149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0" t="s">
        <v>169</v>
      </c>
      <c r="AT208" s="150" t="s">
        <v>167</v>
      </c>
      <c r="AU208" s="150" t="s">
        <v>77</v>
      </c>
      <c r="AY208" s="14" t="s">
        <v>165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4" t="s">
        <v>77</v>
      </c>
      <c r="BK208" s="151">
        <f>ROUND(I208*H208,2)</f>
        <v>0</v>
      </c>
      <c r="BL208" s="14" t="s">
        <v>169</v>
      </c>
      <c r="BM208" s="150" t="s">
        <v>353</v>
      </c>
    </row>
    <row r="209" spans="1:65" s="12" customFormat="1" ht="25.95" customHeight="1">
      <c r="B209" s="126"/>
      <c r="D209" s="127" t="s">
        <v>68</v>
      </c>
      <c r="E209" s="128" t="s">
        <v>1986</v>
      </c>
      <c r="F209" s="128" t="s">
        <v>1987</v>
      </c>
      <c r="J209" s="129">
        <f>BK209</f>
        <v>0</v>
      </c>
      <c r="L209" s="126"/>
      <c r="M209" s="130"/>
      <c r="N209" s="131"/>
      <c r="O209" s="131"/>
      <c r="P209" s="132">
        <f>SUM(P210:P214)</f>
        <v>0</v>
      </c>
      <c r="Q209" s="131"/>
      <c r="R209" s="132">
        <f>SUM(R210:R214)</f>
        <v>0</v>
      </c>
      <c r="S209" s="131"/>
      <c r="T209" s="133">
        <f>SUM(T210:T214)</f>
        <v>0</v>
      </c>
      <c r="AR209" s="127" t="s">
        <v>77</v>
      </c>
      <c r="AT209" s="134" t="s">
        <v>68</v>
      </c>
      <c r="AU209" s="134" t="s">
        <v>69</v>
      </c>
      <c r="AY209" s="127" t="s">
        <v>165</v>
      </c>
      <c r="BK209" s="135">
        <f>SUM(BK210:BK214)</f>
        <v>0</v>
      </c>
    </row>
    <row r="210" spans="1:65" s="2" customFormat="1" ht="16.5" customHeight="1">
      <c r="A210" s="26"/>
      <c r="B210" s="138"/>
      <c r="C210" s="139" t="s">
        <v>69</v>
      </c>
      <c r="D210" s="139" t="s">
        <v>167</v>
      </c>
      <c r="E210" s="140" t="s">
        <v>1988</v>
      </c>
      <c r="F210" s="141" t="s">
        <v>1989</v>
      </c>
      <c r="G210" s="142" t="s">
        <v>1489</v>
      </c>
      <c r="H210" s="143">
        <v>8</v>
      </c>
      <c r="I210" s="144"/>
      <c r="J210" s="144">
        <f>ROUND(I210*H210,2)</f>
        <v>0</v>
      </c>
      <c r="K210" s="145"/>
      <c r="L210" s="27"/>
      <c r="M210" s="146" t="s">
        <v>1</v>
      </c>
      <c r="N210" s="147" t="s">
        <v>34</v>
      </c>
      <c r="O210" s="148">
        <v>0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169</v>
      </c>
      <c r="AT210" s="150" t="s">
        <v>167</v>
      </c>
      <c r="AU210" s="150" t="s">
        <v>77</v>
      </c>
      <c r="AY210" s="14" t="s">
        <v>165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4" t="s">
        <v>77</v>
      </c>
      <c r="BK210" s="151">
        <f>ROUND(I210*H210,2)</f>
        <v>0</v>
      </c>
      <c r="BL210" s="14" t="s">
        <v>169</v>
      </c>
      <c r="BM210" s="150" t="s">
        <v>354</v>
      </c>
    </row>
    <row r="211" spans="1:65" s="2" customFormat="1" ht="16.5" customHeight="1">
      <c r="A211" s="26"/>
      <c r="B211" s="138"/>
      <c r="C211" s="139" t="s">
        <v>69</v>
      </c>
      <c r="D211" s="139" t="s">
        <v>167</v>
      </c>
      <c r="E211" s="140" t="s">
        <v>1990</v>
      </c>
      <c r="F211" s="141" t="s">
        <v>1991</v>
      </c>
      <c r="G211" s="142" t="s">
        <v>1489</v>
      </c>
      <c r="H211" s="143">
        <v>22</v>
      </c>
      <c r="I211" s="144"/>
      <c r="J211" s="144">
        <f>ROUND(I211*H211,2)</f>
        <v>0</v>
      </c>
      <c r="K211" s="145"/>
      <c r="L211" s="27"/>
      <c r="M211" s="146" t="s">
        <v>1</v>
      </c>
      <c r="N211" s="147" t="s">
        <v>34</v>
      </c>
      <c r="O211" s="148">
        <v>0</v>
      </c>
      <c r="P211" s="148">
        <f>O211*H211</f>
        <v>0</v>
      </c>
      <c r="Q211" s="148">
        <v>0</v>
      </c>
      <c r="R211" s="148">
        <f>Q211*H211</f>
        <v>0</v>
      </c>
      <c r="S211" s="148">
        <v>0</v>
      </c>
      <c r="T211" s="149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169</v>
      </c>
      <c r="AT211" s="150" t="s">
        <v>167</v>
      </c>
      <c r="AU211" s="150" t="s">
        <v>77</v>
      </c>
      <c r="AY211" s="14" t="s">
        <v>165</v>
      </c>
      <c r="BE211" s="151">
        <f>IF(N211="základní",J211,0)</f>
        <v>0</v>
      </c>
      <c r="BF211" s="151">
        <f>IF(N211="snížená",J211,0)</f>
        <v>0</v>
      </c>
      <c r="BG211" s="151">
        <f>IF(N211="zákl. přenesená",J211,0)</f>
        <v>0</v>
      </c>
      <c r="BH211" s="151">
        <f>IF(N211="sníž. přenesená",J211,0)</f>
        <v>0</v>
      </c>
      <c r="BI211" s="151">
        <f>IF(N211="nulová",J211,0)</f>
        <v>0</v>
      </c>
      <c r="BJ211" s="14" t="s">
        <v>77</v>
      </c>
      <c r="BK211" s="151">
        <f>ROUND(I211*H211,2)</f>
        <v>0</v>
      </c>
      <c r="BL211" s="14" t="s">
        <v>169</v>
      </c>
      <c r="BM211" s="150" t="s">
        <v>356</v>
      </c>
    </row>
    <row r="212" spans="1:65" s="2" customFormat="1" ht="16.5" customHeight="1">
      <c r="A212" s="26"/>
      <c r="B212" s="138"/>
      <c r="C212" s="139" t="s">
        <v>69</v>
      </c>
      <c r="D212" s="139" t="s">
        <v>167</v>
      </c>
      <c r="E212" s="140" t="s">
        <v>1992</v>
      </c>
      <c r="F212" s="141" t="s">
        <v>1993</v>
      </c>
      <c r="G212" s="142" t="s">
        <v>1489</v>
      </c>
      <c r="H212" s="143">
        <v>16</v>
      </c>
      <c r="I212" s="144"/>
      <c r="J212" s="144">
        <f>ROUND(I212*H212,2)</f>
        <v>0</v>
      </c>
      <c r="K212" s="145"/>
      <c r="L212" s="27"/>
      <c r="M212" s="146" t="s">
        <v>1</v>
      </c>
      <c r="N212" s="147" t="s">
        <v>34</v>
      </c>
      <c r="O212" s="148">
        <v>0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169</v>
      </c>
      <c r="AT212" s="150" t="s">
        <v>167</v>
      </c>
      <c r="AU212" s="150" t="s">
        <v>77</v>
      </c>
      <c r="AY212" s="14" t="s">
        <v>165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4" t="s">
        <v>77</v>
      </c>
      <c r="BK212" s="151">
        <f>ROUND(I212*H212,2)</f>
        <v>0</v>
      </c>
      <c r="BL212" s="14" t="s">
        <v>169</v>
      </c>
      <c r="BM212" s="150" t="s">
        <v>357</v>
      </c>
    </row>
    <row r="213" spans="1:65" s="2" customFormat="1" ht="16.5" customHeight="1">
      <c r="A213" s="26"/>
      <c r="B213" s="138"/>
      <c r="C213" s="139" t="s">
        <v>69</v>
      </c>
      <c r="D213" s="139" t="s">
        <v>167</v>
      </c>
      <c r="E213" s="140" t="s">
        <v>1994</v>
      </c>
      <c r="F213" s="141" t="s">
        <v>1995</v>
      </c>
      <c r="G213" s="142" t="s">
        <v>1489</v>
      </c>
      <c r="H213" s="143">
        <v>5</v>
      </c>
      <c r="I213" s="144"/>
      <c r="J213" s="144">
        <f>ROUND(I213*H213,2)</f>
        <v>0</v>
      </c>
      <c r="K213" s="145"/>
      <c r="L213" s="27"/>
      <c r="M213" s="146" t="s">
        <v>1</v>
      </c>
      <c r="N213" s="147" t="s">
        <v>34</v>
      </c>
      <c r="O213" s="148">
        <v>0</v>
      </c>
      <c r="P213" s="148">
        <f>O213*H213</f>
        <v>0</v>
      </c>
      <c r="Q213" s="148">
        <v>0</v>
      </c>
      <c r="R213" s="148">
        <f>Q213*H213</f>
        <v>0</v>
      </c>
      <c r="S213" s="148">
        <v>0</v>
      </c>
      <c r="T213" s="149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0" t="s">
        <v>169</v>
      </c>
      <c r="AT213" s="150" t="s">
        <v>167</v>
      </c>
      <c r="AU213" s="150" t="s">
        <v>77</v>
      </c>
      <c r="AY213" s="14" t="s">
        <v>165</v>
      </c>
      <c r="BE213" s="151">
        <f>IF(N213="základní",J213,0)</f>
        <v>0</v>
      </c>
      <c r="BF213" s="151">
        <f>IF(N213="snížená",J213,0)</f>
        <v>0</v>
      </c>
      <c r="BG213" s="151">
        <f>IF(N213="zákl. přenesená",J213,0)</f>
        <v>0</v>
      </c>
      <c r="BH213" s="151">
        <f>IF(N213="sníž. přenesená",J213,0)</f>
        <v>0</v>
      </c>
      <c r="BI213" s="151">
        <f>IF(N213="nulová",J213,0)</f>
        <v>0</v>
      </c>
      <c r="BJ213" s="14" t="s">
        <v>77</v>
      </c>
      <c r="BK213" s="151">
        <f>ROUND(I213*H213,2)</f>
        <v>0</v>
      </c>
      <c r="BL213" s="14" t="s">
        <v>169</v>
      </c>
      <c r="BM213" s="150" t="s">
        <v>359</v>
      </c>
    </row>
    <row r="214" spans="1:65" s="2" customFormat="1" ht="24.15" customHeight="1">
      <c r="A214" s="26"/>
      <c r="B214" s="138"/>
      <c r="C214" s="139" t="s">
        <v>69</v>
      </c>
      <c r="D214" s="139" t="s">
        <v>167</v>
      </c>
      <c r="E214" s="140" t="s">
        <v>1996</v>
      </c>
      <c r="F214" s="141" t="s">
        <v>1997</v>
      </c>
      <c r="G214" s="142" t="s">
        <v>1489</v>
      </c>
      <c r="H214" s="143">
        <v>25</v>
      </c>
      <c r="I214" s="144"/>
      <c r="J214" s="144">
        <f>ROUND(I214*H214,2)</f>
        <v>0</v>
      </c>
      <c r="K214" s="145"/>
      <c r="L214" s="27"/>
      <c r="M214" s="162" t="s">
        <v>1</v>
      </c>
      <c r="N214" s="163" t="s">
        <v>34</v>
      </c>
      <c r="O214" s="164">
        <v>0</v>
      </c>
      <c r="P214" s="164">
        <f>O214*H214</f>
        <v>0</v>
      </c>
      <c r="Q214" s="164">
        <v>0</v>
      </c>
      <c r="R214" s="164">
        <f>Q214*H214</f>
        <v>0</v>
      </c>
      <c r="S214" s="164">
        <v>0</v>
      </c>
      <c r="T214" s="165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169</v>
      </c>
      <c r="AT214" s="150" t="s">
        <v>167</v>
      </c>
      <c r="AU214" s="150" t="s">
        <v>77</v>
      </c>
      <c r="AY214" s="14" t="s">
        <v>165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14" t="s">
        <v>77</v>
      </c>
      <c r="BK214" s="151">
        <f>ROUND(I214*H214,2)</f>
        <v>0</v>
      </c>
      <c r="BL214" s="14" t="s">
        <v>169</v>
      </c>
      <c r="BM214" s="150" t="s">
        <v>360</v>
      </c>
    </row>
    <row r="215" spans="1:65" s="2" customFormat="1" ht="6.9" customHeight="1">
      <c r="A215" s="26"/>
      <c r="B215" s="41"/>
      <c r="C215" s="42"/>
      <c r="D215" s="42"/>
      <c r="E215" s="42"/>
      <c r="F215" s="42"/>
      <c r="G215" s="42"/>
      <c r="H215" s="42"/>
      <c r="I215" s="42"/>
      <c r="J215" s="42"/>
      <c r="K215" s="42"/>
      <c r="L215" s="27"/>
      <c r="M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</row>
  </sheetData>
  <autoFilter ref="C124:K214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29"/>
  <sheetViews>
    <sheetView showGridLines="0" topLeftCell="A101" workbookViewId="0">
      <selection activeCell="I117" sqref="I117:I12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93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100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" customHeight="1">
      <c r="B4" s="17"/>
      <c r="D4" s="18" t="s">
        <v>110</v>
      </c>
      <c r="L4" s="17"/>
      <c r="M4" s="88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0" t="str">
        <f>'Rekapitulace stavby'!K6</f>
        <v>Komunitní centrum Máslovice - II.etapa</v>
      </c>
      <c r="F7" s="211"/>
      <c r="G7" s="211"/>
      <c r="H7" s="211"/>
      <c r="L7" s="17"/>
    </row>
    <row r="8" spans="1:46" s="2" customFormat="1" ht="12" customHeight="1">
      <c r="A8" s="26"/>
      <c r="B8" s="27"/>
      <c r="C8" s="26"/>
      <c r="D8" s="23" t="s">
        <v>111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1998</v>
      </c>
      <c r="F9" s="209"/>
      <c r="G9" s="209"/>
      <c r="H9" s="20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25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>Obec Máslovice</v>
      </c>
      <c r="F15" s="26"/>
      <c r="G15" s="26"/>
      <c r="H15" s="26"/>
      <c r="I15" s="23" t="s">
        <v>22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/>
      <c r="F18" s="179"/>
      <c r="G18" s="179"/>
      <c r="H18" s="179"/>
      <c r="I18" s="23" t="s">
        <v>22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22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22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2" t="s">
        <v>1</v>
      </c>
      <c r="F27" s="182"/>
      <c r="G27" s="182"/>
      <c r="H27" s="18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ROUND(J116,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33</v>
      </c>
      <c r="E33" s="23" t="s">
        <v>34</v>
      </c>
      <c r="F33" s="94">
        <f>ROUND((SUM(BE116:BE128)),  2)</f>
        <v>0</v>
      </c>
      <c r="G33" s="26"/>
      <c r="H33" s="26"/>
      <c r="I33" s="95">
        <v>0.21</v>
      </c>
      <c r="J33" s="94">
        <f>ROUND(((SUM(BE116:BE128))*I33),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35</v>
      </c>
      <c r="F34" s="94">
        <f>ROUND((SUM(BF116:BF128)),  2)</f>
        <v>0</v>
      </c>
      <c r="G34" s="26"/>
      <c r="H34" s="26"/>
      <c r="I34" s="95">
        <v>0.15</v>
      </c>
      <c r="J34" s="94">
        <f>ROUND(((SUM(BF116:BF128))*I34),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94">
        <f>ROUND((SUM(BG116:BG128)),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94">
        <f>ROUND((SUM(BH116:BH128)),  2)</f>
        <v>0</v>
      </c>
      <c r="G36" s="26"/>
      <c r="H36" s="26"/>
      <c r="I36" s="95">
        <v>0.15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38</v>
      </c>
      <c r="F37" s="94">
        <f>ROUND((SUM(BI116:BI128)),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113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tr">
        <f>E7</f>
        <v>Komunitní centrum Máslovice - II.etapa</v>
      </c>
      <c r="F85" s="211"/>
      <c r="G85" s="211"/>
      <c r="H85" s="21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Objekt8 - EZS</v>
      </c>
      <c r="F87" s="209"/>
      <c r="G87" s="209"/>
      <c r="H87" s="20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>Obec Máslovice</v>
      </c>
      <c r="G91" s="26"/>
      <c r="H91" s="26"/>
      <c r="I91" s="23" t="s">
        <v>24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/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114</v>
      </c>
      <c r="D94" s="96"/>
      <c r="E94" s="96"/>
      <c r="F94" s="96"/>
      <c r="G94" s="96"/>
      <c r="H94" s="96"/>
      <c r="I94" s="96"/>
      <c r="J94" s="105" t="s">
        <v>115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06" t="s">
        <v>116</v>
      </c>
      <c r="D96" s="26"/>
      <c r="E96" s="26"/>
      <c r="F96" s="26"/>
      <c r="G96" s="26"/>
      <c r="H96" s="26"/>
      <c r="I96" s="26"/>
      <c r="J96" s="65">
        <f>J116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117</v>
      </c>
    </row>
    <row r="97" spans="1:31" s="2" customFormat="1" ht="21.7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s="2" customFormat="1" ht="6.9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102" spans="1:31" s="2" customFormat="1" ht="6.9" customHeight="1">
      <c r="A102" s="26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24.9" customHeight="1">
      <c r="A103" s="26"/>
      <c r="B103" s="27"/>
      <c r="C103" s="18" t="s">
        <v>150</v>
      </c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12" customHeight="1">
      <c r="A105" s="26"/>
      <c r="B105" s="27"/>
      <c r="C105" s="23" t="s">
        <v>13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6.5" customHeight="1">
      <c r="A106" s="26"/>
      <c r="B106" s="27"/>
      <c r="C106" s="26"/>
      <c r="D106" s="26"/>
      <c r="E106" s="210" t="str">
        <f>E7</f>
        <v>Komunitní centrum Máslovice - II.etapa</v>
      </c>
      <c r="F106" s="211"/>
      <c r="G106" s="211"/>
      <c r="H106" s="211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111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1" t="str">
        <f>E9</f>
        <v>Objekt8 - EZS</v>
      </c>
      <c r="F108" s="209"/>
      <c r="G108" s="209"/>
      <c r="H108" s="209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16</v>
      </c>
      <c r="D110" s="26"/>
      <c r="E110" s="26"/>
      <c r="F110" s="21" t="str">
        <f>F12</f>
        <v xml:space="preserve"> </v>
      </c>
      <c r="G110" s="26"/>
      <c r="H110" s="26"/>
      <c r="I110" s="23" t="s">
        <v>18</v>
      </c>
      <c r="J110" s="49" t="str">
        <f>IF(J12="","",J12)</f>
        <v/>
      </c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5.15" customHeight="1">
      <c r="A112" s="26"/>
      <c r="B112" s="27"/>
      <c r="C112" s="23" t="s">
        <v>19</v>
      </c>
      <c r="D112" s="26"/>
      <c r="E112" s="26"/>
      <c r="F112" s="21" t="str">
        <f>E15</f>
        <v>Obec Máslovice</v>
      </c>
      <c r="G112" s="26"/>
      <c r="H112" s="26"/>
      <c r="I112" s="23" t="s">
        <v>24</v>
      </c>
      <c r="J112" s="24" t="str">
        <f>E21</f>
        <v xml:space="preserve"> 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23</v>
      </c>
      <c r="D113" s="26"/>
      <c r="E113" s="26"/>
      <c r="F113" s="21" t="str">
        <f>IF(E18="","",E18)</f>
        <v/>
      </c>
      <c r="G113" s="26"/>
      <c r="H113" s="26"/>
      <c r="I113" s="23" t="s">
        <v>27</v>
      </c>
      <c r="J113" s="24" t="str">
        <f>E24</f>
        <v xml:space="preserve"> 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0.3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11" customFormat="1" ht="29.25" customHeight="1">
      <c r="A115" s="115"/>
      <c r="B115" s="116"/>
      <c r="C115" s="117" t="s">
        <v>151</v>
      </c>
      <c r="D115" s="118" t="s">
        <v>54</v>
      </c>
      <c r="E115" s="118" t="s">
        <v>50</v>
      </c>
      <c r="F115" s="118" t="s">
        <v>51</v>
      </c>
      <c r="G115" s="118" t="s">
        <v>152</v>
      </c>
      <c r="H115" s="118" t="s">
        <v>153</v>
      </c>
      <c r="I115" s="118" t="s">
        <v>154</v>
      </c>
      <c r="J115" s="119" t="s">
        <v>115</v>
      </c>
      <c r="K115" s="120" t="s">
        <v>155</v>
      </c>
      <c r="L115" s="121"/>
      <c r="M115" s="56" t="s">
        <v>1</v>
      </c>
      <c r="N115" s="57" t="s">
        <v>33</v>
      </c>
      <c r="O115" s="57" t="s">
        <v>156</v>
      </c>
      <c r="P115" s="57" t="s">
        <v>157</v>
      </c>
      <c r="Q115" s="57" t="s">
        <v>158</v>
      </c>
      <c r="R115" s="57" t="s">
        <v>159</v>
      </c>
      <c r="S115" s="57" t="s">
        <v>160</v>
      </c>
      <c r="T115" s="58" t="s">
        <v>161</v>
      </c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</row>
    <row r="116" spans="1:65" s="2" customFormat="1" ht="22.95" customHeight="1">
      <c r="A116" s="26"/>
      <c r="B116" s="27"/>
      <c r="C116" s="63" t="s">
        <v>162</v>
      </c>
      <c r="D116" s="26"/>
      <c r="E116" s="26"/>
      <c r="F116" s="26"/>
      <c r="G116" s="26"/>
      <c r="H116" s="26"/>
      <c r="I116" s="26"/>
      <c r="J116" s="122">
        <f>BK116</f>
        <v>0</v>
      </c>
      <c r="K116" s="26"/>
      <c r="L116" s="27"/>
      <c r="M116" s="59"/>
      <c r="N116" s="50"/>
      <c r="O116" s="60"/>
      <c r="P116" s="123">
        <f>SUM(P117:P128)</f>
        <v>0</v>
      </c>
      <c r="Q116" s="60"/>
      <c r="R116" s="123">
        <f>SUM(R117:R128)</f>
        <v>0</v>
      </c>
      <c r="S116" s="60"/>
      <c r="T116" s="124">
        <f>SUM(T117:T128)</f>
        <v>0</v>
      </c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T116" s="14" t="s">
        <v>68</v>
      </c>
      <c r="AU116" s="14" t="s">
        <v>117</v>
      </c>
      <c r="BK116" s="125">
        <f>SUM(BK117:BK128)</f>
        <v>0</v>
      </c>
    </row>
    <row r="117" spans="1:65" s="2" customFormat="1" ht="24.15" customHeight="1">
      <c r="A117" s="26"/>
      <c r="B117" s="138"/>
      <c r="C117" s="139" t="s">
        <v>69</v>
      </c>
      <c r="D117" s="139" t="s">
        <v>167</v>
      </c>
      <c r="E117" s="140" t="s">
        <v>1999</v>
      </c>
      <c r="F117" s="141" t="s">
        <v>2000</v>
      </c>
      <c r="G117" s="142" t="s">
        <v>1506</v>
      </c>
      <c r="H117" s="143">
        <v>1</v>
      </c>
      <c r="I117" s="144"/>
      <c r="J117" s="144">
        <f t="shared" ref="J117:J128" si="0">ROUND(I117*H117,2)</f>
        <v>0</v>
      </c>
      <c r="K117" s="145"/>
      <c r="L117" s="27"/>
      <c r="M117" s="146" t="s">
        <v>1</v>
      </c>
      <c r="N117" s="147" t="s">
        <v>34</v>
      </c>
      <c r="O117" s="148">
        <v>0</v>
      </c>
      <c r="P117" s="148">
        <f t="shared" ref="P117:P128" si="1">O117*H117</f>
        <v>0</v>
      </c>
      <c r="Q117" s="148">
        <v>0</v>
      </c>
      <c r="R117" s="148">
        <f t="shared" ref="R117:R128" si="2">Q117*H117</f>
        <v>0</v>
      </c>
      <c r="S117" s="148">
        <v>0</v>
      </c>
      <c r="T117" s="149">
        <f t="shared" ref="T117:T128" si="3">S117*H117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R117" s="150" t="s">
        <v>169</v>
      </c>
      <c r="AT117" s="150" t="s">
        <v>167</v>
      </c>
      <c r="AU117" s="150" t="s">
        <v>69</v>
      </c>
      <c r="AY117" s="14" t="s">
        <v>165</v>
      </c>
      <c r="BE117" s="151">
        <f t="shared" ref="BE117:BE128" si="4">IF(N117="základní",J117,0)</f>
        <v>0</v>
      </c>
      <c r="BF117" s="151">
        <f t="shared" ref="BF117:BF128" si="5">IF(N117="snížená",J117,0)</f>
        <v>0</v>
      </c>
      <c r="BG117" s="151">
        <f t="shared" ref="BG117:BG128" si="6">IF(N117="zákl. přenesená",J117,0)</f>
        <v>0</v>
      </c>
      <c r="BH117" s="151">
        <f t="shared" ref="BH117:BH128" si="7">IF(N117="sníž. přenesená",J117,0)</f>
        <v>0</v>
      </c>
      <c r="BI117" s="151">
        <f t="shared" ref="BI117:BI128" si="8">IF(N117="nulová",J117,0)</f>
        <v>0</v>
      </c>
      <c r="BJ117" s="14" t="s">
        <v>77</v>
      </c>
      <c r="BK117" s="151">
        <f t="shared" ref="BK117:BK128" si="9">ROUND(I117*H117,2)</f>
        <v>0</v>
      </c>
      <c r="BL117" s="14" t="s">
        <v>169</v>
      </c>
      <c r="BM117" s="150" t="s">
        <v>79</v>
      </c>
    </row>
    <row r="118" spans="1:65" s="2" customFormat="1" ht="24.15" customHeight="1">
      <c r="A118" s="26"/>
      <c r="B118" s="138"/>
      <c r="C118" s="139" t="s">
        <v>69</v>
      </c>
      <c r="D118" s="139" t="s">
        <v>167</v>
      </c>
      <c r="E118" s="140" t="s">
        <v>2001</v>
      </c>
      <c r="F118" s="141" t="s">
        <v>2002</v>
      </c>
      <c r="G118" s="142" t="s">
        <v>1506</v>
      </c>
      <c r="H118" s="143">
        <v>3</v>
      </c>
      <c r="I118" s="144"/>
      <c r="J118" s="144">
        <f t="shared" si="0"/>
        <v>0</v>
      </c>
      <c r="K118" s="145"/>
      <c r="L118" s="27"/>
      <c r="M118" s="146" t="s">
        <v>1</v>
      </c>
      <c r="N118" s="147" t="s">
        <v>34</v>
      </c>
      <c r="O118" s="148">
        <v>0</v>
      </c>
      <c r="P118" s="148">
        <f t="shared" si="1"/>
        <v>0</v>
      </c>
      <c r="Q118" s="148">
        <v>0</v>
      </c>
      <c r="R118" s="148">
        <f t="shared" si="2"/>
        <v>0</v>
      </c>
      <c r="S118" s="148">
        <v>0</v>
      </c>
      <c r="T118" s="149">
        <f t="shared" si="3"/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R118" s="150" t="s">
        <v>169</v>
      </c>
      <c r="AT118" s="150" t="s">
        <v>167</v>
      </c>
      <c r="AU118" s="150" t="s">
        <v>69</v>
      </c>
      <c r="AY118" s="14" t="s">
        <v>165</v>
      </c>
      <c r="BE118" s="151">
        <f t="shared" si="4"/>
        <v>0</v>
      </c>
      <c r="BF118" s="151">
        <f t="shared" si="5"/>
        <v>0</v>
      </c>
      <c r="BG118" s="151">
        <f t="shared" si="6"/>
        <v>0</v>
      </c>
      <c r="BH118" s="151">
        <f t="shared" si="7"/>
        <v>0</v>
      </c>
      <c r="BI118" s="151">
        <f t="shared" si="8"/>
        <v>0</v>
      </c>
      <c r="BJ118" s="14" t="s">
        <v>77</v>
      </c>
      <c r="BK118" s="151">
        <f t="shared" si="9"/>
        <v>0</v>
      </c>
      <c r="BL118" s="14" t="s">
        <v>169</v>
      </c>
      <c r="BM118" s="150" t="s">
        <v>169</v>
      </c>
    </row>
    <row r="119" spans="1:65" s="2" customFormat="1" ht="44.25" customHeight="1">
      <c r="A119" s="26"/>
      <c r="B119" s="138"/>
      <c r="C119" s="139" t="s">
        <v>69</v>
      </c>
      <c r="D119" s="139" t="s">
        <v>167</v>
      </c>
      <c r="E119" s="140" t="s">
        <v>2003</v>
      </c>
      <c r="F119" s="141" t="s">
        <v>2004</v>
      </c>
      <c r="G119" s="142" t="s">
        <v>1506</v>
      </c>
      <c r="H119" s="143">
        <v>2</v>
      </c>
      <c r="I119" s="144"/>
      <c r="J119" s="144">
        <f t="shared" si="0"/>
        <v>0</v>
      </c>
      <c r="K119" s="145"/>
      <c r="L119" s="27"/>
      <c r="M119" s="146" t="s">
        <v>1</v>
      </c>
      <c r="N119" s="147" t="s">
        <v>34</v>
      </c>
      <c r="O119" s="148">
        <v>0</v>
      </c>
      <c r="P119" s="148">
        <f t="shared" si="1"/>
        <v>0</v>
      </c>
      <c r="Q119" s="148">
        <v>0</v>
      </c>
      <c r="R119" s="148">
        <f t="shared" si="2"/>
        <v>0</v>
      </c>
      <c r="S119" s="148">
        <v>0</v>
      </c>
      <c r="T119" s="149">
        <f t="shared" si="3"/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169</v>
      </c>
      <c r="AT119" s="150" t="s">
        <v>167</v>
      </c>
      <c r="AU119" s="150" t="s">
        <v>69</v>
      </c>
      <c r="AY119" s="14" t="s">
        <v>165</v>
      </c>
      <c r="BE119" s="151">
        <f t="shared" si="4"/>
        <v>0</v>
      </c>
      <c r="BF119" s="151">
        <f t="shared" si="5"/>
        <v>0</v>
      </c>
      <c r="BG119" s="151">
        <f t="shared" si="6"/>
        <v>0</v>
      </c>
      <c r="BH119" s="151">
        <f t="shared" si="7"/>
        <v>0</v>
      </c>
      <c r="BI119" s="151">
        <f t="shared" si="8"/>
        <v>0</v>
      </c>
      <c r="BJ119" s="14" t="s">
        <v>77</v>
      </c>
      <c r="BK119" s="151">
        <f t="shared" si="9"/>
        <v>0</v>
      </c>
      <c r="BL119" s="14" t="s">
        <v>169</v>
      </c>
      <c r="BM119" s="150" t="s">
        <v>174</v>
      </c>
    </row>
    <row r="120" spans="1:65" s="2" customFormat="1" ht="24.15" customHeight="1">
      <c r="A120" s="26"/>
      <c r="B120" s="138"/>
      <c r="C120" s="139" t="s">
        <v>69</v>
      </c>
      <c r="D120" s="139" t="s">
        <v>167</v>
      </c>
      <c r="E120" s="140" t="s">
        <v>2005</v>
      </c>
      <c r="F120" s="141" t="s">
        <v>2006</v>
      </c>
      <c r="G120" s="142" t="s">
        <v>1506</v>
      </c>
      <c r="H120" s="143">
        <v>7</v>
      </c>
      <c r="I120" s="144"/>
      <c r="J120" s="144">
        <f t="shared" si="0"/>
        <v>0</v>
      </c>
      <c r="K120" s="145"/>
      <c r="L120" s="27"/>
      <c r="M120" s="146" t="s">
        <v>1</v>
      </c>
      <c r="N120" s="147" t="s">
        <v>34</v>
      </c>
      <c r="O120" s="148">
        <v>0</v>
      </c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169</v>
      </c>
      <c r="AT120" s="150" t="s">
        <v>167</v>
      </c>
      <c r="AU120" s="150" t="s">
        <v>69</v>
      </c>
      <c r="AY120" s="14" t="s">
        <v>165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77</v>
      </c>
      <c r="BK120" s="151">
        <f t="shared" si="9"/>
        <v>0</v>
      </c>
      <c r="BL120" s="14" t="s">
        <v>169</v>
      </c>
      <c r="BM120" s="150" t="s">
        <v>177</v>
      </c>
    </row>
    <row r="121" spans="1:65" s="2" customFormat="1" ht="24.15" customHeight="1">
      <c r="A121" s="26"/>
      <c r="B121" s="138"/>
      <c r="C121" s="139" t="s">
        <v>69</v>
      </c>
      <c r="D121" s="139" t="s">
        <v>167</v>
      </c>
      <c r="E121" s="140" t="s">
        <v>2007</v>
      </c>
      <c r="F121" s="141" t="s">
        <v>2008</v>
      </c>
      <c r="G121" s="142" t="s">
        <v>1506</v>
      </c>
      <c r="H121" s="143">
        <v>5</v>
      </c>
      <c r="I121" s="144"/>
      <c r="J121" s="144">
        <f t="shared" si="0"/>
        <v>0</v>
      </c>
      <c r="K121" s="145"/>
      <c r="L121" s="27"/>
      <c r="M121" s="146" t="s">
        <v>1</v>
      </c>
      <c r="N121" s="147" t="s">
        <v>34</v>
      </c>
      <c r="O121" s="148">
        <v>0</v>
      </c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169</v>
      </c>
      <c r="AT121" s="150" t="s">
        <v>167</v>
      </c>
      <c r="AU121" s="150" t="s">
        <v>69</v>
      </c>
      <c r="AY121" s="14" t="s">
        <v>165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77</v>
      </c>
      <c r="BK121" s="151">
        <f t="shared" si="9"/>
        <v>0</v>
      </c>
      <c r="BL121" s="14" t="s">
        <v>169</v>
      </c>
      <c r="BM121" s="150" t="s">
        <v>180</v>
      </c>
    </row>
    <row r="122" spans="1:65" s="2" customFormat="1" ht="16.5" customHeight="1">
      <c r="A122" s="26"/>
      <c r="B122" s="138"/>
      <c r="C122" s="139" t="s">
        <v>69</v>
      </c>
      <c r="D122" s="139" t="s">
        <v>167</v>
      </c>
      <c r="E122" s="140" t="s">
        <v>2009</v>
      </c>
      <c r="F122" s="141" t="s">
        <v>2010</v>
      </c>
      <c r="G122" s="142" t="s">
        <v>1506</v>
      </c>
      <c r="H122" s="143">
        <v>5</v>
      </c>
      <c r="I122" s="144"/>
      <c r="J122" s="144">
        <f t="shared" si="0"/>
        <v>0</v>
      </c>
      <c r="K122" s="145"/>
      <c r="L122" s="27"/>
      <c r="M122" s="146" t="s">
        <v>1</v>
      </c>
      <c r="N122" s="147" t="s">
        <v>34</v>
      </c>
      <c r="O122" s="148">
        <v>0</v>
      </c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169</v>
      </c>
      <c r="AT122" s="150" t="s">
        <v>167</v>
      </c>
      <c r="AU122" s="150" t="s">
        <v>69</v>
      </c>
      <c r="AY122" s="14" t="s">
        <v>165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77</v>
      </c>
      <c r="BK122" s="151">
        <f t="shared" si="9"/>
        <v>0</v>
      </c>
      <c r="BL122" s="14" t="s">
        <v>169</v>
      </c>
      <c r="BM122" s="150" t="s">
        <v>182</v>
      </c>
    </row>
    <row r="123" spans="1:65" s="2" customFormat="1" ht="24.15" customHeight="1">
      <c r="A123" s="26"/>
      <c r="B123" s="138"/>
      <c r="C123" s="139" t="s">
        <v>69</v>
      </c>
      <c r="D123" s="139" t="s">
        <v>167</v>
      </c>
      <c r="E123" s="140" t="s">
        <v>2011</v>
      </c>
      <c r="F123" s="141" t="s">
        <v>2012</v>
      </c>
      <c r="G123" s="142" t="s">
        <v>1506</v>
      </c>
      <c r="H123" s="143">
        <v>7</v>
      </c>
      <c r="I123" s="144"/>
      <c r="J123" s="144">
        <f t="shared" si="0"/>
        <v>0</v>
      </c>
      <c r="K123" s="145"/>
      <c r="L123" s="27"/>
      <c r="M123" s="146" t="s">
        <v>1</v>
      </c>
      <c r="N123" s="147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169</v>
      </c>
      <c r="AT123" s="150" t="s">
        <v>167</v>
      </c>
      <c r="AU123" s="150" t="s">
        <v>69</v>
      </c>
      <c r="AY123" s="14" t="s">
        <v>165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77</v>
      </c>
      <c r="BK123" s="151">
        <f t="shared" si="9"/>
        <v>0</v>
      </c>
      <c r="BL123" s="14" t="s">
        <v>169</v>
      </c>
      <c r="BM123" s="150" t="s">
        <v>185</v>
      </c>
    </row>
    <row r="124" spans="1:65" s="2" customFormat="1" ht="16.5" customHeight="1">
      <c r="A124" s="26"/>
      <c r="B124" s="138"/>
      <c r="C124" s="139" t="s">
        <v>69</v>
      </c>
      <c r="D124" s="139" t="s">
        <v>167</v>
      </c>
      <c r="E124" s="140" t="s">
        <v>2013</v>
      </c>
      <c r="F124" s="141" t="s">
        <v>2014</v>
      </c>
      <c r="G124" s="142" t="s">
        <v>173</v>
      </c>
      <c r="H124" s="143">
        <v>600</v>
      </c>
      <c r="I124" s="144"/>
      <c r="J124" s="144">
        <f t="shared" si="0"/>
        <v>0</v>
      </c>
      <c r="K124" s="145"/>
      <c r="L124" s="27"/>
      <c r="M124" s="146" t="s">
        <v>1</v>
      </c>
      <c r="N124" s="147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169</v>
      </c>
      <c r="AT124" s="150" t="s">
        <v>167</v>
      </c>
      <c r="AU124" s="150" t="s">
        <v>69</v>
      </c>
      <c r="AY124" s="14" t="s">
        <v>165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77</v>
      </c>
      <c r="BK124" s="151">
        <f t="shared" si="9"/>
        <v>0</v>
      </c>
      <c r="BL124" s="14" t="s">
        <v>169</v>
      </c>
      <c r="BM124" s="150" t="s">
        <v>188</v>
      </c>
    </row>
    <row r="125" spans="1:65" s="2" customFormat="1" ht="16.5" customHeight="1">
      <c r="A125" s="26"/>
      <c r="B125" s="138"/>
      <c r="C125" s="139" t="s">
        <v>69</v>
      </c>
      <c r="D125" s="139" t="s">
        <v>167</v>
      </c>
      <c r="E125" s="140" t="s">
        <v>2015</v>
      </c>
      <c r="F125" s="141" t="s">
        <v>2016</v>
      </c>
      <c r="G125" s="142" t="s">
        <v>173</v>
      </c>
      <c r="H125" s="143">
        <v>130</v>
      </c>
      <c r="I125" s="144"/>
      <c r="J125" s="144">
        <f t="shared" si="0"/>
        <v>0</v>
      </c>
      <c r="K125" s="145"/>
      <c r="L125" s="27"/>
      <c r="M125" s="146" t="s">
        <v>1</v>
      </c>
      <c r="N125" s="147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169</v>
      </c>
      <c r="AT125" s="150" t="s">
        <v>167</v>
      </c>
      <c r="AU125" s="150" t="s">
        <v>69</v>
      </c>
      <c r="AY125" s="14" t="s">
        <v>165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77</v>
      </c>
      <c r="BK125" s="151">
        <f t="shared" si="9"/>
        <v>0</v>
      </c>
      <c r="BL125" s="14" t="s">
        <v>169</v>
      </c>
      <c r="BM125" s="150" t="s">
        <v>191</v>
      </c>
    </row>
    <row r="126" spans="1:65" s="2" customFormat="1" ht="16.5" customHeight="1">
      <c r="A126" s="26"/>
      <c r="B126" s="138"/>
      <c r="C126" s="139" t="s">
        <v>69</v>
      </c>
      <c r="D126" s="139" t="s">
        <v>167</v>
      </c>
      <c r="E126" s="140" t="s">
        <v>2017</v>
      </c>
      <c r="F126" s="141" t="s">
        <v>2018</v>
      </c>
      <c r="G126" s="142" t="s">
        <v>173</v>
      </c>
      <c r="H126" s="143">
        <v>5</v>
      </c>
      <c r="I126" s="144"/>
      <c r="J126" s="144">
        <f t="shared" si="0"/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169</v>
      </c>
      <c r="AT126" s="150" t="s">
        <v>167</v>
      </c>
      <c r="AU126" s="150" t="s">
        <v>69</v>
      </c>
      <c r="AY126" s="14" t="s">
        <v>165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77</v>
      </c>
      <c r="BK126" s="151">
        <f t="shared" si="9"/>
        <v>0</v>
      </c>
      <c r="BL126" s="14" t="s">
        <v>169</v>
      </c>
      <c r="BM126" s="150" t="s">
        <v>195</v>
      </c>
    </row>
    <row r="127" spans="1:65" s="2" customFormat="1" ht="21.75" customHeight="1">
      <c r="A127" s="26"/>
      <c r="B127" s="138"/>
      <c r="C127" s="139" t="s">
        <v>69</v>
      </c>
      <c r="D127" s="139" t="s">
        <v>167</v>
      </c>
      <c r="E127" s="140" t="s">
        <v>2019</v>
      </c>
      <c r="F127" s="141" t="s">
        <v>2020</v>
      </c>
      <c r="G127" s="142" t="s">
        <v>173</v>
      </c>
      <c r="H127" s="143">
        <v>200</v>
      </c>
      <c r="I127" s="144"/>
      <c r="J127" s="144">
        <f t="shared" si="0"/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169</v>
      </c>
      <c r="AT127" s="150" t="s">
        <v>167</v>
      </c>
      <c r="AU127" s="150" t="s">
        <v>69</v>
      </c>
      <c r="AY127" s="14" t="s">
        <v>165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77</v>
      </c>
      <c r="BK127" s="151">
        <f t="shared" si="9"/>
        <v>0</v>
      </c>
      <c r="BL127" s="14" t="s">
        <v>169</v>
      </c>
      <c r="BM127" s="150" t="s">
        <v>198</v>
      </c>
    </row>
    <row r="128" spans="1:65" s="2" customFormat="1" ht="16.5" customHeight="1">
      <c r="A128" s="26"/>
      <c r="B128" s="138"/>
      <c r="C128" s="139" t="s">
        <v>69</v>
      </c>
      <c r="D128" s="139" t="s">
        <v>167</v>
      </c>
      <c r="E128" s="140" t="s">
        <v>2021</v>
      </c>
      <c r="F128" s="141" t="s">
        <v>2022</v>
      </c>
      <c r="G128" s="142" t="s">
        <v>949</v>
      </c>
      <c r="H128" s="143">
        <v>1</v>
      </c>
      <c r="I128" s="144"/>
      <c r="J128" s="144">
        <f t="shared" si="0"/>
        <v>0</v>
      </c>
      <c r="K128" s="145"/>
      <c r="L128" s="27"/>
      <c r="M128" s="162" t="s">
        <v>1</v>
      </c>
      <c r="N128" s="163" t="s">
        <v>34</v>
      </c>
      <c r="O128" s="164">
        <v>0</v>
      </c>
      <c r="P128" s="164">
        <f t="shared" si="1"/>
        <v>0</v>
      </c>
      <c r="Q128" s="164">
        <v>0</v>
      </c>
      <c r="R128" s="164">
        <f t="shared" si="2"/>
        <v>0</v>
      </c>
      <c r="S128" s="164">
        <v>0</v>
      </c>
      <c r="T128" s="16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169</v>
      </c>
      <c r="AT128" s="150" t="s">
        <v>167</v>
      </c>
      <c r="AU128" s="150" t="s">
        <v>69</v>
      </c>
      <c r="AY128" s="14" t="s">
        <v>165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77</v>
      </c>
      <c r="BK128" s="151">
        <f t="shared" si="9"/>
        <v>0</v>
      </c>
      <c r="BL128" s="14" t="s">
        <v>169</v>
      </c>
      <c r="BM128" s="150" t="s">
        <v>200</v>
      </c>
    </row>
    <row r="129" spans="1:31" s="2" customFormat="1" ht="6.9" customHeight="1">
      <c r="A129" s="26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7"/>
      <c r="M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</sheetData>
  <autoFilter ref="C115:K128" xr:uid="{00000000-0009-0000-0000-000008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KCM1 - objekt</vt:lpstr>
      <vt:lpstr>Objekt2 - kanalizace</vt:lpstr>
      <vt:lpstr>Objekt3 - vodovod</vt:lpstr>
      <vt:lpstr>Objekt4 - plynovod</vt:lpstr>
      <vt:lpstr>Objekt5 - zařizovací před...</vt:lpstr>
      <vt:lpstr>Objekt6 - UT</vt:lpstr>
      <vt:lpstr>Objekt7 - SI</vt:lpstr>
      <vt:lpstr>Objekt8 - EZS</vt:lpstr>
      <vt:lpstr>Objekt9 - VZT</vt:lpstr>
      <vt:lpstr>KCM2 - zpevněné plochy</vt:lpstr>
      <vt:lpstr>KCM3 - VRN</vt:lpstr>
      <vt:lpstr>'KCM1 - objekt'!Názvy_tisku</vt:lpstr>
      <vt:lpstr>'KCM2 - zpevněné plochy'!Názvy_tisku</vt:lpstr>
      <vt:lpstr>'KCM3 - VRN'!Názvy_tisku</vt:lpstr>
      <vt:lpstr>'Objekt2 - kanalizace'!Názvy_tisku</vt:lpstr>
      <vt:lpstr>'Objekt3 - vodovod'!Názvy_tisku</vt:lpstr>
      <vt:lpstr>'Objekt4 - plynovod'!Názvy_tisku</vt:lpstr>
      <vt:lpstr>'Objekt5 - zařizovací před...'!Názvy_tisku</vt:lpstr>
      <vt:lpstr>'Objekt6 - UT'!Názvy_tisku</vt:lpstr>
      <vt:lpstr>'Objekt7 - SI'!Názvy_tisku</vt:lpstr>
      <vt:lpstr>'Objekt8 - EZS'!Názvy_tisku</vt:lpstr>
      <vt:lpstr>'Objekt9 - VZT'!Názvy_tisku</vt:lpstr>
      <vt:lpstr>'Rekapitulace stavby'!Názvy_tisku</vt:lpstr>
      <vt:lpstr>'KCM1 - objekt'!Oblast_tisku</vt:lpstr>
      <vt:lpstr>'KCM2 - zpevněné plochy'!Oblast_tisku</vt:lpstr>
      <vt:lpstr>'KCM3 - VRN'!Oblast_tisku</vt:lpstr>
      <vt:lpstr>'Objekt2 - kanalizace'!Oblast_tisku</vt:lpstr>
      <vt:lpstr>'Objekt3 - vodovod'!Oblast_tisku</vt:lpstr>
      <vt:lpstr>'Objekt4 - plynovod'!Oblast_tisku</vt:lpstr>
      <vt:lpstr>'Objekt5 - zařizovací před...'!Oblast_tisku</vt:lpstr>
      <vt:lpstr>'Objekt6 - UT'!Oblast_tisku</vt:lpstr>
      <vt:lpstr>'Objekt7 - SI'!Oblast_tisku</vt:lpstr>
      <vt:lpstr>'Objekt8 - EZS'!Oblast_tisku</vt:lpstr>
      <vt:lpstr>'Objekt9 - VZT'!Oblast_tisku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DESKTOP-OPO79VD\Uživatel</dc:creator>
  <cp:lastModifiedBy>uzivatel</cp:lastModifiedBy>
  <dcterms:created xsi:type="dcterms:W3CDTF">2022-09-09T12:31:53Z</dcterms:created>
  <dcterms:modified xsi:type="dcterms:W3CDTF">2022-09-13T05:12:32Z</dcterms:modified>
</cp:coreProperties>
</file>