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2.1 - Fotbalové tréni..." sheetId="2" r:id="rId2"/>
    <sheet name="SO 02.2 - Vyústní objekt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 02.1 - Fotbalové tréni...'!$C$109:$K$493</definedName>
    <definedName name="_xlnm.Print_Area" localSheetId="1">'SO 02.1 - Fotbalové tréni...'!$C$4:$J$39,'SO 02.1 - Fotbalové tréni...'!$C$45:$J$91,'SO 02.1 - Fotbalové tréni...'!$C$97:$K$493</definedName>
    <definedName name="_xlnm.Print_Titles" localSheetId="1">'SO 02.1 - Fotbalové tréni...'!$109:$109</definedName>
    <definedName name="_xlnm._FilterDatabase" localSheetId="2" hidden="1">'SO 02.2 - Vyústní objekt'!$C$91:$K$134</definedName>
    <definedName name="_xlnm.Print_Area" localSheetId="2">'SO 02.2 - Vyústní objekt'!$C$4:$J$39,'SO 02.2 - Vyústní objekt'!$C$45:$J$73,'SO 02.2 - Vyústní objekt'!$C$79:$K$134</definedName>
    <definedName name="_xlnm.Print_Titles" localSheetId="2">'SO 02.2 - Vyústní objekt'!$91:$91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134"/>
  <c r="BH134"/>
  <c r="BG134"/>
  <c r="BF134"/>
  <c r="T134"/>
  <c r="T133"/>
  <c r="R134"/>
  <c r="R133"/>
  <c r="P134"/>
  <c r="P133"/>
  <c r="BI130"/>
  <c r="BH130"/>
  <c r="BG130"/>
  <c r="BF130"/>
  <c r="T130"/>
  <c r="T129"/>
  <c r="T128"/>
  <c r="R130"/>
  <c r="R129"/>
  <c r="R128"/>
  <c r="P130"/>
  <c r="P129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5"/>
  <c r="BH115"/>
  <c r="BG115"/>
  <c r="BF115"/>
  <c r="T115"/>
  <c r="T114"/>
  <c r="R115"/>
  <c r="R114"/>
  <c r="P115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6"/>
  <c r="BH96"/>
  <c r="BG96"/>
  <c r="BF96"/>
  <c r="T96"/>
  <c r="T95"/>
  <c r="R96"/>
  <c r="R95"/>
  <c r="P96"/>
  <c r="P95"/>
  <c r="J89"/>
  <c r="J88"/>
  <c r="F88"/>
  <c r="F86"/>
  <c r="E84"/>
  <c r="J55"/>
  <c r="J54"/>
  <c r="F54"/>
  <c r="F52"/>
  <c r="E50"/>
  <c r="J18"/>
  <c r="E18"/>
  <c r="F89"/>
  <c r="J17"/>
  <c r="J12"/>
  <c r="J86"/>
  <c r="E7"/>
  <c r="E82"/>
  <c i="2" r="J37"/>
  <c r="J36"/>
  <c i="1" r="AY55"/>
  <c i="2" r="J35"/>
  <c i="1" r="AX55"/>
  <c i="2" r="BI493"/>
  <c r="BH493"/>
  <c r="BG493"/>
  <c r="BF493"/>
  <c r="T493"/>
  <c r="R493"/>
  <c r="P493"/>
  <c r="BI488"/>
  <c r="BH488"/>
  <c r="BG488"/>
  <c r="BF488"/>
  <c r="T488"/>
  <c r="R488"/>
  <c r="P488"/>
  <c r="BI486"/>
  <c r="BH486"/>
  <c r="BG486"/>
  <c r="BF486"/>
  <c r="T486"/>
  <c r="R486"/>
  <c r="P486"/>
  <c r="BI485"/>
  <c r="BH485"/>
  <c r="BG485"/>
  <c r="BF485"/>
  <c r="T485"/>
  <c r="R485"/>
  <c r="P485"/>
  <c r="BI484"/>
  <c r="BH484"/>
  <c r="BG484"/>
  <c r="BF484"/>
  <c r="T484"/>
  <c r="R484"/>
  <c r="P484"/>
  <c r="BI483"/>
  <c r="BH483"/>
  <c r="BG483"/>
  <c r="BF483"/>
  <c r="T483"/>
  <c r="R483"/>
  <c r="P483"/>
  <c r="BI481"/>
  <c r="BH481"/>
  <c r="BG481"/>
  <c r="BF481"/>
  <c r="T481"/>
  <c r="R481"/>
  <c r="P481"/>
  <c r="BI480"/>
  <c r="BH480"/>
  <c r="BG480"/>
  <c r="BF480"/>
  <c r="T480"/>
  <c r="R480"/>
  <c r="P480"/>
  <c r="BI479"/>
  <c r="BH479"/>
  <c r="BG479"/>
  <c r="BF479"/>
  <c r="T479"/>
  <c r="R479"/>
  <c r="P479"/>
  <c r="BI475"/>
  <c r="BH475"/>
  <c r="BG475"/>
  <c r="BF475"/>
  <c r="T475"/>
  <c r="T474"/>
  <c r="R475"/>
  <c r="R474"/>
  <c r="P475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69"/>
  <c r="BH469"/>
  <c r="BG469"/>
  <c r="BF469"/>
  <c r="T469"/>
  <c r="R469"/>
  <c r="P469"/>
  <c r="BI465"/>
  <c r="BH465"/>
  <c r="BG465"/>
  <c r="BF465"/>
  <c r="T465"/>
  <c r="R465"/>
  <c r="P465"/>
  <c r="BI460"/>
  <c r="BH460"/>
  <c r="BG460"/>
  <c r="BF460"/>
  <c r="T460"/>
  <c r="R460"/>
  <c r="P460"/>
  <c r="BI458"/>
  <c r="BH458"/>
  <c r="BG458"/>
  <c r="BF458"/>
  <c r="T458"/>
  <c r="R458"/>
  <c r="P458"/>
  <c r="BI450"/>
  <c r="BH450"/>
  <c r="BG450"/>
  <c r="BF450"/>
  <c r="T450"/>
  <c r="R450"/>
  <c r="P450"/>
  <c r="BI444"/>
  <c r="BH444"/>
  <c r="BG444"/>
  <c r="BF444"/>
  <c r="T444"/>
  <c r="R444"/>
  <c r="P444"/>
  <c r="BI440"/>
  <c r="BH440"/>
  <c r="BG440"/>
  <c r="BF440"/>
  <c r="T440"/>
  <c r="R440"/>
  <c r="P440"/>
  <c r="BI434"/>
  <c r="BH434"/>
  <c r="BG434"/>
  <c r="BF434"/>
  <c r="T434"/>
  <c r="R434"/>
  <c r="P434"/>
  <c r="BI431"/>
  <c r="BH431"/>
  <c r="BG431"/>
  <c r="BF431"/>
  <c r="T431"/>
  <c r="R431"/>
  <c r="P431"/>
  <c r="BI429"/>
  <c r="BH429"/>
  <c r="BG429"/>
  <c r="BF429"/>
  <c r="T429"/>
  <c r="R429"/>
  <c r="P429"/>
  <c r="BI426"/>
  <c r="BH426"/>
  <c r="BG426"/>
  <c r="BF426"/>
  <c r="T426"/>
  <c r="R426"/>
  <c r="P426"/>
  <c r="BI424"/>
  <c r="BH424"/>
  <c r="BG424"/>
  <c r="BF424"/>
  <c r="T424"/>
  <c r="R424"/>
  <c r="P424"/>
  <c r="BI421"/>
  <c r="BH421"/>
  <c r="BG421"/>
  <c r="BF421"/>
  <c r="T421"/>
  <c r="T420"/>
  <c r="R421"/>
  <c r="R420"/>
  <c r="P421"/>
  <c r="P420"/>
  <c r="BI417"/>
  <c r="BH417"/>
  <c r="BG417"/>
  <c r="BF417"/>
  <c r="T417"/>
  <c r="R417"/>
  <c r="P417"/>
  <c r="BI413"/>
  <c r="BH413"/>
  <c r="BG413"/>
  <c r="BF413"/>
  <c r="T413"/>
  <c r="R413"/>
  <c r="P413"/>
  <c r="BI409"/>
  <c r="BH409"/>
  <c r="BG409"/>
  <c r="BF409"/>
  <c r="T409"/>
  <c r="R409"/>
  <c r="P409"/>
  <c r="BI407"/>
  <c r="BH407"/>
  <c r="BG407"/>
  <c r="BF407"/>
  <c r="T407"/>
  <c r="R407"/>
  <c r="P407"/>
  <c r="BI404"/>
  <c r="BH404"/>
  <c r="BG404"/>
  <c r="BF404"/>
  <c r="T404"/>
  <c r="T403"/>
  <c r="R404"/>
  <c r="R403"/>
  <c r="P404"/>
  <c r="P403"/>
  <c r="BI401"/>
  <c r="BH401"/>
  <c r="BG401"/>
  <c r="BF401"/>
  <c r="T401"/>
  <c r="R401"/>
  <c r="P401"/>
  <c r="BI400"/>
  <c r="BH400"/>
  <c r="BG400"/>
  <c r="BF400"/>
  <c r="T400"/>
  <c r="R400"/>
  <c r="P400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4"/>
  <c r="BH384"/>
  <c r="BG384"/>
  <c r="BF384"/>
  <c r="T384"/>
  <c r="R384"/>
  <c r="P384"/>
  <c r="BI381"/>
  <c r="BH381"/>
  <c r="BG381"/>
  <c r="BF381"/>
  <c r="T381"/>
  <c r="R381"/>
  <c r="P381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4"/>
  <c r="BH354"/>
  <c r="BG354"/>
  <c r="BF354"/>
  <c r="T354"/>
  <c r="R354"/>
  <c r="P354"/>
  <c r="BI349"/>
  <c r="BH349"/>
  <c r="BG349"/>
  <c r="BF349"/>
  <c r="T349"/>
  <c r="T348"/>
  <c r="T347"/>
  <c r="R349"/>
  <c r="R348"/>
  <c r="R347"/>
  <c r="P349"/>
  <c r="P348"/>
  <c r="P347"/>
  <c r="BI340"/>
  <c r="BH340"/>
  <c r="BG340"/>
  <c r="BF340"/>
  <c r="T340"/>
  <c r="R340"/>
  <c r="P340"/>
  <c r="BI333"/>
  <c r="BH333"/>
  <c r="BG333"/>
  <c r="BF333"/>
  <c r="T333"/>
  <c r="R333"/>
  <c r="P333"/>
  <c r="BI328"/>
  <c r="BH328"/>
  <c r="BG328"/>
  <c r="BF328"/>
  <c r="T328"/>
  <c r="R328"/>
  <c r="P328"/>
  <c r="BI325"/>
  <c r="BH325"/>
  <c r="BG325"/>
  <c r="BF325"/>
  <c r="T325"/>
  <c r="R325"/>
  <c r="P325"/>
  <c r="BI322"/>
  <c r="BH322"/>
  <c r="BG322"/>
  <c r="BF322"/>
  <c r="T322"/>
  <c r="R322"/>
  <c r="P322"/>
  <c r="BI315"/>
  <c r="BH315"/>
  <c r="BG315"/>
  <c r="BF315"/>
  <c r="T315"/>
  <c r="R315"/>
  <c r="P315"/>
  <c r="BI308"/>
  <c r="BH308"/>
  <c r="BG308"/>
  <c r="BF308"/>
  <c r="T308"/>
  <c r="R308"/>
  <c r="P308"/>
  <c r="BI301"/>
  <c r="BH301"/>
  <c r="BG301"/>
  <c r="BF301"/>
  <c r="T301"/>
  <c r="R301"/>
  <c r="P301"/>
  <c r="BI297"/>
  <c r="BH297"/>
  <c r="BG297"/>
  <c r="BF297"/>
  <c r="T297"/>
  <c r="R297"/>
  <c r="P297"/>
  <c r="BI279"/>
  <c r="BH279"/>
  <c r="BG279"/>
  <c r="BF279"/>
  <c r="T279"/>
  <c r="R279"/>
  <c r="P279"/>
  <c r="BI275"/>
  <c r="BH275"/>
  <c r="BG275"/>
  <c r="BF275"/>
  <c r="T275"/>
  <c r="R275"/>
  <c r="P275"/>
  <c r="BI254"/>
  <c r="BH254"/>
  <c r="BG254"/>
  <c r="BF254"/>
  <c r="T254"/>
  <c r="R254"/>
  <c r="P254"/>
  <c r="BI233"/>
  <c r="BH233"/>
  <c r="BG233"/>
  <c r="BF233"/>
  <c r="T233"/>
  <c r="R233"/>
  <c r="P233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2"/>
  <c r="BH182"/>
  <c r="BG182"/>
  <c r="BF182"/>
  <c r="T182"/>
  <c r="R182"/>
  <c r="P182"/>
  <c r="BI172"/>
  <c r="BH172"/>
  <c r="BG172"/>
  <c r="BF172"/>
  <c r="T172"/>
  <c r="R172"/>
  <c r="P172"/>
  <c r="BI168"/>
  <c r="BH168"/>
  <c r="BG168"/>
  <c r="BF168"/>
  <c r="T168"/>
  <c r="R168"/>
  <c r="P168"/>
  <c r="BI158"/>
  <c r="BH158"/>
  <c r="BG158"/>
  <c r="BF158"/>
  <c r="T158"/>
  <c r="R158"/>
  <c r="P158"/>
  <c r="BI150"/>
  <c r="BH150"/>
  <c r="BG150"/>
  <c r="BF150"/>
  <c r="T150"/>
  <c r="T126"/>
  <c r="R150"/>
  <c r="R126"/>
  <c r="P150"/>
  <c r="BI127"/>
  <c r="BH127"/>
  <c r="BG127"/>
  <c r="BF127"/>
  <c r="T127"/>
  <c r="R127"/>
  <c r="P127"/>
  <c r="BI122"/>
  <c r="BH122"/>
  <c r="BG122"/>
  <c r="BF122"/>
  <c r="T122"/>
  <c r="R122"/>
  <c r="P122"/>
  <c r="BI118"/>
  <c r="BH118"/>
  <c r="BG118"/>
  <c r="BF118"/>
  <c r="T118"/>
  <c r="R118"/>
  <c r="P118"/>
  <c r="BI114"/>
  <c r="BH114"/>
  <c r="BG114"/>
  <c r="BF114"/>
  <c r="T114"/>
  <c r="R114"/>
  <c r="P114"/>
  <c r="J107"/>
  <c r="J106"/>
  <c r="F106"/>
  <c r="F104"/>
  <c r="E102"/>
  <c r="J55"/>
  <c r="J54"/>
  <c r="F54"/>
  <c r="F52"/>
  <c r="E50"/>
  <c r="J18"/>
  <c r="E18"/>
  <c r="F107"/>
  <c r="J17"/>
  <c r="J12"/>
  <c r="J52"/>
  <c r="E7"/>
  <c r="E48"/>
  <c i="1" r="L50"/>
  <c r="AM50"/>
  <c r="AM49"/>
  <c r="L49"/>
  <c r="AM47"/>
  <c r="L47"/>
  <c r="L45"/>
  <c r="L44"/>
  <c i="3" r="BK119"/>
  <c r="J99"/>
  <c i="2" r="J472"/>
  <c r="BK417"/>
  <c r="J389"/>
  <c r="BK328"/>
  <c r="BK301"/>
  <c r="BK204"/>
  <c r="BK168"/>
  <c i="3" r="J102"/>
  <c i="2" r="J493"/>
  <c r="J485"/>
  <c r="BK475"/>
  <c r="J458"/>
  <c r="BK431"/>
  <c r="BK421"/>
  <c r="J363"/>
  <c r="BK279"/>
  <c r="BK215"/>
  <c r="BK194"/>
  <c r="BK127"/>
  <c i="3" r="J130"/>
  <c r="BK96"/>
  <c i="2" r="BK465"/>
  <c r="J440"/>
  <c r="J413"/>
  <c r="BK395"/>
  <c r="BK363"/>
  <c r="J325"/>
  <c r="J279"/>
  <c r="J225"/>
  <c r="J204"/>
  <c r="BK172"/>
  <c r="J122"/>
  <c i="3" r="BK124"/>
  <c r="J119"/>
  <c r="J112"/>
  <c i="2" r="BK484"/>
  <c r="BK480"/>
  <c r="BK471"/>
  <c r="BK440"/>
  <c r="BK426"/>
  <c r="BK401"/>
  <c r="BK392"/>
  <c r="BK370"/>
  <c r="BK354"/>
  <c r="J333"/>
  <c r="BK254"/>
  <c r="J222"/>
  <c r="BK190"/>
  <c r="BK114"/>
  <c i="3" r="J126"/>
  <c r="BK112"/>
  <c i="2" r="BK485"/>
  <c r="J471"/>
  <c r="J409"/>
  <c r="BK381"/>
  <c r="J367"/>
  <c r="BK325"/>
  <c r="J215"/>
  <c r="J172"/>
  <c i="3" r="BK104"/>
  <c i="2" r="BK493"/>
  <c r="BK486"/>
  <c r="J481"/>
  <c r="BK472"/>
  <c r="BK444"/>
  <c r="J424"/>
  <c r="BK389"/>
  <c r="J376"/>
  <c r="BK357"/>
  <c r="J301"/>
  <c r="BK201"/>
  <c r="BK122"/>
  <c i="3" r="J110"/>
  <c i="2" r="J486"/>
  <c r="J460"/>
  <c r="J417"/>
  <c r="J401"/>
  <c r="BK367"/>
  <c r="BK333"/>
  <c r="BK315"/>
  <c r="J228"/>
  <c r="J212"/>
  <c r="J182"/>
  <c r="BK150"/>
  <c r="J118"/>
  <c i="3" r="BK126"/>
  <c r="BK121"/>
  <c r="BK115"/>
  <c r="BK108"/>
  <c i="2" r="BK481"/>
  <c r="J473"/>
  <c r="BK469"/>
  <c r="BK429"/>
  <c r="BK413"/>
  <c r="J407"/>
  <c r="J395"/>
  <c r="J384"/>
  <c r="J360"/>
  <c r="BK349"/>
  <c r="J315"/>
  <c r="BK228"/>
  <c r="BK212"/>
  <c r="J201"/>
  <c r="J158"/>
  <c i="3" r="J115"/>
  <c r="J108"/>
  <c i="2" r="BK483"/>
  <c r="BK458"/>
  <c r="BK404"/>
  <c r="BK373"/>
  <c r="J308"/>
  <c r="BK219"/>
  <c r="BK182"/>
  <c i="3" r="J106"/>
  <c r="J96"/>
  <c i="2" r="J488"/>
  <c r="J484"/>
  <c r="BK473"/>
  <c r="BK460"/>
  <c r="BK434"/>
  <c r="BK384"/>
  <c r="BK360"/>
  <c r="J349"/>
  <c r="J275"/>
  <c r="J209"/>
  <c r="J150"/>
  <c r="J114"/>
  <c i="3" r="J104"/>
  <c i="2" r="J469"/>
  <c r="J444"/>
  <c r="J421"/>
  <c r="J404"/>
  <c r="BK376"/>
  <c r="BK340"/>
  <c r="J322"/>
  <c r="J254"/>
  <c r="BK222"/>
  <c r="BK209"/>
  <c r="J190"/>
  <c r="J127"/>
  <c i="3" r="BK134"/>
  <c r="J124"/>
  <c r="BK110"/>
  <c i="2" r="J483"/>
  <c r="J479"/>
  <c r="J431"/>
  <c r="BK424"/>
  <c r="BK400"/>
  <c r="J373"/>
  <c r="J357"/>
  <c r="J340"/>
  <c r="BK275"/>
  <c r="BK225"/>
  <c r="J198"/>
  <c i="3" r="J134"/>
  <c r="J121"/>
  <c r="BK106"/>
  <c i="2" r="J475"/>
  <c r="J429"/>
  <c r="J400"/>
  <c r="J370"/>
  <c r="BK322"/>
  <c r="BK297"/>
  <c r="J194"/>
  <c i="3" r="BK130"/>
  <c r="BK99"/>
  <c i="2" r="BK488"/>
  <c r="J480"/>
  <c r="J465"/>
  <c r="BK450"/>
  <c r="J426"/>
  <c r="BK409"/>
  <c r="J381"/>
  <c r="J354"/>
  <c r="J297"/>
  <c r="J233"/>
  <c r="BK158"/>
  <c r="BK118"/>
  <c i="3" r="BK102"/>
  <c i="2" r="BK479"/>
  <c r="J450"/>
  <c r="J434"/>
  <c r="BK407"/>
  <c r="J392"/>
  <c r="J328"/>
  <c r="BK308"/>
  <c r="BK233"/>
  <c r="J219"/>
  <c r="BK198"/>
  <c r="J168"/>
  <c i="1" r="AS54"/>
  <c i="2" l="1" r="P126"/>
  <c r="P113"/>
  <c r="R157"/>
  <c r="BK189"/>
  <c r="J189"/>
  <c r="J65"/>
  <c r="P208"/>
  <c r="P232"/>
  <c r="T300"/>
  <c r="R353"/>
  <c r="BK388"/>
  <c r="J388"/>
  <c r="J75"/>
  <c r="BK399"/>
  <c r="J399"/>
  <c r="J76"/>
  <c r="T406"/>
  <c r="T402"/>
  <c r="BK412"/>
  <c r="BK411"/>
  <c r="J411"/>
  <c r="J80"/>
  <c r="R423"/>
  <c r="T430"/>
  <c r="R478"/>
  <c r="R482"/>
  <c r="T487"/>
  <c i="3" r="R105"/>
  <c r="T105"/>
  <c r="BK118"/>
  <c r="J118"/>
  <c r="J68"/>
  <c r="T118"/>
  <c r="P123"/>
  <c i="2" r="T113"/>
  <c r="BK157"/>
  <c r="J157"/>
  <c r="J64"/>
  <c r="R189"/>
  <c r="BK208"/>
  <c r="J208"/>
  <c r="J66"/>
  <c r="R232"/>
  <c r="BK300"/>
  <c r="J300"/>
  <c r="J69"/>
  <c r="P353"/>
  <c r="P380"/>
  <c r="P388"/>
  <c r="P399"/>
  <c r="BK406"/>
  <c r="J406"/>
  <c r="J79"/>
  <c r="P412"/>
  <c r="P411"/>
  <c r="T423"/>
  <c r="T422"/>
  <c r="BK430"/>
  <c r="J430"/>
  <c r="J85"/>
  <c r="BK478"/>
  <c r="J478"/>
  <c r="J88"/>
  <c r="P478"/>
  <c r="T482"/>
  <c r="BK487"/>
  <c r="J487"/>
  <c r="J90"/>
  <c i="3" r="R101"/>
  <c r="R94"/>
  <c r="BK105"/>
  <c r="J105"/>
  <c r="J65"/>
  <c r="T123"/>
  <c i="2" r="BK113"/>
  <c r="T157"/>
  <c r="T189"/>
  <c r="R208"/>
  <c r="BK232"/>
  <c r="J232"/>
  <c r="J68"/>
  <c r="P300"/>
  <c r="T353"/>
  <c r="R380"/>
  <c r="R388"/>
  <c r="R399"/>
  <c r="R406"/>
  <c r="R402"/>
  <c r="T412"/>
  <c r="T411"/>
  <c r="P423"/>
  <c r="P430"/>
  <c r="T478"/>
  <c r="T477"/>
  <c r="P482"/>
  <c r="R487"/>
  <c i="3" r="BK101"/>
  <c r="J101"/>
  <c r="J64"/>
  <c r="P101"/>
  <c r="T101"/>
  <c r="T94"/>
  <c r="P105"/>
  <c r="R118"/>
  <c r="BK123"/>
  <c r="J123"/>
  <c r="J69"/>
  <c r="R123"/>
  <c i="2" r="R113"/>
  <c r="R112"/>
  <c r="P157"/>
  <c r="P189"/>
  <c r="T208"/>
  <c r="T232"/>
  <c r="T231"/>
  <c r="R300"/>
  <c r="BK353"/>
  <c r="J353"/>
  <c r="J73"/>
  <c r="BK380"/>
  <c r="J380"/>
  <c r="J74"/>
  <c r="T380"/>
  <c r="T388"/>
  <c r="T399"/>
  <c r="P406"/>
  <c r="P402"/>
  <c r="R412"/>
  <c r="R411"/>
  <c r="BK423"/>
  <c r="J423"/>
  <c r="J84"/>
  <c r="R430"/>
  <c r="BK482"/>
  <c r="J482"/>
  <c r="J89"/>
  <c r="P487"/>
  <c i="3" r="P118"/>
  <c r="P117"/>
  <c i="2" r="E100"/>
  <c r="BE190"/>
  <c r="BE254"/>
  <c r="BE297"/>
  <c r="BE349"/>
  <c r="BE354"/>
  <c r="BE360"/>
  <c r="BE367"/>
  <c r="BE381"/>
  <c r="BE409"/>
  <c r="BE424"/>
  <c r="BE440"/>
  <c r="BE471"/>
  <c r="BE473"/>
  <c r="BE475"/>
  <c r="BE481"/>
  <c r="BE484"/>
  <c r="BK348"/>
  <c r="BK347"/>
  <c r="J347"/>
  <c r="J70"/>
  <c r="BK420"/>
  <c r="J420"/>
  <c r="J82"/>
  <c i="3" r="E48"/>
  <c r="F55"/>
  <c r="BE104"/>
  <c r="BE130"/>
  <c r="BK114"/>
  <c r="J114"/>
  <c r="J66"/>
  <c r="BK129"/>
  <c r="J129"/>
  <c r="J71"/>
  <c i="2" r="J104"/>
  <c r="BE158"/>
  <c r="BE168"/>
  <c r="BE219"/>
  <c r="BE222"/>
  <c r="BE308"/>
  <c r="BE315"/>
  <c r="BE328"/>
  <c r="BE370"/>
  <c r="BE389"/>
  <c r="BE395"/>
  <c r="BE401"/>
  <c r="BE469"/>
  <c r="BE479"/>
  <c r="BE483"/>
  <c r="BE485"/>
  <c r="BE486"/>
  <c r="BE488"/>
  <c r="BE493"/>
  <c r="BK403"/>
  <c r="J403"/>
  <c r="J78"/>
  <c r="BK474"/>
  <c r="J474"/>
  <c r="J86"/>
  <c i="3" r="J52"/>
  <c r="BE106"/>
  <c r="BE110"/>
  <c r="BK95"/>
  <c r="J95"/>
  <c r="J62"/>
  <c r="BK133"/>
  <c r="J133"/>
  <c r="J72"/>
  <c i="2" r="BE114"/>
  <c r="BE122"/>
  <c r="BE127"/>
  <c r="BE150"/>
  <c r="BE182"/>
  <c r="BE198"/>
  <c r="BE209"/>
  <c r="BE212"/>
  <c r="BE225"/>
  <c r="BE228"/>
  <c r="BE233"/>
  <c r="BE275"/>
  <c r="BE333"/>
  <c r="BE340"/>
  <c r="BE392"/>
  <c r="BE400"/>
  <c r="BE404"/>
  <c r="BE426"/>
  <c r="BE429"/>
  <c r="BE431"/>
  <c r="BE434"/>
  <c r="BE460"/>
  <c r="BE465"/>
  <c r="BE472"/>
  <c r="BE480"/>
  <c r="BK126"/>
  <c r="J126"/>
  <c r="J63"/>
  <c i="3" r="BE102"/>
  <c r="BE108"/>
  <c r="BE112"/>
  <c r="BE121"/>
  <c r="BE124"/>
  <c r="BE126"/>
  <c i="2" r="F55"/>
  <c r="BE118"/>
  <c r="BE172"/>
  <c r="BE194"/>
  <c r="BE201"/>
  <c r="BE204"/>
  <c r="BE215"/>
  <c r="BE279"/>
  <c r="BE301"/>
  <c r="BE322"/>
  <c r="BE325"/>
  <c r="BE357"/>
  <c r="BE363"/>
  <c r="BE373"/>
  <c r="BE376"/>
  <c r="BE384"/>
  <c r="BE407"/>
  <c r="BE413"/>
  <c r="BE417"/>
  <c r="BE421"/>
  <c r="BE444"/>
  <c r="BE450"/>
  <c r="BE458"/>
  <c i="3" r="BE96"/>
  <c r="BE99"/>
  <c r="BE115"/>
  <c r="BE119"/>
  <c r="BE134"/>
  <c r="BK98"/>
  <c r="J98"/>
  <c r="J63"/>
  <c i="2" r="F35"/>
  <c i="1" r="BB55"/>
  <c i="3" r="F36"/>
  <c i="1" r="BC56"/>
  <c i="3" r="F35"/>
  <c i="1" r="BB56"/>
  <c i="2" r="J34"/>
  <c i="1" r="AW55"/>
  <c i="3" r="F34"/>
  <c i="1" r="BA56"/>
  <c i="2" r="F37"/>
  <c i="1" r="BD55"/>
  <c i="2" r="F34"/>
  <c i="1" r="BA55"/>
  <c i="3" r="J34"/>
  <c i="1" r="AW56"/>
  <c i="2" r="F36"/>
  <c i="1" r="BC55"/>
  <c i="3" r="F37"/>
  <c i="1" r="BD56"/>
  <c i="3" l="1" r="R117"/>
  <c r="R93"/>
  <c r="R92"/>
  <c r="P94"/>
  <c r="P93"/>
  <c r="P92"/>
  <c i="1" r="AU56"/>
  <c i="2" r="P422"/>
  <c i="3" r="T117"/>
  <c r="T93"/>
  <c r="T92"/>
  <c i="2" r="R477"/>
  <c r="P231"/>
  <c r="R231"/>
  <c r="R422"/>
  <c r="R352"/>
  <c r="P112"/>
  <c r="T352"/>
  <c r="BK112"/>
  <c r="J112"/>
  <c r="J61"/>
  <c r="P352"/>
  <c r="P477"/>
  <c r="T112"/>
  <c r="T111"/>
  <c r="T110"/>
  <c r="J348"/>
  <c r="J71"/>
  <c r="BK352"/>
  <c r="J352"/>
  <c r="J72"/>
  <c r="BK402"/>
  <c r="J402"/>
  <c r="J77"/>
  <c r="J412"/>
  <c r="J81"/>
  <c i="3" r="BK117"/>
  <c r="J117"/>
  <c r="J67"/>
  <c r="BK128"/>
  <c r="J128"/>
  <c r="J70"/>
  <c i="2" r="BK231"/>
  <c r="J231"/>
  <c r="J67"/>
  <c r="BK422"/>
  <c r="J422"/>
  <c r="J83"/>
  <c i="3" r="BK94"/>
  <c r="J94"/>
  <c r="J61"/>
  <c i="2" r="J113"/>
  <c r="J62"/>
  <c r="BK477"/>
  <c r="J477"/>
  <c r="J87"/>
  <c i="1" r="BA54"/>
  <c r="W30"/>
  <c i="2" r="F33"/>
  <c i="1" r="AZ55"/>
  <c i="2" r="J33"/>
  <c i="1" r="AV55"/>
  <c r="AT55"/>
  <c r="BB54"/>
  <c r="AX54"/>
  <c r="BD54"/>
  <c r="W33"/>
  <c r="BC54"/>
  <c r="AY54"/>
  <c i="3" r="J33"/>
  <c i="1" r="AV56"/>
  <c r="AT56"/>
  <c i="3" r="F33"/>
  <c i="1" r="AZ56"/>
  <c i="2" l="1" r="R111"/>
  <c r="R110"/>
  <c r="P111"/>
  <c r="P110"/>
  <c i="1" r="AU55"/>
  <c i="2" r="BK111"/>
  <c r="J111"/>
  <c r="J60"/>
  <c i="3" r="BK93"/>
  <c r="J93"/>
  <c r="J60"/>
  <c i="1" r="AU54"/>
  <c r="W31"/>
  <c r="W32"/>
  <c r="AW54"/>
  <c r="AK30"/>
  <c r="AZ54"/>
  <c r="AV54"/>
  <c r="AK29"/>
  <c i="2" l="1" r="BK110"/>
  <c r="J110"/>
  <c r="J59"/>
  <c i="3" r="BK92"/>
  <c r="J92"/>
  <c i="1" r="W29"/>
  <c i="3" r="J30"/>
  <c i="1" r="AG56"/>
  <c r="AN56"/>
  <c r="AT54"/>
  <c i="3" l="1" r="J59"/>
  <c r="J39"/>
  <c i="2" r="J30"/>
  <c i="1" r="AG55"/>
  <c r="AN55"/>
  <c i="2" l="1" r="J39"/>
  <c i="1" r="AG54"/>
  <c r="AN54"/>
  <c l="1"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<sst xmlns="http://schemas.openxmlformats.org/spreadsheetml/2006/main">
  <si>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</si>
  <si>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</si>
  <si>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</si>
  <si>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</si>
  <si>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</si>
  <si>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{b1f2a109-3c8e-4094-ae04-e07f51fe9ce3}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</si>
  <si>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</si>
  <si>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</si>
  <si>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</si>
  <si>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</si>
  <si>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</si>
  <si>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</si>
  <si>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</si>
  <si>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</si>
  <si>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EP-20-12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</si>
  <si>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</si>
  <si>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</si>
  <si>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sportovního fotbalového areálu Cihelny Rohatec</t>
  </si>
  <si>
    <t>KSO:</t>
  </si>
  <si>
    <t/>
  </si>
  <si>
    <t>CC-CZ:</t>
  </si>
  <si>
    <t>Místo:</t>
  </si>
  <si>
    <t>Rohatec</t>
  </si>
  <si>
    <t>Datum:</t>
  </si>
  <si>
    <t>21. 8. 2020</t>
  </si>
  <si>
    <t>Zadavatel:</t>
  </si>
  <si>
    <t>IČ:</t>
  </si>
  <si>
    <t>00488526</t>
  </si>
  <si>
    <t>Obec Rohatec</t>
  </si>
  <si>
    <t>DIČ:</t>
  </si>
  <si>
    <t>Uchazeč:</t>
  </si>
  <si>
    <t>Vyplň údaj</t>
  </si>
  <si>
    <t>Projektant:</t>
  </si>
  <si>
    <t>74396722</t>
  </si>
  <si>
    <t>Eva Palová</t>
  </si>
  <si>
    <t>True</t>
  </si>
  <si>
    <t>Zpracovatel:</t>
  </si>
  <si>
    <t>01256033</t>
  </si>
  <si>
    <t>Marek Pala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</si>
  <si>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</si>
  <si>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</si>
  <si>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</si>
  <si>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</si>
  <si>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</si>
  <si>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</si>
  <si>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</si>
  <si>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</si>
  <si>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</si>
  <si>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</si>
  <si>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</si>
  <si>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</si>
  <si>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</si>
  <si>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</si>
  <si>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</si>
  <si>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</si>
  <si>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</si>
  <si>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</si>
  <si>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</si>
  <si>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</si>
  <si>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</si>
  <si>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</si>
  <si>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</si>
  <si>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</si>
  <si>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</si>
  <si>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</si>
  <si>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</si>
  <si>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</si>
  <si>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</si>
  <si>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</si>
  <si>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</si>
  <si>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</si>
  <si>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</si>
  <si>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</si>
  <si>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</si>
  <si>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</si>
  <si>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</si>
  <si>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</si>
  <si>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</si>
  <si>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</si>
  <si>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</si>
  <si>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02.1</t>
  </si>
  <si>
    <t>Fotbalové tréninkové hřiště</t>
  </si>
  <si>
    <t>STA</t>
  </si>
  <si>
    <t>1</t>
  </si>
  <si>
    <t>{08b908f7-077d-4fe8-ac19-ce5f7f24e3ba}</t>
  </si>
  <si>
    <t>2</t>
  </si>
  <si>
    <t>SO 02.2</t>
  </si>
  <si>
    <t>Vyústní objekt</t>
  </si>
  <si>
    <t>{64597f4e-f28d-452c-9776-bec06c9cc627}</t>
  </si>
  <si>
    <t>KRYCÍ LIST SOUPISU PRACÍ</t>
  </si>
  <si>
    <t>Objekt:</t>
  </si>
  <si>
    <t>SO 02.1 - Fotbalové tréninkové hřiště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</si>
  <si>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</si>
  <si>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</si>
  <si>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</si>
  <si>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</si>
  <si>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</si>
  <si>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</si>
  <si>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</si>
  <si>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</si>
  <si>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</si>
  <si>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17 - Zemní práce - konstrukce ze zemin</t>
  </si>
  <si>
    <t xml:space="preserve">      18 - Zemní práce - povrchové úpravy terénu</t>
  </si>
  <si>
    <t xml:space="preserve">    2 - Zakládání</t>
  </si>
  <si>
    <t xml:space="preserve">      21 - Zakládání - úprava podloží a základové spáry, zlepšování vlastností hornin</t>
  </si>
  <si>
    <t xml:space="preserve">      27 - Zakládání - základy</t>
  </si>
  <si>
    <t xml:space="preserve">    4 - Vodorovné konstrukce</t>
  </si>
  <si>
    <t xml:space="preserve">      45 - Podkladní a vedlejší konstrukce kromě vozovek a železničního svršku</t>
  </si>
  <si>
    <t xml:space="preserve">    5 - Komunikace pozemní</t>
  </si>
  <si>
    <t xml:space="preserve">      56 - Podkladní vrstvy komunikací, letišť a ploch</t>
  </si>
  <si>
    <t xml:space="preserve">      59 - Kryty pozemních komunikací, letišť a ploch dlážděné</t>
  </si>
  <si>
    <t xml:space="preserve">      591 - Sportovní povrchy</t>
  </si>
  <si>
    <t xml:space="preserve">      592 - Sportovní vybavení</t>
  </si>
  <si>
    <t xml:space="preserve">    8 - Trubní vedení</t>
  </si>
  <si>
    <t xml:space="preserve">      87 - Potrubí z trub plastických a skleněných</t>
  </si>
  <si>
    <t xml:space="preserve">      89 - Ostatní konstrukce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</si>
  <si>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</si>
  <si>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</si>
  <si>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99 - Přesun hmot a manipulace se sutí</t>
  </si>
  <si>
    <t>PSV - Práce a dodávky PSV</t>
  </si>
  <si>
    <t xml:space="preserve">    762 - Konstrukce tesařské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</si>
  <si>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</si>
  <si>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</si>
  <si>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</si>
  <si>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</si>
  <si>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</si>
  <si>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</si>
  <si>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</si>
  <si>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</si>
  <si>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</si>
  <si>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</si>
  <si>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</si>
  <si>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</si>
  <si>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</si>
  <si>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</si>
  <si>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</si>
  <si>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</si>
  <si>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</si>
  <si>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</si>
  <si>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</si>
  <si>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</si>
  <si>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</si>
  <si>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</si>
  <si>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</si>
  <si>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12</t>
  </si>
  <si>
    <t>Zemní práce - odkopávky a prokopávky</t>
  </si>
  <si>
    <t>K</t>
  </si>
  <si>
    <t>121151123</t>
  </si>
  <si>
    <t>Sejmutí ornice strojně při souvislé ploše přes 500 m2, tl. vrstvy do 200 mm</t>
  </si>
  <si>
    <t>m2</t>
  </si>
  <si>
    <t>CS ÚRS 2021 01</t>
  </si>
  <si>
    <t>4</t>
  </si>
  <si>
    <t>3</t>
  </si>
  <si>
    <t>-481762867</t>
  </si>
  <si>
    <t>VV</t>
  </si>
  <si>
    <t>sejmutí ornice s travním semenem cca 80 mm</t>
  </si>
  <si>
    <t>(48,000+1,500+0,080*3+1,000*2)*(26,000+1,300+0,080*3+1,000*2)</t>
  </si>
  <si>
    <t>3,220*1,660+2,940*2,160</t>
  </si>
  <si>
    <t>122151104</t>
  </si>
  <si>
    <t>Odkopávky a prokopávky nezapažené strojně v hornině třídy těžitelnosti I skupiny 1 a 2 přes 100 do 500 m3</t>
  </si>
  <si>
    <t>m3</t>
  </si>
  <si>
    <t>2111886093</t>
  </si>
  <si>
    <t>odkopání písčité vrstvy</t>
  </si>
  <si>
    <t>(48,000+1,500+0,080*3)*(26,000+1,300+0,080*3)*0,150</t>
  </si>
  <si>
    <t>(3,220*1,660+2,940*2,160)*0,150</t>
  </si>
  <si>
    <t>122251104</t>
  </si>
  <si>
    <t>Odkopávky a prokopávky nezapažené strojně v hornině třídy těžitelnosti I skupiny 3 přes 100 do 500 m3</t>
  </si>
  <si>
    <t>1465674474</t>
  </si>
  <si>
    <t>odstranění jílovité vrstvy</t>
  </si>
  <si>
    <t>13</t>
  </si>
  <si>
    <t>Zemní práce - hloubené vykopávky</t>
  </si>
  <si>
    <t>132251103</t>
  </si>
  <si>
    <t>Hloubení nezapažených rýh šířky do 800 mm strojně s urovnáním dna do předepsaného profilu a spádu v hornině třídy těžitelnosti I skupiny 3 přes 50 do 100 m3</t>
  </si>
  <si>
    <t>1422096881</t>
  </si>
  <si>
    <t>DRENÁŽE</t>
  </si>
  <si>
    <t>sběrná drenáž</t>
  </si>
  <si>
    <t>2,000*0,400*(0,300+0,020/2)</t>
  </si>
  <si>
    <t>4,000*0,400*(0,300+0,040/2)</t>
  </si>
  <si>
    <t>6,500*0,400*(0,300+0,070/2)</t>
  </si>
  <si>
    <t>8,800*0,400*(0,300+0,090/2)</t>
  </si>
  <si>
    <t>11,400*0,400*(0,300+0,120/2)</t>
  </si>
  <si>
    <t>14,500*0,400*(0,300+0,150/2)</t>
  </si>
  <si>
    <t>16,700*0,400*(0,300+0,180/2)</t>
  </si>
  <si>
    <t>19,400*0,400*(0,300+0,210/2)</t>
  </si>
  <si>
    <t>22,000*0,400*(0,300+0,240/2)</t>
  </si>
  <si>
    <t>24,600*0,400*(0,300+0,270/2)</t>
  </si>
  <si>
    <t>6,500*0,400*(0,300+0,040/2)</t>
  </si>
  <si>
    <t>14,000*0,400*(0,300+0,080/2)</t>
  </si>
  <si>
    <t>21,500*0,400*(0,300+0,120/2)</t>
  </si>
  <si>
    <t>29,500*0,400*(0,300+0,170/2)</t>
  </si>
  <si>
    <t>37,800*0,400*(0,300+0,220/2)</t>
  </si>
  <si>
    <t>45,200*0,400*(0,300+0,260/2)</t>
  </si>
  <si>
    <t>svodná drenáž</t>
  </si>
  <si>
    <t>57,600*0,600*(0,300+0,290/2)</t>
  </si>
  <si>
    <t>KANALIZACE</t>
  </si>
  <si>
    <t>16,500*0,800*1,200</t>
  </si>
  <si>
    <t>5</t>
  </si>
  <si>
    <t>133251101</t>
  </si>
  <si>
    <t>Hloubení nezapažených šachet strojně v hornině třídy těžitelnosti I skupiny 3 do 20 m3</t>
  </si>
  <si>
    <t>-456469550</t>
  </si>
  <si>
    <t>Základy branek</t>
  </si>
  <si>
    <t>4*0,500*0,500*0,800</t>
  </si>
  <si>
    <t>Základy opl. 6 m</t>
  </si>
  <si>
    <t>18*0,600*0,800*0,800</t>
  </si>
  <si>
    <t>Základy mantinelu</t>
  </si>
  <si>
    <t>46*0,400*0,400*0,600</t>
  </si>
  <si>
    <t>16</t>
  </si>
  <si>
    <t>Zemní práce - přemístění výkopku</t>
  </si>
  <si>
    <t>6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</si>
  <si>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</si>
  <si>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</si>
  <si>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-20795228</t>
  </si>
  <si>
    <t>PŘEMÍSTĚNÍ V RÁMCI STAVENIŠTĚ (NA MEZISKLÁDKU)</t>
  </si>
  <si>
    <t>Dle pol. 122 25 1104</t>
  </si>
  <si>
    <t>207,230</t>
  </si>
  <si>
    <t>Dle pol. 132 25 1103</t>
  </si>
  <si>
    <t>75,953</t>
  </si>
  <si>
    <t>Dle pol. 133 25 1101</t>
  </si>
  <si>
    <t>12,128</t>
  </si>
  <si>
    <t>Dle pol. 174 15 1101</t>
  </si>
  <si>
    <t>7,920</t>
  </si>
  <si>
    <t>7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</si>
  <si>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</si>
  <si>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</si>
  <si>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-1821851542</t>
  </si>
  <si>
    <t>PŘEMÍSTĚNÍ K MÍSTU POUŽITÍ</t>
  </si>
  <si>
    <t>Dle pol. 122 15 1104</t>
  </si>
  <si>
    <t>8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</si>
  <si>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</si>
  <si>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</si>
  <si>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1026022886</t>
  </si>
  <si>
    <t>ODVOZ NA SKLÁDKU</t>
  </si>
  <si>
    <t>-7,920</t>
  </si>
  <si>
    <t>9</t>
  </si>
  <si>
    <t>167151111</t>
  </si>
  <si>
    <t>Nakládání, skládání a překládání neulehlého výkopku nebo sypaniny strojně nakládání, množství přes 100 m3, z hornin třídy těžitelnosti I, skupiny 1 až 3</t>
  </si>
  <si>
    <t>-1606368924</t>
  </si>
  <si>
    <t>17</t>
  </si>
  <si>
    <t>Zemní práce - konstrukce ze zemin</t>
  </si>
  <si>
    <t>10</t>
  </si>
  <si>
    <t>171151111</t>
  </si>
  <si>
    <t>Uložení sypanin do násypů strojně s rozprostřením sypaniny ve vrstvách a s hrubým urovnáním zhutněných z hornin nesoudržných sypkých</t>
  </si>
  <si>
    <t>420800022</t>
  </si>
  <si>
    <t>ZPĚTNÉ POUŽITÍ (ROZPORSTŘENÍ) ODKOPANÉ PÍSČITÉ VRSTVY</t>
  </si>
  <si>
    <t>11</t>
  </si>
  <si>
    <t>171201231</t>
  </si>
  <si>
    <t>Poplatek za uložení stavebního odpadu na recyklační skládce (skládkovné) zeminy a kamení zatříděného do Katalogu odpadů pod kódem 17 05 04</t>
  </si>
  <si>
    <t>t</t>
  </si>
  <si>
    <t>-1536153560</t>
  </si>
  <si>
    <t>Dle pol. 162 75 1117</t>
  </si>
  <si>
    <t>287,391</t>
  </si>
  <si>
    <t>287,391*1,6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</si>
  <si>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</si>
  <si>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</si>
  <si>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-615125648</t>
  </si>
  <si>
    <t>16,500*0,800*0,600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</si>
  <si>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</si>
  <si>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</si>
  <si>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1046845141</t>
  </si>
  <si>
    <t>16,500*0,800*0,500</t>
  </si>
  <si>
    <t>14</t>
  </si>
  <si>
    <t>M</t>
  </si>
  <si>
    <t>58331200</t>
  </si>
  <si>
    <t>štěrkopísek netříděný zásypový</t>
  </si>
  <si>
    <t>-690233243</t>
  </si>
  <si>
    <t>Dle pol. 175 11 1101</t>
  </si>
  <si>
    <t>6,600*1,760</t>
  </si>
  <si>
    <t>11,616*2 'Přepočtené koeficientem množství</t>
  </si>
  <si>
    <t>18</t>
  </si>
  <si>
    <t>Zemní práce - povrchové úpravy terénu</t>
  </si>
  <si>
    <t>181351113</t>
  </si>
  <si>
    <t>Rozprostření a urovnání ornice v rovině nebo ve svahu sklonu do 1:5 strojně při souvislé ploše přes 500 m2, tl. vrstvy do 200 mm</t>
  </si>
  <si>
    <t>166180044</t>
  </si>
  <si>
    <t>plocha dle pol. 121 15 1123</t>
  </si>
  <si>
    <t>1381,536*0,080/0,200</t>
  </si>
  <si>
    <t>181451131</t>
  </si>
  <si>
    <t>Založení trávníku na půdě předem připravené plochy přes 1000 m2 výsevem včetně utažení parkového v rovině nebo na svahu do 1:5</t>
  </si>
  <si>
    <t>2005973031</t>
  </si>
  <si>
    <t>Dle pol. 181 35 1113</t>
  </si>
  <si>
    <t>552,614</t>
  </si>
  <si>
    <t>00572410</t>
  </si>
  <si>
    <t>osivo směs travní parková</t>
  </si>
  <si>
    <t>kg</t>
  </si>
  <si>
    <t>535978742</t>
  </si>
  <si>
    <t>Dle pol. 181 35 1115</t>
  </si>
  <si>
    <t>spotřeba 0,030 kg/m2</t>
  </si>
  <si>
    <t>552,614*0,030</t>
  </si>
  <si>
    <t>181951112</t>
  </si>
  <si>
    <t>Úprava pláně vyrovnáním výškových rozdílů strojně v hornině třídy těžitelnosti I, skupiny 1 až 3 se zhutněním</t>
  </si>
  <si>
    <t>-1635254495</t>
  </si>
  <si>
    <t>(48,000+1,500+0,080*3)*(26,000+1,300+0,080*3)</t>
  </si>
  <si>
    <t>(3,220*1,660+2,940*2,160)</t>
  </si>
  <si>
    <t>19</t>
  </si>
  <si>
    <t>183403153</t>
  </si>
  <si>
    <t>Obdělání půdy hrabáním v rovině nebo na svahu do 1:5</t>
  </si>
  <si>
    <t>-268416889</t>
  </si>
  <si>
    <t>20</t>
  </si>
  <si>
    <t>184802111</t>
  </si>
  <si>
    <t>Chemické odplevelení půdy před založením kultury, trávníku nebo zpevněných ploch o výměře jednotlivě přes 20 m2 v rovině nebo na svahu do 1:5 postřikem na široko</t>
  </si>
  <si>
    <t>1140428608</t>
  </si>
  <si>
    <t>185803111</t>
  </si>
  <si>
    <t>Ošetření trávníku jednorázové v rovině nebo na svahu do 1:5</t>
  </si>
  <si>
    <t>864168279</t>
  </si>
  <si>
    <t>Zakládání</t>
  </si>
  <si>
    <t>Zakládání - úprava podloží a základové spáry, zlepšování vlastností hornin</t>
  </si>
  <si>
    <t>22</t>
  </si>
  <si>
    <t>211531111</t>
  </si>
  <si>
    <t>Výplň kamenivem do rýh odvodňovacích žeber nebo trativodů bez zhutnění, s úpravou povrchu výplně kamenivem hrubým drceným frakce 16 až 63 mm</t>
  </si>
  <si>
    <t>947539724</t>
  </si>
  <si>
    <t>2,000*0,400*(0,250+0,020/2)</t>
  </si>
  <si>
    <t>4,000*0,400*(0,250+0,040/2)</t>
  </si>
  <si>
    <t>6,500*0,400*(0,250+0,070/2)</t>
  </si>
  <si>
    <t>8,800*0,400*(0,250+0,090/2)</t>
  </si>
  <si>
    <t>11,400*0,400*(0,250+0,120/2)</t>
  </si>
  <si>
    <t>14,500*0,400*(0,250+0,150/2)</t>
  </si>
  <si>
    <t>16,700*0,400*(0,250+0,180/2)</t>
  </si>
  <si>
    <t>19,400*0,400*(0,250+0,210/2)</t>
  </si>
  <si>
    <t>22,000*0,400*(0,250+0,240/2)</t>
  </si>
  <si>
    <t>24,600*0,400*(0,250+0,270/2)</t>
  </si>
  <si>
    <t>6,500*0,400*(0,250+0,040/2)</t>
  </si>
  <si>
    <t>14,000*0,400*(0,250+0,080/2)</t>
  </si>
  <si>
    <t>21,500*0,400*(0,250+0,120/2)</t>
  </si>
  <si>
    <t>29,500*0,400*(0,250+0,170/2)</t>
  </si>
  <si>
    <t>37,800*0,400*(0,250+0,220/2)</t>
  </si>
  <si>
    <t>45,200*0,400*(0,250+0,260/2)</t>
  </si>
  <si>
    <t>57,600*0,600*(0,250+0,290/2)</t>
  </si>
  <si>
    <t>23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</si>
  <si>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</si>
  <si>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</si>
  <si>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-1220382353</t>
  </si>
  <si>
    <t>2,000*(0,400+0,300+0,020/2)*2</t>
  </si>
  <si>
    <t>4,000*(0,400+0,300+0,040/2)*2</t>
  </si>
  <si>
    <t>6,500*(0,400+0,300+0,070/2)*2</t>
  </si>
  <si>
    <t>8,800*(0,400+0,300+0,090/2)*2</t>
  </si>
  <si>
    <t>11,400*(0,400+0,300+0,120/2)*2</t>
  </si>
  <si>
    <t>14,500*(0,400+0,300+0,150/2)*2</t>
  </si>
  <si>
    <t>16,700*(0,400+0,300+0,180/2)*2</t>
  </si>
  <si>
    <t>19,400*(0,400+0,300+0,210/2)*2</t>
  </si>
  <si>
    <t>22,000*(0,400+0,300+0,240/2)*2</t>
  </si>
  <si>
    <t>24,600*(0,400+0,300+0,270/2)*2</t>
  </si>
  <si>
    <t>6,500*(0,400+0,300+0,040/2)*2</t>
  </si>
  <si>
    <t>14,000*(0,400+0,300+0,080/2)*2</t>
  </si>
  <si>
    <t>21,500*(0,400+0,300+0,120/2)*2</t>
  </si>
  <si>
    <t>29,500*(0,400+0,300+0,170/2)*2</t>
  </si>
  <si>
    <t>37,800*(0,400+0,300+0,220/2)*2</t>
  </si>
  <si>
    <t>45,200*(0,400+0,300+0,260/2)*2</t>
  </si>
  <si>
    <t>57,600*(0,600+0,300+0,290/2)*2</t>
  </si>
  <si>
    <t>24</t>
  </si>
  <si>
    <t>69311068</t>
  </si>
  <si>
    <t>geotextilie netkaná separační, ochranná, filtrační, drenážní PP 300g/m2</t>
  </si>
  <si>
    <t>215698962</t>
  </si>
  <si>
    <t>dle položky 211 97 1121</t>
  </si>
  <si>
    <t>571,579</t>
  </si>
  <si>
    <t>571,579*1,15 'Přepočtené koeficientem množství</t>
  </si>
  <si>
    <t>25</t>
  </si>
  <si>
    <t>212751103</t>
  </si>
  <si>
    <t>Trativody z drenážních a melioračních trubek pro meliorace, dočasné nebo odlehčovací drenáže se zřízením štěrkového lože pod trubky a s jejich obsypem v otevřeném výkopu trubka flexibilní PVC-U SN 4 celoperforovaná 360° DN 80</t>
  </si>
  <si>
    <t>m</t>
  </si>
  <si>
    <t>1741690027</t>
  </si>
  <si>
    <t>2,000</t>
  </si>
  <si>
    <t>4,000</t>
  </si>
  <si>
    <t>6,500</t>
  </si>
  <si>
    <t>8,800</t>
  </si>
  <si>
    <t>11,400</t>
  </si>
  <si>
    <t>14,500</t>
  </si>
  <si>
    <t>16,700</t>
  </si>
  <si>
    <t>19,400</t>
  </si>
  <si>
    <t>22,000</t>
  </si>
  <si>
    <t>24,600</t>
  </si>
  <si>
    <t>14,000</t>
  </si>
  <si>
    <t>21,500</t>
  </si>
  <si>
    <t>29,500</t>
  </si>
  <si>
    <t>37,800</t>
  </si>
  <si>
    <t>45,200</t>
  </si>
  <si>
    <t>26</t>
  </si>
  <si>
    <t>212751106</t>
  </si>
  <si>
    <t>Trativody z drenážních a melioračních trubek pro meliorace, dočasné nebo odlehčovací drenáže se zřízením štěrkového lože pod trubky a s jejich obsypem v otevřeném výkopu trubka flexibilní PVC-U SN 4 celoperforovaná 360° DN 160</t>
  </si>
  <si>
    <t>-1679359304</t>
  </si>
  <si>
    <t>57,600</t>
  </si>
  <si>
    <t>27</t>
  </si>
  <si>
    <t>Zakládání - základy</t>
  </si>
  <si>
    <t>271532212</t>
  </si>
  <si>
    <t>Podsyp pod základové konstrukce se zhutněním a urovnáním povrchu z kameniva hrubého, frakce 16 - 32 mm</t>
  </si>
  <si>
    <t>405312464</t>
  </si>
  <si>
    <t>4*0,500*0,500*0,200</t>
  </si>
  <si>
    <t>18*0,600*0,800*0,200</t>
  </si>
  <si>
    <t>46*0,400*0,400*0,200</t>
  </si>
  <si>
    <t>28</t>
  </si>
  <si>
    <t>275322511</t>
  </si>
  <si>
    <t>Základy z betonu železového (bez výztuže) patky z betonu se zvýšenými nároky na prostředí tř. C 25/30</t>
  </si>
  <si>
    <t>2071956630</t>
  </si>
  <si>
    <t>18*0,600*0,800*1,000</t>
  </si>
  <si>
    <t>46*0,400*0,400*0,800</t>
  </si>
  <si>
    <t>29</t>
  </si>
  <si>
    <t>275351121</t>
  </si>
  <si>
    <t>Bednění základů patek zřízení</t>
  </si>
  <si>
    <t>1065089816</t>
  </si>
  <si>
    <t>4*0,500*4*0,400</t>
  </si>
  <si>
    <t>18*0,600*4*0,400</t>
  </si>
  <si>
    <t>46*0,400*4*0,400</t>
  </si>
  <si>
    <t>30</t>
  </si>
  <si>
    <t>275351122</t>
  </si>
  <si>
    <t>Bednění základů patek odstranění</t>
  </si>
  <si>
    <t>-848755631</t>
  </si>
  <si>
    <t>Dle pol. 275 35 1121</t>
  </si>
  <si>
    <t>49,920</t>
  </si>
  <si>
    <t>31</t>
  </si>
  <si>
    <t>275353121</t>
  </si>
  <si>
    <t>Bednění kotevních otvorů a prostupů v základových konstrukcích v patkách včetně polohového zajištění a odbednění, popř. ztraceného bednění z pletiva apod. průřezu přes 0,02 do 0,05 m2, hl. do 0,50 m</t>
  </si>
  <si>
    <t>kus</t>
  </si>
  <si>
    <t>-1813757833</t>
  </si>
  <si>
    <t>32</t>
  </si>
  <si>
    <t>275353122</t>
  </si>
  <si>
    <t>Bednění kotevních otvorů a prostupů v základových konstrukcích v patkách včetně polohového zajištění a odbednění, popř. ztraceného bednění z pletiva apod. průřezu přes 0,02 do 0,05 m2, hl. přes 0,50 do 1,00 m</t>
  </si>
  <si>
    <t>-386812793</t>
  </si>
  <si>
    <t>46</t>
  </si>
  <si>
    <t>33</t>
  </si>
  <si>
    <t>275XC0101</t>
  </si>
  <si>
    <t>Vyrovnávací násyp z kameniva v montážních otvorech</t>
  </si>
  <si>
    <t>-1510535618</t>
  </si>
  <si>
    <t>4*PI*0,100^2*0,100</t>
  </si>
  <si>
    <t>18*PI*0,100^2*0,100</t>
  </si>
  <si>
    <t>46*PI*0,100^2*0,100</t>
  </si>
  <si>
    <t>34</t>
  </si>
  <si>
    <t>275XC0102</t>
  </si>
  <si>
    <t>Zálivka montážních otvoru betonem</t>
  </si>
  <si>
    <t>719120259</t>
  </si>
  <si>
    <t>4*PI*0,100^2*0,500</t>
  </si>
  <si>
    <t>18*PI*0,100^2*0,800</t>
  </si>
  <si>
    <t>46*PI*0,100^2*0,800</t>
  </si>
  <si>
    <t>Vodorovné konstrukce</t>
  </si>
  <si>
    <t>45</t>
  </si>
  <si>
    <t>Podkladní a vedlejší konstrukce kromě vozovek a železničního svršku</t>
  </si>
  <si>
    <t>35</t>
  </si>
  <si>
    <t>451572111</t>
  </si>
  <si>
    <t>Lože pod potrubí, stoky a drobné objekty v otevřeném výkopu z kameniva drobného těženého 0 až 4 mm</t>
  </si>
  <si>
    <t>1917120370</t>
  </si>
  <si>
    <t>16,500*0,800*0,100</t>
  </si>
  <si>
    <t>Komunikace pozemní</t>
  </si>
  <si>
    <t>56</t>
  </si>
  <si>
    <t>Podkladní vrstvy komunikací, letišť a ploch</t>
  </si>
  <si>
    <t>36</t>
  </si>
  <si>
    <t>564851111</t>
  </si>
  <si>
    <t>Podklad ze štěrkodrti ŠD s rozprostřením a zhutněním, po zhutnění tl. 150 mm</t>
  </si>
  <si>
    <t>104011744</t>
  </si>
  <si>
    <t>Zpevněné plochy</t>
  </si>
  <si>
    <t>111,900</t>
  </si>
  <si>
    <t>37</t>
  </si>
  <si>
    <t>564831111</t>
  </si>
  <si>
    <t>Podklad ze štěrkodrti ŠD s rozprostřením a zhutněním, po zhutnění tl. 100 mm</t>
  </si>
  <si>
    <t>1995119675</t>
  </si>
  <si>
    <t>Vyrovnání pláně (75%)</t>
  </si>
  <si>
    <t>(48,000+1,500+0,080*3)*(26,000+1,300+0,080*3)*75/100</t>
  </si>
  <si>
    <t>38</t>
  </si>
  <si>
    <t>564730011</t>
  </si>
  <si>
    <t>Podklad nebo kryt z kameniva hrubého drceného vel. 8-16 mm s rozprostřením a zhutněním, po zhutnění tl. 100 mm</t>
  </si>
  <si>
    <t>-1285092740</t>
  </si>
  <si>
    <t>Skladba fotbalového trávníku</t>
  </si>
  <si>
    <t>48,000*26,000</t>
  </si>
  <si>
    <t>39</t>
  </si>
  <si>
    <t>564730111</t>
  </si>
  <si>
    <t>Podklad nebo kryt z kameniva hrubého drceného vel. 16-32 mm s rozprostřením a zhutněním, po zhutnění tl. 100 mm</t>
  </si>
  <si>
    <t>623282517</t>
  </si>
  <si>
    <t>dle pol. 596 21 1113</t>
  </si>
  <si>
    <t>40</t>
  </si>
  <si>
    <t>564750111</t>
  </si>
  <si>
    <t>Podklad nebo kryt z kameniva hrubého drceného vel. 16-32 mm s rozprostřením a zhutněním, po zhutnění tl. 150 mm</t>
  </si>
  <si>
    <t>-930703340</t>
  </si>
  <si>
    <t>41</t>
  </si>
  <si>
    <t>564771111</t>
  </si>
  <si>
    <t>Podklad nebo kryt z kameniva hrubého drceného vel. 32-63 mm s rozprostřením a zhutněním, po zhutnění tl. 250 mm</t>
  </si>
  <si>
    <t>1419286089</t>
  </si>
  <si>
    <t>Vyrovnání pláně (25%)</t>
  </si>
  <si>
    <t>42</t>
  </si>
  <si>
    <t>571904111</t>
  </si>
  <si>
    <t>Posyp podkladu nebo krytu s rozprostřením a zhutněním kamenivem drceným nebo těženým, v množství přes 15 do 20 kg/m2</t>
  </si>
  <si>
    <t>859671855</t>
  </si>
  <si>
    <t>43</t>
  </si>
  <si>
    <t>571907118</t>
  </si>
  <si>
    <t>Posyp podkladu nebo krytu s rozprostřením a zhutněním kamenivem drceným nebo těženým, v množství přes 65 do 70 kg/m2</t>
  </si>
  <si>
    <t>994105860</t>
  </si>
  <si>
    <t>frakce 4-8 tl. 40 mm</t>
  </si>
  <si>
    <t>59</t>
  </si>
  <si>
    <t>Kryty pozemních komunikací, letišť a ploch dlážděné</t>
  </si>
  <si>
    <t>44</t>
  </si>
  <si>
    <t>596211113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</si>
  <si>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</si>
  <si>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-1585518869</t>
  </si>
  <si>
    <t>29,000*1,500+3,000*2,000+48,000*1,300</t>
  </si>
  <si>
    <t>59245018</t>
  </si>
  <si>
    <t>dlažba tvar obdélník betonová 200x100x60mm přírodní</t>
  </si>
  <si>
    <t>-1953255739</t>
  </si>
  <si>
    <t>Dle pol. 596 21 1113</t>
  </si>
  <si>
    <t>111,9*1,1 'Přepočtené koeficientem množství</t>
  </si>
  <si>
    <t>591</t>
  </si>
  <si>
    <t>Sportovní povrchy</t>
  </si>
  <si>
    <t>591XC0101</t>
  </si>
  <si>
    <t>Dodávka a montáž sportovního povrchu typu umělý fotbalový trávník bezzásypový, výška 32 mm, zatížení křemičitým pískem 8 kg/m2, podrobná specifikace v TZ</t>
  </si>
  <si>
    <t>374813355</t>
  </si>
  <si>
    <t>47</t>
  </si>
  <si>
    <t>591XC0102</t>
  </si>
  <si>
    <t>Pružná prefabrikovaná podložka - polyethylenová pěna</t>
  </si>
  <si>
    <t>843714365</t>
  </si>
  <si>
    <t>48</t>
  </si>
  <si>
    <t>591XC0201</t>
  </si>
  <si>
    <t>Dodávka a montáž lajnování š. 100 mm, vřezávané lajny</t>
  </si>
  <si>
    <t>-1862503458</t>
  </si>
  <si>
    <t>44,000*2+24,000*2</t>
  </si>
  <si>
    <t>14,000*2+7,000*4</t>
  </si>
  <si>
    <t>PI*5,000</t>
  </si>
  <si>
    <t>592</t>
  </si>
  <si>
    <t>Sportovní vybavení</t>
  </si>
  <si>
    <t>49</t>
  </si>
  <si>
    <t>592XC0101</t>
  </si>
  <si>
    <t>Dodávka a montáž sportovního vybavení branka 5x2m pro malou kopanou, montáž do pouzder, konstrukce AL 100/108 mm, včetně pouzder, sítě a spodního sklopného rámu</t>
  </si>
  <si>
    <t>ks</t>
  </si>
  <si>
    <t>-1099806399</t>
  </si>
  <si>
    <t>50</t>
  </si>
  <si>
    <t>592XC0102</t>
  </si>
  <si>
    <t>Dodávka a montáž sportovního vybavení hráčská kabina (střídačka), šest míst k sezení, kovová pozinkovaná konstrukce, polykarbonátové zastřešení, plastové sedáky, včetně kotvení a betonových základů</t>
  </si>
  <si>
    <t>-1866758615</t>
  </si>
  <si>
    <t>Trubní vedení</t>
  </si>
  <si>
    <t>87</t>
  </si>
  <si>
    <t>Potrubí z trub plastických a skleněných</t>
  </si>
  <si>
    <t>51</t>
  </si>
  <si>
    <t>871315211</t>
  </si>
  <si>
    <t>Kanalizační potrubí z tvrdého PVC v otevřeném výkopu ve sklonu do 20 %, hladkého plnostěnného jednovrstvého, tuhost třídy SN 4 DN 160</t>
  </si>
  <si>
    <t>2089467774</t>
  </si>
  <si>
    <t>16,500</t>
  </si>
  <si>
    <t>89</t>
  </si>
  <si>
    <t>Ostatní konstrukce</t>
  </si>
  <si>
    <t>52</t>
  </si>
  <si>
    <t>894811131</t>
  </si>
  <si>
    <t>Revizní šachta z tvrdého PVC v otevřeném výkopu typ přímý (DN šachty/DN trubního vedení) DN 400/160, odolnost vnějšímu tlaku 12,5 t, hloubka od 860 do 1230 mm</t>
  </si>
  <si>
    <t>2144797848</t>
  </si>
  <si>
    <t>53</t>
  </si>
  <si>
    <t>894812051</t>
  </si>
  <si>
    <t>Revizní a čistící šachta z polypropylenu PP pro hladké trouby DN 400 poklop plastový (pro třídu zatížení) pochůzí (A15)</t>
  </si>
  <si>
    <t>-1245015419</t>
  </si>
  <si>
    <t>Ostatní konstrukce a práce, bourání</t>
  </si>
  <si>
    <t>91</t>
  </si>
  <si>
    <t>Doplňující konstrukce a práce pozemních komunikací, letišť a ploch</t>
  </si>
  <si>
    <t>54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</si>
  <si>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</si>
  <si>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</si>
  <si>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44030299</t>
  </si>
  <si>
    <t>(48,000+0,080+26,000+0,080)*2</t>
  </si>
  <si>
    <t>1,500+0,080+29,000+1,600</t>
  </si>
  <si>
    <t>3,000+3,200+48,000+0,080+1,300</t>
  </si>
  <si>
    <t>55</t>
  </si>
  <si>
    <t>59217016</t>
  </si>
  <si>
    <t>obrubník betonový chodníkový 1000x80x250mm</t>
  </si>
  <si>
    <t>-1896990666</t>
  </si>
  <si>
    <t>Dle pol. 916 23 1213</t>
  </si>
  <si>
    <t>236,080</t>
  </si>
  <si>
    <t>99</t>
  </si>
  <si>
    <t>Přesun hmot a manipulace se sutí</t>
  </si>
  <si>
    <t>998222012</t>
  </si>
  <si>
    <t>Přesun hmot pro tělovýchovné plochy dopravní vzdálenost do 200 m</t>
  </si>
  <si>
    <t>-1205193063</t>
  </si>
  <si>
    <t>PSV</t>
  </si>
  <si>
    <t>Práce a dodávky PSV</t>
  </si>
  <si>
    <t>762</t>
  </si>
  <si>
    <t>Konstrukce tesařské</t>
  </si>
  <si>
    <t>57</t>
  </si>
  <si>
    <t>762XC0101</t>
  </si>
  <si>
    <t>Montáž fošínkových mantinelů na ocelovou konstrukci šroubováním</t>
  </si>
  <si>
    <t>1128507689</t>
  </si>
  <si>
    <t>(48,000+26,000)*2*0,800</t>
  </si>
  <si>
    <t>58</t>
  </si>
  <si>
    <t>61223267</t>
  </si>
  <si>
    <t>hranol konstrukční KVH lepený průřezu 40x80-280mm pohledový</t>
  </si>
  <si>
    <t>743742211</t>
  </si>
  <si>
    <t>(48,000+26,000)*2*4*0,160*0,040</t>
  </si>
  <si>
    <t>3,789*1,1 'Přepočtené koeficientem množství</t>
  </si>
  <si>
    <t>998762101</t>
  </si>
  <si>
    <t>Přesun hmot pro konstrukce tesařské stanovený z hmotnosti přesunovaného materiálu vodorovná dopravní vzdálenost do 50 m v objektech výšky do 6 m</t>
  </si>
  <si>
    <t>-577473885</t>
  </si>
  <si>
    <t>767</t>
  </si>
  <si>
    <t>Konstrukce zámečnické</t>
  </si>
  <si>
    <t>60</t>
  </si>
  <si>
    <t>76703R101</t>
  </si>
  <si>
    <t>Přírážka za pozinkování ocelových výrobků</t>
  </si>
  <si>
    <t>-1478488323</t>
  </si>
  <si>
    <t>Dle pol. 767 99 5113 a 767 99 5115</t>
  </si>
  <si>
    <t>594,644+1739,232</t>
  </si>
  <si>
    <t>61</t>
  </si>
  <si>
    <t>767995112</t>
  </si>
  <si>
    <t>Montáž ostatních atypických zámečnických konstrukcí hmotnosti přes 5 do 10 kg</t>
  </si>
  <si>
    <t>-1836120100</t>
  </si>
  <si>
    <t>Sloupky mantinelů + plechy</t>
  </si>
  <si>
    <t>46*1,600*5,750</t>
  </si>
  <si>
    <t>(46-4-6)*0,200*0,800*0,003*7850</t>
  </si>
  <si>
    <t>4*0,250*0,800*0,003*7850</t>
  </si>
  <si>
    <t>6*0,150*0,800*0,003*7850</t>
  </si>
  <si>
    <t>62</t>
  </si>
  <si>
    <t>M767102</t>
  </si>
  <si>
    <t>trubka konstrukční ocelová 76x3 mm</t>
  </si>
  <si>
    <t>110518227</t>
  </si>
  <si>
    <t>hmotnost 5,75 kg/m</t>
  </si>
  <si>
    <t>sloupky mantinelů</t>
  </si>
  <si>
    <t>46*1,600</t>
  </si>
  <si>
    <t>63</t>
  </si>
  <si>
    <t>767995115</t>
  </si>
  <si>
    <t>Montáž ostatních atypických zámečnických konstrukcí hmotnosti přes 50 do 100 kg</t>
  </si>
  <si>
    <t>1912232851</t>
  </si>
  <si>
    <t>Sloupky, vzpěry a horní ztužení oplocení 6 m + plechy</t>
  </si>
  <si>
    <t>18*7,000*8,760</t>
  </si>
  <si>
    <t>2*20,000*8,760</t>
  </si>
  <si>
    <t>4*6,200*8,760</t>
  </si>
  <si>
    <t>18*0,200*0,800*0,003*7850</t>
  </si>
  <si>
    <t>64</t>
  </si>
  <si>
    <t>M767101</t>
  </si>
  <si>
    <t>trubka konstrukční ocelová 76x5 mm</t>
  </si>
  <si>
    <t>-529536954</t>
  </si>
  <si>
    <t>hmotnost 8,76 kg/m</t>
  </si>
  <si>
    <t>sloupky</t>
  </si>
  <si>
    <t>18*7,000</t>
  </si>
  <si>
    <t>horní ztužení</t>
  </si>
  <si>
    <t>2*20,000</t>
  </si>
  <si>
    <t>vzpěry</t>
  </si>
  <si>
    <t>4*6,200</t>
  </si>
  <si>
    <t>65</t>
  </si>
  <si>
    <t>M767103</t>
  </si>
  <si>
    <t>víčka pro sloupky d 76</t>
  </si>
  <si>
    <t>333108480</t>
  </si>
  <si>
    <t>46+18</t>
  </si>
  <si>
    <t>66</t>
  </si>
  <si>
    <t>13611210</t>
  </si>
  <si>
    <t>plech ocelový hladký jakost S235JR tl 3mm tabule</t>
  </si>
  <si>
    <t>1489918472</t>
  </si>
  <si>
    <t>(46-4-6)*0,200*0,800*0,003*7850/1000</t>
  </si>
  <si>
    <t>4*0,250*0,800*0,003*7850/1000</t>
  </si>
  <si>
    <t>6*0,150*0,800*0,003*7850/1000</t>
  </si>
  <si>
    <t>18*0,200*0,800*0,003*7850/1000</t>
  </si>
  <si>
    <t>67</t>
  </si>
  <si>
    <t>M767104</t>
  </si>
  <si>
    <t xml:space="preserve">spojovací a nespecifikovaný  materiál</t>
  </si>
  <si>
    <t>1416417529</t>
  </si>
  <si>
    <t>8% z hmotnosti</t>
  </si>
  <si>
    <t>(594,644+1739,232)*8/100</t>
  </si>
  <si>
    <t>68</t>
  </si>
  <si>
    <t>767XC0102</t>
  </si>
  <si>
    <t>Dodávka a montáž sportovního pletiva PE, typ uzlové, oko 45/45, příze 2,8 mm, včetně lana, napínacích mechanismů a ok</t>
  </si>
  <si>
    <t>-1976914707</t>
  </si>
  <si>
    <t>2*20,000*(6,000-0,800)</t>
  </si>
  <si>
    <t>69</t>
  </si>
  <si>
    <t>767XC0201</t>
  </si>
  <si>
    <t>Dodávka a montáž kovové 2-kř. brány š. 250 cm, vč. povrchové úpravy, pantů, kování, zástrčí a zámku</t>
  </si>
  <si>
    <t>745243296</t>
  </si>
  <si>
    <t>70</t>
  </si>
  <si>
    <t>767XC0203</t>
  </si>
  <si>
    <t>Dodávka a montáž kovové 1-kř. brány š. 100 cm, vč. povrchové úpravy, pantů, kování a zámku</t>
  </si>
  <si>
    <t>-1336567095</t>
  </si>
  <si>
    <t>71</t>
  </si>
  <si>
    <t>998767101</t>
  </si>
  <si>
    <t>Přesun hmot pro zámečnické konstrukce stanovený z hmotnosti přesunovaného materiálu vodorovná dopravní vzdálenost do 50 m v objektech výšky do 6 m</t>
  </si>
  <si>
    <t>-1428536178</t>
  </si>
  <si>
    <t>783</t>
  </si>
  <si>
    <t>Dokončovací práce - nátěry</t>
  </si>
  <si>
    <t>72</t>
  </si>
  <si>
    <t>783218111</t>
  </si>
  <si>
    <t>Lazurovací nátěr tesařských konstrukcí dvojnásobný syntetický</t>
  </si>
  <si>
    <t>-407933499</t>
  </si>
  <si>
    <t>(48,000+26,000)*2*4*0,400</t>
  </si>
  <si>
    <t>VRN</t>
  </si>
  <si>
    <t>Vedlejší rozpočtové náklady</t>
  </si>
  <si>
    <t>VRN1</t>
  </si>
  <si>
    <t>Průzkumné, geodetické a projektové práce</t>
  </si>
  <si>
    <t>73</t>
  </si>
  <si>
    <t>012203000</t>
  </si>
  <si>
    <t>Geodetické práce při provádění stavby</t>
  </si>
  <si>
    <t>…</t>
  </si>
  <si>
    <t>1024</t>
  </si>
  <si>
    <t>-1084091747</t>
  </si>
  <si>
    <t>74</t>
  </si>
  <si>
    <t>012303000</t>
  </si>
  <si>
    <t>Geodetické práce po výstavbě</t>
  </si>
  <si>
    <t>-735414940</t>
  </si>
  <si>
    <t>75</t>
  </si>
  <si>
    <t>013254000</t>
  </si>
  <si>
    <t>Dokumentace skutečného provedení stavby</t>
  </si>
  <si>
    <t>-299948445</t>
  </si>
  <si>
    <t>VRN3</t>
  </si>
  <si>
    <t>Zařízení staveniště</t>
  </si>
  <si>
    <t>76</t>
  </si>
  <si>
    <t>032903000</t>
  </si>
  <si>
    <t>Náklady na provoz a údržbu vybavení staveniště</t>
  </si>
  <si>
    <t>-1320601796</t>
  </si>
  <si>
    <t>77</t>
  </si>
  <si>
    <t>033203000</t>
  </si>
  <si>
    <t>Energie pro zařízení staveniště</t>
  </si>
  <si>
    <t>1506154353</t>
  </si>
  <si>
    <t>78</t>
  </si>
  <si>
    <t>034103000</t>
  </si>
  <si>
    <t>Oplocení staveniště</t>
  </si>
  <si>
    <t>663550545</t>
  </si>
  <si>
    <t>79</t>
  </si>
  <si>
    <t>039103000</t>
  </si>
  <si>
    <t>Rozebrání, bourání a odvoz zařízení staveniště</t>
  </si>
  <si>
    <t>1146720577</t>
  </si>
  <si>
    <t>VRN4</t>
  </si>
  <si>
    <t>Inženýrská činnost</t>
  </si>
  <si>
    <t>80</t>
  </si>
  <si>
    <t>043194000</t>
  </si>
  <si>
    <t>Ostatní zkoušky</t>
  </si>
  <si>
    <t>-1793503812</t>
  </si>
  <si>
    <t>Statická zatěžovací zkouška - pláň</t>
  </si>
  <si>
    <t>Statická zatěžovací zkouška - kamenivo</t>
  </si>
  <si>
    <t>81</t>
  </si>
  <si>
    <t>045303000</t>
  </si>
  <si>
    <t>Koordinační činnost</t>
  </si>
  <si>
    <t>-1757807008</t>
  </si>
  <si>
    <t>SO 02.2 - Vyústní objekt</t>
  </si>
  <si>
    <t xml:space="preserve">      15 - Zemní práce - zajištění výkopu, násypu a svahu</t>
  </si>
  <si>
    <t xml:space="preserve">      46 - Zpevněné plochy kromě vozovek a železničních svršků</t>
  </si>
  <si>
    <t xml:space="preserve">    998 - Přesun hmot</t>
  </si>
  <si>
    <t>122251501</t>
  </si>
  <si>
    <t>Odkopávky a prokopávky zapažené strojně v hornině třídy těžitelnosti I skupiny 3 do 20 m3</t>
  </si>
  <si>
    <t>-5891596</t>
  </si>
  <si>
    <t>3,400*3,000*0,450</t>
  </si>
  <si>
    <t>132254101</t>
  </si>
  <si>
    <t>Hloubení zapažených rýh šířky do 800 mm strojně s urovnáním dna do předepsaného profilu a spádu v hornině třídy těžitelnosti I skupiny 3 do 20 m3</t>
  </si>
  <si>
    <t>-1255816800</t>
  </si>
  <si>
    <t>3,000*0,500*0,800</t>
  </si>
  <si>
    <t>Zemní práce - zajištění výkopu, násypu a svahu</t>
  </si>
  <si>
    <t>153191111</t>
  </si>
  <si>
    <t>Zřízení variabilního pažení výkopu svařovaným ocelovým ohlubňovým rámem se štětovnicemi plochy výkopu do 30 m2</t>
  </si>
  <si>
    <t>-1749975090</t>
  </si>
  <si>
    <t>(4,000+2,000*2)*1,000</t>
  </si>
  <si>
    <t>153191221</t>
  </si>
  <si>
    <t>Odstranění variabilního pažení výkopu svařovaným ocelovým ohlubňovým rámem se štětovnicemi plochy výkopu do 30 m2</t>
  </si>
  <si>
    <t>725293009</t>
  </si>
  <si>
    <t>-881912423</t>
  </si>
  <si>
    <t>4,590+1,200</t>
  </si>
  <si>
    <t>-769427373</t>
  </si>
  <si>
    <t>1732122474</t>
  </si>
  <si>
    <t>-1231583618</t>
  </si>
  <si>
    <t>-2114770572</t>
  </si>
  <si>
    <t>(4,590+1,200)*2,0</t>
  </si>
  <si>
    <t>451315111</t>
  </si>
  <si>
    <t>Podkladní nebo vyrovnávací vrstva z betonu prostého tř. C 25/30, ve vrstvě do 100 mm</t>
  </si>
  <si>
    <t>CS ÚRS 2020 01</t>
  </si>
  <si>
    <t>-820076198</t>
  </si>
  <si>
    <t>3,400*3,000</t>
  </si>
  <si>
    <t>451571211</t>
  </si>
  <si>
    <t>Lože pod dlažby z kameniva těženého hrubého, tl. vrstvy do 100 mm</t>
  </si>
  <si>
    <t>1170865450</t>
  </si>
  <si>
    <t>Zpevněné plochy kromě vozovek a železničních svršků</t>
  </si>
  <si>
    <t>461211821</t>
  </si>
  <si>
    <t>Patka pro dlažbu z lomového kamene lomařsky upraveného zděná na cementovou maltu s vyspárováním cementovou maltou MC 15</t>
  </si>
  <si>
    <t>-1923419492</t>
  </si>
  <si>
    <t>465513327</t>
  </si>
  <si>
    <t>Dlažba z lomového kamene lomařsky upraveného na cementovou maltu, s vyspárováním cementovou maltou, tl. kamene 300 mm</t>
  </si>
  <si>
    <t>1469866978</t>
  </si>
  <si>
    <t>899623171</t>
  </si>
  <si>
    <t>Obetonování potrubí nebo zdiva stok betonem prostým v otevřeném výkopu, beton tř. C 25/30</t>
  </si>
  <si>
    <t>-1939153926</t>
  </si>
  <si>
    <t>1,400*1,000*0,300</t>
  </si>
  <si>
    <t>1,400*0,600*0,300</t>
  </si>
  <si>
    <t>998</t>
  </si>
  <si>
    <t>Přesun hmot</t>
  </si>
  <si>
    <t>998332011</t>
  </si>
  <si>
    <t>Přesun hmot pro úpravy vodních toků a kanály, hráze rybníků apod. dopravní vzdálenost do 500 m</t>
  </si>
  <si>
    <t>252464196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</si>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</sst>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8" fillId="0" borderId="29" xfId="0" applyFont="1" applyBorder="1" applyAlignment="1">
      <alignment horizontal="left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9" fillId="0" borderId="1" xfId="0" applyFont="1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2" fillId="0" borderId="29" xfId="0" applyFont="1" applyBorder="1" applyAlignment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37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40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41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42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43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44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45</v>
      </c>
      <c r="E29" s="47"/>
      <c r="F29" s="32" t="s">
        <v>46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47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48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49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50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51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52</v>
      </c>
      <c r="U35" s="54"/>
      <c r="V35" s="54"/>
      <c r="W35" s="54"/>
      <c r="X35" s="56" t="s">
        <v>53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54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EP-20-12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Rekonstrukce sportovního fotbalového areálu Cihelny Rohatec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Rohatec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21. 8. 2020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Obec Rohatec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32</v>
      </c>
      <c r="AJ49" s="40"/>
      <c r="AK49" s="40"/>
      <c r="AL49" s="40"/>
      <c r="AM49" s="73" t="str">
        <f>IF(E17="","",E17)</f>
        <v>Eva Palová</v>
      </c>
      <c r="AN49" s="64"/>
      <c r="AO49" s="64"/>
      <c r="AP49" s="64"/>
      <c r="AQ49" s="40"/>
      <c r="AR49" s="44"/>
      <c r="AS49" s="74" t="s">
        <v>55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30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Marek Pala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56</v>
      </c>
      <c r="D52" s="87"/>
      <c r="E52" s="87"/>
      <c r="F52" s="87"/>
      <c r="G52" s="87"/>
      <c r="H52" s="88"/>
      <c r="I52" s="89" t="s">
        <v>57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58</v>
      </c>
      <c r="AH52" s="87"/>
      <c r="AI52" s="87"/>
      <c r="AJ52" s="87"/>
      <c r="AK52" s="87"/>
      <c r="AL52" s="87"/>
      <c r="AM52" s="87"/>
      <c r="AN52" s="89" t="s">
        <v>59</v>
      </c>
      <c r="AO52" s="87"/>
      <c r="AP52" s="87"/>
      <c r="AQ52" s="91" t="s">
        <v>60</v>
      </c>
      <c r="AR52" s="44"/>
      <c r="AS52" s="92" t="s">
        <v>61</v>
      </c>
      <c r="AT52" s="93" t="s">
        <v>62</v>
      </c>
      <c r="AU52" s="93" t="s">
        <v>63</v>
      </c>
      <c r="AV52" s="93" t="s">
        <v>64</v>
      </c>
      <c r="AW52" s="93" t="s">
        <v>65</v>
      </c>
      <c r="AX52" s="93" t="s">
        <v>66</v>
      </c>
      <c r="AY52" s="93" t="s">
        <v>67</v>
      </c>
      <c r="AZ52" s="93" t="s">
        <v>68</v>
      </c>
      <c r="BA52" s="93" t="s">
        <v>69</v>
      </c>
      <c r="BB52" s="93" t="s">
        <v>70</v>
      </c>
      <c r="BC52" s="93" t="s">
        <v>71</v>
      </c>
      <c r="BD52" s="94" t="s">
        <v>72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73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ROUND(SUM(AG55:AG56),2)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ROUND(SUM(AS55:AS56),2)</f>
        <v>0</v>
      </c>
      <c r="AT54" s="106">
        <f>ROUND(SUM(AV54:AW54),2)</f>
        <v>0</v>
      </c>
      <c r="AU54" s="107">
        <f>ROUND(SUM(AU55:AU56),5)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ROUND(SUM(AZ55:AZ56),2)</f>
        <v>0</v>
      </c>
      <c r="BA54" s="106">
        <f>ROUND(SUM(BA55:BA56),2)</f>
        <v>0</v>
      </c>
      <c r="BB54" s="106">
        <f>ROUND(SUM(BB55:BB56),2)</f>
        <v>0</v>
      </c>
      <c r="BC54" s="106">
        <f>ROUND(SUM(BC55:BC56),2)</f>
        <v>0</v>
      </c>
      <c r="BD54" s="108">
        <f>ROUND(SUM(BD55:BD56),2)</f>
        <v>0</v>
      </c>
      <c r="BE54" s="6"/>
      <c r="BS54" s="109" t="s">
        <v>74</v>
      </c>
      <c r="BT54" s="109" t="s">
        <v>75</v>
      </c>
      <c r="BU54" s="110" t="s">
        <v>76</v>
      </c>
      <c r="BV54" s="109" t="s">
        <v>77</v>
      </c>
      <c r="BW54" s="109" t="s">
        <v>5</v>
      </c>
      <c r="BX54" s="109" t="s">
        <v>78</v>
      </c>
      <c r="CL54" s="109" t="s">
        <v>19</v>
      </c>
    </row>
    <row r="55" s="7" customFormat="1" ht="24.75" customHeight="1">
      <c r="A55" s="111" t="s">
        <v>79</v>
      </c>
      <c r="B55" s="112"/>
      <c r="C55" s="113"/>
      <c r="D55" s="114" t="s">
        <v>80</v>
      </c>
      <c r="E55" s="114"/>
      <c r="F55" s="114"/>
      <c r="G55" s="114"/>
      <c r="H55" s="114"/>
      <c r="I55" s="115"/>
      <c r="J55" s="114" t="s">
        <v>81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 02.1 - Fotbalové tréni...'!J30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82</v>
      </c>
      <c r="AR55" s="118"/>
      <c r="AS55" s="119">
        <v>0</v>
      </c>
      <c r="AT55" s="120">
        <f>ROUND(SUM(AV55:AW55),2)</f>
        <v>0</v>
      </c>
      <c r="AU55" s="121">
        <f>'SO 02.1 - Fotbalové tréni...'!P110</f>
        <v>0</v>
      </c>
      <c r="AV55" s="120">
        <f>'SO 02.1 - Fotbalové tréni...'!J33</f>
        <v>0</v>
      </c>
      <c r="AW55" s="120">
        <f>'SO 02.1 - Fotbalové tréni...'!J34</f>
        <v>0</v>
      </c>
      <c r="AX55" s="120">
        <f>'SO 02.1 - Fotbalové tréni...'!J35</f>
        <v>0</v>
      </c>
      <c r="AY55" s="120">
        <f>'SO 02.1 - Fotbalové tréni...'!J36</f>
        <v>0</v>
      </c>
      <c r="AZ55" s="120">
        <f>'SO 02.1 - Fotbalové tréni...'!F33</f>
        <v>0</v>
      </c>
      <c r="BA55" s="120">
        <f>'SO 02.1 - Fotbalové tréni...'!F34</f>
        <v>0</v>
      </c>
      <c r="BB55" s="120">
        <f>'SO 02.1 - Fotbalové tréni...'!F35</f>
        <v>0</v>
      </c>
      <c r="BC55" s="120">
        <f>'SO 02.1 - Fotbalové tréni...'!F36</f>
        <v>0</v>
      </c>
      <c r="BD55" s="122">
        <f>'SO 02.1 - Fotbalové tréni...'!F37</f>
        <v>0</v>
      </c>
      <c r="BE55" s="7"/>
      <c r="BT55" s="123" t="s">
        <v>83</v>
      </c>
      <c r="BV55" s="123" t="s">
        <v>77</v>
      </c>
      <c r="BW55" s="123" t="s">
        <v>84</v>
      </c>
      <c r="BX55" s="123" t="s">
        <v>5</v>
      </c>
      <c r="CL55" s="123" t="s">
        <v>19</v>
      </c>
      <c r="CM55" s="123" t="s">
        <v>85</v>
      </c>
    </row>
    <row r="56" s="7" customFormat="1" ht="24.75" customHeight="1">
      <c r="A56" s="111" t="s">
        <v>79</v>
      </c>
      <c r="B56" s="112"/>
      <c r="C56" s="113"/>
      <c r="D56" s="114" t="s">
        <v>86</v>
      </c>
      <c r="E56" s="114"/>
      <c r="F56" s="114"/>
      <c r="G56" s="114"/>
      <c r="H56" s="114"/>
      <c r="I56" s="115"/>
      <c r="J56" s="114" t="s">
        <v>87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 02.2 - Vyústní objekt'!J30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82</v>
      </c>
      <c r="AR56" s="118"/>
      <c r="AS56" s="124">
        <v>0</v>
      </c>
      <c r="AT56" s="125">
        <f>ROUND(SUM(AV56:AW56),2)</f>
        <v>0</v>
      </c>
      <c r="AU56" s="126">
        <f>'SO 02.2 - Vyústní objekt'!P92</f>
        <v>0</v>
      </c>
      <c r="AV56" s="125">
        <f>'SO 02.2 - Vyústní objekt'!J33</f>
        <v>0</v>
      </c>
      <c r="AW56" s="125">
        <f>'SO 02.2 - Vyústní objekt'!J34</f>
        <v>0</v>
      </c>
      <c r="AX56" s="125">
        <f>'SO 02.2 - Vyústní objekt'!J35</f>
        <v>0</v>
      </c>
      <c r="AY56" s="125">
        <f>'SO 02.2 - Vyústní objekt'!J36</f>
        <v>0</v>
      </c>
      <c r="AZ56" s="125">
        <f>'SO 02.2 - Vyústní objekt'!F33</f>
        <v>0</v>
      </c>
      <c r="BA56" s="125">
        <f>'SO 02.2 - Vyústní objekt'!F34</f>
        <v>0</v>
      </c>
      <c r="BB56" s="125">
        <f>'SO 02.2 - Vyústní objekt'!F35</f>
        <v>0</v>
      </c>
      <c r="BC56" s="125">
        <f>'SO 02.2 - Vyústní objekt'!F36</f>
        <v>0</v>
      </c>
      <c r="BD56" s="127">
        <f>'SO 02.2 - Vyústní objekt'!F37</f>
        <v>0</v>
      </c>
      <c r="BE56" s="7"/>
      <c r="BT56" s="123" t="s">
        <v>83</v>
      </c>
      <c r="BV56" s="123" t="s">
        <v>77</v>
      </c>
      <c r="BW56" s="123" t="s">
        <v>88</v>
      </c>
      <c r="BX56" s="123" t="s">
        <v>5</v>
      </c>
      <c r="CL56" s="123" t="s">
        <v>19</v>
      </c>
      <c r="CM56" s="123" t="s">
        <v>85</v>
      </c>
    </row>
    <row r="57" s="2" customFormat="1" ht="30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  <row r="58" s="2" customFormat="1" ht="6.96" customHeight="1">
      <c r="A58" s="38"/>
      <c r="B58" s="59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44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</sheetData>
  <sheetProtection sheet="1" formatColumns="0" formatRows="0" objects="1" scenarios="1" spinCount="100000" saltValue="LauxrU8l7/lmv6j6dzBQXl+kaul4ItMMU8zyX+zXETOsTWJtNEb0a6/L+x1f2eMJ8HzRvRUe9dwP1pFao1b6vQ==" hashValue="XYjmMTnlrJyoYeN/vXj5YTLSme15teapGGxHk4nFq/K1HQTuW62Hg0r+/RmP8HhXUi7tN6MQ/89Tl6PnlVVkMg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 02.1 - Fotbalové tréni...'!C2" display="/"/>
    <hyperlink ref="A56" location="'SO 02.2 - Vyústní objekt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85</v>
      </c>
    </row>
    <row r="4" s="1" customFormat="1" ht="24.96" customHeight="1">
      <c r="B4" s="20"/>
      <c r="D4" s="130" t="s">
        <v>89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Rekonstrukce sportovního fotbalového areálu Cihelny Rohatec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21. 8. 2020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27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28</v>
      </c>
      <c r="F15" s="38"/>
      <c r="G15" s="38"/>
      <c r="H15" s="38"/>
      <c r="I15" s="132" t="s">
        <v>29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30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29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32</v>
      </c>
      <c r="E20" s="38"/>
      <c r="F20" s="38"/>
      <c r="G20" s="38"/>
      <c r="H20" s="38"/>
      <c r="I20" s="132" t="s">
        <v>26</v>
      </c>
      <c r="J20" s="136" t="s">
        <v>33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34</v>
      </c>
      <c r="F21" s="38"/>
      <c r="G21" s="38"/>
      <c r="H21" s="38"/>
      <c r="I21" s="132" t="s">
        <v>29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37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38</v>
      </c>
      <c r="F24" s="38"/>
      <c r="G24" s="38"/>
      <c r="H24" s="38"/>
      <c r="I24" s="132" t="s">
        <v>29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39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41</v>
      </c>
      <c r="E30" s="38"/>
      <c r="F30" s="38"/>
      <c r="G30" s="38"/>
      <c r="H30" s="38"/>
      <c r="I30" s="38"/>
      <c r="J30" s="144">
        <f>ROUND(J110,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43</v>
      </c>
      <c r="G32" s="38"/>
      <c r="H32" s="38"/>
      <c r="I32" s="145" t="s">
        <v>42</v>
      </c>
      <c r="J32" s="145" t="s">
        <v>44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45</v>
      </c>
      <c r="E33" s="132" t="s">
        <v>46</v>
      </c>
      <c r="F33" s="147">
        <f>ROUND((SUM(BE110:BE493)),  2)</f>
        <v>0</v>
      </c>
      <c r="G33" s="38"/>
      <c r="H33" s="38"/>
      <c r="I33" s="148">
        <v>0.20999999999999999</v>
      </c>
      <c r="J33" s="147">
        <f>ROUND(((SUM(BE110:BE493))*I33),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47</v>
      </c>
      <c r="F34" s="147">
        <f>ROUND((SUM(BF110:BF493)),  2)</f>
        <v>0</v>
      </c>
      <c r="G34" s="38"/>
      <c r="H34" s="38"/>
      <c r="I34" s="148">
        <v>0.14999999999999999</v>
      </c>
      <c r="J34" s="147">
        <f>ROUND(((SUM(BF110:BF493))*I34),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48</v>
      </c>
      <c r="F35" s="147">
        <f>ROUND((SUM(BG110:BG493)),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49</v>
      </c>
      <c r="F36" s="147">
        <f>ROUND((SUM(BH110:BH493)),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50</v>
      </c>
      <c r="F37" s="147">
        <f>ROUND((SUM(BI110:BI493)),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51</v>
      </c>
      <c r="E39" s="151"/>
      <c r="F39" s="151"/>
      <c r="G39" s="152" t="s">
        <v>52</v>
      </c>
      <c r="H39" s="153" t="s">
        <v>53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Rekonstrukce sportovního fotbalového areálu Cihelny Rohatec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02.1 - Fotbalové tréninkové hřiště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Rohatec</v>
      </c>
      <c r="G52" s="40"/>
      <c r="H52" s="40"/>
      <c r="I52" s="32" t="s">
        <v>23</v>
      </c>
      <c r="J52" s="72" t="str">
        <f>IF(J12="","",J12)</f>
        <v>21. 8. 2020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Rohatec</v>
      </c>
      <c r="G54" s="40"/>
      <c r="H54" s="40"/>
      <c r="I54" s="32" t="s">
        <v>32</v>
      </c>
      <c r="J54" s="36" t="str">
        <f>E21</f>
        <v>Eva Palová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30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Marek Pala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93</v>
      </c>
      <c r="D57" s="162"/>
      <c r="E57" s="162"/>
      <c r="F57" s="162"/>
      <c r="G57" s="162"/>
      <c r="H57" s="162"/>
      <c r="I57" s="162"/>
      <c r="J57" s="163" t="s">
        <v>94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73</v>
      </c>
      <c r="D59" s="40"/>
      <c r="E59" s="40"/>
      <c r="F59" s="40"/>
      <c r="G59" s="40"/>
      <c r="H59" s="40"/>
      <c r="I59" s="40"/>
      <c r="J59" s="102">
        <f>J110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95</v>
      </c>
    </row>
    <row r="60" s="9" customFormat="1" ht="24.96" customHeight="1">
      <c r="A60" s="9"/>
      <c r="B60" s="165"/>
      <c r="C60" s="166"/>
      <c r="D60" s="167" t="s">
        <v>96</v>
      </c>
      <c r="E60" s="168"/>
      <c r="F60" s="168"/>
      <c r="G60" s="168"/>
      <c r="H60" s="168"/>
      <c r="I60" s="168"/>
      <c r="J60" s="169">
        <f>J111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97</v>
      </c>
      <c r="E61" s="174"/>
      <c r="F61" s="174"/>
      <c r="G61" s="174"/>
      <c r="H61" s="174"/>
      <c r="I61" s="174"/>
      <c r="J61" s="175">
        <f>J112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71"/>
      <c r="C62" s="172"/>
      <c r="D62" s="173" t="s">
        <v>98</v>
      </c>
      <c r="E62" s="174"/>
      <c r="F62" s="174"/>
      <c r="G62" s="174"/>
      <c r="H62" s="174"/>
      <c r="I62" s="174"/>
      <c r="J62" s="175">
        <f>J113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71"/>
      <c r="C63" s="172"/>
      <c r="D63" s="173" t="s">
        <v>99</v>
      </c>
      <c r="E63" s="174"/>
      <c r="F63" s="174"/>
      <c r="G63" s="174"/>
      <c r="H63" s="174"/>
      <c r="I63" s="174"/>
      <c r="J63" s="175">
        <f>J126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71"/>
      <c r="C64" s="172"/>
      <c r="D64" s="173" t="s">
        <v>100</v>
      </c>
      <c r="E64" s="174"/>
      <c r="F64" s="174"/>
      <c r="G64" s="174"/>
      <c r="H64" s="174"/>
      <c r="I64" s="174"/>
      <c r="J64" s="175">
        <f>J157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71"/>
      <c r="C65" s="172"/>
      <c r="D65" s="173" t="s">
        <v>101</v>
      </c>
      <c r="E65" s="174"/>
      <c r="F65" s="174"/>
      <c r="G65" s="174"/>
      <c r="H65" s="174"/>
      <c r="I65" s="174"/>
      <c r="J65" s="175">
        <f>J189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71"/>
      <c r="C66" s="172"/>
      <c r="D66" s="173" t="s">
        <v>102</v>
      </c>
      <c r="E66" s="174"/>
      <c r="F66" s="174"/>
      <c r="G66" s="174"/>
      <c r="H66" s="174"/>
      <c r="I66" s="174"/>
      <c r="J66" s="175">
        <f>J208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1"/>
      <c r="C67" s="172"/>
      <c r="D67" s="173" t="s">
        <v>103</v>
      </c>
      <c r="E67" s="174"/>
      <c r="F67" s="174"/>
      <c r="G67" s="174"/>
      <c r="H67" s="174"/>
      <c r="I67" s="174"/>
      <c r="J67" s="175">
        <f>J231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71"/>
      <c r="C68" s="172"/>
      <c r="D68" s="173" t="s">
        <v>104</v>
      </c>
      <c r="E68" s="174"/>
      <c r="F68" s="174"/>
      <c r="G68" s="174"/>
      <c r="H68" s="174"/>
      <c r="I68" s="174"/>
      <c r="J68" s="175">
        <f>J232</f>
        <v>0</v>
      </c>
      <c r="K68" s="172"/>
      <c r="L68" s="17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71"/>
      <c r="C69" s="172"/>
      <c r="D69" s="173" t="s">
        <v>105</v>
      </c>
      <c r="E69" s="174"/>
      <c r="F69" s="174"/>
      <c r="G69" s="174"/>
      <c r="H69" s="174"/>
      <c r="I69" s="174"/>
      <c r="J69" s="175">
        <f>J300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1"/>
      <c r="C70" s="172"/>
      <c r="D70" s="173" t="s">
        <v>106</v>
      </c>
      <c r="E70" s="174"/>
      <c r="F70" s="174"/>
      <c r="G70" s="174"/>
      <c r="H70" s="174"/>
      <c r="I70" s="174"/>
      <c r="J70" s="175">
        <f>J347</f>
        <v>0</v>
      </c>
      <c r="K70" s="172"/>
      <c r="L70" s="17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71"/>
      <c r="C71" s="172"/>
      <c r="D71" s="173" t="s">
        <v>107</v>
      </c>
      <c r="E71" s="174"/>
      <c r="F71" s="174"/>
      <c r="G71" s="174"/>
      <c r="H71" s="174"/>
      <c r="I71" s="174"/>
      <c r="J71" s="175">
        <f>J348</f>
        <v>0</v>
      </c>
      <c r="K71" s="172"/>
      <c r="L71" s="17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1"/>
      <c r="C72" s="172"/>
      <c r="D72" s="173" t="s">
        <v>108</v>
      </c>
      <c r="E72" s="174"/>
      <c r="F72" s="174"/>
      <c r="G72" s="174"/>
      <c r="H72" s="174"/>
      <c r="I72" s="174"/>
      <c r="J72" s="175">
        <f>J352</f>
        <v>0</v>
      </c>
      <c r="K72" s="172"/>
      <c r="L72" s="17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71"/>
      <c r="C73" s="172"/>
      <c r="D73" s="173" t="s">
        <v>109</v>
      </c>
      <c r="E73" s="174"/>
      <c r="F73" s="174"/>
      <c r="G73" s="174"/>
      <c r="H73" s="174"/>
      <c r="I73" s="174"/>
      <c r="J73" s="175">
        <f>J353</f>
        <v>0</v>
      </c>
      <c r="K73" s="172"/>
      <c r="L73" s="17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71"/>
      <c r="C74" s="172"/>
      <c r="D74" s="173" t="s">
        <v>110</v>
      </c>
      <c r="E74" s="174"/>
      <c r="F74" s="174"/>
      <c r="G74" s="174"/>
      <c r="H74" s="174"/>
      <c r="I74" s="174"/>
      <c r="J74" s="175">
        <f>J380</f>
        <v>0</v>
      </c>
      <c r="K74" s="172"/>
      <c r="L74" s="17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71"/>
      <c r="C75" s="172"/>
      <c r="D75" s="173" t="s">
        <v>111</v>
      </c>
      <c r="E75" s="174"/>
      <c r="F75" s="174"/>
      <c r="G75" s="174"/>
      <c r="H75" s="174"/>
      <c r="I75" s="174"/>
      <c r="J75" s="175">
        <f>J388</f>
        <v>0</v>
      </c>
      <c r="K75" s="172"/>
      <c r="L75" s="17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71"/>
      <c r="C76" s="172"/>
      <c r="D76" s="173" t="s">
        <v>112</v>
      </c>
      <c r="E76" s="174"/>
      <c r="F76" s="174"/>
      <c r="G76" s="174"/>
      <c r="H76" s="174"/>
      <c r="I76" s="174"/>
      <c r="J76" s="175">
        <f>J399</f>
        <v>0</v>
      </c>
      <c r="K76" s="172"/>
      <c r="L76" s="17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1"/>
      <c r="C77" s="172"/>
      <c r="D77" s="173" t="s">
        <v>113</v>
      </c>
      <c r="E77" s="174"/>
      <c r="F77" s="174"/>
      <c r="G77" s="174"/>
      <c r="H77" s="174"/>
      <c r="I77" s="174"/>
      <c r="J77" s="175">
        <f>J402</f>
        <v>0</v>
      </c>
      <c r="K77" s="172"/>
      <c r="L77" s="17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71"/>
      <c r="C78" s="172"/>
      <c r="D78" s="173" t="s">
        <v>114</v>
      </c>
      <c r="E78" s="174"/>
      <c r="F78" s="174"/>
      <c r="G78" s="174"/>
      <c r="H78" s="174"/>
      <c r="I78" s="174"/>
      <c r="J78" s="175">
        <f>J403</f>
        <v>0</v>
      </c>
      <c r="K78" s="172"/>
      <c r="L78" s="17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71"/>
      <c r="C79" s="172"/>
      <c r="D79" s="173" t="s">
        <v>115</v>
      </c>
      <c r="E79" s="174"/>
      <c r="F79" s="174"/>
      <c r="G79" s="174"/>
      <c r="H79" s="174"/>
      <c r="I79" s="174"/>
      <c r="J79" s="175">
        <f>J406</f>
        <v>0</v>
      </c>
      <c r="K79" s="172"/>
      <c r="L79" s="17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1"/>
      <c r="C80" s="172"/>
      <c r="D80" s="173" t="s">
        <v>116</v>
      </c>
      <c r="E80" s="174"/>
      <c r="F80" s="174"/>
      <c r="G80" s="174"/>
      <c r="H80" s="174"/>
      <c r="I80" s="174"/>
      <c r="J80" s="175">
        <f>J411</f>
        <v>0</v>
      </c>
      <c r="K80" s="172"/>
      <c r="L80" s="17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71"/>
      <c r="C81" s="172"/>
      <c r="D81" s="173" t="s">
        <v>117</v>
      </c>
      <c r="E81" s="174"/>
      <c r="F81" s="174"/>
      <c r="G81" s="174"/>
      <c r="H81" s="174"/>
      <c r="I81" s="174"/>
      <c r="J81" s="175">
        <f>J412</f>
        <v>0</v>
      </c>
      <c r="K81" s="172"/>
      <c r="L81" s="17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1"/>
      <c r="C82" s="172"/>
      <c r="D82" s="173" t="s">
        <v>118</v>
      </c>
      <c r="E82" s="174"/>
      <c r="F82" s="174"/>
      <c r="G82" s="174"/>
      <c r="H82" s="174"/>
      <c r="I82" s="174"/>
      <c r="J82" s="175">
        <f>J420</f>
        <v>0</v>
      </c>
      <c r="K82" s="172"/>
      <c r="L82" s="17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9" customFormat="1" ht="24.96" customHeight="1">
      <c r="A83" s="9"/>
      <c r="B83" s="165"/>
      <c r="C83" s="166"/>
      <c r="D83" s="167" t="s">
        <v>119</v>
      </c>
      <c r="E83" s="168"/>
      <c r="F83" s="168"/>
      <c r="G83" s="168"/>
      <c r="H83" s="168"/>
      <c r="I83" s="168"/>
      <c r="J83" s="169">
        <f>J422</f>
        <v>0</v>
      </c>
      <c r="K83" s="166"/>
      <c r="L83" s="170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="10" customFormat="1" ht="19.92" customHeight="1">
      <c r="A84" s="10"/>
      <c r="B84" s="171"/>
      <c r="C84" s="172"/>
      <c r="D84" s="173" t="s">
        <v>120</v>
      </c>
      <c r="E84" s="174"/>
      <c r="F84" s="174"/>
      <c r="G84" s="174"/>
      <c r="H84" s="174"/>
      <c r="I84" s="174"/>
      <c r="J84" s="175">
        <f>J423</f>
        <v>0</v>
      </c>
      <c r="K84" s="172"/>
      <c r="L84" s="176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71"/>
      <c r="C85" s="172"/>
      <c r="D85" s="173" t="s">
        <v>121</v>
      </c>
      <c r="E85" s="174"/>
      <c r="F85" s="174"/>
      <c r="G85" s="174"/>
      <c r="H85" s="174"/>
      <c r="I85" s="174"/>
      <c r="J85" s="175">
        <f>J430</f>
        <v>0</v>
      </c>
      <c r="K85" s="172"/>
      <c r="L85" s="176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71"/>
      <c r="C86" s="172"/>
      <c r="D86" s="173" t="s">
        <v>122</v>
      </c>
      <c r="E86" s="174"/>
      <c r="F86" s="174"/>
      <c r="G86" s="174"/>
      <c r="H86" s="174"/>
      <c r="I86" s="174"/>
      <c r="J86" s="175">
        <f>J474</f>
        <v>0</v>
      </c>
      <c r="K86" s="172"/>
      <c r="L86" s="176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9" customFormat="1" ht="24.96" customHeight="1">
      <c r="A87" s="9"/>
      <c r="B87" s="165"/>
      <c r="C87" s="166"/>
      <c r="D87" s="167" t="s">
        <v>123</v>
      </c>
      <c r="E87" s="168"/>
      <c r="F87" s="168"/>
      <c r="G87" s="168"/>
      <c r="H87" s="168"/>
      <c r="I87" s="168"/>
      <c r="J87" s="169">
        <f>J477</f>
        <v>0</v>
      </c>
      <c r="K87" s="166"/>
      <c r="L87" s="170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s="10" customFormat="1" ht="19.92" customHeight="1">
      <c r="A88" s="10"/>
      <c r="B88" s="171"/>
      <c r="C88" s="172"/>
      <c r="D88" s="173" t="s">
        <v>124</v>
      </c>
      <c r="E88" s="174"/>
      <c r="F88" s="174"/>
      <c r="G88" s="174"/>
      <c r="H88" s="174"/>
      <c r="I88" s="174"/>
      <c r="J88" s="175">
        <f>J478</f>
        <v>0</v>
      </c>
      <c r="K88" s="172"/>
      <c r="L88" s="176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71"/>
      <c r="C89" s="172"/>
      <c r="D89" s="173" t="s">
        <v>125</v>
      </c>
      <c r="E89" s="174"/>
      <c r="F89" s="174"/>
      <c r="G89" s="174"/>
      <c r="H89" s="174"/>
      <c r="I89" s="174"/>
      <c r="J89" s="175">
        <f>J482</f>
        <v>0</v>
      </c>
      <c r="K89" s="172"/>
      <c r="L89" s="176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71"/>
      <c r="C90" s="172"/>
      <c r="D90" s="173" t="s">
        <v>126</v>
      </c>
      <c r="E90" s="174"/>
      <c r="F90" s="174"/>
      <c r="G90" s="174"/>
      <c r="H90" s="174"/>
      <c r="I90" s="174"/>
      <c r="J90" s="175">
        <f>J487</f>
        <v>0</v>
      </c>
      <c r="K90" s="172"/>
      <c r="L90" s="176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2" customFormat="1" ht="21.84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59"/>
      <c r="C92" s="60"/>
      <c r="D92" s="60"/>
      <c r="E92" s="60"/>
      <c r="F92" s="60"/>
      <c r="G92" s="60"/>
      <c r="H92" s="60"/>
      <c r="I92" s="60"/>
      <c r="J92" s="60"/>
      <c r="K92" s="6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6" s="2" customFormat="1" ht="6.96" customHeight="1">
      <c r="A96" s="38"/>
      <c r="B96" s="61"/>
      <c r="C96" s="62"/>
      <c r="D96" s="62"/>
      <c r="E96" s="62"/>
      <c r="F96" s="62"/>
      <c r="G96" s="62"/>
      <c r="H96" s="62"/>
      <c r="I96" s="62"/>
      <c r="J96" s="62"/>
      <c r="K96" s="62"/>
      <c r="L96" s="13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4.96" customHeight="1">
      <c r="A97" s="38"/>
      <c r="B97" s="39"/>
      <c r="C97" s="23" t="s">
        <v>127</v>
      </c>
      <c r="D97" s="40"/>
      <c r="E97" s="40"/>
      <c r="F97" s="40"/>
      <c r="G97" s="40"/>
      <c r="H97" s="40"/>
      <c r="I97" s="40"/>
      <c r="J97" s="40"/>
      <c r="K97" s="40"/>
      <c r="L97" s="13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6.96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13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12" customHeight="1">
      <c r="A99" s="38"/>
      <c r="B99" s="39"/>
      <c r="C99" s="32" t="s">
        <v>16</v>
      </c>
      <c r="D99" s="40"/>
      <c r="E99" s="40"/>
      <c r="F99" s="40"/>
      <c r="G99" s="40"/>
      <c r="H99" s="40"/>
      <c r="I99" s="40"/>
      <c r="J99" s="40"/>
      <c r="K99" s="40"/>
      <c r="L99" s="13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16.5" customHeight="1">
      <c r="A100" s="38"/>
      <c r="B100" s="39"/>
      <c r="C100" s="40"/>
      <c r="D100" s="40"/>
      <c r="E100" s="160" t="str">
        <f>E7</f>
        <v>Rekonstrukce sportovního fotbalového areálu Cihelny Rohatec</v>
      </c>
      <c r="F100" s="32"/>
      <c r="G100" s="32"/>
      <c r="H100" s="32"/>
      <c r="I100" s="40"/>
      <c r="J100" s="40"/>
      <c r="K100" s="40"/>
      <c r="L100" s="134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2" customFormat="1" ht="12" customHeight="1">
      <c r="A101" s="38"/>
      <c r="B101" s="39"/>
      <c r="C101" s="32" t="s">
        <v>90</v>
      </c>
      <c r="D101" s="40"/>
      <c r="E101" s="40"/>
      <c r="F101" s="40"/>
      <c r="G101" s="40"/>
      <c r="H101" s="40"/>
      <c r="I101" s="40"/>
      <c r="J101" s="40"/>
      <c r="K101" s="40"/>
      <c r="L101" s="134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16.5" customHeight="1">
      <c r="A102" s="38"/>
      <c r="B102" s="39"/>
      <c r="C102" s="40"/>
      <c r="D102" s="40"/>
      <c r="E102" s="69" t="str">
        <f>E9</f>
        <v>SO 02.1 - Fotbalové tréninkové hřiště</v>
      </c>
      <c r="F102" s="40"/>
      <c r="G102" s="40"/>
      <c r="H102" s="40"/>
      <c r="I102" s="40"/>
      <c r="J102" s="40"/>
      <c r="K102" s="40"/>
      <c r="L102" s="13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134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12" customHeight="1">
      <c r="A104" s="38"/>
      <c r="B104" s="39"/>
      <c r="C104" s="32" t="s">
        <v>21</v>
      </c>
      <c r="D104" s="40"/>
      <c r="E104" s="40"/>
      <c r="F104" s="27" t="str">
        <f>F12</f>
        <v>Rohatec</v>
      </c>
      <c r="G104" s="40"/>
      <c r="H104" s="40"/>
      <c r="I104" s="32" t="s">
        <v>23</v>
      </c>
      <c r="J104" s="72" t="str">
        <f>IF(J12="","",J12)</f>
        <v>21. 8. 2020</v>
      </c>
      <c r="K104" s="40"/>
      <c r="L104" s="134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134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5.15" customHeight="1">
      <c r="A106" s="38"/>
      <c r="B106" s="39"/>
      <c r="C106" s="32" t="s">
        <v>25</v>
      </c>
      <c r="D106" s="40"/>
      <c r="E106" s="40"/>
      <c r="F106" s="27" t="str">
        <f>E15</f>
        <v>Obec Rohatec</v>
      </c>
      <c r="G106" s="40"/>
      <c r="H106" s="40"/>
      <c r="I106" s="32" t="s">
        <v>32</v>
      </c>
      <c r="J106" s="36" t="str">
        <f>E21</f>
        <v>Eva Palová</v>
      </c>
      <c r="K106" s="40"/>
      <c r="L106" s="134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5.15" customHeight="1">
      <c r="A107" s="38"/>
      <c r="B107" s="39"/>
      <c r="C107" s="32" t="s">
        <v>30</v>
      </c>
      <c r="D107" s="40"/>
      <c r="E107" s="40"/>
      <c r="F107" s="27" t="str">
        <f>IF(E18="","",E18)</f>
        <v>Vyplň údaj</v>
      </c>
      <c r="G107" s="40"/>
      <c r="H107" s="40"/>
      <c r="I107" s="32" t="s">
        <v>36</v>
      </c>
      <c r="J107" s="36" t="str">
        <f>E24</f>
        <v>Marek Pala</v>
      </c>
      <c r="K107" s="40"/>
      <c r="L107" s="134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0.32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134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11" customFormat="1" ht="29.28" customHeight="1">
      <c r="A109" s="177"/>
      <c r="B109" s="178"/>
      <c r="C109" s="179" t="s">
        <v>128</v>
      </c>
      <c r="D109" s="180" t="s">
        <v>60</v>
      </c>
      <c r="E109" s="180" t="s">
        <v>56</v>
      </c>
      <c r="F109" s="180" t="s">
        <v>57</v>
      </c>
      <c r="G109" s="180" t="s">
        <v>129</v>
      </c>
      <c r="H109" s="180" t="s">
        <v>130</v>
      </c>
      <c r="I109" s="180" t="s">
        <v>131</v>
      </c>
      <c r="J109" s="180" t="s">
        <v>94</v>
      </c>
      <c r="K109" s="181" t="s">
        <v>132</v>
      </c>
      <c r="L109" s="182"/>
      <c r="M109" s="92" t="s">
        <v>19</v>
      </c>
      <c r="N109" s="93" t="s">
        <v>45</v>
      </c>
      <c r="O109" s="93" t="s">
        <v>133</v>
      </c>
      <c r="P109" s="93" t="s">
        <v>134</v>
      </c>
      <c r="Q109" s="93" t="s">
        <v>135</v>
      </c>
      <c r="R109" s="93" t="s">
        <v>136</v>
      </c>
      <c r="S109" s="93" t="s">
        <v>137</v>
      </c>
      <c r="T109" s="94" t="s">
        <v>138</v>
      </c>
      <c r="U109" s="177"/>
      <c r="V109" s="177"/>
      <c r="W109" s="177"/>
      <c r="X109" s="177"/>
      <c r="Y109" s="177"/>
      <c r="Z109" s="177"/>
      <c r="AA109" s="177"/>
      <c r="AB109" s="177"/>
      <c r="AC109" s="177"/>
      <c r="AD109" s="177"/>
      <c r="AE109" s="177"/>
    </row>
    <row r="110" s="2" customFormat="1" ht="22.8" customHeight="1">
      <c r="A110" s="38"/>
      <c r="B110" s="39"/>
      <c r="C110" s="99" t="s">
        <v>139</v>
      </c>
      <c r="D110" s="40"/>
      <c r="E110" s="40"/>
      <c r="F110" s="40"/>
      <c r="G110" s="40"/>
      <c r="H110" s="40"/>
      <c r="I110" s="40"/>
      <c r="J110" s="183">
        <f>BK110</f>
        <v>0</v>
      </c>
      <c r="K110" s="40"/>
      <c r="L110" s="44"/>
      <c r="M110" s="95"/>
      <c r="N110" s="184"/>
      <c r="O110" s="96"/>
      <c r="P110" s="185">
        <f>P111+P422+P477</f>
        <v>0</v>
      </c>
      <c r="Q110" s="96"/>
      <c r="R110" s="185">
        <f>R111+R422+R477</f>
        <v>208.60860645</v>
      </c>
      <c r="S110" s="96"/>
      <c r="T110" s="186">
        <f>T111+T422+T477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74</v>
      </c>
      <c r="AU110" s="17" t="s">
        <v>95</v>
      </c>
      <c r="BK110" s="187">
        <f>BK111+BK422+BK477</f>
        <v>0</v>
      </c>
    </row>
    <row r="111" s="12" customFormat="1" ht="25.92" customHeight="1">
      <c r="A111" s="12"/>
      <c r="B111" s="188"/>
      <c r="C111" s="189"/>
      <c r="D111" s="190" t="s">
        <v>74</v>
      </c>
      <c r="E111" s="191" t="s">
        <v>140</v>
      </c>
      <c r="F111" s="191" t="s">
        <v>141</v>
      </c>
      <c r="G111" s="189"/>
      <c r="H111" s="189"/>
      <c r="I111" s="192"/>
      <c r="J111" s="193">
        <f>BK111</f>
        <v>0</v>
      </c>
      <c r="K111" s="189"/>
      <c r="L111" s="194"/>
      <c r="M111" s="195"/>
      <c r="N111" s="196"/>
      <c r="O111" s="196"/>
      <c r="P111" s="197">
        <f>P112+P231+P347+P352+P402+P411+P420</f>
        <v>0</v>
      </c>
      <c r="Q111" s="196"/>
      <c r="R111" s="197">
        <f>R112+R231+R347+R352+R402+R411+R420</f>
        <v>204.07152821</v>
      </c>
      <c r="S111" s="196"/>
      <c r="T111" s="198">
        <f>T112+T231+T347+T352+T402+T411+T420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99" t="s">
        <v>83</v>
      </c>
      <c r="AT111" s="200" t="s">
        <v>74</v>
      </c>
      <c r="AU111" s="200" t="s">
        <v>75</v>
      </c>
      <c r="AY111" s="199" t="s">
        <v>142</v>
      </c>
      <c r="BK111" s="201">
        <f>BK112+BK231+BK347+BK352+BK402+BK411+BK420</f>
        <v>0</v>
      </c>
    </row>
    <row r="112" s="12" customFormat="1" ht="22.8" customHeight="1">
      <c r="A112" s="12"/>
      <c r="B112" s="188"/>
      <c r="C112" s="189"/>
      <c r="D112" s="190" t="s">
        <v>74</v>
      </c>
      <c r="E112" s="202" t="s">
        <v>83</v>
      </c>
      <c r="F112" s="202" t="s">
        <v>143</v>
      </c>
      <c r="G112" s="189"/>
      <c r="H112" s="189"/>
      <c r="I112" s="192"/>
      <c r="J112" s="203">
        <f>BK112</f>
        <v>0</v>
      </c>
      <c r="K112" s="189"/>
      <c r="L112" s="194"/>
      <c r="M112" s="195"/>
      <c r="N112" s="196"/>
      <c r="O112" s="196"/>
      <c r="P112" s="197">
        <f>P113+P126+P157+P189+P208</f>
        <v>0</v>
      </c>
      <c r="Q112" s="196"/>
      <c r="R112" s="197">
        <f>R113+R126+R157+R189+R208</f>
        <v>23.248577999999998</v>
      </c>
      <c r="S112" s="196"/>
      <c r="T112" s="198">
        <f>T113+T126+T157+T189+T208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199" t="s">
        <v>83</v>
      </c>
      <c r="AT112" s="200" t="s">
        <v>74</v>
      </c>
      <c r="AU112" s="200" t="s">
        <v>83</v>
      </c>
      <c r="AY112" s="199" t="s">
        <v>142</v>
      </c>
      <c r="BK112" s="201">
        <f>BK113+BK126+BK157+BK189+BK208</f>
        <v>0</v>
      </c>
    </row>
    <row r="113" s="12" customFormat="1" ht="20.88" customHeight="1">
      <c r="A113" s="12"/>
      <c r="B113" s="188"/>
      <c r="C113" s="189"/>
      <c r="D113" s="190" t="s">
        <v>74</v>
      </c>
      <c r="E113" s="202" t="s">
        <v>144</v>
      </c>
      <c r="F113" s="202" t="s">
        <v>145</v>
      </c>
      <c r="G113" s="189"/>
      <c r="H113" s="189"/>
      <c r="I113" s="192"/>
      <c r="J113" s="203">
        <f>BK113</f>
        <v>0</v>
      </c>
      <c r="K113" s="189"/>
      <c r="L113" s="194"/>
      <c r="M113" s="195"/>
      <c r="N113" s="196"/>
      <c r="O113" s="196"/>
      <c r="P113" s="197">
        <f>SUM(P114:P125)</f>
        <v>0</v>
      </c>
      <c r="Q113" s="196"/>
      <c r="R113" s="197">
        <f>SUM(R114:R125)</f>
        <v>0</v>
      </c>
      <c r="S113" s="196"/>
      <c r="T113" s="198">
        <f>SUM(T114:T125)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99" t="s">
        <v>83</v>
      </c>
      <c r="AT113" s="200" t="s">
        <v>74</v>
      </c>
      <c r="AU113" s="200" t="s">
        <v>85</v>
      </c>
      <c r="AY113" s="199" t="s">
        <v>142</v>
      </c>
      <c r="BK113" s="201">
        <f>SUM(BK114:BK125)</f>
        <v>0</v>
      </c>
    </row>
    <row r="114" s="2" customFormat="1" ht="24.15" customHeight="1">
      <c r="A114" s="38"/>
      <c r="B114" s="39"/>
      <c r="C114" s="204" t="s">
        <v>83</v>
      </c>
      <c r="D114" s="204" t="s">
        <v>146</v>
      </c>
      <c r="E114" s="205" t="s">
        <v>147</v>
      </c>
      <c r="F114" s="206" t="s">
        <v>148</v>
      </c>
      <c r="G114" s="207" t="s">
        <v>149</v>
      </c>
      <c r="H114" s="208">
        <v>1540.096</v>
      </c>
      <c r="I114" s="209"/>
      <c r="J114" s="210">
        <f>ROUND(I114*H114,2)</f>
        <v>0</v>
      </c>
      <c r="K114" s="206" t="s">
        <v>150</v>
      </c>
      <c r="L114" s="44"/>
      <c r="M114" s="211" t="s">
        <v>19</v>
      </c>
      <c r="N114" s="212" t="s">
        <v>46</v>
      </c>
      <c r="O114" s="84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5" t="s">
        <v>151</v>
      </c>
      <c r="AT114" s="215" t="s">
        <v>146</v>
      </c>
      <c r="AU114" s="215" t="s">
        <v>152</v>
      </c>
      <c r="AY114" s="17" t="s">
        <v>142</v>
      </c>
      <c r="BE114" s="216">
        <f>IF(N114="základní",J114,0)</f>
        <v>0</v>
      </c>
      <c r="BF114" s="216">
        <f>IF(N114="snížená",J114,0)</f>
        <v>0</v>
      </c>
      <c r="BG114" s="216">
        <f>IF(N114="zákl. přenesená",J114,0)</f>
        <v>0</v>
      </c>
      <c r="BH114" s="216">
        <f>IF(N114="sníž. přenesená",J114,0)</f>
        <v>0</v>
      </c>
      <c r="BI114" s="216">
        <f>IF(N114="nulová",J114,0)</f>
        <v>0</v>
      </c>
      <c r="BJ114" s="17" t="s">
        <v>83</v>
      </c>
      <c r="BK114" s="216">
        <f>ROUND(I114*H114,2)</f>
        <v>0</v>
      </c>
      <c r="BL114" s="17" t="s">
        <v>151</v>
      </c>
      <c r="BM114" s="215" t="s">
        <v>153</v>
      </c>
    </row>
    <row r="115" s="13" customFormat="1">
      <c r="A115" s="13"/>
      <c r="B115" s="217"/>
      <c r="C115" s="218"/>
      <c r="D115" s="219" t="s">
        <v>154</v>
      </c>
      <c r="E115" s="220" t="s">
        <v>19</v>
      </c>
      <c r="F115" s="221" t="s">
        <v>155</v>
      </c>
      <c r="G115" s="218"/>
      <c r="H115" s="220" t="s">
        <v>19</v>
      </c>
      <c r="I115" s="222"/>
      <c r="J115" s="218"/>
      <c r="K115" s="218"/>
      <c r="L115" s="223"/>
      <c r="M115" s="224"/>
      <c r="N115" s="225"/>
      <c r="O115" s="225"/>
      <c r="P115" s="225"/>
      <c r="Q115" s="225"/>
      <c r="R115" s="225"/>
      <c r="S115" s="225"/>
      <c r="T115" s="22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27" t="s">
        <v>154</v>
      </c>
      <c r="AU115" s="227" t="s">
        <v>152</v>
      </c>
      <c r="AV115" s="13" t="s">
        <v>83</v>
      </c>
      <c r="AW115" s="13" t="s">
        <v>35</v>
      </c>
      <c r="AX115" s="13" t="s">
        <v>75</v>
      </c>
      <c r="AY115" s="227" t="s">
        <v>142</v>
      </c>
    </row>
    <row r="116" s="14" customFormat="1">
      <c r="A116" s="14"/>
      <c r="B116" s="228"/>
      <c r="C116" s="229"/>
      <c r="D116" s="219" t="s">
        <v>154</v>
      </c>
      <c r="E116" s="230" t="s">
        <v>19</v>
      </c>
      <c r="F116" s="231" t="s">
        <v>156</v>
      </c>
      <c r="G116" s="229"/>
      <c r="H116" s="232">
        <v>1528.4000000000001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38" t="s">
        <v>154</v>
      </c>
      <c r="AU116" s="238" t="s">
        <v>152</v>
      </c>
      <c r="AV116" s="14" t="s">
        <v>85</v>
      </c>
      <c r="AW116" s="14" t="s">
        <v>35</v>
      </c>
      <c r="AX116" s="14" t="s">
        <v>75</v>
      </c>
      <c r="AY116" s="238" t="s">
        <v>142</v>
      </c>
    </row>
    <row r="117" s="14" customFormat="1">
      <c r="A117" s="14"/>
      <c r="B117" s="228"/>
      <c r="C117" s="229"/>
      <c r="D117" s="219" t="s">
        <v>154</v>
      </c>
      <c r="E117" s="230" t="s">
        <v>19</v>
      </c>
      <c r="F117" s="231" t="s">
        <v>157</v>
      </c>
      <c r="G117" s="229"/>
      <c r="H117" s="232">
        <v>11.696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38" t="s">
        <v>154</v>
      </c>
      <c r="AU117" s="238" t="s">
        <v>152</v>
      </c>
      <c r="AV117" s="14" t="s">
        <v>85</v>
      </c>
      <c r="AW117" s="14" t="s">
        <v>35</v>
      </c>
      <c r="AX117" s="14" t="s">
        <v>75</v>
      </c>
      <c r="AY117" s="238" t="s">
        <v>142</v>
      </c>
    </row>
    <row r="118" s="2" customFormat="1" ht="24.15" customHeight="1">
      <c r="A118" s="38"/>
      <c r="B118" s="39"/>
      <c r="C118" s="204" t="s">
        <v>85</v>
      </c>
      <c r="D118" s="204" t="s">
        <v>146</v>
      </c>
      <c r="E118" s="205" t="s">
        <v>158</v>
      </c>
      <c r="F118" s="206" t="s">
        <v>159</v>
      </c>
      <c r="G118" s="207" t="s">
        <v>160</v>
      </c>
      <c r="H118" s="208">
        <v>207.22999999999999</v>
      </c>
      <c r="I118" s="209"/>
      <c r="J118" s="210">
        <f>ROUND(I118*H118,2)</f>
        <v>0</v>
      </c>
      <c r="K118" s="206" t="s">
        <v>150</v>
      </c>
      <c r="L118" s="44"/>
      <c r="M118" s="211" t="s">
        <v>19</v>
      </c>
      <c r="N118" s="212" t="s">
        <v>46</v>
      </c>
      <c r="O118" s="84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5" t="s">
        <v>151</v>
      </c>
      <c r="AT118" s="215" t="s">
        <v>146</v>
      </c>
      <c r="AU118" s="215" t="s">
        <v>152</v>
      </c>
      <c r="AY118" s="17" t="s">
        <v>142</v>
      </c>
      <c r="BE118" s="216">
        <f>IF(N118="základní",J118,0)</f>
        <v>0</v>
      </c>
      <c r="BF118" s="216">
        <f>IF(N118="snížená",J118,0)</f>
        <v>0</v>
      </c>
      <c r="BG118" s="216">
        <f>IF(N118="zákl. přenesená",J118,0)</f>
        <v>0</v>
      </c>
      <c r="BH118" s="216">
        <f>IF(N118="sníž. přenesená",J118,0)</f>
        <v>0</v>
      </c>
      <c r="BI118" s="216">
        <f>IF(N118="nulová",J118,0)</f>
        <v>0</v>
      </c>
      <c r="BJ118" s="17" t="s">
        <v>83</v>
      </c>
      <c r="BK118" s="216">
        <f>ROUND(I118*H118,2)</f>
        <v>0</v>
      </c>
      <c r="BL118" s="17" t="s">
        <v>151</v>
      </c>
      <c r="BM118" s="215" t="s">
        <v>161</v>
      </c>
    </row>
    <row r="119" s="13" customFormat="1">
      <c r="A119" s="13"/>
      <c r="B119" s="217"/>
      <c r="C119" s="218"/>
      <c r="D119" s="219" t="s">
        <v>154</v>
      </c>
      <c r="E119" s="220" t="s">
        <v>19</v>
      </c>
      <c r="F119" s="221" t="s">
        <v>162</v>
      </c>
      <c r="G119" s="218"/>
      <c r="H119" s="220" t="s">
        <v>19</v>
      </c>
      <c r="I119" s="222"/>
      <c r="J119" s="218"/>
      <c r="K119" s="218"/>
      <c r="L119" s="223"/>
      <c r="M119" s="224"/>
      <c r="N119" s="225"/>
      <c r="O119" s="225"/>
      <c r="P119" s="225"/>
      <c r="Q119" s="225"/>
      <c r="R119" s="225"/>
      <c r="S119" s="225"/>
      <c r="T119" s="22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27" t="s">
        <v>154</v>
      </c>
      <c r="AU119" s="227" t="s">
        <v>152</v>
      </c>
      <c r="AV119" s="13" t="s">
        <v>83</v>
      </c>
      <c r="AW119" s="13" t="s">
        <v>35</v>
      </c>
      <c r="AX119" s="13" t="s">
        <v>75</v>
      </c>
      <c r="AY119" s="227" t="s">
        <v>142</v>
      </c>
    </row>
    <row r="120" s="14" customFormat="1">
      <c r="A120" s="14"/>
      <c r="B120" s="228"/>
      <c r="C120" s="229"/>
      <c r="D120" s="219" t="s">
        <v>154</v>
      </c>
      <c r="E120" s="230" t="s">
        <v>19</v>
      </c>
      <c r="F120" s="231" t="s">
        <v>163</v>
      </c>
      <c r="G120" s="229"/>
      <c r="H120" s="232">
        <v>205.476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38" t="s">
        <v>154</v>
      </c>
      <c r="AU120" s="238" t="s">
        <v>152</v>
      </c>
      <c r="AV120" s="14" t="s">
        <v>85</v>
      </c>
      <c r="AW120" s="14" t="s">
        <v>35</v>
      </c>
      <c r="AX120" s="14" t="s">
        <v>75</v>
      </c>
      <c r="AY120" s="238" t="s">
        <v>142</v>
      </c>
    </row>
    <row r="121" s="14" customFormat="1">
      <c r="A121" s="14"/>
      <c r="B121" s="228"/>
      <c r="C121" s="229"/>
      <c r="D121" s="219" t="s">
        <v>154</v>
      </c>
      <c r="E121" s="230" t="s">
        <v>19</v>
      </c>
      <c r="F121" s="231" t="s">
        <v>164</v>
      </c>
      <c r="G121" s="229"/>
      <c r="H121" s="232">
        <v>1.754</v>
      </c>
      <c r="I121" s="233"/>
      <c r="J121" s="229"/>
      <c r="K121" s="229"/>
      <c r="L121" s="234"/>
      <c r="M121" s="235"/>
      <c r="N121" s="236"/>
      <c r="O121" s="236"/>
      <c r="P121" s="236"/>
      <c r="Q121" s="236"/>
      <c r="R121" s="236"/>
      <c r="S121" s="236"/>
      <c r="T121" s="237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38" t="s">
        <v>154</v>
      </c>
      <c r="AU121" s="238" t="s">
        <v>152</v>
      </c>
      <c r="AV121" s="14" t="s">
        <v>85</v>
      </c>
      <c r="AW121" s="14" t="s">
        <v>35</v>
      </c>
      <c r="AX121" s="14" t="s">
        <v>75</v>
      </c>
      <c r="AY121" s="238" t="s">
        <v>142</v>
      </c>
    </row>
    <row r="122" s="2" customFormat="1" ht="24.15" customHeight="1">
      <c r="A122" s="38"/>
      <c r="B122" s="39"/>
      <c r="C122" s="204" t="s">
        <v>152</v>
      </c>
      <c r="D122" s="204" t="s">
        <v>146</v>
      </c>
      <c r="E122" s="205" t="s">
        <v>165</v>
      </c>
      <c r="F122" s="206" t="s">
        <v>166</v>
      </c>
      <c r="G122" s="207" t="s">
        <v>160</v>
      </c>
      <c r="H122" s="208">
        <v>207.22999999999999</v>
      </c>
      <c r="I122" s="209"/>
      <c r="J122" s="210">
        <f>ROUND(I122*H122,2)</f>
        <v>0</v>
      </c>
      <c r="K122" s="206" t="s">
        <v>150</v>
      </c>
      <c r="L122" s="44"/>
      <c r="M122" s="211" t="s">
        <v>19</v>
      </c>
      <c r="N122" s="212" t="s">
        <v>46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151</v>
      </c>
      <c r="AT122" s="215" t="s">
        <v>146</v>
      </c>
      <c r="AU122" s="215" t="s">
        <v>152</v>
      </c>
      <c r="AY122" s="17" t="s">
        <v>142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83</v>
      </c>
      <c r="BK122" s="216">
        <f>ROUND(I122*H122,2)</f>
        <v>0</v>
      </c>
      <c r="BL122" s="17" t="s">
        <v>151</v>
      </c>
      <c r="BM122" s="215" t="s">
        <v>167</v>
      </c>
    </row>
    <row r="123" s="13" customFormat="1">
      <c r="A123" s="13"/>
      <c r="B123" s="217"/>
      <c r="C123" s="218"/>
      <c r="D123" s="219" t="s">
        <v>154</v>
      </c>
      <c r="E123" s="220" t="s">
        <v>19</v>
      </c>
      <c r="F123" s="221" t="s">
        <v>168</v>
      </c>
      <c r="G123" s="218"/>
      <c r="H123" s="220" t="s">
        <v>19</v>
      </c>
      <c r="I123" s="222"/>
      <c r="J123" s="218"/>
      <c r="K123" s="218"/>
      <c r="L123" s="223"/>
      <c r="M123" s="224"/>
      <c r="N123" s="225"/>
      <c r="O123" s="225"/>
      <c r="P123" s="225"/>
      <c r="Q123" s="225"/>
      <c r="R123" s="225"/>
      <c r="S123" s="225"/>
      <c r="T123" s="22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27" t="s">
        <v>154</v>
      </c>
      <c r="AU123" s="227" t="s">
        <v>152</v>
      </c>
      <c r="AV123" s="13" t="s">
        <v>83</v>
      </c>
      <c r="AW123" s="13" t="s">
        <v>35</v>
      </c>
      <c r="AX123" s="13" t="s">
        <v>75</v>
      </c>
      <c r="AY123" s="227" t="s">
        <v>142</v>
      </c>
    </row>
    <row r="124" s="14" customFormat="1">
      <c r="A124" s="14"/>
      <c r="B124" s="228"/>
      <c r="C124" s="229"/>
      <c r="D124" s="219" t="s">
        <v>154</v>
      </c>
      <c r="E124" s="230" t="s">
        <v>19</v>
      </c>
      <c r="F124" s="231" t="s">
        <v>163</v>
      </c>
      <c r="G124" s="229"/>
      <c r="H124" s="232">
        <v>205.476</v>
      </c>
      <c r="I124" s="233"/>
      <c r="J124" s="229"/>
      <c r="K124" s="229"/>
      <c r="L124" s="234"/>
      <c r="M124" s="235"/>
      <c r="N124" s="236"/>
      <c r="O124" s="236"/>
      <c r="P124" s="236"/>
      <c r="Q124" s="236"/>
      <c r="R124" s="236"/>
      <c r="S124" s="236"/>
      <c r="T124" s="23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38" t="s">
        <v>154</v>
      </c>
      <c r="AU124" s="238" t="s">
        <v>152</v>
      </c>
      <c r="AV124" s="14" t="s">
        <v>85</v>
      </c>
      <c r="AW124" s="14" t="s">
        <v>35</v>
      </c>
      <c r="AX124" s="14" t="s">
        <v>75</v>
      </c>
      <c r="AY124" s="238" t="s">
        <v>142</v>
      </c>
    </row>
    <row r="125" s="14" customFormat="1">
      <c r="A125" s="14"/>
      <c r="B125" s="228"/>
      <c r="C125" s="229"/>
      <c r="D125" s="219" t="s">
        <v>154</v>
      </c>
      <c r="E125" s="230" t="s">
        <v>19</v>
      </c>
      <c r="F125" s="231" t="s">
        <v>164</v>
      </c>
      <c r="G125" s="229"/>
      <c r="H125" s="232">
        <v>1.754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38" t="s">
        <v>154</v>
      </c>
      <c r="AU125" s="238" t="s">
        <v>152</v>
      </c>
      <c r="AV125" s="14" t="s">
        <v>85</v>
      </c>
      <c r="AW125" s="14" t="s">
        <v>35</v>
      </c>
      <c r="AX125" s="14" t="s">
        <v>75</v>
      </c>
      <c r="AY125" s="238" t="s">
        <v>142</v>
      </c>
    </row>
    <row r="126" s="12" customFormat="1" ht="20.88" customHeight="1">
      <c r="A126" s="12"/>
      <c r="B126" s="188"/>
      <c r="C126" s="189"/>
      <c r="D126" s="190" t="s">
        <v>74</v>
      </c>
      <c r="E126" s="202" t="s">
        <v>169</v>
      </c>
      <c r="F126" s="202" t="s">
        <v>170</v>
      </c>
      <c r="G126" s="189"/>
      <c r="H126" s="189"/>
      <c r="I126" s="192"/>
      <c r="J126" s="203">
        <f>BK126</f>
        <v>0</v>
      </c>
      <c r="K126" s="189"/>
      <c r="L126" s="194"/>
      <c r="M126" s="195"/>
      <c r="N126" s="196"/>
      <c r="O126" s="196"/>
      <c r="P126" s="197">
        <f>SUM(P127:P156)</f>
        <v>0</v>
      </c>
      <c r="Q126" s="196"/>
      <c r="R126" s="197">
        <f>SUM(R127:R156)</f>
        <v>0</v>
      </c>
      <c r="S126" s="196"/>
      <c r="T126" s="198">
        <f>SUM(T127:T156)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99" t="s">
        <v>83</v>
      </c>
      <c r="AT126" s="200" t="s">
        <v>74</v>
      </c>
      <c r="AU126" s="200" t="s">
        <v>85</v>
      </c>
      <c r="AY126" s="199" t="s">
        <v>142</v>
      </c>
      <c r="BK126" s="201">
        <f>SUM(BK127:BK156)</f>
        <v>0</v>
      </c>
    </row>
    <row r="127" s="2" customFormat="1" ht="37.8" customHeight="1">
      <c r="A127" s="38"/>
      <c r="B127" s="39"/>
      <c r="C127" s="204" t="s">
        <v>151</v>
      </c>
      <c r="D127" s="204" t="s">
        <v>146</v>
      </c>
      <c r="E127" s="205" t="s">
        <v>171</v>
      </c>
      <c r="F127" s="206" t="s">
        <v>172</v>
      </c>
      <c r="G127" s="207" t="s">
        <v>160</v>
      </c>
      <c r="H127" s="208">
        <v>75.953000000000003</v>
      </c>
      <c r="I127" s="209"/>
      <c r="J127" s="210">
        <f>ROUND(I127*H127,2)</f>
        <v>0</v>
      </c>
      <c r="K127" s="206" t="s">
        <v>150</v>
      </c>
      <c r="L127" s="44"/>
      <c r="M127" s="211" t="s">
        <v>19</v>
      </c>
      <c r="N127" s="212" t="s">
        <v>46</v>
      </c>
      <c r="O127" s="84"/>
      <c r="P127" s="213">
        <f>O127*H127</f>
        <v>0</v>
      </c>
      <c r="Q127" s="213">
        <v>0</v>
      </c>
      <c r="R127" s="213">
        <f>Q127*H127</f>
        <v>0</v>
      </c>
      <c r="S127" s="213">
        <v>0</v>
      </c>
      <c r="T127" s="21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5" t="s">
        <v>151</v>
      </c>
      <c r="AT127" s="215" t="s">
        <v>146</v>
      </c>
      <c r="AU127" s="215" t="s">
        <v>152</v>
      </c>
      <c r="AY127" s="17" t="s">
        <v>142</v>
      </c>
      <c r="BE127" s="216">
        <f>IF(N127="základní",J127,0)</f>
        <v>0</v>
      </c>
      <c r="BF127" s="216">
        <f>IF(N127="snížená",J127,0)</f>
        <v>0</v>
      </c>
      <c r="BG127" s="216">
        <f>IF(N127="zákl. přenesená",J127,0)</f>
        <v>0</v>
      </c>
      <c r="BH127" s="216">
        <f>IF(N127="sníž. přenesená",J127,0)</f>
        <v>0</v>
      </c>
      <c r="BI127" s="216">
        <f>IF(N127="nulová",J127,0)</f>
        <v>0</v>
      </c>
      <c r="BJ127" s="17" t="s">
        <v>83</v>
      </c>
      <c r="BK127" s="216">
        <f>ROUND(I127*H127,2)</f>
        <v>0</v>
      </c>
      <c r="BL127" s="17" t="s">
        <v>151</v>
      </c>
      <c r="BM127" s="215" t="s">
        <v>173</v>
      </c>
    </row>
    <row r="128" s="13" customFormat="1">
      <c r="A128" s="13"/>
      <c r="B128" s="217"/>
      <c r="C128" s="218"/>
      <c r="D128" s="219" t="s">
        <v>154</v>
      </c>
      <c r="E128" s="220" t="s">
        <v>19</v>
      </c>
      <c r="F128" s="221" t="s">
        <v>174</v>
      </c>
      <c r="G128" s="218"/>
      <c r="H128" s="220" t="s">
        <v>19</v>
      </c>
      <c r="I128" s="222"/>
      <c r="J128" s="218"/>
      <c r="K128" s="218"/>
      <c r="L128" s="223"/>
      <c r="M128" s="224"/>
      <c r="N128" s="225"/>
      <c r="O128" s="225"/>
      <c r="P128" s="225"/>
      <c r="Q128" s="225"/>
      <c r="R128" s="225"/>
      <c r="S128" s="225"/>
      <c r="T128" s="22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7" t="s">
        <v>154</v>
      </c>
      <c r="AU128" s="227" t="s">
        <v>152</v>
      </c>
      <c r="AV128" s="13" t="s">
        <v>83</v>
      </c>
      <c r="AW128" s="13" t="s">
        <v>35</v>
      </c>
      <c r="AX128" s="13" t="s">
        <v>75</v>
      </c>
      <c r="AY128" s="227" t="s">
        <v>142</v>
      </c>
    </row>
    <row r="129" s="13" customFormat="1">
      <c r="A129" s="13"/>
      <c r="B129" s="217"/>
      <c r="C129" s="218"/>
      <c r="D129" s="219" t="s">
        <v>154</v>
      </c>
      <c r="E129" s="220" t="s">
        <v>19</v>
      </c>
      <c r="F129" s="221" t="s">
        <v>175</v>
      </c>
      <c r="G129" s="218"/>
      <c r="H129" s="220" t="s">
        <v>19</v>
      </c>
      <c r="I129" s="222"/>
      <c r="J129" s="218"/>
      <c r="K129" s="218"/>
      <c r="L129" s="223"/>
      <c r="M129" s="224"/>
      <c r="N129" s="225"/>
      <c r="O129" s="225"/>
      <c r="P129" s="225"/>
      <c r="Q129" s="225"/>
      <c r="R129" s="225"/>
      <c r="S129" s="225"/>
      <c r="T129" s="22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27" t="s">
        <v>154</v>
      </c>
      <c r="AU129" s="227" t="s">
        <v>152</v>
      </c>
      <c r="AV129" s="13" t="s">
        <v>83</v>
      </c>
      <c r="AW129" s="13" t="s">
        <v>35</v>
      </c>
      <c r="AX129" s="13" t="s">
        <v>75</v>
      </c>
      <c r="AY129" s="227" t="s">
        <v>142</v>
      </c>
    </row>
    <row r="130" s="14" customFormat="1">
      <c r="A130" s="14"/>
      <c r="B130" s="228"/>
      <c r="C130" s="229"/>
      <c r="D130" s="219" t="s">
        <v>154</v>
      </c>
      <c r="E130" s="230" t="s">
        <v>19</v>
      </c>
      <c r="F130" s="231" t="s">
        <v>176</v>
      </c>
      <c r="G130" s="229"/>
      <c r="H130" s="232">
        <v>0.248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38" t="s">
        <v>154</v>
      </c>
      <c r="AU130" s="238" t="s">
        <v>152</v>
      </c>
      <c r="AV130" s="14" t="s">
        <v>85</v>
      </c>
      <c r="AW130" s="14" t="s">
        <v>35</v>
      </c>
      <c r="AX130" s="14" t="s">
        <v>75</v>
      </c>
      <c r="AY130" s="238" t="s">
        <v>142</v>
      </c>
    </row>
    <row r="131" s="14" customFormat="1">
      <c r="A131" s="14"/>
      <c r="B131" s="228"/>
      <c r="C131" s="229"/>
      <c r="D131" s="219" t="s">
        <v>154</v>
      </c>
      <c r="E131" s="230" t="s">
        <v>19</v>
      </c>
      <c r="F131" s="231" t="s">
        <v>177</v>
      </c>
      <c r="G131" s="229"/>
      <c r="H131" s="232">
        <v>0.51200000000000001</v>
      </c>
      <c r="I131" s="233"/>
      <c r="J131" s="229"/>
      <c r="K131" s="229"/>
      <c r="L131" s="234"/>
      <c r="M131" s="235"/>
      <c r="N131" s="236"/>
      <c r="O131" s="236"/>
      <c r="P131" s="236"/>
      <c r="Q131" s="236"/>
      <c r="R131" s="236"/>
      <c r="S131" s="236"/>
      <c r="T131" s="23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38" t="s">
        <v>154</v>
      </c>
      <c r="AU131" s="238" t="s">
        <v>152</v>
      </c>
      <c r="AV131" s="14" t="s">
        <v>85</v>
      </c>
      <c r="AW131" s="14" t="s">
        <v>35</v>
      </c>
      <c r="AX131" s="14" t="s">
        <v>75</v>
      </c>
      <c r="AY131" s="238" t="s">
        <v>142</v>
      </c>
    </row>
    <row r="132" s="14" customFormat="1">
      <c r="A132" s="14"/>
      <c r="B132" s="228"/>
      <c r="C132" s="229"/>
      <c r="D132" s="219" t="s">
        <v>154</v>
      </c>
      <c r="E132" s="230" t="s">
        <v>19</v>
      </c>
      <c r="F132" s="231" t="s">
        <v>178</v>
      </c>
      <c r="G132" s="229"/>
      <c r="H132" s="232">
        <v>0.871</v>
      </c>
      <c r="I132" s="233"/>
      <c r="J132" s="229"/>
      <c r="K132" s="229"/>
      <c r="L132" s="234"/>
      <c r="M132" s="235"/>
      <c r="N132" s="236"/>
      <c r="O132" s="236"/>
      <c r="P132" s="236"/>
      <c r="Q132" s="236"/>
      <c r="R132" s="236"/>
      <c r="S132" s="236"/>
      <c r="T132" s="23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38" t="s">
        <v>154</v>
      </c>
      <c r="AU132" s="238" t="s">
        <v>152</v>
      </c>
      <c r="AV132" s="14" t="s">
        <v>85</v>
      </c>
      <c r="AW132" s="14" t="s">
        <v>35</v>
      </c>
      <c r="AX132" s="14" t="s">
        <v>75</v>
      </c>
      <c r="AY132" s="238" t="s">
        <v>142</v>
      </c>
    </row>
    <row r="133" s="14" customFormat="1">
      <c r="A133" s="14"/>
      <c r="B133" s="228"/>
      <c r="C133" s="229"/>
      <c r="D133" s="219" t="s">
        <v>154</v>
      </c>
      <c r="E133" s="230" t="s">
        <v>19</v>
      </c>
      <c r="F133" s="231" t="s">
        <v>179</v>
      </c>
      <c r="G133" s="229"/>
      <c r="H133" s="232">
        <v>1.214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38" t="s">
        <v>154</v>
      </c>
      <c r="AU133" s="238" t="s">
        <v>152</v>
      </c>
      <c r="AV133" s="14" t="s">
        <v>85</v>
      </c>
      <c r="AW133" s="14" t="s">
        <v>35</v>
      </c>
      <c r="AX133" s="14" t="s">
        <v>75</v>
      </c>
      <c r="AY133" s="238" t="s">
        <v>142</v>
      </c>
    </row>
    <row r="134" s="14" customFormat="1">
      <c r="A134" s="14"/>
      <c r="B134" s="228"/>
      <c r="C134" s="229"/>
      <c r="D134" s="219" t="s">
        <v>154</v>
      </c>
      <c r="E134" s="230" t="s">
        <v>19</v>
      </c>
      <c r="F134" s="231" t="s">
        <v>180</v>
      </c>
      <c r="G134" s="229"/>
      <c r="H134" s="232">
        <v>1.6419999999999999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38" t="s">
        <v>154</v>
      </c>
      <c r="AU134" s="238" t="s">
        <v>152</v>
      </c>
      <c r="AV134" s="14" t="s">
        <v>85</v>
      </c>
      <c r="AW134" s="14" t="s">
        <v>35</v>
      </c>
      <c r="AX134" s="14" t="s">
        <v>75</v>
      </c>
      <c r="AY134" s="238" t="s">
        <v>142</v>
      </c>
    </row>
    <row r="135" s="14" customFormat="1">
      <c r="A135" s="14"/>
      <c r="B135" s="228"/>
      <c r="C135" s="229"/>
      <c r="D135" s="219" t="s">
        <v>154</v>
      </c>
      <c r="E135" s="230" t="s">
        <v>19</v>
      </c>
      <c r="F135" s="231" t="s">
        <v>181</v>
      </c>
      <c r="G135" s="229"/>
      <c r="H135" s="232">
        <v>2.1749999999999998</v>
      </c>
      <c r="I135" s="233"/>
      <c r="J135" s="229"/>
      <c r="K135" s="229"/>
      <c r="L135" s="234"/>
      <c r="M135" s="235"/>
      <c r="N135" s="236"/>
      <c r="O135" s="236"/>
      <c r="P135" s="236"/>
      <c r="Q135" s="236"/>
      <c r="R135" s="236"/>
      <c r="S135" s="236"/>
      <c r="T135" s="23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38" t="s">
        <v>154</v>
      </c>
      <c r="AU135" s="238" t="s">
        <v>152</v>
      </c>
      <c r="AV135" s="14" t="s">
        <v>85</v>
      </c>
      <c r="AW135" s="14" t="s">
        <v>35</v>
      </c>
      <c r="AX135" s="14" t="s">
        <v>75</v>
      </c>
      <c r="AY135" s="238" t="s">
        <v>142</v>
      </c>
    </row>
    <row r="136" s="14" customFormat="1">
      <c r="A136" s="14"/>
      <c r="B136" s="228"/>
      <c r="C136" s="229"/>
      <c r="D136" s="219" t="s">
        <v>154</v>
      </c>
      <c r="E136" s="230" t="s">
        <v>19</v>
      </c>
      <c r="F136" s="231" t="s">
        <v>182</v>
      </c>
      <c r="G136" s="229"/>
      <c r="H136" s="232">
        <v>2.605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38" t="s">
        <v>154</v>
      </c>
      <c r="AU136" s="238" t="s">
        <v>152</v>
      </c>
      <c r="AV136" s="14" t="s">
        <v>85</v>
      </c>
      <c r="AW136" s="14" t="s">
        <v>35</v>
      </c>
      <c r="AX136" s="14" t="s">
        <v>75</v>
      </c>
      <c r="AY136" s="238" t="s">
        <v>142</v>
      </c>
    </row>
    <row r="137" s="14" customFormat="1">
      <c r="A137" s="14"/>
      <c r="B137" s="228"/>
      <c r="C137" s="229"/>
      <c r="D137" s="219" t="s">
        <v>154</v>
      </c>
      <c r="E137" s="230" t="s">
        <v>19</v>
      </c>
      <c r="F137" s="231" t="s">
        <v>183</v>
      </c>
      <c r="G137" s="229"/>
      <c r="H137" s="232">
        <v>3.1429999999999998</v>
      </c>
      <c r="I137" s="233"/>
      <c r="J137" s="229"/>
      <c r="K137" s="229"/>
      <c r="L137" s="234"/>
      <c r="M137" s="235"/>
      <c r="N137" s="236"/>
      <c r="O137" s="236"/>
      <c r="P137" s="236"/>
      <c r="Q137" s="236"/>
      <c r="R137" s="236"/>
      <c r="S137" s="236"/>
      <c r="T137" s="23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38" t="s">
        <v>154</v>
      </c>
      <c r="AU137" s="238" t="s">
        <v>152</v>
      </c>
      <c r="AV137" s="14" t="s">
        <v>85</v>
      </c>
      <c r="AW137" s="14" t="s">
        <v>35</v>
      </c>
      <c r="AX137" s="14" t="s">
        <v>75</v>
      </c>
      <c r="AY137" s="238" t="s">
        <v>142</v>
      </c>
    </row>
    <row r="138" s="14" customFormat="1">
      <c r="A138" s="14"/>
      <c r="B138" s="228"/>
      <c r="C138" s="229"/>
      <c r="D138" s="219" t="s">
        <v>154</v>
      </c>
      <c r="E138" s="230" t="s">
        <v>19</v>
      </c>
      <c r="F138" s="231" t="s">
        <v>184</v>
      </c>
      <c r="G138" s="229"/>
      <c r="H138" s="232">
        <v>3.6960000000000002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38" t="s">
        <v>154</v>
      </c>
      <c r="AU138" s="238" t="s">
        <v>152</v>
      </c>
      <c r="AV138" s="14" t="s">
        <v>85</v>
      </c>
      <c r="AW138" s="14" t="s">
        <v>35</v>
      </c>
      <c r="AX138" s="14" t="s">
        <v>75</v>
      </c>
      <c r="AY138" s="238" t="s">
        <v>142</v>
      </c>
    </row>
    <row r="139" s="14" customFormat="1">
      <c r="A139" s="14"/>
      <c r="B139" s="228"/>
      <c r="C139" s="229"/>
      <c r="D139" s="219" t="s">
        <v>154</v>
      </c>
      <c r="E139" s="230" t="s">
        <v>19</v>
      </c>
      <c r="F139" s="231" t="s">
        <v>185</v>
      </c>
      <c r="G139" s="229"/>
      <c r="H139" s="232">
        <v>4.2800000000000002</v>
      </c>
      <c r="I139" s="233"/>
      <c r="J139" s="229"/>
      <c r="K139" s="229"/>
      <c r="L139" s="234"/>
      <c r="M139" s="235"/>
      <c r="N139" s="236"/>
      <c r="O139" s="236"/>
      <c r="P139" s="236"/>
      <c r="Q139" s="236"/>
      <c r="R139" s="236"/>
      <c r="S139" s="236"/>
      <c r="T139" s="23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38" t="s">
        <v>154</v>
      </c>
      <c r="AU139" s="238" t="s">
        <v>152</v>
      </c>
      <c r="AV139" s="14" t="s">
        <v>85</v>
      </c>
      <c r="AW139" s="14" t="s">
        <v>35</v>
      </c>
      <c r="AX139" s="14" t="s">
        <v>75</v>
      </c>
      <c r="AY139" s="238" t="s">
        <v>142</v>
      </c>
    </row>
    <row r="140" s="14" customFormat="1">
      <c r="A140" s="14"/>
      <c r="B140" s="228"/>
      <c r="C140" s="229"/>
      <c r="D140" s="219" t="s">
        <v>154</v>
      </c>
      <c r="E140" s="230" t="s">
        <v>19</v>
      </c>
      <c r="F140" s="231" t="s">
        <v>186</v>
      </c>
      <c r="G140" s="229"/>
      <c r="H140" s="232">
        <v>0.83199999999999996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38" t="s">
        <v>154</v>
      </c>
      <c r="AU140" s="238" t="s">
        <v>152</v>
      </c>
      <c r="AV140" s="14" t="s">
        <v>85</v>
      </c>
      <c r="AW140" s="14" t="s">
        <v>35</v>
      </c>
      <c r="AX140" s="14" t="s">
        <v>75</v>
      </c>
      <c r="AY140" s="238" t="s">
        <v>142</v>
      </c>
    </row>
    <row r="141" s="14" customFormat="1">
      <c r="A141" s="14"/>
      <c r="B141" s="228"/>
      <c r="C141" s="229"/>
      <c r="D141" s="219" t="s">
        <v>154</v>
      </c>
      <c r="E141" s="230" t="s">
        <v>19</v>
      </c>
      <c r="F141" s="231" t="s">
        <v>187</v>
      </c>
      <c r="G141" s="229"/>
      <c r="H141" s="232">
        <v>1.9039999999999999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38" t="s">
        <v>154</v>
      </c>
      <c r="AU141" s="238" t="s">
        <v>152</v>
      </c>
      <c r="AV141" s="14" t="s">
        <v>85</v>
      </c>
      <c r="AW141" s="14" t="s">
        <v>35</v>
      </c>
      <c r="AX141" s="14" t="s">
        <v>75</v>
      </c>
      <c r="AY141" s="238" t="s">
        <v>142</v>
      </c>
    </row>
    <row r="142" s="14" customFormat="1">
      <c r="A142" s="14"/>
      <c r="B142" s="228"/>
      <c r="C142" s="229"/>
      <c r="D142" s="219" t="s">
        <v>154</v>
      </c>
      <c r="E142" s="230" t="s">
        <v>19</v>
      </c>
      <c r="F142" s="231" t="s">
        <v>188</v>
      </c>
      <c r="G142" s="229"/>
      <c r="H142" s="232">
        <v>3.0960000000000001</v>
      </c>
      <c r="I142" s="233"/>
      <c r="J142" s="229"/>
      <c r="K142" s="229"/>
      <c r="L142" s="234"/>
      <c r="M142" s="235"/>
      <c r="N142" s="236"/>
      <c r="O142" s="236"/>
      <c r="P142" s="236"/>
      <c r="Q142" s="236"/>
      <c r="R142" s="236"/>
      <c r="S142" s="236"/>
      <c r="T142" s="23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38" t="s">
        <v>154</v>
      </c>
      <c r="AU142" s="238" t="s">
        <v>152</v>
      </c>
      <c r="AV142" s="14" t="s">
        <v>85</v>
      </c>
      <c r="AW142" s="14" t="s">
        <v>35</v>
      </c>
      <c r="AX142" s="14" t="s">
        <v>75</v>
      </c>
      <c r="AY142" s="238" t="s">
        <v>142</v>
      </c>
    </row>
    <row r="143" s="14" customFormat="1">
      <c r="A143" s="14"/>
      <c r="B143" s="228"/>
      <c r="C143" s="229"/>
      <c r="D143" s="219" t="s">
        <v>154</v>
      </c>
      <c r="E143" s="230" t="s">
        <v>19</v>
      </c>
      <c r="F143" s="231" t="s">
        <v>189</v>
      </c>
      <c r="G143" s="229"/>
      <c r="H143" s="232">
        <v>4.5430000000000001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38" t="s">
        <v>154</v>
      </c>
      <c r="AU143" s="238" t="s">
        <v>152</v>
      </c>
      <c r="AV143" s="14" t="s">
        <v>85</v>
      </c>
      <c r="AW143" s="14" t="s">
        <v>35</v>
      </c>
      <c r="AX143" s="14" t="s">
        <v>75</v>
      </c>
      <c r="AY143" s="238" t="s">
        <v>142</v>
      </c>
    </row>
    <row r="144" s="14" customFormat="1">
      <c r="A144" s="14"/>
      <c r="B144" s="228"/>
      <c r="C144" s="229"/>
      <c r="D144" s="219" t="s">
        <v>154</v>
      </c>
      <c r="E144" s="230" t="s">
        <v>19</v>
      </c>
      <c r="F144" s="231" t="s">
        <v>190</v>
      </c>
      <c r="G144" s="229"/>
      <c r="H144" s="232">
        <v>6.1989999999999998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38" t="s">
        <v>154</v>
      </c>
      <c r="AU144" s="238" t="s">
        <v>152</v>
      </c>
      <c r="AV144" s="14" t="s">
        <v>85</v>
      </c>
      <c r="AW144" s="14" t="s">
        <v>35</v>
      </c>
      <c r="AX144" s="14" t="s">
        <v>75</v>
      </c>
      <c r="AY144" s="238" t="s">
        <v>142</v>
      </c>
    </row>
    <row r="145" s="14" customFormat="1">
      <c r="A145" s="14"/>
      <c r="B145" s="228"/>
      <c r="C145" s="229"/>
      <c r="D145" s="219" t="s">
        <v>154</v>
      </c>
      <c r="E145" s="230" t="s">
        <v>19</v>
      </c>
      <c r="F145" s="231" t="s">
        <v>191</v>
      </c>
      <c r="G145" s="229"/>
      <c r="H145" s="232">
        <v>7.774</v>
      </c>
      <c r="I145" s="233"/>
      <c r="J145" s="229"/>
      <c r="K145" s="229"/>
      <c r="L145" s="234"/>
      <c r="M145" s="235"/>
      <c r="N145" s="236"/>
      <c r="O145" s="236"/>
      <c r="P145" s="236"/>
      <c r="Q145" s="236"/>
      <c r="R145" s="236"/>
      <c r="S145" s="236"/>
      <c r="T145" s="23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38" t="s">
        <v>154</v>
      </c>
      <c r="AU145" s="238" t="s">
        <v>152</v>
      </c>
      <c r="AV145" s="14" t="s">
        <v>85</v>
      </c>
      <c r="AW145" s="14" t="s">
        <v>35</v>
      </c>
      <c r="AX145" s="14" t="s">
        <v>75</v>
      </c>
      <c r="AY145" s="238" t="s">
        <v>142</v>
      </c>
    </row>
    <row r="146" s="13" customFormat="1">
      <c r="A146" s="13"/>
      <c r="B146" s="217"/>
      <c r="C146" s="218"/>
      <c r="D146" s="219" t="s">
        <v>154</v>
      </c>
      <c r="E146" s="220" t="s">
        <v>19</v>
      </c>
      <c r="F146" s="221" t="s">
        <v>192</v>
      </c>
      <c r="G146" s="218"/>
      <c r="H146" s="220" t="s">
        <v>19</v>
      </c>
      <c r="I146" s="222"/>
      <c r="J146" s="218"/>
      <c r="K146" s="218"/>
      <c r="L146" s="223"/>
      <c r="M146" s="224"/>
      <c r="N146" s="225"/>
      <c r="O146" s="225"/>
      <c r="P146" s="225"/>
      <c r="Q146" s="225"/>
      <c r="R146" s="225"/>
      <c r="S146" s="225"/>
      <c r="T146" s="22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27" t="s">
        <v>154</v>
      </c>
      <c r="AU146" s="227" t="s">
        <v>152</v>
      </c>
      <c r="AV146" s="13" t="s">
        <v>83</v>
      </c>
      <c r="AW146" s="13" t="s">
        <v>35</v>
      </c>
      <c r="AX146" s="13" t="s">
        <v>75</v>
      </c>
      <c r="AY146" s="227" t="s">
        <v>142</v>
      </c>
    </row>
    <row r="147" s="14" customFormat="1">
      <c r="A147" s="14"/>
      <c r="B147" s="228"/>
      <c r="C147" s="229"/>
      <c r="D147" s="219" t="s">
        <v>154</v>
      </c>
      <c r="E147" s="230" t="s">
        <v>19</v>
      </c>
      <c r="F147" s="231" t="s">
        <v>193</v>
      </c>
      <c r="G147" s="229"/>
      <c r="H147" s="232">
        <v>15.379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38" t="s">
        <v>154</v>
      </c>
      <c r="AU147" s="238" t="s">
        <v>152</v>
      </c>
      <c r="AV147" s="14" t="s">
        <v>85</v>
      </c>
      <c r="AW147" s="14" t="s">
        <v>35</v>
      </c>
      <c r="AX147" s="14" t="s">
        <v>75</v>
      </c>
      <c r="AY147" s="238" t="s">
        <v>142</v>
      </c>
    </row>
    <row r="148" s="13" customFormat="1">
      <c r="A148" s="13"/>
      <c r="B148" s="217"/>
      <c r="C148" s="218"/>
      <c r="D148" s="219" t="s">
        <v>154</v>
      </c>
      <c r="E148" s="220" t="s">
        <v>19</v>
      </c>
      <c r="F148" s="221" t="s">
        <v>194</v>
      </c>
      <c r="G148" s="218"/>
      <c r="H148" s="220" t="s">
        <v>19</v>
      </c>
      <c r="I148" s="222"/>
      <c r="J148" s="218"/>
      <c r="K148" s="218"/>
      <c r="L148" s="223"/>
      <c r="M148" s="224"/>
      <c r="N148" s="225"/>
      <c r="O148" s="225"/>
      <c r="P148" s="225"/>
      <c r="Q148" s="225"/>
      <c r="R148" s="225"/>
      <c r="S148" s="225"/>
      <c r="T148" s="22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27" t="s">
        <v>154</v>
      </c>
      <c r="AU148" s="227" t="s">
        <v>152</v>
      </c>
      <c r="AV148" s="13" t="s">
        <v>83</v>
      </c>
      <c r="AW148" s="13" t="s">
        <v>35</v>
      </c>
      <c r="AX148" s="13" t="s">
        <v>75</v>
      </c>
      <c r="AY148" s="227" t="s">
        <v>142</v>
      </c>
    </row>
    <row r="149" s="14" customFormat="1">
      <c r="A149" s="14"/>
      <c r="B149" s="228"/>
      <c r="C149" s="229"/>
      <c r="D149" s="219" t="s">
        <v>154</v>
      </c>
      <c r="E149" s="230" t="s">
        <v>19</v>
      </c>
      <c r="F149" s="231" t="s">
        <v>195</v>
      </c>
      <c r="G149" s="229"/>
      <c r="H149" s="232">
        <v>15.84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38" t="s">
        <v>154</v>
      </c>
      <c r="AU149" s="238" t="s">
        <v>152</v>
      </c>
      <c r="AV149" s="14" t="s">
        <v>85</v>
      </c>
      <c r="AW149" s="14" t="s">
        <v>35</v>
      </c>
      <c r="AX149" s="14" t="s">
        <v>75</v>
      </c>
      <c r="AY149" s="238" t="s">
        <v>142</v>
      </c>
    </row>
    <row r="150" s="2" customFormat="1" ht="24.15" customHeight="1">
      <c r="A150" s="38"/>
      <c r="B150" s="39"/>
      <c r="C150" s="204" t="s">
        <v>196</v>
      </c>
      <c r="D150" s="204" t="s">
        <v>146</v>
      </c>
      <c r="E150" s="205" t="s">
        <v>197</v>
      </c>
      <c r="F150" s="206" t="s">
        <v>198</v>
      </c>
      <c r="G150" s="207" t="s">
        <v>160</v>
      </c>
      <c r="H150" s="208">
        <v>12.128</v>
      </c>
      <c r="I150" s="209"/>
      <c r="J150" s="210">
        <f>ROUND(I150*H150,2)</f>
        <v>0</v>
      </c>
      <c r="K150" s="206" t="s">
        <v>150</v>
      </c>
      <c r="L150" s="44"/>
      <c r="M150" s="211" t="s">
        <v>19</v>
      </c>
      <c r="N150" s="212" t="s">
        <v>46</v>
      </c>
      <c r="O150" s="84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5" t="s">
        <v>151</v>
      </c>
      <c r="AT150" s="215" t="s">
        <v>146</v>
      </c>
      <c r="AU150" s="215" t="s">
        <v>152</v>
      </c>
      <c r="AY150" s="17" t="s">
        <v>142</v>
      </c>
      <c r="BE150" s="216">
        <f>IF(N150="základní",J150,0)</f>
        <v>0</v>
      </c>
      <c r="BF150" s="216">
        <f>IF(N150="snížená",J150,0)</f>
        <v>0</v>
      </c>
      <c r="BG150" s="216">
        <f>IF(N150="zákl. přenesená",J150,0)</f>
        <v>0</v>
      </c>
      <c r="BH150" s="216">
        <f>IF(N150="sníž. přenesená",J150,0)</f>
        <v>0</v>
      </c>
      <c r="BI150" s="216">
        <f>IF(N150="nulová",J150,0)</f>
        <v>0</v>
      </c>
      <c r="BJ150" s="17" t="s">
        <v>83</v>
      </c>
      <c r="BK150" s="216">
        <f>ROUND(I150*H150,2)</f>
        <v>0</v>
      </c>
      <c r="BL150" s="17" t="s">
        <v>151</v>
      </c>
      <c r="BM150" s="215" t="s">
        <v>199</v>
      </c>
    </row>
    <row r="151" s="13" customFormat="1">
      <c r="A151" s="13"/>
      <c r="B151" s="217"/>
      <c r="C151" s="218"/>
      <c r="D151" s="219" t="s">
        <v>154</v>
      </c>
      <c r="E151" s="220" t="s">
        <v>19</v>
      </c>
      <c r="F151" s="221" t="s">
        <v>200</v>
      </c>
      <c r="G151" s="218"/>
      <c r="H151" s="220" t="s">
        <v>19</v>
      </c>
      <c r="I151" s="222"/>
      <c r="J151" s="218"/>
      <c r="K151" s="218"/>
      <c r="L151" s="223"/>
      <c r="M151" s="224"/>
      <c r="N151" s="225"/>
      <c r="O151" s="225"/>
      <c r="P151" s="225"/>
      <c r="Q151" s="225"/>
      <c r="R151" s="225"/>
      <c r="S151" s="225"/>
      <c r="T151" s="22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27" t="s">
        <v>154</v>
      </c>
      <c r="AU151" s="227" t="s">
        <v>152</v>
      </c>
      <c r="AV151" s="13" t="s">
        <v>83</v>
      </c>
      <c r="AW151" s="13" t="s">
        <v>35</v>
      </c>
      <c r="AX151" s="13" t="s">
        <v>75</v>
      </c>
      <c r="AY151" s="227" t="s">
        <v>142</v>
      </c>
    </row>
    <row r="152" s="14" customFormat="1">
      <c r="A152" s="14"/>
      <c r="B152" s="228"/>
      <c r="C152" s="229"/>
      <c r="D152" s="219" t="s">
        <v>154</v>
      </c>
      <c r="E152" s="230" t="s">
        <v>19</v>
      </c>
      <c r="F152" s="231" t="s">
        <v>201</v>
      </c>
      <c r="G152" s="229"/>
      <c r="H152" s="232">
        <v>0.80000000000000004</v>
      </c>
      <c r="I152" s="233"/>
      <c r="J152" s="229"/>
      <c r="K152" s="229"/>
      <c r="L152" s="234"/>
      <c r="M152" s="235"/>
      <c r="N152" s="236"/>
      <c r="O152" s="236"/>
      <c r="P152" s="236"/>
      <c r="Q152" s="236"/>
      <c r="R152" s="236"/>
      <c r="S152" s="236"/>
      <c r="T152" s="23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38" t="s">
        <v>154</v>
      </c>
      <c r="AU152" s="238" t="s">
        <v>152</v>
      </c>
      <c r="AV152" s="14" t="s">
        <v>85</v>
      </c>
      <c r="AW152" s="14" t="s">
        <v>35</v>
      </c>
      <c r="AX152" s="14" t="s">
        <v>75</v>
      </c>
      <c r="AY152" s="238" t="s">
        <v>142</v>
      </c>
    </row>
    <row r="153" s="13" customFormat="1">
      <c r="A153" s="13"/>
      <c r="B153" s="217"/>
      <c r="C153" s="218"/>
      <c r="D153" s="219" t="s">
        <v>154</v>
      </c>
      <c r="E153" s="220" t="s">
        <v>19</v>
      </c>
      <c r="F153" s="221" t="s">
        <v>202</v>
      </c>
      <c r="G153" s="218"/>
      <c r="H153" s="220" t="s">
        <v>19</v>
      </c>
      <c r="I153" s="222"/>
      <c r="J153" s="218"/>
      <c r="K153" s="218"/>
      <c r="L153" s="223"/>
      <c r="M153" s="224"/>
      <c r="N153" s="225"/>
      <c r="O153" s="225"/>
      <c r="P153" s="225"/>
      <c r="Q153" s="225"/>
      <c r="R153" s="225"/>
      <c r="S153" s="225"/>
      <c r="T153" s="22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27" t="s">
        <v>154</v>
      </c>
      <c r="AU153" s="227" t="s">
        <v>152</v>
      </c>
      <c r="AV153" s="13" t="s">
        <v>83</v>
      </c>
      <c r="AW153" s="13" t="s">
        <v>35</v>
      </c>
      <c r="AX153" s="13" t="s">
        <v>75</v>
      </c>
      <c r="AY153" s="227" t="s">
        <v>142</v>
      </c>
    </row>
    <row r="154" s="14" customFormat="1">
      <c r="A154" s="14"/>
      <c r="B154" s="228"/>
      <c r="C154" s="229"/>
      <c r="D154" s="219" t="s">
        <v>154</v>
      </c>
      <c r="E154" s="230" t="s">
        <v>19</v>
      </c>
      <c r="F154" s="231" t="s">
        <v>203</v>
      </c>
      <c r="G154" s="229"/>
      <c r="H154" s="232">
        <v>6.9119999999999999</v>
      </c>
      <c r="I154" s="233"/>
      <c r="J154" s="229"/>
      <c r="K154" s="229"/>
      <c r="L154" s="234"/>
      <c r="M154" s="235"/>
      <c r="N154" s="236"/>
      <c r="O154" s="236"/>
      <c r="P154" s="236"/>
      <c r="Q154" s="236"/>
      <c r="R154" s="236"/>
      <c r="S154" s="236"/>
      <c r="T154" s="23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38" t="s">
        <v>154</v>
      </c>
      <c r="AU154" s="238" t="s">
        <v>152</v>
      </c>
      <c r="AV154" s="14" t="s">
        <v>85</v>
      </c>
      <c r="AW154" s="14" t="s">
        <v>35</v>
      </c>
      <c r="AX154" s="14" t="s">
        <v>75</v>
      </c>
      <c r="AY154" s="238" t="s">
        <v>142</v>
      </c>
    </row>
    <row r="155" s="13" customFormat="1">
      <c r="A155" s="13"/>
      <c r="B155" s="217"/>
      <c r="C155" s="218"/>
      <c r="D155" s="219" t="s">
        <v>154</v>
      </c>
      <c r="E155" s="220" t="s">
        <v>19</v>
      </c>
      <c r="F155" s="221" t="s">
        <v>204</v>
      </c>
      <c r="G155" s="218"/>
      <c r="H155" s="220" t="s">
        <v>19</v>
      </c>
      <c r="I155" s="222"/>
      <c r="J155" s="218"/>
      <c r="K155" s="218"/>
      <c r="L155" s="223"/>
      <c r="M155" s="224"/>
      <c r="N155" s="225"/>
      <c r="O155" s="225"/>
      <c r="P155" s="225"/>
      <c r="Q155" s="225"/>
      <c r="R155" s="225"/>
      <c r="S155" s="225"/>
      <c r="T155" s="22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27" t="s">
        <v>154</v>
      </c>
      <c r="AU155" s="227" t="s">
        <v>152</v>
      </c>
      <c r="AV155" s="13" t="s">
        <v>83</v>
      </c>
      <c r="AW155" s="13" t="s">
        <v>35</v>
      </c>
      <c r="AX155" s="13" t="s">
        <v>75</v>
      </c>
      <c r="AY155" s="227" t="s">
        <v>142</v>
      </c>
    </row>
    <row r="156" s="14" customFormat="1">
      <c r="A156" s="14"/>
      <c r="B156" s="228"/>
      <c r="C156" s="229"/>
      <c r="D156" s="219" t="s">
        <v>154</v>
      </c>
      <c r="E156" s="230" t="s">
        <v>19</v>
      </c>
      <c r="F156" s="231" t="s">
        <v>205</v>
      </c>
      <c r="G156" s="229"/>
      <c r="H156" s="232">
        <v>4.4160000000000004</v>
      </c>
      <c r="I156" s="233"/>
      <c r="J156" s="229"/>
      <c r="K156" s="229"/>
      <c r="L156" s="234"/>
      <c r="M156" s="235"/>
      <c r="N156" s="236"/>
      <c r="O156" s="236"/>
      <c r="P156" s="236"/>
      <c r="Q156" s="236"/>
      <c r="R156" s="236"/>
      <c r="S156" s="236"/>
      <c r="T156" s="23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38" t="s">
        <v>154</v>
      </c>
      <c r="AU156" s="238" t="s">
        <v>152</v>
      </c>
      <c r="AV156" s="14" t="s">
        <v>85</v>
      </c>
      <c r="AW156" s="14" t="s">
        <v>35</v>
      </c>
      <c r="AX156" s="14" t="s">
        <v>75</v>
      </c>
      <c r="AY156" s="238" t="s">
        <v>142</v>
      </c>
    </row>
    <row r="157" s="12" customFormat="1" ht="20.88" customHeight="1">
      <c r="A157" s="12"/>
      <c r="B157" s="188"/>
      <c r="C157" s="189"/>
      <c r="D157" s="190" t="s">
        <v>74</v>
      </c>
      <c r="E157" s="202" t="s">
        <v>206</v>
      </c>
      <c r="F157" s="202" t="s">
        <v>207</v>
      </c>
      <c r="G157" s="189"/>
      <c r="H157" s="189"/>
      <c r="I157" s="192"/>
      <c r="J157" s="203">
        <f>BK157</f>
        <v>0</v>
      </c>
      <c r="K157" s="189"/>
      <c r="L157" s="194"/>
      <c r="M157" s="195"/>
      <c r="N157" s="196"/>
      <c r="O157" s="196"/>
      <c r="P157" s="197">
        <f>SUM(P158:P188)</f>
        <v>0</v>
      </c>
      <c r="Q157" s="196"/>
      <c r="R157" s="197">
        <f>SUM(R158:R188)</f>
        <v>0</v>
      </c>
      <c r="S157" s="196"/>
      <c r="T157" s="198">
        <f>SUM(T158:T188)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99" t="s">
        <v>83</v>
      </c>
      <c r="AT157" s="200" t="s">
        <v>74</v>
      </c>
      <c r="AU157" s="200" t="s">
        <v>85</v>
      </c>
      <c r="AY157" s="199" t="s">
        <v>142</v>
      </c>
      <c r="BK157" s="201">
        <f>SUM(BK158:BK188)</f>
        <v>0</v>
      </c>
    </row>
    <row r="158" s="2" customFormat="1" ht="62.7" customHeight="1">
      <c r="A158" s="38"/>
      <c r="B158" s="39"/>
      <c r="C158" s="204" t="s">
        <v>208</v>
      </c>
      <c r="D158" s="204" t="s">
        <v>146</v>
      </c>
      <c r="E158" s="205" t="s">
        <v>209</v>
      </c>
      <c r="F158" s="206" t="s">
        <v>210</v>
      </c>
      <c r="G158" s="207" t="s">
        <v>160</v>
      </c>
      <c r="H158" s="208">
        <v>303.23099999999999</v>
      </c>
      <c r="I158" s="209"/>
      <c r="J158" s="210">
        <f>ROUND(I158*H158,2)</f>
        <v>0</v>
      </c>
      <c r="K158" s="206" t="s">
        <v>150</v>
      </c>
      <c r="L158" s="44"/>
      <c r="M158" s="211" t="s">
        <v>19</v>
      </c>
      <c r="N158" s="212" t="s">
        <v>46</v>
      </c>
      <c r="O158" s="84"/>
      <c r="P158" s="213">
        <f>O158*H158</f>
        <v>0</v>
      </c>
      <c r="Q158" s="213">
        <v>0</v>
      </c>
      <c r="R158" s="213">
        <f>Q158*H158</f>
        <v>0</v>
      </c>
      <c r="S158" s="213">
        <v>0</v>
      </c>
      <c r="T158" s="21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5" t="s">
        <v>151</v>
      </c>
      <c r="AT158" s="215" t="s">
        <v>146</v>
      </c>
      <c r="AU158" s="215" t="s">
        <v>152</v>
      </c>
      <c r="AY158" s="17" t="s">
        <v>142</v>
      </c>
      <c r="BE158" s="216">
        <f>IF(N158="základní",J158,0)</f>
        <v>0</v>
      </c>
      <c r="BF158" s="216">
        <f>IF(N158="snížená",J158,0)</f>
        <v>0</v>
      </c>
      <c r="BG158" s="216">
        <f>IF(N158="zákl. přenesená",J158,0)</f>
        <v>0</v>
      </c>
      <c r="BH158" s="216">
        <f>IF(N158="sníž. přenesená",J158,0)</f>
        <v>0</v>
      </c>
      <c r="BI158" s="216">
        <f>IF(N158="nulová",J158,0)</f>
        <v>0</v>
      </c>
      <c r="BJ158" s="17" t="s">
        <v>83</v>
      </c>
      <c r="BK158" s="216">
        <f>ROUND(I158*H158,2)</f>
        <v>0</v>
      </c>
      <c r="BL158" s="17" t="s">
        <v>151</v>
      </c>
      <c r="BM158" s="215" t="s">
        <v>211</v>
      </c>
    </row>
    <row r="159" s="13" customFormat="1">
      <c r="A159" s="13"/>
      <c r="B159" s="217"/>
      <c r="C159" s="218"/>
      <c r="D159" s="219" t="s">
        <v>154</v>
      </c>
      <c r="E159" s="220" t="s">
        <v>19</v>
      </c>
      <c r="F159" s="221" t="s">
        <v>212</v>
      </c>
      <c r="G159" s="218"/>
      <c r="H159" s="220" t="s">
        <v>19</v>
      </c>
      <c r="I159" s="222"/>
      <c r="J159" s="218"/>
      <c r="K159" s="218"/>
      <c r="L159" s="223"/>
      <c r="M159" s="224"/>
      <c r="N159" s="225"/>
      <c r="O159" s="225"/>
      <c r="P159" s="225"/>
      <c r="Q159" s="225"/>
      <c r="R159" s="225"/>
      <c r="S159" s="225"/>
      <c r="T159" s="22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27" t="s">
        <v>154</v>
      </c>
      <c r="AU159" s="227" t="s">
        <v>152</v>
      </c>
      <c r="AV159" s="13" t="s">
        <v>83</v>
      </c>
      <c r="AW159" s="13" t="s">
        <v>35</v>
      </c>
      <c r="AX159" s="13" t="s">
        <v>75</v>
      </c>
      <c r="AY159" s="227" t="s">
        <v>142</v>
      </c>
    </row>
    <row r="160" s="13" customFormat="1">
      <c r="A160" s="13"/>
      <c r="B160" s="217"/>
      <c r="C160" s="218"/>
      <c r="D160" s="219" t="s">
        <v>154</v>
      </c>
      <c r="E160" s="220" t="s">
        <v>19</v>
      </c>
      <c r="F160" s="221" t="s">
        <v>213</v>
      </c>
      <c r="G160" s="218"/>
      <c r="H160" s="220" t="s">
        <v>19</v>
      </c>
      <c r="I160" s="222"/>
      <c r="J160" s="218"/>
      <c r="K160" s="218"/>
      <c r="L160" s="223"/>
      <c r="M160" s="224"/>
      <c r="N160" s="225"/>
      <c r="O160" s="225"/>
      <c r="P160" s="225"/>
      <c r="Q160" s="225"/>
      <c r="R160" s="225"/>
      <c r="S160" s="225"/>
      <c r="T160" s="22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27" t="s">
        <v>154</v>
      </c>
      <c r="AU160" s="227" t="s">
        <v>152</v>
      </c>
      <c r="AV160" s="13" t="s">
        <v>83</v>
      </c>
      <c r="AW160" s="13" t="s">
        <v>35</v>
      </c>
      <c r="AX160" s="13" t="s">
        <v>75</v>
      </c>
      <c r="AY160" s="227" t="s">
        <v>142</v>
      </c>
    </row>
    <row r="161" s="14" customFormat="1">
      <c r="A161" s="14"/>
      <c r="B161" s="228"/>
      <c r="C161" s="229"/>
      <c r="D161" s="219" t="s">
        <v>154</v>
      </c>
      <c r="E161" s="230" t="s">
        <v>19</v>
      </c>
      <c r="F161" s="231" t="s">
        <v>214</v>
      </c>
      <c r="G161" s="229"/>
      <c r="H161" s="232">
        <v>207.22999999999999</v>
      </c>
      <c r="I161" s="233"/>
      <c r="J161" s="229"/>
      <c r="K161" s="229"/>
      <c r="L161" s="234"/>
      <c r="M161" s="235"/>
      <c r="N161" s="236"/>
      <c r="O161" s="236"/>
      <c r="P161" s="236"/>
      <c r="Q161" s="236"/>
      <c r="R161" s="236"/>
      <c r="S161" s="236"/>
      <c r="T161" s="23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38" t="s">
        <v>154</v>
      </c>
      <c r="AU161" s="238" t="s">
        <v>152</v>
      </c>
      <c r="AV161" s="14" t="s">
        <v>85</v>
      </c>
      <c r="AW161" s="14" t="s">
        <v>35</v>
      </c>
      <c r="AX161" s="14" t="s">
        <v>75</v>
      </c>
      <c r="AY161" s="238" t="s">
        <v>142</v>
      </c>
    </row>
    <row r="162" s="13" customFormat="1">
      <c r="A162" s="13"/>
      <c r="B162" s="217"/>
      <c r="C162" s="218"/>
      <c r="D162" s="219" t="s">
        <v>154</v>
      </c>
      <c r="E162" s="220" t="s">
        <v>19</v>
      </c>
      <c r="F162" s="221" t="s">
        <v>215</v>
      </c>
      <c r="G162" s="218"/>
      <c r="H162" s="220" t="s">
        <v>19</v>
      </c>
      <c r="I162" s="222"/>
      <c r="J162" s="218"/>
      <c r="K162" s="218"/>
      <c r="L162" s="223"/>
      <c r="M162" s="224"/>
      <c r="N162" s="225"/>
      <c r="O162" s="225"/>
      <c r="P162" s="225"/>
      <c r="Q162" s="225"/>
      <c r="R162" s="225"/>
      <c r="S162" s="225"/>
      <c r="T162" s="22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27" t="s">
        <v>154</v>
      </c>
      <c r="AU162" s="227" t="s">
        <v>152</v>
      </c>
      <c r="AV162" s="13" t="s">
        <v>83</v>
      </c>
      <c r="AW162" s="13" t="s">
        <v>35</v>
      </c>
      <c r="AX162" s="13" t="s">
        <v>75</v>
      </c>
      <c r="AY162" s="227" t="s">
        <v>142</v>
      </c>
    </row>
    <row r="163" s="14" customFormat="1">
      <c r="A163" s="14"/>
      <c r="B163" s="228"/>
      <c r="C163" s="229"/>
      <c r="D163" s="219" t="s">
        <v>154</v>
      </c>
      <c r="E163" s="230" t="s">
        <v>19</v>
      </c>
      <c r="F163" s="231" t="s">
        <v>216</v>
      </c>
      <c r="G163" s="229"/>
      <c r="H163" s="232">
        <v>75.953000000000003</v>
      </c>
      <c r="I163" s="233"/>
      <c r="J163" s="229"/>
      <c r="K163" s="229"/>
      <c r="L163" s="234"/>
      <c r="M163" s="235"/>
      <c r="N163" s="236"/>
      <c r="O163" s="236"/>
      <c r="P163" s="236"/>
      <c r="Q163" s="236"/>
      <c r="R163" s="236"/>
      <c r="S163" s="236"/>
      <c r="T163" s="23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38" t="s">
        <v>154</v>
      </c>
      <c r="AU163" s="238" t="s">
        <v>152</v>
      </c>
      <c r="AV163" s="14" t="s">
        <v>85</v>
      </c>
      <c r="AW163" s="14" t="s">
        <v>35</v>
      </c>
      <c r="AX163" s="14" t="s">
        <v>75</v>
      </c>
      <c r="AY163" s="238" t="s">
        <v>142</v>
      </c>
    </row>
    <row r="164" s="13" customFormat="1">
      <c r="A164" s="13"/>
      <c r="B164" s="217"/>
      <c r="C164" s="218"/>
      <c r="D164" s="219" t="s">
        <v>154</v>
      </c>
      <c r="E164" s="220" t="s">
        <v>19</v>
      </c>
      <c r="F164" s="221" t="s">
        <v>217</v>
      </c>
      <c r="G164" s="218"/>
      <c r="H164" s="220" t="s">
        <v>19</v>
      </c>
      <c r="I164" s="222"/>
      <c r="J164" s="218"/>
      <c r="K164" s="218"/>
      <c r="L164" s="223"/>
      <c r="M164" s="224"/>
      <c r="N164" s="225"/>
      <c r="O164" s="225"/>
      <c r="P164" s="225"/>
      <c r="Q164" s="225"/>
      <c r="R164" s="225"/>
      <c r="S164" s="225"/>
      <c r="T164" s="22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27" t="s">
        <v>154</v>
      </c>
      <c r="AU164" s="227" t="s">
        <v>152</v>
      </c>
      <c r="AV164" s="13" t="s">
        <v>83</v>
      </c>
      <c r="AW164" s="13" t="s">
        <v>35</v>
      </c>
      <c r="AX164" s="13" t="s">
        <v>75</v>
      </c>
      <c r="AY164" s="227" t="s">
        <v>142</v>
      </c>
    </row>
    <row r="165" s="14" customFormat="1">
      <c r="A165" s="14"/>
      <c r="B165" s="228"/>
      <c r="C165" s="229"/>
      <c r="D165" s="219" t="s">
        <v>154</v>
      </c>
      <c r="E165" s="230" t="s">
        <v>19</v>
      </c>
      <c r="F165" s="231" t="s">
        <v>218</v>
      </c>
      <c r="G165" s="229"/>
      <c r="H165" s="232">
        <v>12.128</v>
      </c>
      <c r="I165" s="233"/>
      <c r="J165" s="229"/>
      <c r="K165" s="229"/>
      <c r="L165" s="234"/>
      <c r="M165" s="235"/>
      <c r="N165" s="236"/>
      <c r="O165" s="236"/>
      <c r="P165" s="236"/>
      <c r="Q165" s="236"/>
      <c r="R165" s="236"/>
      <c r="S165" s="236"/>
      <c r="T165" s="23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38" t="s">
        <v>154</v>
      </c>
      <c r="AU165" s="238" t="s">
        <v>152</v>
      </c>
      <c r="AV165" s="14" t="s">
        <v>85</v>
      </c>
      <c r="AW165" s="14" t="s">
        <v>35</v>
      </c>
      <c r="AX165" s="14" t="s">
        <v>75</v>
      </c>
      <c r="AY165" s="238" t="s">
        <v>142</v>
      </c>
    </row>
    <row r="166" s="13" customFormat="1">
      <c r="A166" s="13"/>
      <c r="B166" s="217"/>
      <c r="C166" s="218"/>
      <c r="D166" s="219" t="s">
        <v>154</v>
      </c>
      <c r="E166" s="220" t="s">
        <v>19</v>
      </c>
      <c r="F166" s="221" t="s">
        <v>219</v>
      </c>
      <c r="G166" s="218"/>
      <c r="H166" s="220" t="s">
        <v>19</v>
      </c>
      <c r="I166" s="222"/>
      <c r="J166" s="218"/>
      <c r="K166" s="218"/>
      <c r="L166" s="223"/>
      <c r="M166" s="224"/>
      <c r="N166" s="225"/>
      <c r="O166" s="225"/>
      <c r="P166" s="225"/>
      <c r="Q166" s="225"/>
      <c r="R166" s="225"/>
      <c r="S166" s="225"/>
      <c r="T166" s="22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27" t="s">
        <v>154</v>
      </c>
      <c r="AU166" s="227" t="s">
        <v>152</v>
      </c>
      <c r="AV166" s="13" t="s">
        <v>83</v>
      </c>
      <c r="AW166" s="13" t="s">
        <v>35</v>
      </c>
      <c r="AX166" s="13" t="s">
        <v>75</v>
      </c>
      <c r="AY166" s="227" t="s">
        <v>142</v>
      </c>
    </row>
    <row r="167" s="14" customFormat="1">
      <c r="A167" s="14"/>
      <c r="B167" s="228"/>
      <c r="C167" s="229"/>
      <c r="D167" s="219" t="s">
        <v>154</v>
      </c>
      <c r="E167" s="230" t="s">
        <v>19</v>
      </c>
      <c r="F167" s="231" t="s">
        <v>220</v>
      </c>
      <c r="G167" s="229"/>
      <c r="H167" s="232">
        <v>7.9199999999999999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38" t="s">
        <v>154</v>
      </c>
      <c r="AU167" s="238" t="s">
        <v>152</v>
      </c>
      <c r="AV167" s="14" t="s">
        <v>85</v>
      </c>
      <c r="AW167" s="14" t="s">
        <v>35</v>
      </c>
      <c r="AX167" s="14" t="s">
        <v>75</v>
      </c>
      <c r="AY167" s="238" t="s">
        <v>142</v>
      </c>
    </row>
    <row r="168" s="2" customFormat="1" ht="62.7" customHeight="1">
      <c r="A168" s="38"/>
      <c r="B168" s="39"/>
      <c r="C168" s="204" t="s">
        <v>221</v>
      </c>
      <c r="D168" s="204" t="s">
        <v>146</v>
      </c>
      <c r="E168" s="205" t="s">
        <v>222</v>
      </c>
      <c r="F168" s="206" t="s">
        <v>223</v>
      </c>
      <c r="G168" s="207" t="s">
        <v>160</v>
      </c>
      <c r="H168" s="208">
        <v>207.22999999999999</v>
      </c>
      <c r="I168" s="209"/>
      <c r="J168" s="210">
        <f>ROUND(I168*H168,2)</f>
        <v>0</v>
      </c>
      <c r="K168" s="206" t="s">
        <v>150</v>
      </c>
      <c r="L168" s="44"/>
      <c r="M168" s="211" t="s">
        <v>19</v>
      </c>
      <c r="N168" s="212" t="s">
        <v>46</v>
      </c>
      <c r="O168" s="84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5" t="s">
        <v>151</v>
      </c>
      <c r="AT168" s="215" t="s">
        <v>146</v>
      </c>
      <c r="AU168" s="215" t="s">
        <v>152</v>
      </c>
      <c r="AY168" s="17" t="s">
        <v>142</v>
      </c>
      <c r="BE168" s="216">
        <f>IF(N168="základní",J168,0)</f>
        <v>0</v>
      </c>
      <c r="BF168" s="216">
        <f>IF(N168="snížená",J168,0)</f>
        <v>0</v>
      </c>
      <c r="BG168" s="216">
        <f>IF(N168="zákl. přenesená",J168,0)</f>
        <v>0</v>
      </c>
      <c r="BH168" s="216">
        <f>IF(N168="sníž. přenesená",J168,0)</f>
        <v>0</v>
      </c>
      <c r="BI168" s="216">
        <f>IF(N168="nulová",J168,0)</f>
        <v>0</v>
      </c>
      <c r="BJ168" s="17" t="s">
        <v>83</v>
      </c>
      <c r="BK168" s="216">
        <f>ROUND(I168*H168,2)</f>
        <v>0</v>
      </c>
      <c r="BL168" s="17" t="s">
        <v>151</v>
      </c>
      <c r="BM168" s="215" t="s">
        <v>224</v>
      </c>
    </row>
    <row r="169" s="13" customFormat="1">
      <c r="A169" s="13"/>
      <c r="B169" s="217"/>
      <c r="C169" s="218"/>
      <c r="D169" s="219" t="s">
        <v>154</v>
      </c>
      <c r="E169" s="220" t="s">
        <v>19</v>
      </c>
      <c r="F169" s="221" t="s">
        <v>225</v>
      </c>
      <c r="G169" s="218"/>
      <c r="H169" s="220" t="s">
        <v>19</v>
      </c>
      <c r="I169" s="222"/>
      <c r="J169" s="218"/>
      <c r="K169" s="218"/>
      <c r="L169" s="223"/>
      <c r="M169" s="224"/>
      <c r="N169" s="225"/>
      <c r="O169" s="225"/>
      <c r="P169" s="225"/>
      <c r="Q169" s="225"/>
      <c r="R169" s="225"/>
      <c r="S169" s="225"/>
      <c r="T169" s="22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27" t="s">
        <v>154</v>
      </c>
      <c r="AU169" s="227" t="s">
        <v>152</v>
      </c>
      <c r="AV169" s="13" t="s">
        <v>83</v>
      </c>
      <c r="AW169" s="13" t="s">
        <v>35</v>
      </c>
      <c r="AX169" s="13" t="s">
        <v>75</v>
      </c>
      <c r="AY169" s="227" t="s">
        <v>142</v>
      </c>
    </row>
    <row r="170" s="13" customFormat="1">
      <c r="A170" s="13"/>
      <c r="B170" s="217"/>
      <c r="C170" s="218"/>
      <c r="D170" s="219" t="s">
        <v>154</v>
      </c>
      <c r="E170" s="220" t="s">
        <v>19</v>
      </c>
      <c r="F170" s="221" t="s">
        <v>226</v>
      </c>
      <c r="G170" s="218"/>
      <c r="H170" s="220" t="s">
        <v>19</v>
      </c>
      <c r="I170" s="222"/>
      <c r="J170" s="218"/>
      <c r="K170" s="218"/>
      <c r="L170" s="223"/>
      <c r="M170" s="224"/>
      <c r="N170" s="225"/>
      <c r="O170" s="225"/>
      <c r="P170" s="225"/>
      <c r="Q170" s="225"/>
      <c r="R170" s="225"/>
      <c r="S170" s="225"/>
      <c r="T170" s="22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27" t="s">
        <v>154</v>
      </c>
      <c r="AU170" s="227" t="s">
        <v>152</v>
      </c>
      <c r="AV170" s="13" t="s">
        <v>83</v>
      </c>
      <c r="AW170" s="13" t="s">
        <v>35</v>
      </c>
      <c r="AX170" s="13" t="s">
        <v>75</v>
      </c>
      <c r="AY170" s="227" t="s">
        <v>142</v>
      </c>
    </row>
    <row r="171" s="14" customFormat="1">
      <c r="A171" s="14"/>
      <c r="B171" s="228"/>
      <c r="C171" s="229"/>
      <c r="D171" s="219" t="s">
        <v>154</v>
      </c>
      <c r="E171" s="230" t="s">
        <v>19</v>
      </c>
      <c r="F171" s="231" t="s">
        <v>214</v>
      </c>
      <c r="G171" s="229"/>
      <c r="H171" s="232">
        <v>207.22999999999999</v>
      </c>
      <c r="I171" s="233"/>
      <c r="J171" s="229"/>
      <c r="K171" s="229"/>
      <c r="L171" s="234"/>
      <c r="M171" s="235"/>
      <c r="N171" s="236"/>
      <c r="O171" s="236"/>
      <c r="P171" s="236"/>
      <c r="Q171" s="236"/>
      <c r="R171" s="236"/>
      <c r="S171" s="236"/>
      <c r="T171" s="237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38" t="s">
        <v>154</v>
      </c>
      <c r="AU171" s="238" t="s">
        <v>152</v>
      </c>
      <c r="AV171" s="14" t="s">
        <v>85</v>
      </c>
      <c r="AW171" s="14" t="s">
        <v>35</v>
      </c>
      <c r="AX171" s="14" t="s">
        <v>75</v>
      </c>
      <c r="AY171" s="238" t="s">
        <v>142</v>
      </c>
    </row>
    <row r="172" s="2" customFormat="1" ht="62.7" customHeight="1">
      <c r="A172" s="38"/>
      <c r="B172" s="39"/>
      <c r="C172" s="204" t="s">
        <v>227</v>
      </c>
      <c r="D172" s="204" t="s">
        <v>146</v>
      </c>
      <c r="E172" s="205" t="s">
        <v>228</v>
      </c>
      <c r="F172" s="206" t="s">
        <v>229</v>
      </c>
      <c r="G172" s="207" t="s">
        <v>160</v>
      </c>
      <c r="H172" s="208">
        <v>287.39100000000002</v>
      </c>
      <c r="I172" s="209"/>
      <c r="J172" s="210">
        <f>ROUND(I172*H172,2)</f>
        <v>0</v>
      </c>
      <c r="K172" s="206" t="s">
        <v>150</v>
      </c>
      <c r="L172" s="44"/>
      <c r="M172" s="211" t="s">
        <v>19</v>
      </c>
      <c r="N172" s="212" t="s">
        <v>46</v>
      </c>
      <c r="O172" s="84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5" t="s">
        <v>151</v>
      </c>
      <c r="AT172" s="215" t="s">
        <v>146</v>
      </c>
      <c r="AU172" s="215" t="s">
        <v>152</v>
      </c>
      <c r="AY172" s="17" t="s">
        <v>142</v>
      </c>
      <c r="BE172" s="216">
        <f>IF(N172="základní",J172,0)</f>
        <v>0</v>
      </c>
      <c r="BF172" s="216">
        <f>IF(N172="snížená",J172,0)</f>
        <v>0</v>
      </c>
      <c r="BG172" s="216">
        <f>IF(N172="zákl. přenesená",J172,0)</f>
        <v>0</v>
      </c>
      <c r="BH172" s="216">
        <f>IF(N172="sníž. přenesená",J172,0)</f>
        <v>0</v>
      </c>
      <c r="BI172" s="216">
        <f>IF(N172="nulová",J172,0)</f>
        <v>0</v>
      </c>
      <c r="BJ172" s="17" t="s">
        <v>83</v>
      </c>
      <c r="BK172" s="216">
        <f>ROUND(I172*H172,2)</f>
        <v>0</v>
      </c>
      <c r="BL172" s="17" t="s">
        <v>151</v>
      </c>
      <c r="BM172" s="215" t="s">
        <v>230</v>
      </c>
    </row>
    <row r="173" s="13" customFormat="1">
      <c r="A173" s="13"/>
      <c r="B173" s="217"/>
      <c r="C173" s="218"/>
      <c r="D173" s="219" t="s">
        <v>154</v>
      </c>
      <c r="E173" s="220" t="s">
        <v>19</v>
      </c>
      <c r="F173" s="221" t="s">
        <v>231</v>
      </c>
      <c r="G173" s="218"/>
      <c r="H173" s="220" t="s">
        <v>19</v>
      </c>
      <c r="I173" s="222"/>
      <c r="J173" s="218"/>
      <c r="K173" s="218"/>
      <c r="L173" s="223"/>
      <c r="M173" s="224"/>
      <c r="N173" s="225"/>
      <c r="O173" s="225"/>
      <c r="P173" s="225"/>
      <c r="Q173" s="225"/>
      <c r="R173" s="225"/>
      <c r="S173" s="225"/>
      <c r="T173" s="22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27" t="s">
        <v>154</v>
      </c>
      <c r="AU173" s="227" t="s">
        <v>152</v>
      </c>
      <c r="AV173" s="13" t="s">
        <v>83</v>
      </c>
      <c r="AW173" s="13" t="s">
        <v>35</v>
      </c>
      <c r="AX173" s="13" t="s">
        <v>75</v>
      </c>
      <c r="AY173" s="227" t="s">
        <v>142</v>
      </c>
    </row>
    <row r="174" s="13" customFormat="1">
      <c r="A174" s="13"/>
      <c r="B174" s="217"/>
      <c r="C174" s="218"/>
      <c r="D174" s="219" t="s">
        <v>154</v>
      </c>
      <c r="E174" s="220" t="s">
        <v>19</v>
      </c>
      <c r="F174" s="221" t="s">
        <v>213</v>
      </c>
      <c r="G174" s="218"/>
      <c r="H174" s="220" t="s">
        <v>19</v>
      </c>
      <c r="I174" s="222"/>
      <c r="J174" s="218"/>
      <c r="K174" s="218"/>
      <c r="L174" s="223"/>
      <c r="M174" s="224"/>
      <c r="N174" s="225"/>
      <c r="O174" s="225"/>
      <c r="P174" s="225"/>
      <c r="Q174" s="225"/>
      <c r="R174" s="225"/>
      <c r="S174" s="225"/>
      <c r="T174" s="22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27" t="s">
        <v>154</v>
      </c>
      <c r="AU174" s="227" t="s">
        <v>152</v>
      </c>
      <c r="AV174" s="13" t="s">
        <v>83</v>
      </c>
      <c r="AW174" s="13" t="s">
        <v>35</v>
      </c>
      <c r="AX174" s="13" t="s">
        <v>75</v>
      </c>
      <c r="AY174" s="227" t="s">
        <v>142</v>
      </c>
    </row>
    <row r="175" s="14" customFormat="1">
      <c r="A175" s="14"/>
      <c r="B175" s="228"/>
      <c r="C175" s="229"/>
      <c r="D175" s="219" t="s">
        <v>154</v>
      </c>
      <c r="E175" s="230" t="s">
        <v>19</v>
      </c>
      <c r="F175" s="231" t="s">
        <v>214</v>
      </c>
      <c r="G175" s="229"/>
      <c r="H175" s="232">
        <v>207.22999999999999</v>
      </c>
      <c r="I175" s="233"/>
      <c r="J175" s="229"/>
      <c r="K175" s="229"/>
      <c r="L175" s="234"/>
      <c r="M175" s="235"/>
      <c r="N175" s="236"/>
      <c r="O175" s="236"/>
      <c r="P175" s="236"/>
      <c r="Q175" s="236"/>
      <c r="R175" s="236"/>
      <c r="S175" s="236"/>
      <c r="T175" s="237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38" t="s">
        <v>154</v>
      </c>
      <c r="AU175" s="238" t="s">
        <v>152</v>
      </c>
      <c r="AV175" s="14" t="s">
        <v>85</v>
      </c>
      <c r="AW175" s="14" t="s">
        <v>35</v>
      </c>
      <c r="AX175" s="14" t="s">
        <v>75</v>
      </c>
      <c r="AY175" s="238" t="s">
        <v>142</v>
      </c>
    </row>
    <row r="176" s="13" customFormat="1">
      <c r="A176" s="13"/>
      <c r="B176" s="217"/>
      <c r="C176" s="218"/>
      <c r="D176" s="219" t="s">
        <v>154</v>
      </c>
      <c r="E176" s="220" t="s">
        <v>19</v>
      </c>
      <c r="F176" s="221" t="s">
        <v>215</v>
      </c>
      <c r="G176" s="218"/>
      <c r="H176" s="220" t="s">
        <v>19</v>
      </c>
      <c r="I176" s="222"/>
      <c r="J176" s="218"/>
      <c r="K176" s="218"/>
      <c r="L176" s="223"/>
      <c r="M176" s="224"/>
      <c r="N176" s="225"/>
      <c r="O176" s="225"/>
      <c r="P176" s="225"/>
      <c r="Q176" s="225"/>
      <c r="R176" s="225"/>
      <c r="S176" s="225"/>
      <c r="T176" s="22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27" t="s">
        <v>154</v>
      </c>
      <c r="AU176" s="227" t="s">
        <v>152</v>
      </c>
      <c r="AV176" s="13" t="s">
        <v>83</v>
      </c>
      <c r="AW176" s="13" t="s">
        <v>35</v>
      </c>
      <c r="AX176" s="13" t="s">
        <v>75</v>
      </c>
      <c r="AY176" s="227" t="s">
        <v>142</v>
      </c>
    </row>
    <row r="177" s="14" customFormat="1">
      <c r="A177" s="14"/>
      <c r="B177" s="228"/>
      <c r="C177" s="229"/>
      <c r="D177" s="219" t="s">
        <v>154</v>
      </c>
      <c r="E177" s="230" t="s">
        <v>19</v>
      </c>
      <c r="F177" s="231" t="s">
        <v>216</v>
      </c>
      <c r="G177" s="229"/>
      <c r="H177" s="232">
        <v>75.953000000000003</v>
      </c>
      <c r="I177" s="233"/>
      <c r="J177" s="229"/>
      <c r="K177" s="229"/>
      <c r="L177" s="234"/>
      <c r="M177" s="235"/>
      <c r="N177" s="236"/>
      <c r="O177" s="236"/>
      <c r="P177" s="236"/>
      <c r="Q177" s="236"/>
      <c r="R177" s="236"/>
      <c r="S177" s="236"/>
      <c r="T177" s="23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38" t="s">
        <v>154</v>
      </c>
      <c r="AU177" s="238" t="s">
        <v>152</v>
      </c>
      <c r="AV177" s="14" t="s">
        <v>85</v>
      </c>
      <c r="AW177" s="14" t="s">
        <v>35</v>
      </c>
      <c r="AX177" s="14" t="s">
        <v>75</v>
      </c>
      <c r="AY177" s="238" t="s">
        <v>142</v>
      </c>
    </row>
    <row r="178" s="13" customFormat="1">
      <c r="A178" s="13"/>
      <c r="B178" s="217"/>
      <c r="C178" s="218"/>
      <c r="D178" s="219" t="s">
        <v>154</v>
      </c>
      <c r="E178" s="220" t="s">
        <v>19</v>
      </c>
      <c r="F178" s="221" t="s">
        <v>217</v>
      </c>
      <c r="G178" s="218"/>
      <c r="H178" s="220" t="s">
        <v>19</v>
      </c>
      <c r="I178" s="222"/>
      <c r="J178" s="218"/>
      <c r="K178" s="218"/>
      <c r="L178" s="223"/>
      <c r="M178" s="224"/>
      <c r="N178" s="225"/>
      <c r="O178" s="225"/>
      <c r="P178" s="225"/>
      <c r="Q178" s="225"/>
      <c r="R178" s="225"/>
      <c r="S178" s="225"/>
      <c r="T178" s="22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27" t="s">
        <v>154</v>
      </c>
      <c r="AU178" s="227" t="s">
        <v>152</v>
      </c>
      <c r="AV178" s="13" t="s">
        <v>83</v>
      </c>
      <c r="AW178" s="13" t="s">
        <v>35</v>
      </c>
      <c r="AX178" s="13" t="s">
        <v>75</v>
      </c>
      <c r="AY178" s="227" t="s">
        <v>142</v>
      </c>
    </row>
    <row r="179" s="14" customFormat="1">
      <c r="A179" s="14"/>
      <c r="B179" s="228"/>
      <c r="C179" s="229"/>
      <c r="D179" s="219" t="s">
        <v>154</v>
      </c>
      <c r="E179" s="230" t="s">
        <v>19</v>
      </c>
      <c r="F179" s="231" t="s">
        <v>218</v>
      </c>
      <c r="G179" s="229"/>
      <c r="H179" s="232">
        <v>12.128</v>
      </c>
      <c r="I179" s="233"/>
      <c r="J179" s="229"/>
      <c r="K179" s="229"/>
      <c r="L179" s="234"/>
      <c r="M179" s="235"/>
      <c r="N179" s="236"/>
      <c r="O179" s="236"/>
      <c r="P179" s="236"/>
      <c r="Q179" s="236"/>
      <c r="R179" s="236"/>
      <c r="S179" s="236"/>
      <c r="T179" s="23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38" t="s">
        <v>154</v>
      </c>
      <c r="AU179" s="238" t="s">
        <v>152</v>
      </c>
      <c r="AV179" s="14" t="s">
        <v>85</v>
      </c>
      <c r="AW179" s="14" t="s">
        <v>35</v>
      </c>
      <c r="AX179" s="14" t="s">
        <v>75</v>
      </c>
      <c r="AY179" s="238" t="s">
        <v>142</v>
      </c>
    </row>
    <row r="180" s="13" customFormat="1">
      <c r="A180" s="13"/>
      <c r="B180" s="217"/>
      <c r="C180" s="218"/>
      <c r="D180" s="219" t="s">
        <v>154</v>
      </c>
      <c r="E180" s="220" t="s">
        <v>19</v>
      </c>
      <c r="F180" s="221" t="s">
        <v>219</v>
      </c>
      <c r="G180" s="218"/>
      <c r="H180" s="220" t="s">
        <v>19</v>
      </c>
      <c r="I180" s="222"/>
      <c r="J180" s="218"/>
      <c r="K180" s="218"/>
      <c r="L180" s="223"/>
      <c r="M180" s="224"/>
      <c r="N180" s="225"/>
      <c r="O180" s="225"/>
      <c r="P180" s="225"/>
      <c r="Q180" s="225"/>
      <c r="R180" s="225"/>
      <c r="S180" s="225"/>
      <c r="T180" s="22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27" t="s">
        <v>154</v>
      </c>
      <c r="AU180" s="227" t="s">
        <v>152</v>
      </c>
      <c r="AV180" s="13" t="s">
        <v>83</v>
      </c>
      <c r="AW180" s="13" t="s">
        <v>35</v>
      </c>
      <c r="AX180" s="13" t="s">
        <v>75</v>
      </c>
      <c r="AY180" s="227" t="s">
        <v>142</v>
      </c>
    </row>
    <row r="181" s="14" customFormat="1">
      <c r="A181" s="14"/>
      <c r="B181" s="228"/>
      <c r="C181" s="229"/>
      <c r="D181" s="219" t="s">
        <v>154</v>
      </c>
      <c r="E181" s="230" t="s">
        <v>19</v>
      </c>
      <c r="F181" s="231" t="s">
        <v>232</v>
      </c>
      <c r="G181" s="229"/>
      <c r="H181" s="232">
        <v>-7.9199999999999999</v>
      </c>
      <c r="I181" s="233"/>
      <c r="J181" s="229"/>
      <c r="K181" s="229"/>
      <c r="L181" s="234"/>
      <c r="M181" s="235"/>
      <c r="N181" s="236"/>
      <c r="O181" s="236"/>
      <c r="P181" s="236"/>
      <c r="Q181" s="236"/>
      <c r="R181" s="236"/>
      <c r="S181" s="236"/>
      <c r="T181" s="237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38" t="s">
        <v>154</v>
      </c>
      <c r="AU181" s="238" t="s">
        <v>152</v>
      </c>
      <c r="AV181" s="14" t="s">
        <v>85</v>
      </c>
      <c r="AW181" s="14" t="s">
        <v>35</v>
      </c>
      <c r="AX181" s="14" t="s">
        <v>75</v>
      </c>
      <c r="AY181" s="238" t="s">
        <v>142</v>
      </c>
    </row>
    <row r="182" s="2" customFormat="1" ht="37.8" customHeight="1">
      <c r="A182" s="38"/>
      <c r="B182" s="39"/>
      <c r="C182" s="204" t="s">
        <v>233</v>
      </c>
      <c r="D182" s="204" t="s">
        <v>146</v>
      </c>
      <c r="E182" s="205" t="s">
        <v>234</v>
      </c>
      <c r="F182" s="206" t="s">
        <v>235</v>
      </c>
      <c r="G182" s="207" t="s">
        <v>160</v>
      </c>
      <c r="H182" s="208">
        <v>295.31099999999998</v>
      </c>
      <c r="I182" s="209"/>
      <c r="J182" s="210">
        <f>ROUND(I182*H182,2)</f>
        <v>0</v>
      </c>
      <c r="K182" s="206" t="s">
        <v>150</v>
      </c>
      <c r="L182" s="44"/>
      <c r="M182" s="211" t="s">
        <v>19</v>
      </c>
      <c r="N182" s="212" t="s">
        <v>46</v>
      </c>
      <c r="O182" s="84"/>
      <c r="P182" s="213">
        <f>O182*H182</f>
        <v>0</v>
      </c>
      <c r="Q182" s="213">
        <v>0</v>
      </c>
      <c r="R182" s="213">
        <f>Q182*H182</f>
        <v>0</v>
      </c>
      <c r="S182" s="213">
        <v>0</v>
      </c>
      <c r="T182" s="21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5" t="s">
        <v>151</v>
      </c>
      <c r="AT182" s="215" t="s">
        <v>146</v>
      </c>
      <c r="AU182" s="215" t="s">
        <v>152</v>
      </c>
      <c r="AY182" s="17" t="s">
        <v>142</v>
      </c>
      <c r="BE182" s="216">
        <f>IF(N182="základní",J182,0)</f>
        <v>0</v>
      </c>
      <c r="BF182" s="216">
        <f>IF(N182="snížená",J182,0)</f>
        <v>0</v>
      </c>
      <c r="BG182" s="216">
        <f>IF(N182="zákl. přenesená",J182,0)</f>
        <v>0</v>
      </c>
      <c r="BH182" s="216">
        <f>IF(N182="sníž. přenesená",J182,0)</f>
        <v>0</v>
      </c>
      <c r="BI182" s="216">
        <f>IF(N182="nulová",J182,0)</f>
        <v>0</v>
      </c>
      <c r="BJ182" s="17" t="s">
        <v>83</v>
      </c>
      <c r="BK182" s="216">
        <f>ROUND(I182*H182,2)</f>
        <v>0</v>
      </c>
      <c r="BL182" s="17" t="s">
        <v>151</v>
      </c>
      <c r="BM182" s="215" t="s">
        <v>236</v>
      </c>
    </row>
    <row r="183" s="13" customFormat="1">
      <c r="A183" s="13"/>
      <c r="B183" s="217"/>
      <c r="C183" s="218"/>
      <c r="D183" s="219" t="s">
        <v>154</v>
      </c>
      <c r="E183" s="220" t="s">
        <v>19</v>
      </c>
      <c r="F183" s="221" t="s">
        <v>213</v>
      </c>
      <c r="G183" s="218"/>
      <c r="H183" s="220" t="s">
        <v>19</v>
      </c>
      <c r="I183" s="222"/>
      <c r="J183" s="218"/>
      <c r="K183" s="218"/>
      <c r="L183" s="223"/>
      <c r="M183" s="224"/>
      <c r="N183" s="225"/>
      <c r="O183" s="225"/>
      <c r="P183" s="225"/>
      <c r="Q183" s="225"/>
      <c r="R183" s="225"/>
      <c r="S183" s="225"/>
      <c r="T183" s="22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27" t="s">
        <v>154</v>
      </c>
      <c r="AU183" s="227" t="s">
        <v>152</v>
      </c>
      <c r="AV183" s="13" t="s">
        <v>83</v>
      </c>
      <c r="AW183" s="13" t="s">
        <v>35</v>
      </c>
      <c r="AX183" s="13" t="s">
        <v>75</v>
      </c>
      <c r="AY183" s="227" t="s">
        <v>142</v>
      </c>
    </row>
    <row r="184" s="14" customFormat="1">
      <c r="A184" s="14"/>
      <c r="B184" s="228"/>
      <c r="C184" s="229"/>
      <c r="D184" s="219" t="s">
        <v>154</v>
      </c>
      <c r="E184" s="230" t="s">
        <v>19</v>
      </c>
      <c r="F184" s="231" t="s">
        <v>214</v>
      </c>
      <c r="G184" s="229"/>
      <c r="H184" s="232">
        <v>207.22999999999999</v>
      </c>
      <c r="I184" s="233"/>
      <c r="J184" s="229"/>
      <c r="K184" s="229"/>
      <c r="L184" s="234"/>
      <c r="M184" s="235"/>
      <c r="N184" s="236"/>
      <c r="O184" s="236"/>
      <c r="P184" s="236"/>
      <c r="Q184" s="236"/>
      <c r="R184" s="236"/>
      <c r="S184" s="236"/>
      <c r="T184" s="237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38" t="s">
        <v>154</v>
      </c>
      <c r="AU184" s="238" t="s">
        <v>152</v>
      </c>
      <c r="AV184" s="14" t="s">
        <v>85</v>
      </c>
      <c r="AW184" s="14" t="s">
        <v>35</v>
      </c>
      <c r="AX184" s="14" t="s">
        <v>75</v>
      </c>
      <c r="AY184" s="238" t="s">
        <v>142</v>
      </c>
    </row>
    <row r="185" s="13" customFormat="1">
      <c r="A185" s="13"/>
      <c r="B185" s="217"/>
      <c r="C185" s="218"/>
      <c r="D185" s="219" t="s">
        <v>154</v>
      </c>
      <c r="E185" s="220" t="s">
        <v>19</v>
      </c>
      <c r="F185" s="221" t="s">
        <v>215</v>
      </c>
      <c r="G185" s="218"/>
      <c r="H185" s="220" t="s">
        <v>19</v>
      </c>
      <c r="I185" s="222"/>
      <c r="J185" s="218"/>
      <c r="K185" s="218"/>
      <c r="L185" s="223"/>
      <c r="M185" s="224"/>
      <c r="N185" s="225"/>
      <c r="O185" s="225"/>
      <c r="P185" s="225"/>
      <c r="Q185" s="225"/>
      <c r="R185" s="225"/>
      <c r="S185" s="225"/>
      <c r="T185" s="22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27" t="s">
        <v>154</v>
      </c>
      <c r="AU185" s="227" t="s">
        <v>152</v>
      </c>
      <c r="AV185" s="13" t="s">
        <v>83</v>
      </c>
      <c r="AW185" s="13" t="s">
        <v>35</v>
      </c>
      <c r="AX185" s="13" t="s">
        <v>75</v>
      </c>
      <c r="AY185" s="227" t="s">
        <v>142</v>
      </c>
    </row>
    <row r="186" s="14" customFormat="1">
      <c r="A186" s="14"/>
      <c r="B186" s="228"/>
      <c r="C186" s="229"/>
      <c r="D186" s="219" t="s">
        <v>154</v>
      </c>
      <c r="E186" s="230" t="s">
        <v>19</v>
      </c>
      <c r="F186" s="231" t="s">
        <v>216</v>
      </c>
      <c r="G186" s="229"/>
      <c r="H186" s="232">
        <v>75.953000000000003</v>
      </c>
      <c r="I186" s="233"/>
      <c r="J186" s="229"/>
      <c r="K186" s="229"/>
      <c r="L186" s="234"/>
      <c r="M186" s="235"/>
      <c r="N186" s="236"/>
      <c r="O186" s="236"/>
      <c r="P186" s="236"/>
      <c r="Q186" s="236"/>
      <c r="R186" s="236"/>
      <c r="S186" s="236"/>
      <c r="T186" s="23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38" t="s">
        <v>154</v>
      </c>
      <c r="AU186" s="238" t="s">
        <v>152</v>
      </c>
      <c r="AV186" s="14" t="s">
        <v>85</v>
      </c>
      <c r="AW186" s="14" t="s">
        <v>35</v>
      </c>
      <c r="AX186" s="14" t="s">
        <v>75</v>
      </c>
      <c r="AY186" s="238" t="s">
        <v>142</v>
      </c>
    </row>
    <row r="187" s="13" customFormat="1">
      <c r="A187" s="13"/>
      <c r="B187" s="217"/>
      <c r="C187" s="218"/>
      <c r="D187" s="219" t="s">
        <v>154</v>
      </c>
      <c r="E187" s="220" t="s">
        <v>19</v>
      </c>
      <c r="F187" s="221" t="s">
        <v>217</v>
      </c>
      <c r="G187" s="218"/>
      <c r="H187" s="220" t="s">
        <v>19</v>
      </c>
      <c r="I187" s="222"/>
      <c r="J187" s="218"/>
      <c r="K187" s="218"/>
      <c r="L187" s="223"/>
      <c r="M187" s="224"/>
      <c r="N187" s="225"/>
      <c r="O187" s="225"/>
      <c r="P187" s="225"/>
      <c r="Q187" s="225"/>
      <c r="R187" s="225"/>
      <c r="S187" s="225"/>
      <c r="T187" s="22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7" t="s">
        <v>154</v>
      </c>
      <c r="AU187" s="227" t="s">
        <v>152</v>
      </c>
      <c r="AV187" s="13" t="s">
        <v>83</v>
      </c>
      <c r="AW187" s="13" t="s">
        <v>35</v>
      </c>
      <c r="AX187" s="13" t="s">
        <v>75</v>
      </c>
      <c r="AY187" s="227" t="s">
        <v>142</v>
      </c>
    </row>
    <row r="188" s="14" customFormat="1">
      <c r="A188" s="14"/>
      <c r="B188" s="228"/>
      <c r="C188" s="229"/>
      <c r="D188" s="219" t="s">
        <v>154</v>
      </c>
      <c r="E188" s="230" t="s">
        <v>19</v>
      </c>
      <c r="F188" s="231" t="s">
        <v>218</v>
      </c>
      <c r="G188" s="229"/>
      <c r="H188" s="232">
        <v>12.128</v>
      </c>
      <c r="I188" s="233"/>
      <c r="J188" s="229"/>
      <c r="K188" s="229"/>
      <c r="L188" s="234"/>
      <c r="M188" s="235"/>
      <c r="N188" s="236"/>
      <c r="O188" s="236"/>
      <c r="P188" s="236"/>
      <c r="Q188" s="236"/>
      <c r="R188" s="236"/>
      <c r="S188" s="236"/>
      <c r="T188" s="23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38" t="s">
        <v>154</v>
      </c>
      <c r="AU188" s="238" t="s">
        <v>152</v>
      </c>
      <c r="AV188" s="14" t="s">
        <v>85</v>
      </c>
      <c r="AW188" s="14" t="s">
        <v>35</v>
      </c>
      <c r="AX188" s="14" t="s">
        <v>75</v>
      </c>
      <c r="AY188" s="238" t="s">
        <v>142</v>
      </c>
    </row>
    <row r="189" s="12" customFormat="1" ht="20.88" customHeight="1">
      <c r="A189" s="12"/>
      <c r="B189" s="188"/>
      <c r="C189" s="189"/>
      <c r="D189" s="190" t="s">
        <v>74</v>
      </c>
      <c r="E189" s="202" t="s">
        <v>237</v>
      </c>
      <c r="F189" s="202" t="s">
        <v>238</v>
      </c>
      <c r="G189" s="189"/>
      <c r="H189" s="189"/>
      <c r="I189" s="192"/>
      <c r="J189" s="203">
        <f>BK189</f>
        <v>0</v>
      </c>
      <c r="K189" s="189"/>
      <c r="L189" s="194"/>
      <c r="M189" s="195"/>
      <c r="N189" s="196"/>
      <c r="O189" s="196"/>
      <c r="P189" s="197">
        <f>SUM(P190:P207)</f>
        <v>0</v>
      </c>
      <c r="Q189" s="196"/>
      <c r="R189" s="197">
        <f>SUM(R190:R207)</f>
        <v>23.231999999999999</v>
      </c>
      <c r="S189" s="196"/>
      <c r="T189" s="198">
        <f>SUM(T190:T207)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99" t="s">
        <v>83</v>
      </c>
      <c r="AT189" s="200" t="s">
        <v>74</v>
      </c>
      <c r="AU189" s="200" t="s">
        <v>85</v>
      </c>
      <c r="AY189" s="199" t="s">
        <v>142</v>
      </c>
      <c r="BK189" s="201">
        <f>SUM(BK190:BK207)</f>
        <v>0</v>
      </c>
    </row>
    <row r="190" s="2" customFormat="1" ht="37.8" customHeight="1">
      <c r="A190" s="38"/>
      <c r="B190" s="39"/>
      <c r="C190" s="204" t="s">
        <v>239</v>
      </c>
      <c r="D190" s="204" t="s">
        <v>146</v>
      </c>
      <c r="E190" s="205" t="s">
        <v>240</v>
      </c>
      <c r="F190" s="206" t="s">
        <v>241</v>
      </c>
      <c r="G190" s="207" t="s">
        <v>160</v>
      </c>
      <c r="H190" s="208">
        <v>207.22999999999999</v>
      </c>
      <c r="I190" s="209"/>
      <c r="J190" s="210">
        <f>ROUND(I190*H190,2)</f>
        <v>0</v>
      </c>
      <c r="K190" s="206" t="s">
        <v>150</v>
      </c>
      <c r="L190" s="44"/>
      <c r="M190" s="211" t="s">
        <v>19</v>
      </c>
      <c r="N190" s="212" t="s">
        <v>46</v>
      </c>
      <c r="O190" s="84"/>
      <c r="P190" s="213">
        <f>O190*H190</f>
        <v>0</v>
      </c>
      <c r="Q190" s="213">
        <v>0</v>
      </c>
      <c r="R190" s="213">
        <f>Q190*H190</f>
        <v>0</v>
      </c>
      <c r="S190" s="213">
        <v>0</v>
      </c>
      <c r="T190" s="21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5" t="s">
        <v>151</v>
      </c>
      <c r="AT190" s="215" t="s">
        <v>146</v>
      </c>
      <c r="AU190" s="215" t="s">
        <v>152</v>
      </c>
      <c r="AY190" s="17" t="s">
        <v>142</v>
      </c>
      <c r="BE190" s="216">
        <f>IF(N190="základní",J190,0)</f>
        <v>0</v>
      </c>
      <c r="BF190" s="216">
        <f>IF(N190="snížená",J190,0)</f>
        <v>0</v>
      </c>
      <c r="BG190" s="216">
        <f>IF(N190="zákl. přenesená",J190,0)</f>
        <v>0</v>
      </c>
      <c r="BH190" s="216">
        <f>IF(N190="sníž. přenesená",J190,0)</f>
        <v>0</v>
      </c>
      <c r="BI190" s="216">
        <f>IF(N190="nulová",J190,0)</f>
        <v>0</v>
      </c>
      <c r="BJ190" s="17" t="s">
        <v>83</v>
      </c>
      <c r="BK190" s="216">
        <f>ROUND(I190*H190,2)</f>
        <v>0</v>
      </c>
      <c r="BL190" s="17" t="s">
        <v>151</v>
      </c>
      <c r="BM190" s="215" t="s">
        <v>242</v>
      </c>
    </row>
    <row r="191" s="13" customFormat="1">
      <c r="A191" s="13"/>
      <c r="B191" s="217"/>
      <c r="C191" s="218"/>
      <c r="D191" s="219" t="s">
        <v>154</v>
      </c>
      <c r="E191" s="220" t="s">
        <v>19</v>
      </c>
      <c r="F191" s="221" t="s">
        <v>243</v>
      </c>
      <c r="G191" s="218"/>
      <c r="H191" s="220" t="s">
        <v>19</v>
      </c>
      <c r="I191" s="222"/>
      <c r="J191" s="218"/>
      <c r="K191" s="218"/>
      <c r="L191" s="223"/>
      <c r="M191" s="224"/>
      <c r="N191" s="225"/>
      <c r="O191" s="225"/>
      <c r="P191" s="225"/>
      <c r="Q191" s="225"/>
      <c r="R191" s="225"/>
      <c r="S191" s="225"/>
      <c r="T191" s="22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27" t="s">
        <v>154</v>
      </c>
      <c r="AU191" s="227" t="s">
        <v>152</v>
      </c>
      <c r="AV191" s="13" t="s">
        <v>83</v>
      </c>
      <c r="AW191" s="13" t="s">
        <v>35</v>
      </c>
      <c r="AX191" s="13" t="s">
        <v>75</v>
      </c>
      <c r="AY191" s="227" t="s">
        <v>142</v>
      </c>
    </row>
    <row r="192" s="13" customFormat="1">
      <c r="A192" s="13"/>
      <c r="B192" s="217"/>
      <c r="C192" s="218"/>
      <c r="D192" s="219" t="s">
        <v>154</v>
      </c>
      <c r="E192" s="220" t="s">
        <v>19</v>
      </c>
      <c r="F192" s="221" t="s">
        <v>226</v>
      </c>
      <c r="G192" s="218"/>
      <c r="H192" s="220" t="s">
        <v>19</v>
      </c>
      <c r="I192" s="222"/>
      <c r="J192" s="218"/>
      <c r="K192" s="218"/>
      <c r="L192" s="223"/>
      <c r="M192" s="224"/>
      <c r="N192" s="225"/>
      <c r="O192" s="225"/>
      <c r="P192" s="225"/>
      <c r="Q192" s="225"/>
      <c r="R192" s="225"/>
      <c r="S192" s="225"/>
      <c r="T192" s="22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27" t="s">
        <v>154</v>
      </c>
      <c r="AU192" s="227" t="s">
        <v>152</v>
      </c>
      <c r="AV192" s="13" t="s">
        <v>83</v>
      </c>
      <c r="AW192" s="13" t="s">
        <v>35</v>
      </c>
      <c r="AX192" s="13" t="s">
        <v>75</v>
      </c>
      <c r="AY192" s="227" t="s">
        <v>142</v>
      </c>
    </row>
    <row r="193" s="14" customFormat="1">
      <c r="A193" s="14"/>
      <c r="B193" s="228"/>
      <c r="C193" s="229"/>
      <c r="D193" s="219" t="s">
        <v>154</v>
      </c>
      <c r="E193" s="230" t="s">
        <v>19</v>
      </c>
      <c r="F193" s="231" t="s">
        <v>214</v>
      </c>
      <c r="G193" s="229"/>
      <c r="H193" s="232">
        <v>207.22999999999999</v>
      </c>
      <c r="I193" s="233"/>
      <c r="J193" s="229"/>
      <c r="K193" s="229"/>
      <c r="L193" s="234"/>
      <c r="M193" s="235"/>
      <c r="N193" s="236"/>
      <c r="O193" s="236"/>
      <c r="P193" s="236"/>
      <c r="Q193" s="236"/>
      <c r="R193" s="236"/>
      <c r="S193" s="236"/>
      <c r="T193" s="23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38" t="s">
        <v>154</v>
      </c>
      <c r="AU193" s="238" t="s">
        <v>152</v>
      </c>
      <c r="AV193" s="14" t="s">
        <v>85</v>
      </c>
      <c r="AW193" s="14" t="s">
        <v>35</v>
      </c>
      <c r="AX193" s="14" t="s">
        <v>75</v>
      </c>
      <c r="AY193" s="238" t="s">
        <v>142</v>
      </c>
    </row>
    <row r="194" s="2" customFormat="1" ht="37.8" customHeight="1">
      <c r="A194" s="38"/>
      <c r="B194" s="39"/>
      <c r="C194" s="204" t="s">
        <v>244</v>
      </c>
      <c r="D194" s="204" t="s">
        <v>146</v>
      </c>
      <c r="E194" s="205" t="s">
        <v>245</v>
      </c>
      <c r="F194" s="206" t="s">
        <v>246</v>
      </c>
      <c r="G194" s="207" t="s">
        <v>247</v>
      </c>
      <c r="H194" s="208">
        <v>459.82600000000002</v>
      </c>
      <c r="I194" s="209"/>
      <c r="J194" s="210">
        <f>ROUND(I194*H194,2)</f>
        <v>0</v>
      </c>
      <c r="K194" s="206" t="s">
        <v>150</v>
      </c>
      <c r="L194" s="44"/>
      <c r="M194" s="211" t="s">
        <v>19</v>
      </c>
      <c r="N194" s="212" t="s">
        <v>46</v>
      </c>
      <c r="O194" s="84"/>
      <c r="P194" s="213">
        <f>O194*H194</f>
        <v>0</v>
      </c>
      <c r="Q194" s="213">
        <v>0</v>
      </c>
      <c r="R194" s="213">
        <f>Q194*H194</f>
        <v>0</v>
      </c>
      <c r="S194" s="213">
        <v>0</v>
      </c>
      <c r="T194" s="21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5" t="s">
        <v>151</v>
      </c>
      <c r="AT194" s="215" t="s">
        <v>146</v>
      </c>
      <c r="AU194" s="215" t="s">
        <v>152</v>
      </c>
      <c r="AY194" s="17" t="s">
        <v>142</v>
      </c>
      <c r="BE194" s="216">
        <f>IF(N194="základní",J194,0)</f>
        <v>0</v>
      </c>
      <c r="BF194" s="216">
        <f>IF(N194="snížená",J194,0)</f>
        <v>0</v>
      </c>
      <c r="BG194" s="216">
        <f>IF(N194="zákl. přenesená",J194,0)</f>
        <v>0</v>
      </c>
      <c r="BH194" s="216">
        <f>IF(N194="sníž. přenesená",J194,0)</f>
        <v>0</v>
      </c>
      <c r="BI194" s="216">
        <f>IF(N194="nulová",J194,0)</f>
        <v>0</v>
      </c>
      <c r="BJ194" s="17" t="s">
        <v>83</v>
      </c>
      <c r="BK194" s="216">
        <f>ROUND(I194*H194,2)</f>
        <v>0</v>
      </c>
      <c r="BL194" s="17" t="s">
        <v>151</v>
      </c>
      <c r="BM194" s="215" t="s">
        <v>248</v>
      </c>
    </row>
    <row r="195" s="13" customFormat="1">
      <c r="A195" s="13"/>
      <c r="B195" s="217"/>
      <c r="C195" s="218"/>
      <c r="D195" s="219" t="s">
        <v>154</v>
      </c>
      <c r="E195" s="220" t="s">
        <v>19</v>
      </c>
      <c r="F195" s="221" t="s">
        <v>249</v>
      </c>
      <c r="G195" s="218"/>
      <c r="H195" s="220" t="s">
        <v>19</v>
      </c>
      <c r="I195" s="222"/>
      <c r="J195" s="218"/>
      <c r="K195" s="218"/>
      <c r="L195" s="223"/>
      <c r="M195" s="224"/>
      <c r="N195" s="225"/>
      <c r="O195" s="225"/>
      <c r="P195" s="225"/>
      <c r="Q195" s="225"/>
      <c r="R195" s="225"/>
      <c r="S195" s="225"/>
      <c r="T195" s="22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27" t="s">
        <v>154</v>
      </c>
      <c r="AU195" s="227" t="s">
        <v>152</v>
      </c>
      <c r="AV195" s="13" t="s">
        <v>83</v>
      </c>
      <c r="AW195" s="13" t="s">
        <v>35</v>
      </c>
      <c r="AX195" s="13" t="s">
        <v>75</v>
      </c>
      <c r="AY195" s="227" t="s">
        <v>142</v>
      </c>
    </row>
    <row r="196" s="14" customFormat="1">
      <c r="A196" s="14"/>
      <c r="B196" s="228"/>
      <c r="C196" s="229"/>
      <c r="D196" s="219" t="s">
        <v>154</v>
      </c>
      <c r="E196" s="230" t="s">
        <v>19</v>
      </c>
      <c r="F196" s="231" t="s">
        <v>250</v>
      </c>
      <c r="G196" s="229"/>
      <c r="H196" s="232">
        <v>287.39100000000002</v>
      </c>
      <c r="I196" s="233"/>
      <c r="J196" s="229"/>
      <c r="K196" s="229"/>
      <c r="L196" s="234"/>
      <c r="M196" s="235"/>
      <c r="N196" s="236"/>
      <c r="O196" s="236"/>
      <c r="P196" s="236"/>
      <c r="Q196" s="236"/>
      <c r="R196" s="236"/>
      <c r="S196" s="236"/>
      <c r="T196" s="23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38" t="s">
        <v>154</v>
      </c>
      <c r="AU196" s="238" t="s">
        <v>152</v>
      </c>
      <c r="AV196" s="14" t="s">
        <v>85</v>
      </c>
      <c r="AW196" s="14" t="s">
        <v>35</v>
      </c>
      <c r="AX196" s="14" t="s">
        <v>75</v>
      </c>
      <c r="AY196" s="238" t="s">
        <v>142</v>
      </c>
    </row>
    <row r="197" s="14" customFormat="1">
      <c r="A197" s="14"/>
      <c r="B197" s="228"/>
      <c r="C197" s="229"/>
      <c r="D197" s="219" t="s">
        <v>154</v>
      </c>
      <c r="E197" s="229"/>
      <c r="F197" s="231" t="s">
        <v>251</v>
      </c>
      <c r="G197" s="229"/>
      <c r="H197" s="232">
        <v>459.82600000000002</v>
      </c>
      <c r="I197" s="233"/>
      <c r="J197" s="229"/>
      <c r="K197" s="229"/>
      <c r="L197" s="234"/>
      <c r="M197" s="235"/>
      <c r="N197" s="236"/>
      <c r="O197" s="236"/>
      <c r="P197" s="236"/>
      <c r="Q197" s="236"/>
      <c r="R197" s="236"/>
      <c r="S197" s="236"/>
      <c r="T197" s="23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38" t="s">
        <v>154</v>
      </c>
      <c r="AU197" s="238" t="s">
        <v>152</v>
      </c>
      <c r="AV197" s="14" t="s">
        <v>85</v>
      </c>
      <c r="AW197" s="14" t="s">
        <v>4</v>
      </c>
      <c r="AX197" s="14" t="s">
        <v>83</v>
      </c>
      <c r="AY197" s="238" t="s">
        <v>142</v>
      </c>
    </row>
    <row r="198" s="2" customFormat="1" ht="37.8" customHeight="1">
      <c r="A198" s="38"/>
      <c r="B198" s="39"/>
      <c r="C198" s="204" t="s">
        <v>144</v>
      </c>
      <c r="D198" s="204" t="s">
        <v>146</v>
      </c>
      <c r="E198" s="205" t="s">
        <v>252</v>
      </c>
      <c r="F198" s="206" t="s">
        <v>253</v>
      </c>
      <c r="G198" s="207" t="s">
        <v>160</v>
      </c>
      <c r="H198" s="208">
        <v>7.9199999999999999</v>
      </c>
      <c r="I198" s="209"/>
      <c r="J198" s="210">
        <f>ROUND(I198*H198,2)</f>
        <v>0</v>
      </c>
      <c r="K198" s="206" t="s">
        <v>150</v>
      </c>
      <c r="L198" s="44"/>
      <c r="M198" s="211" t="s">
        <v>19</v>
      </c>
      <c r="N198" s="212" t="s">
        <v>46</v>
      </c>
      <c r="O198" s="84"/>
      <c r="P198" s="213">
        <f>O198*H198</f>
        <v>0</v>
      </c>
      <c r="Q198" s="213">
        <v>0</v>
      </c>
      <c r="R198" s="213">
        <f>Q198*H198</f>
        <v>0</v>
      </c>
      <c r="S198" s="213">
        <v>0</v>
      </c>
      <c r="T198" s="214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5" t="s">
        <v>151</v>
      </c>
      <c r="AT198" s="215" t="s">
        <v>146</v>
      </c>
      <c r="AU198" s="215" t="s">
        <v>152</v>
      </c>
      <c r="AY198" s="17" t="s">
        <v>142</v>
      </c>
      <c r="BE198" s="216">
        <f>IF(N198="základní",J198,0)</f>
        <v>0</v>
      </c>
      <c r="BF198" s="216">
        <f>IF(N198="snížená",J198,0)</f>
        <v>0</v>
      </c>
      <c r="BG198" s="216">
        <f>IF(N198="zákl. přenesená",J198,0)</f>
        <v>0</v>
      </c>
      <c r="BH198" s="216">
        <f>IF(N198="sníž. přenesená",J198,0)</f>
        <v>0</v>
      </c>
      <c r="BI198" s="216">
        <f>IF(N198="nulová",J198,0)</f>
        <v>0</v>
      </c>
      <c r="BJ198" s="17" t="s">
        <v>83</v>
      </c>
      <c r="BK198" s="216">
        <f>ROUND(I198*H198,2)</f>
        <v>0</v>
      </c>
      <c r="BL198" s="17" t="s">
        <v>151</v>
      </c>
      <c r="BM198" s="215" t="s">
        <v>254</v>
      </c>
    </row>
    <row r="199" s="13" customFormat="1">
      <c r="A199" s="13"/>
      <c r="B199" s="217"/>
      <c r="C199" s="218"/>
      <c r="D199" s="219" t="s">
        <v>154</v>
      </c>
      <c r="E199" s="220" t="s">
        <v>19</v>
      </c>
      <c r="F199" s="221" t="s">
        <v>194</v>
      </c>
      <c r="G199" s="218"/>
      <c r="H199" s="220" t="s">
        <v>19</v>
      </c>
      <c r="I199" s="222"/>
      <c r="J199" s="218"/>
      <c r="K199" s="218"/>
      <c r="L199" s="223"/>
      <c r="M199" s="224"/>
      <c r="N199" s="225"/>
      <c r="O199" s="225"/>
      <c r="P199" s="225"/>
      <c r="Q199" s="225"/>
      <c r="R199" s="225"/>
      <c r="S199" s="225"/>
      <c r="T199" s="22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27" t="s">
        <v>154</v>
      </c>
      <c r="AU199" s="227" t="s">
        <v>152</v>
      </c>
      <c r="AV199" s="13" t="s">
        <v>83</v>
      </c>
      <c r="AW199" s="13" t="s">
        <v>35</v>
      </c>
      <c r="AX199" s="13" t="s">
        <v>75</v>
      </c>
      <c r="AY199" s="227" t="s">
        <v>142</v>
      </c>
    </row>
    <row r="200" s="14" customFormat="1">
      <c r="A200" s="14"/>
      <c r="B200" s="228"/>
      <c r="C200" s="229"/>
      <c r="D200" s="219" t="s">
        <v>154</v>
      </c>
      <c r="E200" s="230" t="s">
        <v>19</v>
      </c>
      <c r="F200" s="231" t="s">
        <v>255</v>
      </c>
      <c r="G200" s="229"/>
      <c r="H200" s="232">
        <v>7.9199999999999999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38" t="s">
        <v>154</v>
      </c>
      <c r="AU200" s="238" t="s">
        <v>152</v>
      </c>
      <c r="AV200" s="14" t="s">
        <v>85</v>
      </c>
      <c r="AW200" s="14" t="s">
        <v>35</v>
      </c>
      <c r="AX200" s="14" t="s">
        <v>75</v>
      </c>
      <c r="AY200" s="238" t="s">
        <v>142</v>
      </c>
    </row>
    <row r="201" s="2" customFormat="1" ht="62.7" customHeight="1">
      <c r="A201" s="38"/>
      <c r="B201" s="39"/>
      <c r="C201" s="204" t="s">
        <v>169</v>
      </c>
      <c r="D201" s="204" t="s">
        <v>146</v>
      </c>
      <c r="E201" s="205" t="s">
        <v>256</v>
      </c>
      <c r="F201" s="206" t="s">
        <v>257</v>
      </c>
      <c r="G201" s="207" t="s">
        <v>160</v>
      </c>
      <c r="H201" s="208">
        <v>6.5999999999999996</v>
      </c>
      <c r="I201" s="209"/>
      <c r="J201" s="210">
        <f>ROUND(I201*H201,2)</f>
        <v>0</v>
      </c>
      <c r="K201" s="206" t="s">
        <v>150</v>
      </c>
      <c r="L201" s="44"/>
      <c r="M201" s="211" t="s">
        <v>19</v>
      </c>
      <c r="N201" s="212" t="s">
        <v>46</v>
      </c>
      <c r="O201" s="84"/>
      <c r="P201" s="213">
        <f>O201*H201</f>
        <v>0</v>
      </c>
      <c r="Q201" s="213">
        <v>0</v>
      </c>
      <c r="R201" s="213">
        <f>Q201*H201</f>
        <v>0</v>
      </c>
      <c r="S201" s="213">
        <v>0</v>
      </c>
      <c r="T201" s="214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15" t="s">
        <v>151</v>
      </c>
      <c r="AT201" s="215" t="s">
        <v>146</v>
      </c>
      <c r="AU201" s="215" t="s">
        <v>152</v>
      </c>
      <c r="AY201" s="17" t="s">
        <v>142</v>
      </c>
      <c r="BE201" s="216">
        <f>IF(N201="základní",J201,0)</f>
        <v>0</v>
      </c>
      <c r="BF201" s="216">
        <f>IF(N201="snížená",J201,0)</f>
        <v>0</v>
      </c>
      <c r="BG201" s="216">
        <f>IF(N201="zákl. přenesená",J201,0)</f>
        <v>0</v>
      </c>
      <c r="BH201" s="216">
        <f>IF(N201="sníž. přenesená",J201,0)</f>
        <v>0</v>
      </c>
      <c r="BI201" s="216">
        <f>IF(N201="nulová",J201,0)</f>
        <v>0</v>
      </c>
      <c r="BJ201" s="17" t="s">
        <v>83</v>
      </c>
      <c r="BK201" s="216">
        <f>ROUND(I201*H201,2)</f>
        <v>0</v>
      </c>
      <c r="BL201" s="17" t="s">
        <v>151</v>
      </c>
      <c r="BM201" s="215" t="s">
        <v>258</v>
      </c>
    </row>
    <row r="202" s="13" customFormat="1">
      <c r="A202" s="13"/>
      <c r="B202" s="217"/>
      <c r="C202" s="218"/>
      <c r="D202" s="219" t="s">
        <v>154</v>
      </c>
      <c r="E202" s="220" t="s">
        <v>19</v>
      </c>
      <c r="F202" s="221" t="s">
        <v>194</v>
      </c>
      <c r="G202" s="218"/>
      <c r="H202" s="220" t="s">
        <v>19</v>
      </c>
      <c r="I202" s="222"/>
      <c r="J202" s="218"/>
      <c r="K202" s="218"/>
      <c r="L202" s="223"/>
      <c r="M202" s="224"/>
      <c r="N202" s="225"/>
      <c r="O202" s="225"/>
      <c r="P202" s="225"/>
      <c r="Q202" s="225"/>
      <c r="R202" s="225"/>
      <c r="S202" s="225"/>
      <c r="T202" s="22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27" t="s">
        <v>154</v>
      </c>
      <c r="AU202" s="227" t="s">
        <v>152</v>
      </c>
      <c r="AV202" s="13" t="s">
        <v>83</v>
      </c>
      <c r="AW202" s="13" t="s">
        <v>35</v>
      </c>
      <c r="AX202" s="13" t="s">
        <v>75</v>
      </c>
      <c r="AY202" s="227" t="s">
        <v>142</v>
      </c>
    </row>
    <row r="203" s="14" customFormat="1">
      <c r="A203" s="14"/>
      <c r="B203" s="228"/>
      <c r="C203" s="229"/>
      <c r="D203" s="219" t="s">
        <v>154</v>
      </c>
      <c r="E203" s="230" t="s">
        <v>19</v>
      </c>
      <c r="F203" s="231" t="s">
        <v>259</v>
      </c>
      <c r="G203" s="229"/>
      <c r="H203" s="232">
        <v>6.5999999999999996</v>
      </c>
      <c r="I203" s="233"/>
      <c r="J203" s="229"/>
      <c r="K203" s="229"/>
      <c r="L203" s="234"/>
      <c r="M203" s="235"/>
      <c r="N203" s="236"/>
      <c r="O203" s="236"/>
      <c r="P203" s="236"/>
      <c r="Q203" s="236"/>
      <c r="R203" s="236"/>
      <c r="S203" s="236"/>
      <c r="T203" s="23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38" t="s">
        <v>154</v>
      </c>
      <c r="AU203" s="238" t="s">
        <v>152</v>
      </c>
      <c r="AV203" s="14" t="s">
        <v>85</v>
      </c>
      <c r="AW203" s="14" t="s">
        <v>35</v>
      </c>
      <c r="AX203" s="14" t="s">
        <v>75</v>
      </c>
      <c r="AY203" s="238" t="s">
        <v>142</v>
      </c>
    </row>
    <row r="204" s="2" customFormat="1" ht="14.4" customHeight="1">
      <c r="A204" s="38"/>
      <c r="B204" s="39"/>
      <c r="C204" s="239" t="s">
        <v>260</v>
      </c>
      <c r="D204" s="239" t="s">
        <v>261</v>
      </c>
      <c r="E204" s="240" t="s">
        <v>262</v>
      </c>
      <c r="F204" s="241" t="s">
        <v>263</v>
      </c>
      <c r="G204" s="242" t="s">
        <v>247</v>
      </c>
      <c r="H204" s="243">
        <v>23.231999999999999</v>
      </c>
      <c r="I204" s="244"/>
      <c r="J204" s="245">
        <f>ROUND(I204*H204,2)</f>
        <v>0</v>
      </c>
      <c r="K204" s="241" t="s">
        <v>150</v>
      </c>
      <c r="L204" s="246"/>
      <c r="M204" s="247" t="s">
        <v>19</v>
      </c>
      <c r="N204" s="248" t="s">
        <v>46</v>
      </c>
      <c r="O204" s="84"/>
      <c r="P204" s="213">
        <f>O204*H204</f>
        <v>0</v>
      </c>
      <c r="Q204" s="213">
        <v>1</v>
      </c>
      <c r="R204" s="213">
        <f>Q204*H204</f>
        <v>23.231999999999999</v>
      </c>
      <c r="S204" s="213">
        <v>0</v>
      </c>
      <c r="T204" s="214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5" t="s">
        <v>227</v>
      </c>
      <c r="AT204" s="215" t="s">
        <v>261</v>
      </c>
      <c r="AU204" s="215" t="s">
        <v>152</v>
      </c>
      <c r="AY204" s="17" t="s">
        <v>142</v>
      </c>
      <c r="BE204" s="216">
        <f>IF(N204="základní",J204,0)</f>
        <v>0</v>
      </c>
      <c r="BF204" s="216">
        <f>IF(N204="snížená",J204,0)</f>
        <v>0</v>
      </c>
      <c r="BG204" s="216">
        <f>IF(N204="zákl. přenesená",J204,0)</f>
        <v>0</v>
      </c>
      <c r="BH204" s="216">
        <f>IF(N204="sníž. přenesená",J204,0)</f>
        <v>0</v>
      </c>
      <c r="BI204" s="216">
        <f>IF(N204="nulová",J204,0)</f>
        <v>0</v>
      </c>
      <c r="BJ204" s="17" t="s">
        <v>83</v>
      </c>
      <c r="BK204" s="216">
        <f>ROUND(I204*H204,2)</f>
        <v>0</v>
      </c>
      <c r="BL204" s="17" t="s">
        <v>151</v>
      </c>
      <c r="BM204" s="215" t="s">
        <v>264</v>
      </c>
    </row>
    <row r="205" s="13" customFormat="1">
      <c r="A205" s="13"/>
      <c r="B205" s="217"/>
      <c r="C205" s="218"/>
      <c r="D205" s="219" t="s">
        <v>154</v>
      </c>
      <c r="E205" s="220" t="s">
        <v>19</v>
      </c>
      <c r="F205" s="221" t="s">
        <v>265</v>
      </c>
      <c r="G205" s="218"/>
      <c r="H205" s="220" t="s">
        <v>19</v>
      </c>
      <c r="I205" s="222"/>
      <c r="J205" s="218"/>
      <c r="K205" s="218"/>
      <c r="L205" s="223"/>
      <c r="M205" s="224"/>
      <c r="N205" s="225"/>
      <c r="O205" s="225"/>
      <c r="P205" s="225"/>
      <c r="Q205" s="225"/>
      <c r="R205" s="225"/>
      <c r="S205" s="225"/>
      <c r="T205" s="22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27" t="s">
        <v>154</v>
      </c>
      <c r="AU205" s="227" t="s">
        <v>152</v>
      </c>
      <c r="AV205" s="13" t="s">
        <v>83</v>
      </c>
      <c r="AW205" s="13" t="s">
        <v>35</v>
      </c>
      <c r="AX205" s="13" t="s">
        <v>75</v>
      </c>
      <c r="AY205" s="227" t="s">
        <v>142</v>
      </c>
    </row>
    <row r="206" s="14" customFormat="1">
      <c r="A206" s="14"/>
      <c r="B206" s="228"/>
      <c r="C206" s="229"/>
      <c r="D206" s="219" t="s">
        <v>154</v>
      </c>
      <c r="E206" s="230" t="s">
        <v>19</v>
      </c>
      <c r="F206" s="231" t="s">
        <v>266</v>
      </c>
      <c r="G206" s="229"/>
      <c r="H206" s="232">
        <v>11.616</v>
      </c>
      <c r="I206" s="233"/>
      <c r="J206" s="229"/>
      <c r="K206" s="229"/>
      <c r="L206" s="234"/>
      <c r="M206" s="235"/>
      <c r="N206" s="236"/>
      <c r="O206" s="236"/>
      <c r="P206" s="236"/>
      <c r="Q206" s="236"/>
      <c r="R206" s="236"/>
      <c r="S206" s="236"/>
      <c r="T206" s="23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38" t="s">
        <v>154</v>
      </c>
      <c r="AU206" s="238" t="s">
        <v>152</v>
      </c>
      <c r="AV206" s="14" t="s">
        <v>85</v>
      </c>
      <c r="AW206" s="14" t="s">
        <v>35</v>
      </c>
      <c r="AX206" s="14" t="s">
        <v>75</v>
      </c>
      <c r="AY206" s="238" t="s">
        <v>142</v>
      </c>
    </row>
    <row r="207" s="14" customFormat="1">
      <c r="A207" s="14"/>
      <c r="B207" s="228"/>
      <c r="C207" s="229"/>
      <c r="D207" s="219" t="s">
        <v>154</v>
      </c>
      <c r="E207" s="229"/>
      <c r="F207" s="231" t="s">
        <v>267</v>
      </c>
      <c r="G207" s="229"/>
      <c r="H207" s="232">
        <v>23.231999999999999</v>
      </c>
      <c r="I207" s="233"/>
      <c r="J207" s="229"/>
      <c r="K207" s="229"/>
      <c r="L207" s="234"/>
      <c r="M207" s="235"/>
      <c r="N207" s="236"/>
      <c r="O207" s="236"/>
      <c r="P207" s="236"/>
      <c r="Q207" s="236"/>
      <c r="R207" s="236"/>
      <c r="S207" s="236"/>
      <c r="T207" s="237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38" t="s">
        <v>154</v>
      </c>
      <c r="AU207" s="238" t="s">
        <v>152</v>
      </c>
      <c r="AV207" s="14" t="s">
        <v>85</v>
      </c>
      <c r="AW207" s="14" t="s">
        <v>4</v>
      </c>
      <c r="AX207" s="14" t="s">
        <v>83</v>
      </c>
      <c r="AY207" s="238" t="s">
        <v>142</v>
      </c>
    </row>
    <row r="208" s="12" customFormat="1" ht="20.88" customHeight="1">
      <c r="A208" s="12"/>
      <c r="B208" s="188"/>
      <c r="C208" s="189"/>
      <c r="D208" s="190" t="s">
        <v>74</v>
      </c>
      <c r="E208" s="202" t="s">
        <v>268</v>
      </c>
      <c r="F208" s="202" t="s">
        <v>269</v>
      </c>
      <c r="G208" s="189"/>
      <c r="H208" s="189"/>
      <c r="I208" s="192"/>
      <c r="J208" s="203">
        <f>BK208</f>
        <v>0</v>
      </c>
      <c r="K208" s="189"/>
      <c r="L208" s="194"/>
      <c r="M208" s="195"/>
      <c r="N208" s="196"/>
      <c r="O208" s="196"/>
      <c r="P208" s="197">
        <f>SUM(P209:P230)</f>
        <v>0</v>
      </c>
      <c r="Q208" s="196"/>
      <c r="R208" s="197">
        <f>SUM(R209:R230)</f>
        <v>0.016577999999999999</v>
      </c>
      <c r="S208" s="196"/>
      <c r="T208" s="198">
        <f>SUM(T209:T230)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99" t="s">
        <v>83</v>
      </c>
      <c r="AT208" s="200" t="s">
        <v>74</v>
      </c>
      <c r="AU208" s="200" t="s">
        <v>85</v>
      </c>
      <c r="AY208" s="199" t="s">
        <v>142</v>
      </c>
      <c r="BK208" s="201">
        <f>SUM(BK209:BK230)</f>
        <v>0</v>
      </c>
    </row>
    <row r="209" s="2" customFormat="1" ht="37.8" customHeight="1">
      <c r="A209" s="38"/>
      <c r="B209" s="39"/>
      <c r="C209" s="204" t="s">
        <v>8</v>
      </c>
      <c r="D209" s="204" t="s">
        <v>146</v>
      </c>
      <c r="E209" s="205" t="s">
        <v>270</v>
      </c>
      <c r="F209" s="206" t="s">
        <v>271</v>
      </c>
      <c r="G209" s="207" t="s">
        <v>149</v>
      </c>
      <c r="H209" s="208">
        <v>552.61400000000003</v>
      </c>
      <c r="I209" s="209"/>
      <c r="J209" s="210">
        <f>ROUND(I209*H209,2)</f>
        <v>0</v>
      </c>
      <c r="K209" s="206" t="s">
        <v>150</v>
      </c>
      <c r="L209" s="44"/>
      <c r="M209" s="211" t="s">
        <v>19</v>
      </c>
      <c r="N209" s="212" t="s">
        <v>46</v>
      </c>
      <c r="O209" s="84"/>
      <c r="P209" s="213">
        <f>O209*H209</f>
        <v>0</v>
      </c>
      <c r="Q209" s="213">
        <v>0</v>
      </c>
      <c r="R209" s="213">
        <f>Q209*H209</f>
        <v>0</v>
      </c>
      <c r="S209" s="213">
        <v>0</v>
      </c>
      <c r="T209" s="214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5" t="s">
        <v>151</v>
      </c>
      <c r="AT209" s="215" t="s">
        <v>146</v>
      </c>
      <c r="AU209" s="215" t="s">
        <v>152</v>
      </c>
      <c r="AY209" s="17" t="s">
        <v>142</v>
      </c>
      <c r="BE209" s="216">
        <f>IF(N209="základní",J209,0)</f>
        <v>0</v>
      </c>
      <c r="BF209" s="216">
        <f>IF(N209="snížená",J209,0)</f>
        <v>0</v>
      </c>
      <c r="BG209" s="216">
        <f>IF(N209="zákl. přenesená",J209,0)</f>
        <v>0</v>
      </c>
      <c r="BH209" s="216">
        <f>IF(N209="sníž. přenesená",J209,0)</f>
        <v>0</v>
      </c>
      <c r="BI209" s="216">
        <f>IF(N209="nulová",J209,0)</f>
        <v>0</v>
      </c>
      <c r="BJ209" s="17" t="s">
        <v>83</v>
      </c>
      <c r="BK209" s="216">
        <f>ROUND(I209*H209,2)</f>
        <v>0</v>
      </c>
      <c r="BL209" s="17" t="s">
        <v>151</v>
      </c>
      <c r="BM209" s="215" t="s">
        <v>272</v>
      </c>
    </row>
    <row r="210" s="13" customFormat="1">
      <c r="A210" s="13"/>
      <c r="B210" s="217"/>
      <c r="C210" s="218"/>
      <c r="D210" s="219" t="s">
        <v>154</v>
      </c>
      <c r="E210" s="220" t="s">
        <v>19</v>
      </c>
      <c r="F210" s="221" t="s">
        <v>273</v>
      </c>
      <c r="G210" s="218"/>
      <c r="H210" s="220" t="s">
        <v>19</v>
      </c>
      <c r="I210" s="222"/>
      <c r="J210" s="218"/>
      <c r="K210" s="218"/>
      <c r="L210" s="223"/>
      <c r="M210" s="224"/>
      <c r="N210" s="225"/>
      <c r="O210" s="225"/>
      <c r="P210" s="225"/>
      <c r="Q210" s="225"/>
      <c r="R210" s="225"/>
      <c r="S210" s="225"/>
      <c r="T210" s="22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27" t="s">
        <v>154</v>
      </c>
      <c r="AU210" s="227" t="s">
        <v>152</v>
      </c>
      <c r="AV210" s="13" t="s">
        <v>83</v>
      </c>
      <c r="AW210" s="13" t="s">
        <v>35</v>
      </c>
      <c r="AX210" s="13" t="s">
        <v>75</v>
      </c>
      <c r="AY210" s="227" t="s">
        <v>142</v>
      </c>
    </row>
    <row r="211" s="14" customFormat="1">
      <c r="A211" s="14"/>
      <c r="B211" s="228"/>
      <c r="C211" s="229"/>
      <c r="D211" s="219" t="s">
        <v>154</v>
      </c>
      <c r="E211" s="230" t="s">
        <v>19</v>
      </c>
      <c r="F211" s="231" t="s">
        <v>274</v>
      </c>
      <c r="G211" s="229"/>
      <c r="H211" s="232">
        <v>552.61400000000003</v>
      </c>
      <c r="I211" s="233"/>
      <c r="J211" s="229"/>
      <c r="K211" s="229"/>
      <c r="L211" s="234"/>
      <c r="M211" s="235"/>
      <c r="N211" s="236"/>
      <c r="O211" s="236"/>
      <c r="P211" s="236"/>
      <c r="Q211" s="236"/>
      <c r="R211" s="236"/>
      <c r="S211" s="236"/>
      <c r="T211" s="237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38" t="s">
        <v>154</v>
      </c>
      <c r="AU211" s="238" t="s">
        <v>152</v>
      </c>
      <c r="AV211" s="14" t="s">
        <v>85</v>
      </c>
      <c r="AW211" s="14" t="s">
        <v>35</v>
      </c>
      <c r="AX211" s="14" t="s">
        <v>75</v>
      </c>
      <c r="AY211" s="238" t="s">
        <v>142</v>
      </c>
    </row>
    <row r="212" s="2" customFormat="1" ht="37.8" customHeight="1">
      <c r="A212" s="38"/>
      <c r="B212" s="39"/>
      <c r="C212" s="204" t="s">
        <v>206</v>
      </c>
      <c r="D212" s="204" t="s">
        <v>146</v>
      </c>
      <c r="E212" s="205" t="s">
        <v>275</v>
      </c>
      <c r="F212" s="206" t="s">
        <v>276</v>
      </c>
      <c r="G212" s="207" t="s">
        <v>149</v>
      </c>
      <c r="H212" s="208">
        <v>552.61400000000003</v>
      </c>
      <c r="I212" s="209"/>
      <c r="J212" s="210">
        <f>ROUND(I212*H212,2)</f>
        <v>0</v>
      </c>
      <c r="K212" s="206" t="s">
        <v>150</v>
      </c>
      <c r="L212" s="44"/>
      <c r="M212" s="211" t="s">
        <v>19</v>
      </c>
      <c r="N212" s="212" t="s">
        <v>46</v>
      </c>
      <c r="O212" s="84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5" t="s">
        <v>151</v>
      </c>
      <c r="AT212" s="215" t="s">
        <v>146</v>
      </c>
      <c r="AU212" s="215" t="s">
        <v>152</v>
      </c>
      <c r="AY212" s="17" t="s">
        <v>142</v>
      </c>
      <c r="BE212" s="216">
        <f>IF(N212="základní",J212,0)</f>
        <v>0</v>
      </c>
      <c r="BF212" s="216">
        <f>IF(N212="snížená",J212,0)</f>
        <v>0</v>
      </c>
      <c r="BG212" s="216">
        <f>IF(N212="zákl. přenesená",J212,0)</f>
        <v>0</v>
      </c>
      <c r="BH212" s="216">
        <f>IF(N212="sníž. přenesená",J212,0)</f>
        <v>0</v>
      </c>
      <c r="BI212" s="216">
        <f>IF(N212="nulová",J212,0)</f>
        <v>0</v>
      </c>
      <c r="BJ212" s="17" t="s">
        <v>83</v>
      </c>
      <c r="BK212" s="216">
        <f>ROUND(I212*H212,2)</f>
        <v>0</v>
      </c>
      <c r="BL212" s="17" t="s">
        <v>151</v>
      </c>
      <c r="BM212" s="215" t="s">
        <v>277</v>
      </c>
    </row>
    <row r="213" s="13" customFormat="1">
      <c r="A213" s="13"/>
      <c r="B213" s="217"/>
      <c r="C213" s="218"/>
      <c r="D213" s="219" t="s">
        <v>154</v>
      </c>
      <c r="E213" s="220" t="s">
        <v>19</v>
      </c>
      <c r="F213" s="221" t="s">
        <v>278</v>
      </c>
      <c r="G213" s="218"/>
      <c r="H213" s="220" t="s">
        <v>19</v>
      </c>
      <c r="I213" s="222"/>
      <c r="J213" s="218"/>
      <c r="K213" s="218"/>
      <c r="L213" s="223"/>
      <c r="M213" s="224"/>
      <c r="N213" s="225"/>
      <c r="O213" s="225"/>
      <c r="P213" s="225"/>
      <c r="Q213" s="225"/>
      <c r="R213" s="225"/>
      <c r="S213" s="225"/>
      <c r="T213" s="22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27" t="s">
        <v>154</v>
      </c>
      <c r="AU213" s="227" t="s">
        <v>152</v>
      </c>
      <c r="AV213" s="13" t="s">
        <v>83</v>
      </c>
      <c r="AW213" s="13" t="s">
        <v>35</v>
      </c>
      <c r="AX213" s="13" t="s">
        <v>75</v>
      </c>
      <c r="AY213" s="227" t="s">
        <v>142</v>
      </c>
    </row>
    <row r="214" s="14" customFormat="1">
      <c r="A214" s="14"/>
      <c r="B214" s="228"/>
      <c r="C214" s="229"/>
      <c r="D214" s="219" t="s">
        <v>154</v>
      </c>
      <c r="E214" s="230" t="s">
        <v>19</v>
      </c>
      <c r="F214" s="231" t="s">
        <v>279</v>
      </c>
      <c r="G214" s="229"/>
      <c r="H214" s="232">
        <v>552.61400000000003</v>
      </c>
      <c r="I214" s="233"/>
      <c r="J214" s="229"/>
      <c r="K214" s="229"/>
      <c r="L214" s="234"/>
      <c r="M214" s="235"/>
      <c r="N214" s="236"/>
      <c r="O214" s="236"/>
      <c r="P214" s="236"/>
      <c r="Q214" s="236"/>
      <c r="R214" s="236"/>
      <c r="S214" s="236"/>
      <c r="T214" s="23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38" t="s">
        <v>154</v>
      </c>
      <c r="AU214" s="238" t="s">
        <v>152</v>
      </c>
      <c r="AV214" s="14" t="s">
        <v>85</v>
      </c>
      <c r="AW214" s="14" t="s">
        <v>35</v>
      </c>
      <c r="AX214" s="14" t="s">
        <v>75</v>
      </c>
      <c r="AY214" s="238" t="s">
        <v>142</v>
      </c>
    </row>
    <row r="215" s="2" customFormat="1" ht="14.4" customHeight="1">
      <c r="A215" s="38"/>
      <c r="B215" s="39"/>
      <c r="C215" s="239" t="s">
        <v>237</v>
      </c>
      <c r="D215" s="239" t="s">
        <v>261</v>
      </c>
      <c r="E215" s="240" t="s">
        <v>280</v>
      </c>
      <c r="F215" s="241" t="s">
        <v>281</v>
      </c>
      <c r="G215" s="242" t="s">
        <v>282</v>
      </c>
      <c r="H215" s="243">
        <v>16.577999999999999</v>
      </c>
      <c r="I215" s="244"/>
      <c r="J215" s="245">
        <f>ROUND(I215*H215,2)</f>
        <v>0</v>
      </c>
      <c r="K215" s="241" t="s">
        <v>150</v>
      </c>
      <c r="L215" s="246"/>
      <c r="M215" s="247" t="s">
        <v>19</v>
      </c>
      <c r="N215" s="248" t="s">
        <v>46</v>
      </c>
      <c r="O215" s="84"/>
      <c r="P215" s="213">
        <f>O215*H215</f>
        <v>0</v>
      </c>
      <c r="Q215" s="213">
        <v>0.001</v>
      </c>
      <c r="R215" s="213">
        <f>Q215*H215</f>
        <v>0.016577999999999999</v>
      </c>
      <c r="S215" s="213">
        <v>0</v>
      </c>
      <c r="T215" s="214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15" t="s">
        <v>227</v>
      </c>
      <c r="AT215" s="215" t="s">
        <v>261</v>
      </c>
      <c r="AU215" s="215" t="s">
        <v>152</v>
      </c>
      <c r="AY215" s="17" t="s">
        <v>142</v>
      </c>
      <c r="BE215" s="216">
        <f>IF(N215="základní",J215,0)</f>
        <v>0</v>
      </c>
      <c r="BF215" s="216">
        <f>IF(N215="snížená",J215,0)</f>
        <v>0</v>
      </c>
      <c r="BG215" s="216">
        <f>IF(N215="zákl. přenesená",J215,0)</f>
        <v>0</v>
      </c>
      <c r="BH215" s="216">
        <f>IF(N215="sníž. přenesená",J215,0)</f>
        <v>0</v>
      </c>
      <c r="BI215" s="216">
        <f>IF(N215="nulová",J215,0)</f>
        <v>0</v>
      </c>
      <c r="BJ215" s="17" t="s">
        <v>83</v>
      </c>
      <c r="BK215" s="216">
        <f>ROUND(I215*H215,2)</f>
        <v>0</v>
      </c>
      <c r="BL215" s="17" t="s">
        <v>151</v>
      </c>
      <c r="BM215" s="215" t="s">
        <v>283</v>
      </c>
    </row>
    <row r="216" s="13" customFormat="1">
      <c r="A216" s="13"/>
      <c r="B216" s="217"/>
      <c r="C216" s="218"/>
      <c r="D216" s="219" t="s">
        <v>154</v>
      </c>
      <c r="E216" s="220" t="s">
        <v>19</v>
      </c>
      <c r="F216" s="221" t="s">
        <v>284</v>
      </c>
      <c r="G216" s="218"/>
      <c r="H216" s="220" t="s">
        <v>19</v>
      </c>
      <c r="I216" s="222"/>
      <c r="J216" s="218"/>
      <c r="K216" s="218"/>
      <c r="L216" s="223"/>
      <c r="M216" s="224"/>
      <c r="N216" s="225"/>
      <c r="O216" s="225"/>
      <c r="P216" s="225"/>
      <c r="Q216" s="225"/>
      <c r="R216" s="225"/>
      <c r="S216" s="225"/>
      <c r="T216" s="22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27" t="s">
        <v>154</v>
      </c>
      <c r="AU216" s="227" t="s">
        <v>152</v>
      </c>
      <c r="AV216" s="13" t="s">
        <v>83</v>
      </c>
      <c r="AW216" s="13" t="s">
        <v>35</v>
      </c>
      <c r="AX216" s="13" t="s">
        <v>75</v>
      </c>
      <c r="AY216" s="227" t="s">
        <v>142</v>
      </c>
    </row>
    <row r="217" s="13" customFormat="1">
      <c r="A217" s="13"/>
      <c r="B217" s="217"/>
      <c r="C217" s="218"/>
      <c r="D217" s="219" t="s">
        <v>154</v>
      </c>
      <c r="E217" s="220" t="s">
        <v>19</v>
      </c>
      <c r="F217" s="221" t="s">
        <v>285</v>
      </c>
      <c r="G217" s="218"/>
      <c r="H217" s="220" t="s">
        <v>19</v>
      </c>
      <c r="I217" s="222"/>
      <c r="J217" s="218"/>
      <c r="K217" s="218"/>
      <c r="L217" s="223"/>
      <c r="M217" s="224"/>
      <c r="N217" s="225"/>
      <c r="O217" s="225"/>
      <c r="P217" s="225"/>
      <c r="Q217" s="225"/>
      <c r="R217" s="225"/>
      <c r="S217" s="225"/>
      <c r="T217" s="22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27" t="s">
        <v>154</v>
      </c>
      <c r="AU217" s="227" t="s">
        <v>152</v>
      </c>
      <c r="AV217" s="13" t="s">
        <v>83</v>
      </c>
      <c r="AW217" s="13" t="s">
        <v>35</v>
      </c>
      <c r="AX217" s="13" t="s">
        <v>75</v>
      </c>
      <c r="AY217" s="227" t="s">
        <v>142</v>
      </c>
    </row>
    <row r="218" s="14" customFormat="1">
      <c r="A218" s="14"/>
      <c r="B218" s="228"/>
      <c r="C218" s="229"/>
      <c r="D218" s="219" t="s">
        <v>154</v>
      </c>
      <c r="E218" s="230" t="s">
        <v>19</v>
      </c>
      <c r="F218" s="231" t="s">
        <v>286</v>
      </c>
      <c r="G218" s="229"/>
      <c r="H218" s="232">
        <v>16.577999999999999</v>
      </c>
      <c r="I218" s="233"/>
      <c r="J218" s="229"/>
      <c r="K218" s="229"/>
      <c r="L218" s="234"/>
      <c r="M218" s="235"/>
      <c r="N218" s="236"/>
      <c r="O218" s="236"/>
      <c r="P218" s="236"/>
      <c r="Q218" s="236"/>
      <c r="R218" s="236"/>
      <c r="S218" s="236"/>
      <c r="T218" s="23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38" t="s">
        <v>154</v>
      </c>
      <c r="AU218" s="238" t="s">
        <v>152</v>
      </c>
      <c r="AV218" s="14" t="s">
        <v>85</v>
      </c>
      <c r="AW218" s="14" t="s">
        <v>35</v>
      </c>
      <c r="AX218" s="14" t="s">
        <v>75</v>
      </c>
      <c r="AY218" s="238" t="s">
        <v>142</v>
      </c>
    </row>
    <row r="219" s="2" customFormat="1" ht="24.15" customHeight="1">
      <c r="A219" s="38"/>
      <c r="B219" s="39"/>
      <c r="C219" s="204" t="s">
        <v>268</v>
      </c>
      <c r="D219" s="204" t="s">
        <v>146</v>
      </c>
      <c r="E219" s="205" t="s">
        <v>287</v>
      </c>
      <c r="F219" s="206" t="s">
        <v>288</v>
      </c>
      <c r="G219" s="207" t="s">
        <v>149</v>
      </c>
      <c r="H219" s="208">
        <v>1381.5360000000001</v>
      </c>
      <c r="I219" s="209"/>
      <c r="J219" s="210">
        <f>ROUND(I219*H219,2)</f>
        <v>0</v>
      </c>
      <c r="K219" s="206" t="s">
        <v>150</v>
      </c>
      <c r="L219" s="44"/>
      <c r="M219" s="211" t="s">
        <v>19</v>
      </c>
      <c r="N219" s="212" t="s">
        <v>46</v>
      </c>
      <c r="O219" s="84"/>
      <c r="P219" s="213">
        <f>O219*H219</f>
        <v>0</v>
      </c>
      <c r="Q219" s="213">
        <v>0</v>
      </c>
      <c r="R219" s="213">
        <f>Q219*H219</f>
        <v>0</v>
      </c>
      <c r="S219" s="213">
        <v>0</v>
      </c>
      <c r="T219" s="214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5" t="s">
        <v>151</v>
      </c>
      <c r="AT219" s="215" t="s">
        <v>146</v>
      </c>
      <c r="AU219" s="215" t="s">
        <v>152</v>
      </c>
      <c r="AY219" s="17" t="s">
        <v>142</v>
      </c>
      <c r="BE219" s="216">
        <f>IF(N219="základní",J219,0)</f>
        <v>0</v>
      </c>
      <c r="BF219" s="216">
        <f>IF(N219="snížená",J219,0)</f>
        <v>0</v>
      </c>
      <c r="BG219" s="216">
        <f>IF(N219="zákl. přenesená",J219,0)</f>
        <v>0</v>
      </c>
      <c r="BH219" s="216">
        <f>IF(N219="sníž. přenesená",J219,0)</f>
        <v>0</v>
      </c>
      <c r="BI219" s="216">
        <f>IF(N219="nulová",J219,0)</f>
        <v>0</v>
      </c>
      <c r="BJ219" s="17" t="s">
        <v>83</v>
      </c>
      <c r="BK219" s="216">
        <f>ROUND(I219*H219,2)</f>
        <v>0</v>
      </c>
      <c r="BL219" s="17" t="s">
        <v>151</v>
      </c>
      <c r="BM219" s="215" t="s">
        <v>289</v>
      </c>
    </row>
    <row r="220" s="14" customFormat="1">
      <c r="A220" s="14"/>
      <c r="B220" s="228"/>
      <c r="C220" s="229"/>
      <c r="D220" s="219" t="s">
        <v>154</v>
      </c>
      <c r="E220" s="230" t="s">
        <v>19</v>
      </c>
      <c r="F220" s="231" t="s">
        <v>290</v>
      </c>
      <c r="G220" s="229"/>
      <c r="H220" s="232">
        <v>1369.8399999999999</v>
      </c>
      <c r="I220" s="233"/>
      <c r="J220" s="229"/>
      <c r="K220" s="229"/>
      <c r="L220" s="234"/>
      <c r="M220" s="235"/>
      <c r="N220" s="236"/>
      <c r="O220" s="236"/>
      <c r="P220" s="236"/>
      <c r="Q220" s="236"/>
      <c r="R220" s="236"/>
      <c r="S220" s="236"/>
      <c r="T220" s="23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38" t="s">
        <v>154</v>
      </c>
      <c r="AU220" s="238" t="s">
        <v>152</v>
      </c>
      <c r="AV220" s="14" t="s">
        <v>85</v>
      </c>
      <c r="AW220" s="14" t="s">
        <v>35</v>
      </c>
      <c r="AX220" s="14" t="s">
        <v>75</v>
      </c>
      <c r="AY220" s="238" t="s">
        <v>142</v>
      </c>
    </row>
    <row r="221" s="14" customFormat="1">
      <c r="A221" s="14"/>
      <c r="B221" s="228"/>
      <c r="C221" s="229"/>
      <c r="D221" s="219" t="s">
        <v>154</v>
      </c>
      <c r="E221" s="230" t="s">
        <v>19</v>
      </c>
      <c r="F221" s="231" t="s">
        <v>291</v>
      </c>
      <c r="G221" s="229"/>
      <c r="H221" s="232">
        <v>11.696</v>
      </c>
      <c r="I221" s="233"/>
      <c r="J221" s="229"/>
      <c r="K221" s="229"/>
      <c r="L221" s="234"/>
      <c r="M221" s="235"/>
      <c r="N221" s="236"/>
      <c r="O221" s="236"/>
      <c r="P221" s="236"/>
      <c r="Q221" s="236"/>
      <c r="R221" s="236"/>
      <c r="S221" s="236"/>
      <c r="T221" s="237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38" t="s">
        <v>154</v>
      </c>
      <c r="AU221" s="238" t="s">
        <v>152</v>
      </c>
      <c r="AV221" s="14" t="s">
        <v>85</v>
      </c>
      <c r="AW221" s="14" t="s">
        <v>35</v>
      </c>
      <c r="AX221" s="14" t="s">
        <v>75</v>
      </c>
      <c r="AY221" s="238" t="s">
        <v>142</v>
      </c>
    </row>
    <row r="222" s="2" customFormat="1" ht="14.4" customHeight="1">
      <c r="A222" s="38"/>
      <c r="B222" s="39"/>
      <c r="C222" s="204" t="s">
        <v>292</v>
      </c>
      <c r="D222" s="204" t="s">
        <v>146</v>
      </c>
      <c r="E222" s="205" t="s">
        <v>293</v>
      </c>
      <c r="F222" s="206" t="s">
        <v>294</v>
      </c>
      <c r="G222" s="207" t="s">
        <v>149</v>
      </c>
      <c r="H222" s="208">
        <v>552.61400000000003</v>
      </c>
      <c r="I222" s="209"/>
      <c r="J222" s="210">
        <f>ROUND(I222*H222,2)</f>
        <v>0</v>
      </c>
      <c r="K222" s="206" t="s">
        <v>150</v>
      </c>
      <c r="L222" s="44"/>
      <c r="M222" s="211" t="s">
        <v>19</v>
      </c>
      <c r="N222" s="212" t="s">
        <v>46</v>
      </c>
      <c r="O222" s="84"/>
      <c r="P222" s="213">
        <f>O222*H222</f>
        <v>0</v>
      </c>
      <c r="Q222" s="213">
        <v>0</v>
      </c>
      <c r="R222" s="213">
        <f>Q222*H222</f>
        <v>0</v>
      </c>
      <c r="S222" s="213">
        <v>0</v>
      </c>
      <c r="T222" s="214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5" t="s">
        <v>151</v>
      </c>
      <c r="AT222" s="215" t="s">
        <v>146</v>
      </c>
      <c r="AU222" s="215" t="s">
        <v>152</v>
      </c>
      <c r="AY222" s="17" t="s">
        <v>142</v>
      </c>
      <c r="BE222" s="216">
        <f>IF(N222="základní",J222,0)</f>
        <v>0</v>
      </c>
      <c r="BF222" s="216">
        <f>IF(N222="snížená",J222,0)</f>
        <v>0</v>
      </c>
      <c r="BG222" s="216">
        <f>IF(N222="zákl. přenesená",J222,0)</f>
        <v>0</v>
      </c>
      <c r="BH222" s="216">
        <f>IF(N222="sníž. přenesená",J222,0)</f>
        <v>0</v>
      </c>
      <c r="BI222" s="216">
        <f>IF(N222="nulová",J222,0)</f>
        <v>0</v>
      </c>
      <c r="BJ222" s="17" t="s">
        <v>83</v>
      </c>
      <c r="BK222" s="216">
        <f>ROUND(I222*H222,2)</f>
        <v>0</v>
      </c>
      <c r="BL222" s="17" t="s">
        <v>151</v>
      </c>
      <c r="BM222" s="215" t="s">
        <v>295</v>
      </c>
    </row>
    <row r="223" s="13" customFormat="1">
      <c r="A223" s="13"/>
      <c r="B223" s="217"/>
      <c r="C223" s="218"/>
      <c r="D223" s="219" t="s">
        <v>154</v>
      </c>
      <c r="E223" s="220" t="s">
        <v>19</v>
      </c>
      <c r="F223" s="221" t="s">
        <v>284</v>
      </c>
      <c r="G223" s="218"/>
      <c r="H223" s="220" t="s">
        <v>19</v>
      </c>
      <c r="I223" s="222"/>
      <c r="J223" s="218"/>
      <c r="K223" s="218"/>
      <c r="L223" s="223"/>
      <c r="M223" s="224"/>
      <c r="N223" s="225"/>
      <c r="O223" s="225"/>
      <c r="P223" s="225"/>
      <c r="Q223" s="225"/>
      <c r="R223" s="225"/>
      <c r="S223" s="225"/>
      <c r="T223" s="22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27" t="s">
        <v>154</v>
      </c>
      <c r="AU223" s="227" t="s">
        <v>152</v>
      </c>
      <c r="AV223" s="13" t="s">
        <v>83</v>
      </c>
      <c r="AW223" s="13" t="s">
        <v>35</v>
      </c>
      <c r="AX223" s="13" t="s">
        <v>75</v>
      </c>
      <c r="AY223" s="227" t="s">
        <v>142</v>
      </c>
    </row>
    <row r="224" s="14" customFormat="1">
      <c r="A224" s="14"/>
      <c r="B224" s="228"/>
      <c r="C224" s="229"/>
      <c r="D224" s="219" t="s">
        <v>154</v>
      </c>
      <c r="E224" s="230" t="s">
        <v>19</v>
      </c>
      <c r="F224" s="231" t="s">
        <v>279</v>
      </c>
      <c r="G224" s="229"/>
      <c r="H224" s="232">
        <v>552.61400000000003</v>
      </c>
      <c r="I224" s="233"/>
      <c r="J224" s="229"/>
      <c r="K224" s="229"/>
      <c r="L224" s="234"/>
      <c r="M224" s="235"/>
      <c r="N224" s="236"/>
      <c r="O224" s="236"/>
      <c r="P224" s="236"/>
      <c r="Q224" s="236"/>
      <c r="R224" s="236"/>
      <c r="S224" s="236"/>
      <c r="T224" s="237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38" t="s">
        <v>154</v>
      </c>
      <c r="AU224" s="238" t="s">
        <v>152</v>
      </c>
      <c r="AV224" s="14" t="s">
        <v>85</v>
      </c>
      <c r="AW224" s="14" t="s">
        <v>35</v>
      </c>
      <c r="AX224" s="14" t="s">
        <v>75</v>
      </c>
      <c r="AY224" s="238" t="s">
        <v>142</v>
      </c>
    </row>
    <row r="225" s="2" customFormat="1" ht="49.05" customHeight="1">
      <c r="A225" s="38"/>
      <c r="B225" s="39"/>
      <c r="C225" s="204" t="s">
        <v>296</v>
      </c>
      <c r="D225" s="204" t="s">
        <v>146</v>
      </c>
      <c r="E225" s="205" t="s">
        <v>297</v>
      </c>
      <c r="F225" s="206" t="s">
        <v>298</v>
      </c>
      <c r="G225" s="207" t="s">
        <v>149</v>
      </c>
      <c r="H225" s="208">
        <v>552.61400000000003</v>
      </c>
      <c r="I225" s="209"/>
      <c r="J225" s="210">
        <f>ROUND(I225*H225,2)</f>
        <v>0</v>
      </c>
      <c r="K225" s="206" t="s">
        <v>150</v>
      </c>
      <c r="L225" s="44"/>
      <c r="M225" s="211" t="s">
        <v>19</v>
      </c>
      <c r="N225" s="212" t="s">
        <v>46</v>
      </c>
      <c r="O225" s="84"/>
      <c r="P225" s="213">
        <f>O225*H225</f>
        <v>0</v>
      </c>
      <c r="Q225" s="213">
        <v>0</v>
      </c>
      <c r="R225" s="213">
        <f>Q225*H225</f>
        <v>0</v>
      </c>
      <c r="S225" s="213">
        <v>0</v>
      </c>
      <c r="T225" s="214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5" t="s">
        <v>151</v>
      </c>
      <c r="AT225" s="215" t="s">
        <v>146</v>
      </c>
      <c r="AU225" s="215" t="s">
        <v>152</v>
      </c>
      <c r="AY225" s="17" t="s">
        <v>142</v>
      </c>
      <c r="BE225" s="216">
        <f>IF(N225="základní",J225,0)</f>
        <v>0</v>
      </c>
      <c r="BF225" s="216">
        <f>IF(N225="snížená",J225,0)</f>
        <v>0</v>
      </c>
      <c r="BG225" s="216">
        <f>IF(N225="zákl. přenesená",J225,0)</f>
        <v>0</v>
      </c>
      <c r="BH225" s="216">
        <f>IF(N225="sníž. přenesená",J225,0)</f>
        <v>0</v>
      </c>
      <c r="BI225" s="216">
        <f>IF(N225="nulová",J225,0)</f>
        <v>0</v>
      </c>
      <c r="BJ225" s="17" t="s">
        <v>83</v>
      </c>
      <c r="BK225" s="216">
        <f>ROUND(I225*H225,2)</f>
        <v>0</v>
      </c>
      <c r="BL225" s="17" t="s">
        <v>151</v>
      </c>
      <c r="BM225" s="215" t="s">
        <v>299</v>
      </c>
    </row>
    <row r="226" s="13" customFormat="1">
      <c r="A226" s="13"/>
      <c r="B226" s="217"/>
      <c r="C226" s="218"/>
      <c r="D226" s="219" t="s">
        <v>154</v>
      </c>
      <c r="E226" s="220" t="s">
        <v>19</v>
      </c>
      <c r="F226" s="221" t="s">
        <v>284</v>
      </c>
      <c r="G226" s="218"/>
      <c r="H226" s="220" t="s">
        <v>19</v>
      </c>
      <c r="I226" s="222"/>
      <c r="J226" s="218"/>
      <c r="K226" s="218"/>
      <c r="L226" s="223"/>
      <c r="M226" s="224"/>
      <c r="N226" s="225"/>
      <c r="O226" s="225"/>
      <c r="P226" s="225"/>
      <c r="Q226" s="225"/>
      <c r="R226" s="225"/>
      <c r="S226" s="225"/>
      <c r="T226" s="22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27" t="s">
        <v>154</v>
      </c>
      <c r="AU226" s="227" t="s">
        <v>152</v>
      </c>
      <c r="AV226" s="13" t="s">
        <v>83</v>
      </c>
      <c r="AW226" s="13" t="s">
        <v>35</v>
      </c>
      <c r="AX226" s="13" t="s">
        <v>75</v>
      </c>
      <c r="AY226" s="227" t="s">
        <v>142</v>
      </c>
    </row>
    <row r="227" s="14" customFormat="1">
      <c r="A227" s="14"/>
      <c r="B227" s="228"/>
      <c r="C227" s="229"/>
      <c r="D227" s="219" t="s">
        <v>154</v>
      </c>
      <c r="E227" s="230" t="s">
        <v>19</v>
      </c>
      <c r="F227" s="231" t="s">
        <v>279</v>
      </c>
      <c r="G227" s="229"/>
      <c r="H227" s="232">
        <v>552.61400000000003</v>
      </c>
      <c r="I227" s="233"/>
      <c r="J227" s="229"/>
      <c r="K227" s="229"/>
      <c r="L227" s="234"/>
      <c r="M227" s="235"/>
      <c r="N227" s="236"/>
      <c r="O227" s="236"/>
      <c r="P227" s="236"/>
      <c r="Q227" s="236"/>
      <c r="R227" s="236"/>
      <c r="S227" s="236"/>
      <c r="T227" s="237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38" t="s">
        <v>154</v>
      </c>
      <c r="AU227" s="238" t="s">
        <v>152</v>
      </c>
      <c r="AV227" s="14" t="s">
        <v>85</v>
      </c>
      <c r="AW227" s="14" t="s">
        <v>35</v>
      </c>
      <c r="AX227" s="14" t="s">
        <v>75</v>
      </c>
      <c r="AY227" s="238" t="s">
        <v>142</v>
      </c>
    </row>
    <row r="228" s="2" customFormat="1" ht="24.15" customHeight="1">
      <c r="A228" s="38"/>
      <c r="B228" s="39"/>
      <c r="C228" s="204" t="s">
        <v>7</v>
      </c>
      <c r="D228" s="204" t="s">
        <v>146</v>
      </c>
      <c r="E228" s="205" t="s">
        <v>300</v>
      </c>
      <c r="F228" s="206" t="s">
        <v>301</v>
      </c>
      <c r="G228" s="207" t="s">
        <v>149</v>
      </c>
      <c r="H228" s="208">
        <v>552.61400000000003</v>
      </c>
      <c r="I228" s="209"/>
      <c r="J228" s="210">
        <f>ROUND(I228*H228,2)</f>
        <v>0</v>
      </c>
      <c r="K228" s="206" t="s">
        <v>150</v>
      </c>
      <c r="L228" s="44"/>
      <c r="M228" s="211" t="s">
        <v>19</v>
      </c>
      <c r="N228" s="212" t="s">
        <v>46</v>
      </c>
      <c r="O228" s="84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15" t="s">
        <v>151</v>
      </c>
      <c r="AT228" s="215" t="s">
        <v>146</v>
      </c>
      <c r="AU228" s="215" t="s">
        <v>152</v>
      </c>
      <c r="AY228" s="17" t="s">
        <v>142</v>
      </c>
      <c r="BE228" s="216">
        <f>IF(N228="základní",J228,0)</f>
        <v>0</v>
      </c>
      <c r="BF228" s="216">
        <f>IF(N228="snížená",J228,0)</f>
        <v>0</v>
      </c>
      <c r="BG228" s="216">
        <f>IF(N228="zákl. přenesená",J228,0)</f>
        <v>0</v>
      </c>
      <c r="BH228" s="216">
        <f>IF(N228="sníž. přenesená",J228,0)</f>
        <v>0</v>
      </c>
      <c r="BI228" s="216">
        <f>IF(N228="nulová",J228,0)</f>
        <v>0</v>
      </c>
      <c r="BJ228" s="17" t="s">
        <v>83</v>
      </c>
      <c r="BK228" s="216">
        <f>ROUND(I228*H228,2)</f>
        <v>0</v>
      </c>
      <c r="BL228" s="17" t="s">
        <v>151</v>
      </c>
      <c r="BM228" s="215" t="s">
        <v>302</v>
      </c>
    </row>
    <row r="229" s="13" customFormat="1">
      <c r="A229" s="13"/>
      <c r="B229" s="217"/>
      <c r="C229" s="218"/>
      <c r="D229" s="219" t="s">
        <v>154</v>
      </c>
      <c r="E229" s="220" t="s">
        <v>19</v>
      </c>
      <c r="F229" s="221" t="s">
        <v>284</v>
      </c>
      <c r="G229" s="218"/>
      <c r="H229" s="220" t="s">
        <v>19</v>
      </c>
      <c r="I229" s="222"/>
      <c r="J229" s="218"/>
      <c r="K229" s="218"/>
      <c r="L229" s="223"/>
      <c r="M229" s="224"/>
      <c r="N229" s="225"/>
      <c r="O229" s="225"/>
      <c r="P229" s="225"/>
      <c r="Q229" s="225"/>
      <c r="R229" s="225"/>
      <c r="S229" s="225"/>
      <c r="T229" s="22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27" t="s">
        <v>154</v>
      </c>
      <c r="AU229" s="227" t="s">
        <v>152</v>
      </c>
      <c r="AV229" s="13" t="s">
        <v>83</v>
      </c>
      <c r="AW229" s="13" t="s">
        <v>35</v>
      </c>
      <c r="AX229" s="13" t="s">
        <v>75</v>
      </c>
      <c r="AY229" s="227" t="s">
        <v>142</v>
      </c>
    </row>
    <row r="230" s="14" customFormat="1">
      <c r="A230" s="14"/>
      <c r="B230" s="228"/>
      <c r="C230" s="229"/>
      <c r="D230" s="219" t="s">
        <v>154</v>
      </c>
      <c r="E230" s="230" t="s">
        <v>19</v>
      </c>
      <c r="F230" s="231" t="s">
        <v>279</v>
      </c>
      <c r="G230" s="229"/>
      <c r="H230" s="232">
        <v>552.61400000000003</v>
      </c>
      <c r="I230" s="233"/>
      <c r="J230" s="229"/>
      <c r="K230" s="229"/>
      <c r="L230" s="234"/>
      <c r="M230" s="235"/>
      <c r="N230" s="236"/>
      <c r="O230" s="236"/>
      <c r="P230" s="236"/>
      <c r="Q230" s="236"/>
      <c r="R230" s="236"/>
      <c r="S230" s="236"/>
      <c r="T230" s="237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38" t="s">
        <v>154</v>
      </c>
      <c r="AU230" s="238" t="s">
        <v>152</v>
      </c>
      <c r="AV230" s="14" t="s">
        <v>85</v>
      </c>
      <c r="AW230" s="14" t="s">
        <v>35</v>
      </c>
      <c r="AX230" s="14" t="s">
        <v>75</v>
      </c>
      <c r="AY230" s="238" t="s">
        <v>142</v>
      </c>
    </row>
    <row r="231" s="12" customFormat="1" ht="22.8" customHeight="1">
      <c r="A231" s="12"/>
      <c r="B231" s="188"/>
      <c r="C231" s="189"/>
      <c r="D231" s="190" t="s">
        <v>74</v>
      </c>
      <c r="E231" s="202" t="s">
        <v>85</v>
      </c>
      <c r="F231" s="202" t="s">
        <v>303</v>
      </c>
      <c r="G231" s="189"/>
      <c r="H231" s="189"/>
      <c r="I231" s="192"/>
      <c r="J231" s="203">
        <f>BK231</f>
        <v>0</v>
      </c>
      <c r="K231" s="189"/>
      <c r="L231" s="194"/>
      <c r="M231" s="195"/>
      <c r="N231" s="196"/>
      <c r="O231" s="196"/>
      <c r="P231" s="197">
        <f>P232+P300</f>
        <v>0</v>
      </c>
      <c r="Q231" s="196"/>
      <c r="R231" s="197">
        <f>R232+R300</f>
        <v>113.79975021</v>
      </c>
      <c r="S231" s="196"/>
      <c r="T231" s="198">
        <f>T232+T300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99" t="s">
        <v>83</v>
      </c>
      <c r="AT231" s="200" t="s">
        <v>74</v>
      </c>
      <c r="AU231" s="200" t="s">
        <v>83</v>
      </c>
      <c r="AY231" s="199" t="s">
        <v>142</v>
      </c>
      <c r="BK231" s="201">
        <f>BK232+BK300</f>
        <v>0</v>
      </c>
    </row>
    <row r="232" s="12" customFormat="1" ht="20.88" customHeight="1">
      <c r="A232" s="12"/>
      <c r="B232" s="188"/>
      <c r="C232" s="189"/>
      <c r="D232" s="190" t="s">
        <v>74</v>
      </c>
      <c r="E232" s="202" t="s">
        <v>7</v>
      </c>
      <c r="F232" s="202" t="s">
        <v>304</v>
      </c>
      <c r="G232" s="189"/>
      <c r="H232" s="189"/>
      <c r="I232" s="192"/>
      <c r="J232" s="203">
        <f>BK232</f>
        <v>0</v>
      </c>
      <c r="K232" s="189"/>
      <c r="L232" s="194"/>
      <c r="M232" s="195"/>
      <c r="N232" s="196"/>
      <c r="O232" s="196"/>
      <c r="P232" s="197">
        <f>SUM(P233:P299)</f>
        <v>0</v>
      </c>
      <c r="Q232" s="196"/>
      <c r="R232" s="197">
        <f>SUM(R233:R299)</f>
        <v>68.098412289999999</v>
      </c>
      <c r="S232" s="196"/>
      <c r="T232" s="198">
        <f>SUM(T233:T299)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99" t="s">
        <v>83</v>
      </c>
      <c r="AT232" s="200" t="s">
        <v>74</v>
      </c>
      <c r="AU232" s="200" t="s">
        <v>85</v>
      </c>
      <c r="AY232" s="199" t="s">
        <v>142</v>
      </c>
      <c r="BK232" s="201">
        <f>SUM(BK233:BK299)</f>
        <v>0</v>
      </c>
    </row>
    <row r="233" s="2" customFormat="1" ht="37.8" customHeight="1">
      <c r="A233" s="38"/>
      <c r="B233" s="39"/>
      <c r="C233" s="204" t="s">
        <v>305</v>
      </c>
      <c r="D233" s="204" t="s">
        <v>146</v>
      </c>
      <c r="E233" s="205" t="s">
        <v>306</v>
      </c>
      <c r="F233" s="206" t="s">
        <v>307</v>
      </c>
      <c r="G233" s="207" t="s">
        <v>160</v>
      </c>
      <c r="H233" s="208">
        <v>52.697000000000003</v>
      </c>
      <c r="I233" s="209"/>
      <c r="J233" s="210">
        <f>ROUND(I233*H233,2)</f>
        <v>0</v>
      </c>
      <c r="K233" s="206" t="s">
        <v>150</v>
      </c>
      <c r="L233" s="44"/>
      <c r="M233" s="211" t="s">
        <v>19</v>
      </c>
      <c r="N233" s="212" t="s">
        <v>46</v>
      </c>
      <c r="O233" s="84"/>
      <c r="P233" s="213">
        <f>O233*H233</f>
        <v>0</v>
      </c>
      <c r="Q233" s="213">
        <v>0</v>
      </c>
      <c r="R233" s="213">
        <f>Q233*H233</f>
        <v>0</v>
      </c>
      <c r="S233" s="213">
        <v>0</v>
      </c>
      <c r="T233" s="214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15" t="s">
        <v>151</v>
      </c>
      <c r="AT233" s="215" t="s">
        <v>146</v>
      </c>
      <c r="AU233" s="215" t="s">
        <v>152</v>
      </c>
      <c r="AY233" s="17" t="s">
        <v>142</v>
      </c>
      <c r="BE233" s="216">
        <f>IF(N233="základní",J233,0)</f>
        <v>0</v>
      </c>
      <c r="BF233" s="216">
        <f>IF(N233="snížená",J233,0)</f>
        <v>0</v>
      </c>
      <c r="BG233" s="216">
        <f>IF(N233="zákl. přenesená",J233,0)</f>
        <v>0</v>
      </c>
      <c r="BH233" s="216">
        <f>IF(N233="sníž. přenesená",J233,0)</f>
        <v>0</v>
      </c>
      <c r="BI233" s="216">
        <f>IF(N233="nulová",J233,0)</f>
        <v>0</v>
      </c>
      <c r="BJ233" s="17" t="s">
        <v>83</v>
      </c>
      <c r="BK233" s="216">
        <f>ROUND(I233*H233,2)</f>
        <v>0</v>
      </c>
      <c r="BL233" s="17" t="s">
        <v>151</v>
      </c>
      <c r="BM233" s="215" t="s">
        <v>308</v>
      </c>
    </row>
    <row r="234" s="13" customFormat="1">
      <c r="A234" s="13"/>
      <c r="B234" s="217"/>
      <c r="C234" s="218"/>
      <c r="D234" s="219" t="s">
        <v>154</v>
      </c>
      <c r="E234" s="220" t="s">
        <v>19</v>
      </c>
      <c r="F234" s="221" t="s">
        <v>174</v>
      </c>
      <c r="G234" s="218"/>
      <c r="H234" s="220" t="s">
        <v>19</v>
      </c>
      <c r="I234" s="222"/>
      <c r="J234" s="218"/>
      <c r="K234" s="218"/>
      <c r="L234" s="223"/>
      <c r="M234" s="224"/>
      <c r="N234" s="225"/>
      <c r="O234" s="225"/>
      <c r="P234" s="225"/>
      <c r="Q234" s="225"/>
      <c r="R234" s="225"/>
      <c r="S234" s="225"/>
      <c r="T234" s="22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27" t="s">
        <v>154</v>
      </c>
      <c r="AU234" s="227" t="s">
        <v>152</v>
      </c>
      <c r="AV234" s="13" t="s">
        <v>83</v>
      </c>
      <c r="AW234" s="13" t="s">
        <v>35</v>
      </c>
      <c r="AX234" s="13" t="s">
        <v>75</v>
      </c>
      <c r="AY234" s="227" t="s">
        <v>142</v>
      </c>
    </row>
    <row r="235" s="13" customFormat="1">
      <c r="A235" s="13"/>
      <c r="B235" s="217"/>
      <c r="C235" s="218"/>
      <c r="D235" s="219" t="s">
        <v>154</v>
      </c>
      <c r="E235" s="220" t="s">
        <v>19</v>
      </c>
      <c r="F235" s="221" t="s">
        <v>175</v>
      </c>
      <c r="G235" s="218"/>
      <c r="H235" s="220" t="s">
        <v>19</v>
      </c>
      <c r="I235" s="222"/>
      <c r="J235" s="218"/>
      <c r="K235" s="218"/>
      <c r="L235" s="223"/>
      <c r="M235" s="224"/>
      <c r="N235" s="225"/>
      <c r="O235" s="225"/>
      <c r="P235" s="225"/>
      <c r="Q235" s="225"/>
      <c r="R235" s="225"/>
      <c r="S235" s="225"/>
      <c r="T235" s="22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27" t="s">
        <v>154</v>
      </c>
      <c r="AU235" s="227" t="s">
        <v>152</v>
      </c>
      <c r="AV235" s="13" t="s">
        <v>83</v>
      </c>
      <c r="AW235" s="13" t="s">
        <v>35</v>
      </c>
      <c r="AX235" s="13" t="s">
        <v>75</v>
      </c>
      <c r="AY235" s="227" t="s">
        <v>142</v>
      </c>
    </row>
    <row r="236" s="14" customFormat="1">
      <c r="A236" s="14"/>
      <c r="B236" s="228"/>
      <c r="C236" s="229"/>
      <c r="D236" s="219" t="s">
        <v>154</v>
      </c>
      <c r="E236" s="230" t="s">
        <v>19</v>
      </c>
      <c r="F236" s="231" t="s">
        <v>309</v>
      </c>
      <c r="G236" s="229"/>
      <c r="H236" s="232">
        <v>0.20799999999999999</v>
      </c>
      <c r="I236" s="233"/>
      <c r="J236" s="229"/>
      <c r="K236" s="229"/>
      <c r="L236" s="234"/>
      <c r="M236" s="235"/>
      <c r="N236" s="236"/>
      <c r="O236" s="236"/>
      <c r="P236" s="236"/>
      <c r="Q236" s="236"/>
      <c r="R236" s="236"/>
      <c r="S236" s="236"/>
      <c r="T236" s="237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38" t="s">
        <v>154</v>
      </c>
      <c r="AU236" s="238" t="s">
        <v>152</v>
      </c>
      <c r="AV236" s="14" t="s">
        <v>85</v>
      </c>
      <c r="AW236" s="14" t="s">
        <v>35</v>
      </c>
      <c r="AX236" s="14" t="s">
        <v>75</v>
      </c>
      <c r="AY236" s="238" t="s">
        <v>142</v>
      </c>
    </row>
    <row r="237" s="14" customFormat="1">
      <c r="A237" s="14"/>
      <c r="B237" s="228"/>
      <c r="C237" s="229"/>
      <c r="D237" s="219" t="s">
        <v>154</v>
      </c>
      <c r="E237" s="230" t="s">
        <v>19</v>
      </c>
      <c r="F237" s="231" t="s">
        <v>310</v>
      </c>
      <c r="G237" s="229"/>
      <c r="H237" s="232">
        <v>0.432</v>
      </c>
      <c r="I237" s="233"/>
      <c r="J237" s="229"/>
      <c r="K237" s="229"/>
      <c r="L237" s="234"/>
      <c r="M237" s="235"/>
      <c r="N237" s="236"/>
      <c r="O237" s="236"/>
      <c r="P237" s="236"/>
      <c r="Q237" s="236"/>
      <c r="R237" s="236"/>
      <c r="S237" s="236"/>
      <c r="T237" s="23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38" t="s">
        <v>154</v>
      </c>
      <c r="AU237" s="238" t="s">
        <v>152</v>
      </c>
      <c r="AV237" s="14" t="s">
        <v>85</v>
      </c>
      <c r="AW237" s="14" t="s">
        <v>35</v>
      </c>
      <c r="AX237" s="14" t="s">
        <v>75</v>
      </c>
      <c r="AY237" s="238" t="s">
        <v>142</v>
      </c>
    </row>
    <row r="238" s="14" customFormat="1">
      <c r="A238" s="14"/>
      <c r="B238" s="228"/>
      <c r="C238" s="229"/>
      <c r="D238" s="219" t="s">
        <v>154</v>
      </c>
      <c r="E238" s="230" t="s">
        <v>19</v>
      </c>
      <c r="F238" s="231" t="s">
        <v>311</v>
      </c>
      <c r="G238" s="229"/>
      <c r="H238" s="232">
        <v>0.74099999999999999</v>
      </c>
      <c r="I238" s="233"/>
      <c r="J238" s="229"/>
      <c r="K238" s="229"/>
      <c r="L238" s="234"/>
      <c r="M238" s="235"/>
      <c r="N238" s="236"/>
      <c r="O238" s="236"/>
      <c r="P238" s="236"/>
      <c r="Q238" s="236"/>
      <c r="R238" s="236"/>
      <c r="S238" s="236"/>
      <c r="T238" s="237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38" t="s">
        <v>154</v>
      </c>
      <c r="AU238" s="238" t="s">
        <v>152</v>
      </c>
      <c r="AV238" s="14" t="s">
        <v>85</v>
      </c>
      <c r="AW238" s="14" t="s">
        <v>35</v>
      </c>
      <c r="AX238" s="14" t="s">
        <v>75</v>
      </c>
      <c r="AY238" s="238" t="s">
        <v>142</v>
      </c>
    </row>
    <row r="239" s="14" customFormat="1">
      <c r="A239" s="14"/>
      <c r="B239" s="228"/>
      <c r="C239" s="229"/>
      <c r="D239" s="219" t="s">
        <v>154</v>
      </c>
      <c r="E239" s="230" t="s">
        <v>19</v>
      </c>
      <c r="F239" s="231" t="s">
        <v>312</v>
      </c>
      <c r="G239" s="229"/>
      <c r="H239" s="232">
        <v>1.038</v>
      </c>
      <c r="I239" s="233"/>
      <c r="J239" s="229"/>
      <c r="K239" s="229"/>
      <c r="L239" s="234"/>
      <c r="M239" s="235"/>
      <c r="N239" s="236"/>
      <c r="O239" s="236"/>
      <c r="P239" s="236"/>
      <c r="Q239" s="236"/>
      <c r="R239" s="236"/>
      <c r="S239" s="236"/>
      <c r="T239" s="237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38" t="s">
        <v>154</v>
      </c>
      <c r="AU239" s="238" t="s">
        <v>152</v>
      </c>
      <c r="AV239" s="14" t="s">
        <v>85</v>
      </c>
      <c r="AW239" s="14" t="s">
        <v>35</v>
      </c>
      <c r="AX239" s="14" t="s">
        <v>75</v>
      </c>
      <c r="AY239" s="238" t="s">
        <v>142</v>
      </c>
    </row>
    <row r="240" s="14" customFormat="1">
      <c r="A240" s="14"/>
      <c r="B240" s="228"/>
      <c r="C240" s="229"/>
      <c r="D240" s="219" t="s">
        <v>154</v>
      </c>
      <c r="E240" s="230" t="s">
        <v>19</v>
      </c>
      <c r="F240" s="231" t="s">
        <v>313</v>
      </c>
      <c r="G240" s="229"/>
      <c r="H240" s="232">
        <v>1.4139999999999999</v>
      </c>
      <c r="I240" s="233"/>
      <c r="J240" s="229"/>
      <c r="K240" s="229"/>
      <c r="L240" s="234"/>
      <c r="M240" s="235"/>
      <c r="N240" s="236"/>
      <c r="O240" s="236"/>
      <c r="P240" s="236"/>
      <c r="Q240" s="236"/>
      <c r="R240" s="236"/>
      <c r="S240" s="236"/>
      <c r="T240" s="237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38" t="s">
        <v>154</v>
      </c>
      <c r="AU240" s="238" t="s">
        <v>152</v>
      </c>
      <c r="AV240" s="14" t="s">
        <v>85</v>
      </c>
      <c r="AW240" s="14" t="s">
        <v>35</v>
      </c>
      <c r="AX240" s="14" t="s">
        <v>75</v>
      </c>
      <c r="AY240" s="238" t="s">
        <v>142</v>
      </c>
    </row>
    <row r="241" s="14" customFormat="1">
      <c r="A241" s="14"/>
      <c r="B241" s="228"/>
      <c r="C241" s="229"/>
      <c r="D241" s="219" t="s">
        <v>154</v>
      </c>
      <c r="E241" s="230" t="s">
        <v>19</v>
      </c>
      <c r="F241" s="231" t="s">
        <v>314</v>
      </c>
      <c r="G241" s="229"/>
      <c r="H241" s="232">
        <v>1.885</v>
      </c>
      <c r="I241" s="233"/>
      <c r="J241" s="229"/>
      <c r="K241" s="229"/>
      <c r="L241" s="234"/>
      <c r="M241" s="235"/>
      <c r="N241" s="236"/>
      <c r="O241" s="236"/>
      <c r="P241" s="236"/>
      <c r="Q241" s="236"/>
      <c r="R241" s="236"/>
      <c r="S241" s="236"/>
      <c r="T241" s="23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38" t="s">
        <v>154</v>
      </c>
      <c r="AU241" s="238" t="s">
        <v>152</v>
      </c>
      <c r="AV241" s="14" t="s">
        <v>85</v>
      </c>
      <c r="AW241" s="14" t="s">
        <v>35</v>
      </c>
      <c r="AX241" s="14" t="s">
        <v>75</v>
      </c>
      <c r="AY241" s="238" t="s">
        <v>142</v>
      </c>
    </row>
    <row r="242" s="14" customFormat="1">
      <c r="A242" s="14"/>
      <c r="B242" s="228"/>
      <c r="C242" s="229"/>
      <c r="D242" s="219" t="s">
        <v>154</v>
      </c>
      <c r="E242" s="230" t="s">
        <v>19</v>
      </c>
      <c r="F242" s="231" t="s">
        <v>315</v>
      </c>
      <c r="G242" s="229"/>
      <c r="H242" s="232">
        <v>2.2709999999999999</v>
      </c>
      <c r="I242" s="233"/>
      <c r="J242" s="229"/>
      <c r="K242" s="229"/>
      <c r="L242" s="234"/>
      <c r="M242" s="235"/>
      <c r="N242" s="236"/>
      <c r="O242" s="236"/>
      <c r="P242" s="236"/>
      <c r="Q242" s="236"/>
      <c r="R242" s="236"/>
      <c r="S242" s="236"/>
      <c r="T242" s="237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38" t="s">
        <v>154</v>
      </c>
      <c r="AU242" s="238" t="s">
        <v>152</v>
      </c>
      <c r="AV242" s="14" t="s">
        <v>85</v>
      </c>
      <c r="AW242" s="14" t="s">
        <v>35</v>
      </c>
      <c r="AX242" s="14" t="s">
        <v>75</v>
      </c>
      <c r="AY242" s="238" t="s">
        <v>142</v>
      </c>
    </row>
    <row r="243" s="14" customFormat="1">
      <c r="A243" s="14"/>
      <c r="B243" s="228"/>
      <c r="C243" s="229"/>
      <c r="D243" s="219" t="s">
        <v>154</v>
      </c>
      <c r="E243" s="230" t="s">
        <v>19</v>
      </c>
      <c r="F243" s="231" t="s">
        <v>316</v>
      </c>
      <c r="G243" s="229"/>
      <c r="H243" s="232">
        <v>2.7549999999999999</v>
      </c>
      <c r="I243" s="233"/>
      <c r="J243" s="229"/>
      <c r="K243" s="229"/>
      <c r="L243" s="234"/>
      <c r="M243" s="235"/>
      <c r="N243" s="236"/>
      <c r="O243" s="236"/>
      <c r="P243" s="236"/>
      <c r="Q243" s="236"/>
      <c r="R243" s="236"/>
      <c r="S243" s="236"/>
      <c r="T243" s="23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38" t="s">
        <v>154</v>
      </c>
      <c r="AU243" s="238" t="s">
        <v>152</v>
      </c>
      <c r="AV243" s="14" t="s">
        <v>85</v>
      </c>
      <c r="AW243" s="14" t="s">
        <v>35</v>
      </c>
      <c r="AX243" s="14" t="s">
        <v>75</v>
      </c>
      <c r="AY243" s="238" t="s">
        <v>142</v>
      </c>
    </row>
    <row r="244" s="14" customFormat="1">
      <c r="A244" s="14"/>
      <c r="B244" s="228"/>
      <c r="C244" s="229"/>
      <c r="D244" s="219" t="s">
        <v>154</v>
      </c>
      <c r="E244" s="230" t="s">
        <v>19</v>
      </c>
      <c r="F244" s="231" t="s">
        <v>317</v>
      </c>
      <c r="G244" s="229"/>
      <c r="H244" s="232">
        <v>3.2559999999999998</v>
      </c>
      <c r="I244" s="233"/>
      <c r="J244" s="229"/>
      <c r="K244" s="229"/>
      <c r="L244" s="234"/>
      <c r="M244" s="235"/>
      <c r="N244" s="236"/>
      <c r="O244" s="236"/>
      <c r="P244" s="236"/>
      <c r="Q244" s="236"/>
      <c r="R244" s="236"/>
      <c r="S244" s="236"/>
      <c r="T244" s="237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38" t="s">
        <v>154</v>
      </c>
      <c r="AU244" s="238" t="s">
        <v>152</v>
      </c>
      <c r="AV244" s="14" t="s">
        <v>85</v>
      </c>
      <c r="AW244" s="14" t="s">
        <v>35</v>
      </c>
      <c r="AX244" s="14" t="s">
        <v>75</v>
      </c>
      <c r="AY244" s="238" t="s">
        <v>142</v>
      </c>
    </row>
    <row r="245" s="14" customFormat="1">
      <c r="A245" s="14"/>
      <c r="B245" s="228"/>
      <c r="C245" s="229"/>
      <c r="D245" s="219" t="s">
        <v>154</v>
      </c>
      <c r="E245" s="230" t="s">
        <v>19</v>
      </c>
      <c r="F245" s="231" t="s">
        <v>318</v>
      </c>
      <c r="G245" s="229"/>
      <c r="H245" s="232">
        <v>3.7879999999999998</v>
      </c>
      <c r="I245" s="233"/>
      <c r="J245" s="229"/>
      <c r="K245" s="229"/>
      <c r="L245" s="234"/>
      <c r="M245" s="235"/>
      <c r="N245" s="236"/>
      <c r="O245" s="236"/>
      <c r="P245" s="236"/>
      <c r="Q245" s="236"/>
      <c r="R245" s="236"/>
      <c r="S245" s="236"/>
      <c r="T245" s="237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38" t="s">
        <v>154</v>
      </c>
      <c r="AU245" s="238" t="s">
        <v>152</v>
      </c>
      <c r="AV245" s="14" t="s">
        <v>85</v>
      </c>
      <c r="AW245" s="14" t="s">
        <v>35</v>
      </c>
      <c r="AX245" s="14" t="s">
        <v>75</v>
      </c>
      <c r="AY245" s="238" t="s">
        <v>142</v>
      </c>
    </row>
    <row r="246" s="14" customFormat="1">
      <c r="A246" s="14"/>
      <c r="B246" s="228"/>
      <c r="C246" s="229"/>
      <c r="D246" s="219" t="s">
        <v>154</v>
      </c>
      <c r="E246" s="230" t="s">
        <v>19</v>
      </c>
      <c r="F246" s="231" t="s">
        <v>319</v>
      </c>
      <c r="G246" s="229"/>
      <c r="H246" s="232">
        <v>0.70199999999999996</v>
      </c>
      <c r="I246" s="233"/>
      <c r="J246" s="229"/>
      <c r="K246" s="229"/>
      <c r="L246" s="234"/>
      <c r="M246" s="235"/>
      <c r="N246" s="236"/>
      <c r="O246" s="236"/>
      <c r="P246" s="236"/>
      <c r="Q246" s="236"/>
      <c r="R246" s="236"/>
      <c r="S246" s="236"/>
      <c r="T246" s="237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38" t="s">
        <v>154</v>
      </c>
      <c r="AU246" s="238" t="s">
        <v>152</v>
      </c>
      <c r="AV246" s="14" t="s">
        <v>85</v>
      </c>
      <c r="AW246" s="14" t="s">
        <v>35</v>
      </c>
      <c r="AX246" s="14" t="s">
        <v>75</v>
      </c>
      <c r="AY246" s="238" t="s">
        <v>142</v>
      </c>
    </row>
    <row r="247" s="14" customFormat="1">
      <c r="A247" s="14"/>
      <c r="B247" s="228"/>
      <c r="C247" s="229"/>
      <c r="D247" s="219" t="s">
        <v>154</v>
      </c>
      <c r="E247" s="230" t="s">
        <v>19</v>
      </c>
      <c r="F247" s="231" t="s">
        <v>320</v>
      </c>
      <c r="G247" s="229"/>
      <c r="H247" s="232">
        <v>1.6240000000000001</v>
      </c>
      <c r="I247" s="233"/>
      <c r="J247" s="229"/>
      <c r="K247" s="229"/>
      <c r="L247" s="234"/>
      <c r="M247" s="235"/>
      <c r="N247" s="236"/>
      <c r="O247" s="236"/>
      <c r="P247" s="236"/>
      <c r="Q247" s="236"/>
      <c r="R247" s="236"/>
      <c r="S247" s="236"/>
      <c r="T247" s="237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38" t="s">
        <v>154</v>
      </c>
      <c r="AU247" s="238" t="s">
        <v>152</v>
      </c>
      <c r="AV247" s="14" t="s">
        <v>85</v>
      </c>
      <c r="AW247" s="14" t="s">
        <v>35</v>
      </c>
      <c r="AX247" s="14" t="s">
        <v>75</v>
      </c>
      <c r="AY247" s="238" t="s">
        <v>142</v>
      </c>
    </row>
    <row r="248" s="14" customFormat="1">
      <c r="A248" s="14"/>
      <c r="B248" s="228"/>
      <c r="C248" s="229"/>
      <c r="D248" s="219" t="s">
        <v>154</v>
      </c>
      <c r="E248" s="230" t="s">
        <v>19</v>
      </c>
      <c r="F248" s="231" t="s">
        <v>321</v>
      </c>
      <c r="G248" s="229"/>
      <c r="H248" s="232">
        <v>2.6659999999999999</v>
      </c>
      <c r="I248" s="233"/>
      <c r="J248" s="229"/>
      <c r="K248" s="229"/>
      <c r="L248" s="234"/>
      <c r="M248" s="235"/>
      <c r="N248" s="236"/>
      <c r="O248" s="236"/>
      <c r="P248" s="236"/>
      <c r="Q248" s="236"/>
      <c r="R248" s="236"/>
      <c r="S248" s="236"/>
      <c r="T248" s="237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38" t="s">
        <v>154</v>
      </c>
      <c r="AU248" s="238" t="s">
        <v>152</v>
      </c>
      <c r="AV248" s="14" t="s">
        <v>85</v>
      </c>
      <c r="AW248" s="14" t="s">
        <v>35</v>
      </c>
      <c r="AX248" s="14" t="s">
        <v>75</v>
      </c>
      <c r="AY248" s="238" t="s">
        <v>142</v>
      </c>
    </row>
    <row r="249" s="14" customFormat="1">
      <c r="A249" s="14"/>
      <c r="B249" s="228"/>
      <c r="C249" s="229"/>
      <c r="D249" s="219" t="s">
        <v>154</v>
      </c>
      <c r="E249" s="230" t="s">
        <v>19</v>
      </c>
      <c r="F249" s="231" t="s">
        <v>322</v>
      </c>
      <c r="G249" s="229"/>
      <c r="H249" s="232">
        <v>3.9529999999999998</v>
      </c>
      <c r="I249" s="233"/>
      <c r="J249" s="229"/>
      <c r="K249" s="229"/>
      <c r="L249" s="234"/>
      <c r="M249" s="235"/>
      <c r="N249" s="236"/>
      <c r="O249" s="236"/>
      <c r="P249" s="236"/>
      <c r="Q249" s="236"/>
      <c r="R249" s="236"/>
      <c r="S249" s="236"/>
      <c r="T249" s="237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38" t="s">
        <v>154</v>
      </c>
      <c r="AU249" s="238" t="s">
        <v>152</v>
      </c>
      <c r="AV249" s="14" t="s">
        <v>85</v>
      </c>
      <c r="AW249" s="14" t="s">
        <v>35</v>
      </c>
      <c r="AX249" s="14" t="s">
        <v>75</v>
      </c>
      <c r="AY249" s="238" t="s">
        <v>142</v>
      </c>
    </row>
    <row r="250" s="14" customFormat="1">
      <c r="A250" s="14"/>
      <c r="B250" s="228"/>
      <c r="C250" s="229"/>
      <c r="D250" s="219" t="s">
        <v>154</v>
      </c>
      <c r="E250" s="230" t="s">
        <v>19</v>
      </c>
      <c r="F250" s="231" t="s">
        <v>323</v>
      </c>
      <c r="G250" s="229"/>
      <c r="H250" s="232">
        <v>5.4429999999999996</v>
      </c>
      <c r="I250" s="233"/>
      <c r="J250" s="229"/>
      <c r="K250" s="229"/>
      <c r="L250" s="234"/>
      <c r="M250" s="235"/>
      <c r="N250" s="236"/>
      <c r="O250" s="236"/>
      <c r="P250" s="236"/>
      <c r="Q250" s="236"/>
      <c r="R250" s="236"/>
      <c r="S250" s="236"/>
      <c r="T250" s="237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38" t="s">
        <v>154</v>
      </c>
      <c r="AU250" s="238" t="s">
        <v>152</v>
      </c>
      <c r="AV250" s="14" t="s">
        <v>85</v>
      </c>
      <c r="AW250" s="14" t="s">
        <v>35</v>
      </c>
      <c r="AX250" s="14" t="s">
        <v>75</v>
      </c>
      <c r="AY250" s="238" t="s">
        <v>142</v>
      </c>
    </row>
    <row r="251" s="14" customFormat="1">
      <c r="A251" s="14"/>
      <c r="B251" s="228"/>
      <c r="C251" s="229"/>
      <c r="D251" s="219" t="s">
        <v>154</v>
      </c>
      <c r="E251" s="230" t="s">
        <v>19</v>
      </c>
      <c r="F251" s="231" t="s">
        <v>324</v>
      </c>
      <c r="G251" s="229"/>
      <c r="H251" s="232">
        <v>6.8700000000000001</v>
      </c>
      <c r="I251" s="233"/>
      <c r="J251" s="229"/>
      <c r="K251" s="229"/>
      <c r="L251" s="234"/>
      <c r="M251" s="235"/>
      <c r="N251" s="236"/>
      <c r="O251" s="236"/>
      <c r="P251" s="236"/>
      <c r="Q251" s="236"/>
      <c r="R251" s="236"/>
      <c r="S251" s="236"/>
      <c r="T251" s="237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38" t="s">
        <v>154</v>
      </c>
      <c r="AU251" s="238" t="s">
        <v>152</v>
      </c>
      <c r="AV251" s="14" t="s">
        <v>85</v>
      </c>
      <c r="AW251" s="14" t="s">
        <v>35</v>
      </c>
      <c r="AX251" s="14" t="s">
        <v>75</v>
      </c>
      <c r="AY251" s="238" t="s">
        <v>142</v>
      </c>
    </row>
    <row r="252" s="13" customFormat="1">
      <c r="A252" s="13"/>
      <c r="B252" s="217"/>
      <c r="C252" s="218"/>
      <c r="D252" s="219" t="s">
        <v>154</v>
      </c>
      <c r="E252" s="220" t="s">
        <v>19</v>
      </c>
      <c r="F252" s="221" t="s">
        <v>192</v>
      </c>
      <c r="G252" s="218"/>
      <c r="H252" s="220" t="s">
        <v>19</v>
      </c>
      <c r="I252" s="222"/>
      <c r="J252" s="218"/>
      <c r="K252" s="218"/>
      <c r="L252" s="223"/>
      <c r="M252" s="224"/>
      <c r="N252" s="225"/>
      <c r="O252" s="225"/>
      <c r="P252" s="225"/>
      <c r="Q252" s="225"/>
      <c r="R252" s="225"/>
      <c r="S252" s="225"/>
      <c r="T252" s="22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27" t="s">
        <v>154</v>
      </c>
      <c r="AU252" s="227" t="s">
        <v>152</v>
      </c>
      <c r="AV252" s="13" t="s">
        <v>83</v>
      </c>
      <c r="AW252" s="13" t="s">
        <v>35</v>
      </c>
      <c r="AX252" s="13" t="s">
        <v>75</v>
      </c>
      <c r="AY252" s="227" t="s">
        <v>142</v>
      </c>
    </row>
    <row r="253" s="14" customFormat="1">
      <c r="A253" s="14"/>
      <c r="B253" s="228"/>
      <c r="C253" s="229"/>
      <c r="D253" s="219" t="s">
        <v>154</v>
      </c>
      <c r="E253" s="230" t="s">
        <v>19</v>
      </c>
      <c r="F253" s="231" t="s">
        <v>325</v>
      </c>
      <c r="G253" s="229"/>
      <c r="H253" s="232">
        <v>13.651</v>
      </c>
      <c r="I253" s="233"/>
      <c r="J253" s="229"/>
      <c r="K253" s="229"/>
      <c r="L253" s="234"/>
      <c r="M253" s="235"/>
      <c r="N253" s="236"/>
      <c r="O253" s="236"/>
      <c r="P253" s="236"/>
      <c r="Q253" s="236"/>
      <c r="R253" s="236"/>
      <c r="S253" s="236"/>
      <c r="T253" s="23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38" t="s">
        <v>154</v>
      </c>
      <c r="AU253" s="238" t="s">
        <v>152</v>
      </c>
      <c r="AV253" s="14" t="s">
        <v>85</v>
      </c>
      <c r="AW253" s="14" t="s">
        <v>35</v>
      </c>
      <c r="AX253" s="14" t="s">
        <v>75</v>
      </c>
      <c r="AY253" s="238" t="s">
        <v>142</v>
      </c>
    </row>
    <row r="254" s="2" customFormat="1" ht="49.05" customHeight="1">
      <c r="A254" s="38"/>
      <c r="B254" s="39"/>
      <c r="C254" s="204" t="s">
        <v>326</v>
      </c>
      <c r="D254" s="204" t="s">
        <v>146</v>
      </c>
      <c r="E254" s="205" t="s">
        <v>327</v>
      </c>
      <c r="F254" s="206" t="s">
        <v>328</v>
      </c>
      <c r="G254" s="207" t="s">
        <v>149</v>
      </c>
      <c r="H254" s="208">
        <v>571.57899999999995</v>
      </c>
      <c r="I254" s="209"/>
      <c r="J254" s="210">
        <f>ROUND(I254*H254,2)</f>
        <v>0</v>
      </c>
      <c r="K254" s="206" t="s">
        <v>150</v>
      </c>
      <c r="L254" s="44"/>
      <c r="M254" s="211" t="s">
        <v>19</v>
      </c>
      <c r="N254" s="212" t="s">
        <v>46</v>
      </c>
      <c r="O254" s="84"/>
      <c r="P254" s="213">
        <f>O254*H254</f>
        <v>0</v>
      </c>
      <c r="Q254" s="213">
        <v>0.00031</v>
      </c>
      <c r="R254" s="213">
        <f>Q254*H254</f>
        <v>0.17718948999999998</v>
      </c>
      <c r="S254" s="213">
        <v>0</v>
      </c>
      <c r="T254" s="214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5" t="s">
        <v>151</v>
      </c>
      <c r="AT254" s="215" t="s">
        <v>146</v>
      </c>
      <c r="AU254" s="215" t="s">
        <v>152</v>
      </c>
      <c r="AY254" s="17" t="s">
        <v>142</v>
      </c>
      <c r="BE254" s="216">
        <f>IF(N254="základní",J254,0)</f>
        <v>0</v>
      </c>
      <c r="BF254" s="216">
        <f>IF(N254="snížená",J254,0)</f>
        <v>0</v>
      </c>
      <c r="BG254" s="216">
        <f>IF(N254="zákl. přenesená",J254,0)</f>
        <v>0</v>
      </c>
      <c r="BH254" s="216">
        <f>IF(N254="sníž. přenesená",J254,0)</f>
        <v>0</v>
      </c>
      <c r="BI254" s="216">
        <f>IF(N254="nulová",J254,0)</f>
        <v>0</v>
      </c>
      <c r="BJ254" s="17" t="s">
        <v>83</v>
      </c>
      <c r="BK254" s="216">
        <f>ROUND(I254*H254,2)</f>
        <v>0</v>
      </c>
      <c r="BL254" s="17" t="s">
        <v>151</v>
      </c>
      <c r="BM254" s="215" t="s">
        <v>329</v>
      </c>
    </row>
    <row r="255" s="13" customFormat="1">
      <c r="A255" s="13"/>
      <c r="B255" s="217"/>
      <c r="C255" s="218"/>
      <c r="D255" s="219" t="s">
        <v>154</v>
      </c>
      <c r="E255" s="220" t="s">
        <v>19</v>
      </c>
      <c r="F255" s="221" t="s">
        <v>174</v>
      </c>
      <c r="G255" s="218"/>
      <c r="H255" s="220" t="s">
        <v>19</v>
      </c>
      <c r="I255" s="222"/>
      <c r="J255" s="218"/>
      <c r="K255" s="218"/>
      <c r="L255" s="223"/>
      <c r="M255" s="224"/>
      <c r="N255" s="225"/>
      <c r="O255" s="225"/>
      <c r="P255" s="225"/>
      <c r="Q255" s="225"/>
      <c r="R255" s="225"/>
      <c r="S255" s="225"/>
      <c r="T255" s="22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27" t="s">
        <v>154</v>
      </c>
      <c r="AU255" s="227" t="s">
        <v>152</v>
      </c>
      <c r="AV255" s="13" t="s">
        <v>83</v>
      </c>
      <c r="AW255" s="13" t="s">
        <v>35</v>
      </c>
      <c r="AX255" s="13" t="s">
        <v>75</v>
      </c>
      <c r="AY255" s="227" t="s">
        <v>142</v>
      </c>
    </row>
    <row r="256" s="13" customFormat="1">
      <c r="A256" s="13"/>
      <c r="B256" s="217"/>
      <c r="C256" s="218"/>
      <c r="D256" s="219" t="s">
        <v>154</v>
      </c>
      <c r="E256" s="220" t="s">
        <v>19</v>
      </c>
      <c r="F256" s="221" t="s">
        <v>175</v>
      </c>
      <c r="G256" s="218"/>
      <c r="H256" s="220" t="s">
        <v>19</v>
      </c>
      <c r="I256" s="222"/>
      <c r="J256" s="218"/>
      <c r="K256" s="218"/>
      <c r="L256" s="223"/>
      <c r="M256" s="224"/>
      <c r="N256" s="225"/>
      <c r="O256" s="225"/>
      <c r="P256" s="225"/>
      <c r="Q256" s="225"/>
      <c r="R256" s="225"/>
      <c r="S256" s="225"/>
      <c r="T256" s="22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27" t="s">
        <v>154</v>
      </c>
      <c r="AU256" s="227" t="s">
        <v>152</v>
      </c>
      <c r="AV256" s="13" t="s">
        <v>83</v>
      </c>
      <c r="AW256" s="13" t="s">
        <v>35</v>
      </c>
      <c r="AX256" s="13" t="s">
        <v>75</v>
      </c>
      <c r="AY256" s="227" t="s">
        <v>142</v>
      </c>
    </row>
    <row r="257" s="14" customFormat="1">
      <c r="A257" s="14"/>
      <c r="B257" s="228"/>
      <c r="C257" s="229"/>
      <c r="D257" s="219" t="s">
        <v>154</v>
      </c>
      <c r="E257" s="230" t="s">
        <v>19</v>
      </c>
      <c r="F257" s="231" t="s">
        <v>330</v>
      </c>
      <c r="G257" s="229"/>
      <c r="H257" s="232">
        <v>2.8399999999999999</v>
      </c>
      <c r="I257" s="233"/>
      <c r="J257" s="229"/>
      <c r="K257" s="229"/>
      <c r="L257" s="234"/>
      <c r="M257" s="235"/>
      <c r="N257" s="236"/>
      <c r="O257" s="236"/>
      <c r="P257" s="236"/>
      <c r="Q257" s="236"/>
      <c r="R257" s="236"/>
      <c r="S257" s="236"/>
      <c r="T257" s="237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38" t="s">
        <v>154</v>
      </c>
      <c r="AU257" s="238" t="s">
        <v>152</v>
      </c>
      <c r="AV257" s="14" t="s">
        <v>85</v>
      </c>
      <c r="AW257" s="14" t="s">
        <v>35</v>
      </c>
      <c r="AX257" s="14" t="s">
        <v>75</v>
      </c>
      <c r="AY257" s="238" t="s">
        <v>142</v>
      </c>
    </row>
    <row r="258" s="14" customFormat="1">
      <c r="A258" s="14"/>
      <c r="B258" s="228"/>
      <c r="C258" s="229"/>
      <c r="D258" s="219" t="s">
        <v>154</v>
      </c>
      <c r="E258" s="230" t="s">
        <v>19</v>
      </c>
      <c r="F258" s="231" t="s">
        <v>331</v>
      </c>
      <c r="G258" s="229"/>
      <c r="H258" s="232">
        <v>5.7599999999999998</v>
      </c>
      <c r="I258" s="233"/>
      <c r="J258" s="229"/>
      <c r="K258" s="229"/>
      <c r="L258" s="234"/>
      <c r="M258" s="235"/>
      <c r="N258" s="236"/>
      <c r="O258" s="236"/>
      <c r="P258" s="236"/>
      <c r="Q258" s="236"/>
      <c r="R258" s="236"/>
      <c r="S258" s="236"/>
      <c r="T258" s="237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38" t="s">
        <v>154</v>
      </c>
      <c r="AU258" s="238" t="s">
        <v>152</v>
      </c>
      <c r="AV258" s="14" t="s">
        <v>85</v>
      </c>
      <c r="AW258" s="14" t="s">
        <v>35</v>
      </c>
      <c r="AX258" s="14" t="s">
        <v>75</v>
      </c>
      <c r="AY258" s="238" t="s">
        <v>142</v>
      </c>
    </row>
    <row r="259" s="14" customFormat="1">
      <c r="A259" s="14"/>
      <c r="B259" s="228"/>
      <c r="C259" s="229"/>
      <c r="D259" s="219" t="s">
        <v>154</v>
      </c>
      <c r="E259" s="230" t="s">
        <v>19</v>
      </c>
      <c r="F259" s="231" t="s">
        <v>332</v>
      </c>
      <c r="G259" s="229"/>
      <c r="H259" s="232">
        <v>9.5549999999999997</v>
      </c>
      <c r="I259" s="233"/>
      <c r="J259" s="229"/>
      <c r="K259" s="229"/>
      <c r="L259" s="234"/>
      <c r="M259" s="235"/>
      <c r="N259" s="236"/>
      <c r="O259" s="236"/>
      <c r="P259" s="236"/>
      <c r="Q259" s="236"/>
      <c r="R259" s="236"/>
      <c r="S259" s="236"/>
      <c r="T259" s="237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38" t="s">
        <v>154</v>
      </c>
      <c r="AU259" s="238" t="s">
        <v>152</v>
      </c>
      <c r="AV259" s="14" t="s">
        <v>85</v>
      </c>
      <c r="AW259" s="14" t="s">
        <v>35</v>
      </c>
      <c r="AX259" s="14" t="s">
        <v>75</v>
      </c>
      <c r="AY259" s="238" t="s">
        <v>142</v>
      </c>
    </row>
    <row r="260" s="14" customFormat="1">
      <c r="A260" s="14"/>
      <c r="B260" s="228"/>
      <c r="C260" s="229"/>
      <c r="D260" s="219" t="s">
        <v>154</v>
      </c>
      <c r="E260" s="230" t="s">
        <v>19</v>
      </c>
      <c r="F260" s="231" t="s">
        <v>333</v>
      </c>
      <c r="G260" s="229"/>
      <c r="H260" s="232">
        <v>13.112</v>
      </c>
      <c r="I260" s="233"/>
      <c r="J260" s="229"/>
      <c r="K260" s="229"/>
      <c r="L260" s="234"/>
      <c r="M260" s="235"/>
      <c r="N260" s="236"/>
      <c r="O260" s="236"/>
      <c r="P260" s="236"/>
      <c r="Q260" s="236"/>
      <c r="R260" s="236"/>
      <c r="S260" s="236"/>
      <c r="T260" s="237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38" t="s">
        <v>154</v>
      </c>
      <c r="AU260" s="238" t="s">
        <v>152</v>
      </c>
      <c r="AV260" s="14" t="s">
        <v>85</v>
      </c>
      <c r="AW260" s="14" t="s">
        <v>35</v>
      </c>
      <c r="AX260" s="14" t="s">
        <v>75</v>
      </c>
      <c r="AY260" s="238" t="s">
        <v>142</v>
      </c>
    </row>
    <row r="261" s="14" customFormat="1">
      <c r="A261" s="14"/>
      <c r="B261" s="228"/>
      <c r="C261" s="229"/>
      <c r="D261" s="219" t="s">
        <v>154</v>
      </c>
      <c r="E261" s="230" t="s">
        <v>19</v>
      </c>
      <c r="F261" s="231" t="s">
        <v>334</v>
      </c>
      <c r="G261" s="229"/>
      <c r="H261" s="232">
        <v>17.327999999999999</v>
      </c>
      <c r="I261" s="233"/>
      <c r="J261" s="229"/>
      <c r="K261" s="229"/>
      <c r="L261" s="234"/>
      <c r="M261" s="235"/>
      <c r="N261" s="236"/>
      <c r="O261" s="236"/>
      <c r="P261" s="236"/>
      <c r="Q261" s="236"/>
      <c r="R261" s="236"/>
      <c r="S261" s="236"/>
      <c r="T261" s="237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38" t="s">
        <v>154</v>
      </c>
      <c r="AU261" s="238" t="s">
        <v>152</v>
      </c>
      <c r="AV261" s="14" t="s">
        <v>85</v>
      </c>
      <c r="AW261" s="14" t="s">
        <v>35</v>
      </c>
      <c r="AX261" s="14" t="s">
        <v>75</v>
      </c>
      <c r="AY261" s="238" t="s">
        <v>142</v>
      </c>
    </row>
    <row r="262" s="14" customFormat="1">
      <c r="A262" s="14"/>
      <c r="B262" s="228"/>
      <c r="C262" s="229"/>
      <c r="D262" s="219" t="s">
        <v>154</v>
      </c>
      <c r="E262" s="230" t="s">
        <v>19</v>
      </c>
      <c r="F262" s="231" t="s">
        <v>335</v>
      </c>
      <c r="G262" s="229"/>
      <c r="H262" s="232">
        <v>22.475000000000001</v>
      </c>
      <c r="I262" s="233"/>
      <c r="J262" s="229"/>
      <c r="K262" s="229"/>
      <c r="L262" s="234"/>
      <c r="M262" s="235"/>
      <c r="N262" s="236"/>
      <c r="O262" s="236"/>
      <c r="P262" s="236"/>
      <c r="Q262" s="236"/>
      <c r="R262" s="236"/>
      <c r="S262" s="236"/>
      <c r="T262" s="237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38" t="s">
        <v>154</v>
      </c>
      <c r="AU262" s="238" t="s">
        <v>152</v>
      </c>
      <c r="AV262" s="14" t="s">
        <v>85</v>
      </c>
      <c r="AW262" s="14" t="s">
        <v>35</v>
      </c>
      <c r="AX262" s="14" t="s">
        <v>75</v>
      </c>
      <c r="AY262" s="238" t="s">
        <v>142</v>
      </c>
    </row>
    <row r="263" s="14" customFormat="1">
      <c r="A263" s="14"/>
      <c r="B263" s="228"/>
      <c r="C263" s="229"/>
      <c r="D263" s="219" t="s">
        <v>154</v>
      </c>
      <c r="E263" s="230" t="s">
        <v>19</v>
      </c>
      <c r="F263" s="231" t="s">
        <v>336</v>
      </c>
      <c r="G263" s="229"/>
      <c r="H263" s="232">
        <v>26.385999999999999</v>
      </c>
      <c r="I263" s="233"/>
      <c r="J263" s="229"/>
      <c r="K263" s="229"/>
      <c r="L263" s="234"/>
      <c r="M263" s="235"/>
      <c r="N263" s="236"/>
      <c r="O263" s="236"/>
      <c r="P263" s="236"/>
      <c r="Q263" s="236"/>
      <c r="R263" s="236"/>
      <c r="S263" s="236"/>
      <c r="T263" s="237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38" t="s">
        <v>154</v>
      </c>
      <c r="AU263" s="238" t="s">
        <v>152</v>
      </c>
      <c r="AV263" s="14" t="s">
        <v>85</v>
      </c>
      <c r="AW263" s="14" t="s">
        <v>35</v>
      </c>
      <c r="AX263" s="14" t="s">
        <v>75</v>
      </c>
      <c r="AY263" s="238" t="s">
        <v>142</v>
      </c>
    </row>
    <row r="264" s="14" customFormat="1">
      <c r="A264" s="14"/>
      <c r="B264" s="228"/>
      <c r="C264" s="229"/>
      <c r="D264" s="219" t="s">
        <v>154</v>
      </c>
      <c r="E264" s="230" t="s">
        <v>19</v>
      </c>
      <c r="F264" s="231" t="s">
        <v>337</v>
      </c>
      <c r="G264" s="229"/>
      <c r="H264" s="232">
        <v>31.234000000000002</v>
      </c>
      <c r="I264" s="233"/>
      <c r="J264" s="229"/>
      <c r="K264" s="229"/>
      <c r="L264" s="234"/>
      <c r="M264" s="235"/>
      <c r="N264" s="236"/>
      <c r="O264" s="236"/>
      <c r="P264" s="236"/>
      <c r="Q264" s="236"/>
      <c r="R264" s="236"/>
      <c r="S264" s="236"/>
      <c r="T264" s="237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38" t="s">
        <v>154</v>
      </c>
      <c r="AU264" s="238" t="s">
        <v>152</v>
      </c>
      <c r="AV264" s="14" t="s">
        <v>85</v>
      </c>
      <c r="AW264" s="14" t="s">
        <v>35</v>
      </c>
      <c r="AX264" s="14" t="s">
        <v>75</v>
      </c>
      <c r="AY264" s="238" t="s">
        <v>142</v>
      </c>
    </row>
    <row r="265" s="14" customFormat="1">
      <c r="A265" s="14"/>
      <c r="B265" s="228"/>
      <c r="C265" s="229"/>
      <c r="D265" s="219" t="s">
        <v>154</v>
      </c>
      <c r="E265" s="230" t="s">
        <v>19</v>
      </c>
      <c r="F265" s="231" t="s">
        <v>338</v>
      </c>
      <c r="G265" s="229"/>
      <c r="H265" s="232">
        <v>36.079999999999998</v>
      </c>
      <c r="I265" s="233"/>
      <c r="J265" s="229"/>
      <c r="K265" s="229"/>
      <c r="L265" s="234"/>
      <c r="M265" s="235"/>
      <c r="N265" s="236"/>
      <c r="O265" s="236"/>
      <c r="P265" s="236"/>
      <c r="Q265" s="236"/>
      <c r="R265" s="236"/>
      <c r="S265" s="236"/>
      <c r="T265" s="237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38" t="s">
        <v>154</v>
      </c>
      <c r="AU265" s="238" t="s">
        <v>152</v>
      </c>
      <c r="AV265" s="14" t="s">
        <v>85</v>
      </c>
      <c r="AW265" s="14" t="s">
        <v>35</v>
      </c>
      <c r="AX265" s="14" t="s">
        <v>75</v>
      </c>
      <c r="AY265" s="238" t="s">
        <v>142</v>
      </c>
    </row>
    <row r="266" s="14" customFormat="1">
      <c r="A266" s="14"/>
      <c r="B266" s="228"/>
      <c r="C266" s="229"/>
      <c r="D266" s="219" t="s">
        <v>154</v>
      </c>
      <c r="E266" s="230" t="s">
        <v>19</v>
      </c>
      <c r="F266" s="231" t="s">
        <v>339</v>
      </c>
      <c r="G266" s="229"/>
      <c r="H266" s="232">
        <v>41.082000000000001</v>
      </c>
      <c r="I266" s="233"/>
      <c r="J266" s="229"/>
      <c r="K266" s="229"/>
      <c r="L266" s="234"/>
      <c r="M266" s="235"/>
      <c r="N266" s="236"/>
      <c r="O266" s="236"/>
      <c r="P266" s="236"/>
      <c r="Q266" s="236"/>
      <c r="R266" s="236"/>
      <c r="S266" s="236"/>
      <c r="T266" s="23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38" t="s">
        <v>154</v>
      </c>
      <c r="AU266" s="238" t="s">
        <v>152</v>
      </c>
      <c r="AV266" s="14" t="s">
        <v>85</v>
      </c>
      <c r="AW266" s="14" t="s">
        <v>35</v>
      </c>
      <c r="AX266" s="14" t="s">
        <v>75</v>
      </c>
      <c r="AY266" s="238" t="s">
        <v>142</v>
      </c>
    </row>
    <row r="267" s="14" customFormat="1">
      <c r="A267" s="14"/>
      <c r="B267" s="228"/>
      <c r="C267" s="229"/>
      <c r="D267" s="219" t="s">
        <v>154</v>
      </c>
      <c r="E267" s="230" t="s">
        <v>19</v>
      </c>
      <c r="F267" s="231" t="s">
        <v>340</v>
      </c>
      <c r="G267" s="229"/>
      <c r="H267" s="232">
        <v>9.3599999999999994</v>
      </c>
      <c r="I267" s="233"/>
      <c r="J267" s="229"/>
      <c r="K267" s="229"/>
      <c r="L267" s="234"/>
      <c r="M267" s="235"/>
      <c r="N267" s="236"/>
      <c r="O267" s="236"/>
      <c r="P267" s="236"/>
      <c r="Q267" s="236"/>
      <c r="R267" s="236"/>
      <c r="S267" s="236"/>
      <c r="T267" s="237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38" t="s">
        <v>154</v>
      </c>
      <c r="AU267" s="238" t="s">
        <v>152</v>
      </c>
      <c r="AV267" s="14" t="s">
        <v>85</v>
      </c>
      <c r="AW267" s="14" t="s">
        <v>35</v>
      </c>
      <c r="AX267" s="14" t="s">
        <v>75</v>
      </c>
      <c r="AY267" s="238" t="s">
        <v>142</v>
      </c>
    </row>
    <row r="268" s="14" customFormat="1">
      <c r="A268" s="14"/>
      <c r="B268" s="228"/>
      <c r="C268" s="229"/>
      <c r="D268" s="219" t="s">
        <v>154</v>
      </c>
      <c r="E268" s="230" t="s">
        <v>19</v>
      </c>
      <c r="F268" s="231" t="s">
        <v>341</v>
      </c>
      <c r="G268" s="229"/>
      <c r="H268" s="232">
        <v>20.719999999999999</v>
      </c>
      <c r="I268" s="233"/>
      <c r="J268" s="229"/>
      <c r="K268" s="229"/>
      <c r="L268" s="234"/>
      <c r="M268" s="235"/>
      <c r="N268" s="236"/>
      <c r="O268" s="236"/>
      <c r="P268" s="236"/>
      <c r="Q268" s="236"/>
      <c r="R268" s="236"/>
      <c r="S268" s="236"/>
      <c r="T268" s="237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38" t="s">
        <v>154</v>
      </c>
      <c r="AU268" s="238" t="s">
        <v>152</v>
      </c>
      <c r="AV268" s="14" t="s">
        <v>85</v>
      </c>
      <c r="AW268" s="14" t="s">
        <v>35</v>
      </c>
      <c r="AX268" s="14" t="s">
        <v>75</v>
      </c>
      <c r="AY268" s="238" t="s">
        <v>142</v>
      </c>
    </row>
    <row r="269" s="14" customFormat="1">
      <c r="A269" s="14"/>
      <c r="B269" s="228"/>
      <c r="C269" s="229"/>
      <c r="D269" s="219" t="s">
        <v>154</v>
      </c>
      <c r="E269" s="230" t="s">
        <v>19</v>
      </c>
      <c r="F269" s="231" t="s">
        <v>342</v>
      </c>
      <c r="G269" s="229"/>
      <c r="H269" s="232">
        <v>32.68</v>
      </c>
      <c r="I269" s="233"/>
      <c r="J269" s="229"/>
      <c r="K269" s="229"/>
      <c r="L269" s="234"/>
      <c r="M269" s="235"/>
      <c r="N269" s="236"/>
      <c r="O269" s="236"/>
      <c r="P269" s="236"/>
      <c r="Q269" s="236"/>
      <c r="R269" s="236"/>
      <c r="S269" s="236"/>
      <c r="T269" s="237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38" t="s">
        <v>154</v>
      </c>
      <c r="AU269" s="238" t="s">
        <v>152</v>
      </c>
      <c r="AV269" s="14" t="s">
        <v>85</v>
      </c>
      <c r="AW269" s="14" t="s">
        <v>35</v>
      </c>
      <c r="AX269" s="14" t="s">
        <v>75</v>
      </c>
      <c r="AY269" s="238" t="s">
        <v>142</v>
      </c>
    </row>
    <row r="270" s="14" customFormat="1">
      <c r="A270" s="14"/>
      <c r="B270" s="228"/>
      <c r="C270" s="229"/>
      <c r="D270" s="219" t="s">
        <v>154</v>
      </c>
      <c r="E270" s="230" t="s">
        <v>19</v>
      </c>
      <c r="F270" s="231" t="s">
        <v>343</v>
      </c>
      <c r="G270" s="229"/>
      <c r="H270" s="232">
        <v>46.314999999999998</v>
      </c>
      <c r="I270" s="233"/>
      <c r="J270" s="229"/>
      <c r="K270" s="229"/>
      <c r="L270" s="234"/>
      <c r="M270" s="235"/>
      <c r="N270" s="236"/>
      <c r="O270" s="236"/>
      <c r="P270" s="236"/>
      <c r="Q270" s="236"/>
      <c r="R270" s="236"/>
      <c r="S270" s="236"/>
      <c r="T270" s="237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38" t="s">
        <v>154</v>
      </c>
      <c r="AU270" s="238" t="s">
        <v>152</v>
      </c>
      <c r="AV270" s="14" t="s">
        <v>85</v>
      </c>
      <c r="AW270" s="14" t="s">
        <v>35</v>
      </c>
      <c r="AX270" s="14" t="s">
        <v>75</v>
      </c>
      <c r="AY270" s="238" t="s">
        <v>142</v>
      </c>
    </row>
    <row r="271" s="14" customFormat="1">
      <c r="A271" s="14"/>
      <c r="B271" s="228"/>
      <c r="C271" s="229"/>
      <c r="D271" s="219" t="s">
        <v>154</v>
      </c>
      <c r="E271" s="230" t="s">
        <v>19</v>
      </c>
      <c r="F271" s="231" t="s">
        <v>344</v>
      </c>
      <c r="G271" s="229"/>
      <c r="H271" s="232">
        <v>61.235999999999997</v>
      </c>
      <c r="I271" s="233"/>
      <c r="J271" s="229"/>
      <c r="K271" s="229"/>
      <c r="L271" s="234"/>
      <c r="M271" s="235"/>
      <c r="N271" s="236"/>
      <c r="O271" s="236"/>
      <c r="P271" s="236"/>
      <c r="Q271" s="236"/>
      <c r="R271" s="236"/>
      <c r="S271" s="236"/>
      <c r="T271" s="237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38" t="s">
        <v>154</v>
      </c>
      <c r="AU271" s="238" t="s">
        <v>152</v>
      </c>
      <c r="AV271" s="14" t="s">
        <v>85</v>
      </c>
      <c r="AW271" s="14" t="s">
        <v>35</v>
      </c>
      <c r="AX271" s="14" t="s">
        <v>75</v>
      </c>
      <c r="AY271" s="238" t="s">
        <v>142</v>
      </c>
    </row>
    <row r="272" s="14" customFormat="1">
      <c r="A272" s="14"/>
      <c r="B272" s="228"/>
      <c r="C272" s="229"/>
      <c r="D272" s="219" t="s">
        <v>154</v>
      </c>
      <c r="E272" s="230" t="s">
        <v>19</v>
      </c>
      <c r="F272" s="231" t="s">
        <v>345</v>
      </c>
      <c r="G272" s="229"/>
      <c r="H272" s="232">
        <v>75.031999999999996</v>
      </c>
      <c r="I272" s="233"/>
      <c r="J272" s="229"/>
      <c r="K272" s="229"/>
      <c r="L272" s="234"/>
      <c r="M272" s="235"/>
      <c r="N272" s="236"/>
      <c r="O272" s="236"/>
      <c r="P272" s="236"/>
      <c r="Q272" s="236"/>
      <c r="R272" s="236"/>
      <c r="S272" s="236"/>
      <c r="T272" s="237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38" t="s">
        <v>154</v>
      </c>
      <c r="AU272" s="238" t="s">
        <v>152</v>
      </c>
      <c r="AV272" s="14" t="s">
        <v>85</v>
      </c>
      <c r="AW272" s="14" t="s">
        <v>35</v>
      </c>
      <c r="AX272" s="14" t="s">
        <v>75</v>
      </c>
      <c r="AY272" s="238" t="s">
        <v>142</v>
      </c>
    </row>
    <row r="273" s="13" customFormat="1">
      <c r="A273" s="13"/>
      <c r="B273" s="217"/>
      <c r="C273" s="218"/>
      <c r="D273" s="219" t="s">
        <v>154</v>
      </c>
      <c r="E273" s="220" t="s">
        <v>19</v>
      </c>
      <c r="F273" s="221" t="s">
        <v>192</v>
      </c>
      <c r="G273" s="218"/>
      <c r="H273" s="220" t="s">
        <v>19</v>
      </c>
      <c r="I273" s="222"/>
      <c r="J273" s="218"/>
      <c r="K273" s="218"/>
      <c r="L273" s="223"/>
      <c r="M273" s="224"/>
      <c r="N273" s="225"/>
      <c r="O273" s="225"/>
      <c r="P273" s="225"/>
      <c r="Q273" s="225"/>
      <c r="R273" s="225"/>
      <c r="S273" s="225"/>
      <c r="T273" s="22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27" t="s">
        <v>154</v>
      </c>
      <c r="AU273" s="227" t="s">
        <v>152</v>
      </c>
      <c r="AV273" s="13" t="s">
        <v>83</v>
      </c>
      <c r="AW273" s="13" t="s">
        <v>35</v>
      </c>
      <c r="AX273" s="13" t="s">
        <v>75</v>
      </c>
      <c r="AY273" s="227" t="s">
        <v>142</v>
      </c>
    </row>
    <row r="274" s="14" customFormat="1">
      <c r="A274" s="14"/>
      <c r="B274" s="228"/>
      <c r="C274" s="229"/>
      <c r="D274" s="219" t="s">
        <v>154</v>
      </c>
      <c r="E274" s="230" t="s">
        <v>19</v>
      </c>
      <c r="F274" s="231" t="s">
        <v>346</v>
      </c>
      <c r="G274" s="229"/>
      <c r="H274" s="232">
        <v>120.384</v>
      </c>
      <c r="I274" s="233"/>
      <c r="J274" s="229"/>
      <c r="K274" s="229"/>
      <c r="L274" s="234"/>
      <c r="M274" s="235"/>
      <c r="N274" s="236"/>
      <c r="O274" s="236"/>
      <c r="P274" s="236"/>
      <c r="Q274" s="236"/>
      <c r="R274" s="236"/>
      <c r="S274" s="236"/>
      <c r="T274" s="237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38" t="s">
        <v>154</v>
      </c>
      <c r="AU274" s="238" t="s">
        <v>152</v>
      </c>
      <c r="AV274" s="14" t="s">
        <v>85</v>
      </c>
      <c r="AW274" s="14" t="s">
        <v>35</v>
      </c>
      <c r="AX274" s="14" t="s">
        <v>75</v>
      </c>
      <c r="AY274" s="238" t="s">
        <v>142</v>
      </c>
    </row>
    <row r="275" s="2" customFormat="1" ht="24.15" customHeight="1">
      <c r="A275" s="38"/>
      <c r="B275" s="39"/>
      <c r="C275" s="239" t="s">
        <v>347</v>
      </c>
      <c r="D275" s="239" t="s">
        <v>261</v>
      </c>
      <c r="E275" s="240" t="s">
        <v>348</v>
      </c>
      <c r="F275" s="241" t="s">
        <v>349</v>
      </c>
      <c r="G275" s="242" t="s">
        <v>149</v>
      </c>
      <c r="H275" s="243">
        <v>657.31600000000003</v>
      </c>
      <c r="I275" s="244"/>
      <c r="J275" s="245">
        <f>ROUND(I275*H275,2)</f>
        <v>0</v>
      </c>
      <c r="K275" s="241" t="s">
        <v>150</v>
      </c>
      <c r="L275" s="246"/>
      <c r="M275" s="247" t="s">
        <v>19</v>
      </c>
      <c r="N275" s="248" t="s">
        <v>46</v>
      </c>
      <c r="O275" s="84"/>
      <c r="P275" s="213">
        <f>O275*H275</f>
        <v>0</v>
      </c>
      <c r="Q275" s="213">
        <v>0.00029999999999999997</v>
      </c>
      <c r="R275" s="213">
        <f>Q275*H275</f>
        <v>0.1971948</v>
      </c>
      <c r="S275" s="213">
        <v>0</v>
      </c>
      <c r="T275" s="214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15" t="s">
        <v>227</v>
      </c>
      <c r="AT275" s="215" t="s">
        <v>261</v>
      </c>
      <c r="AU275" s="215" t="s">
        <v>152</v>
      </c>
      <c r="AY275" s="17" t="s">
        <v>142</v>
      </c>
      <c r="BE275" s="216">
        <f>IF(N275="základní",J275,0)</f>
        <v>0</v>
      </c>
      <c r="BF275" s="216">
        <f>IF(N275="snížená",J275,0)</f>
        <v>0</v>
      </c>
      <c r="BG275" s="216">
        <f>IF(N275="zákl. přenesená",J275,0)</f>
        <v>0</v>
      </c>
      <c r="BH275" s="216">
        <f>IF(N275="sníž. přenesená",J275,0)</f>
        <v>0</v>
      </c>
      <c r="BI275" s="216">
        <f>IF(N275="nulová",J275,0)</f>
        <v>0</v>
      </c>
      <c r="BJ275" s="17" t="s">
        <v>83</v>
      </c>
      <c r="BK275" s="216">
        <f>ROUND(I275*H275,2)</f>
        <v>0</v>
      </c>
      <c r="BL275" s="17" t="s">
        <v>151</v>
      </c>
      <c r="BM275" s="215" t="s">
        <v>350</v>
      </c>
    </row>
    <row r="276" s="13" customFormat="1">
      <c r="A276" s="13"/>
      <c r="B276" s="217"/>
      <c r="C276" s="218"/>
      <c r="D276" s="219" t="s">
        <v>154</v>
      </c>
      <c r="E276" s="220" t="s">
        <v>19</v>
      </c>
      <c r="F276" s="221" t="s">
        <v>351</v>
      </c>
      <c r="G276" s="218"/>
      <c r="H276" s="220" t="s">
        <v>19</v>
      </c>
      <c r="I276" s="222"/>
      <c r="J276" s="218"/>
      <c r="K276" s="218"/>
      <c r="L276" s="223"/>
      <c r="M276" s="224"/>
      <c r="N276" s="225"/>
      <c r="O276" s="225"/>
      <c r="P276" s="225"/>
      <c r="Q276" s="225"/>
      <c r="R276" s="225"/>
      <c r="S276" s="225"/>
      <c r="T276" s="22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27" t="s">
        <v>154</v>
      </c>
      <c r="AU276" s="227" t="s">
        <v>152</v>
      </c>
      <c r="AV276" s="13" t="s">
        <v>83</v>
      </c>
      <c r="AW276" s="13" t="s">
        <v>35</v>
      </c>
      <c r="AX276" s="13" t="s">
        <v>75</v>
      </c>
      <c r="AY276" s="227" t="s">
        <v>142</v>
      </c>
    </row>
    <row r="277" s="14" customFormat="1">
      <c r="A277" s="14"/>
      <c r="B277" s="228"/>
      <c r="C277" s="229"/>
      <c r="D277" s="219" t="s">
        <v>154</v>
      </c>
      <c r="E277" s="230" t="s">
        <v>19</v>
      </c>
      <c r="F277" s="231" t="s">
        <v>352</v>
      </c>
      <c r="G277" s="229"/>
      <c r="H277" s="232">
        <v>571.57899999999995</v>
      </c>
      <c r="I277" s="233"/>
      <c r="J277" s="229"/>
      <c r="K277" s="229"/>
      <c r="L277" s="234"/>
      <c r="M277" s="235"/>
      <c r="N277" s="236"/>
      <c r="O277" s="236"/>
      <c r="P277" s="236"/>
      <c r="Q277" s="236"/>
      <c r="R277" s="236"/>
      <c r="S277" s="236"/>
      <c r="T277" s="237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38" t="s">
        <v>154</v>
      </c>
      <c r="AU277" s="238" t="s">
        <v>152</v>
      </c>
      <c r="AV277" s="14" t="s">
        <v>85</v>
      </c>
      <c r="AW277" s="14" t="s">
        <v>35</v>
      </c>
      <c r="AX277" s="14" t="s">
        <v>75</v>
      </c>
      <c r="AY277" s="238" t="s">
        <v>142</v>
      </c>
    </row>
    <row r="278" s="14" customFormat="1">
      <c r="A278" s="14"/>
      <c r="B278" s="228"/>
      <c r="C278" s="229"/>
      <c r="D278" s="219" t="s">
        <v>154</v>
      </c>
      <c r="E278" s="229"/>
      <c r="F278" s="231" t="s">
        <v>353</v>
      </c>
      <c r="G278" s="229"/>
      <c r="H278" s="232">
        <v>657.31600000000003</v>
      </c>
      <c r="I278" s="233"/>
      <c r="J278" s="229"/>
      <c r="K278" s="229"/>
      <c r="L278" s="234"/>
      <c r="M278" s="235"/>
      <c r="N278" s="236"/>
      <c r="O278" s="236"/>
      <c r="P278" s="236"/>
      <c r="Q278" s="236"/>
      <c r="R278" s="236"/>
      <c r="S278" s="236"/>
      <c r="T278" s="237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38" t="s">
        <v>154</v>
      </c>
      <c r="AU278" s="238" t="s">
        <v>152</v>
      </c>
      <c r="AV278" s="14" t="s">
        <v>85</v>
      </c>
      <c r="AW278" s="14" t="s">
        <v>4</v>
      </c>
      <c r="AX278" s="14" t="s">
        <v>83</v>
      </c>
      <c r="AY278" s="238" t="s">
        <v>142</v>
      </c>
    </row>
    <row r="279" s="2" customFormat="1" ht="62.7" customHeight="1">
      <c r="A279" s="38"/>
      <c r="B279" s="39"/>
      <c r="C279" s="204" t="s">
        <v>354</v>
      </c>
      <c r="D279" s="204" t="s">
        <v>146</v>
      </c>
      <c r="E279" s="205" t="s">
        <v>355</v>
      </c>
      <c r="F279" s="206" t="s">
        <v>356</v>
      </c>
      <c r="G279" s="207" t="s">
        <v>357</v>
      </c>
      <c r="H279" s="208">
        <v>284.39999999999998</v>
      </c>
      <c r="I279" s="209"/>
      <c r="J279" s="210">
        <f>ROUND(I279*H279,2)</f>
        <v>0</v>
      </c>
      <c r="K279" s="206" t="s">
        <v>150</v>
      </c>
      <c r="L279" s="44"/>
      <c r="M279" s="211" t="s">
        <v>19</v>
      </c>
      <c r="N279" s="212" t="s">
        <v>46</v>
      </c>
      <c r="O279" s="84"/>
      <c r="P279" s="213">
        <f>O279*H279</f>
        <v>0</v>
      </c>
      <c r="Q279" s="213">
        <v>0.17993000000000001</v>
      </c>
      <c r="R279" s="213">
        <f>Q279*H279</f>
        <v>51.172091999999999</v>
      </c>
      <c r="S279" s="213">
        <v>0</v>
      </c>
      <c r="T279" s="214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15" t="s">
        <v>151</v>
      </c>
      <c r="AT279" s="215" t="s">
        <v>146</v>
      </c>
      <c r="AU279" s="215" t="s">
        <v>152</v>
      </c>
      <c r="AY279" s="17" t="s">
        <v>142</v>
      </c>
      <c r="BE279" s="216">
        <f>IF(N279="základní",J279,0)</f>
        <v>0</v>
      </c>
      <c r="BF279" s="216">
        <f>IF(N279="snížená",J279,0)</f>
        <v>0</v>
      </c>
      <c r="BG279" s="216">
        <f>IF(N279="zákl. přenesená",J279,0)</f>
        <v>0</v>
      </c>
      <c r="BH279" s="216">
        <f>IF(N279="sníž. přenesená",J279,0)</f>
        <v>0</v>
      </c>
      <c r="BI279" s="216">
        <f>IF(N279="nulová",J279,0)</f>
        <v>0</v>
      </c>
      <c r="BJ279" s="17" t="s">
        <v>83</v>
      </c>
      <c r="BK279" s="216">
        <f>ROUND(I279*H279,2)</f>
        <v>0</v>
      </c>
      <c r="BL279" s="17" t="s">
        <v>151</v>
      </c>
      <c r="BM279" s="215" t="s">
        <v>358</v>
      </c>
    </row>
    <row r="280" s="13" customFormat="1">
      <c r="A280" s="13"/>
      <c r="B280" s="217"/>
      <c r="C280" s="218"/>
      <c r="D280" s="219" t="s">
        <v>154</v>
      </c>
      <c r="E280" s="220" t="s">
        <v>19</v>
      </c>
      <c r="F280" s="221" t="s">
        <v>175</v>
      </c>
      <c r="G280" s="218"/>
      <c r="H280" s="220" t="s">
        <v>19</v>
      </c>
      <c r="I280" s="222"/>
      <c r="J280" s="218"/>
      <c r="K280" s="218"/>
      <c r="L280" s="223"/>
      <c r="M280" s="224"/>
      <c r="N280" s="225"/>
      <c r="O280" s="225"/>
      <c r="P280" s="225"/>
      <c r="Q280" s="225"/>
      <c r="R280" s="225"/>
      <c r="S280" s="225"/>
      <c r="T280" s="22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27" t="s">
        <v>154</v>
      </c>
      <c r="AU280" s="227" t="s">
        <v>152</v>
      </c>
      <c r="AV280" s="13" t="s">
        <v>83</v>
      </c>
      <c r="AW280" s="13" t="s">
        <v>35</v>
      </c>
      <c r="AX280" s="13" t="s">
        <v>75</v>
      </c>
      <c r="AY280" s="227" t="s">
        <v>142</v>
      </c>
    </row>
    <row r="281" s="14" customFormat="1">
      <c r="A281" s="14"/>
      <c r="B281" s="228"/>
      <c r="C281" s="229"/>
      <c r="D281" s="219" t="s">
        <v>154</v>
      </c>
      <c r="E281" s="230" t="s">
        <v>19</v>
      </c>
      <c r="F281" s="231" t="s">
        <v>359</v>
      </c>
      <c r="G281" s="229"/>
      <c r="H281" s="232">
        <v>2</v>
      </c>
      <c r="I281" s="233"/>
      <c r="J281" s="229"/>
      <c r="K281" s="229"/>
      <c r="L281" s="234"/>
      <c r="M281" s="235"/>
      <c r="N281" s="236"/>
      <c r="O281" s="236"/>
      <c r="P281" s="236"/>
      <c r="Q281" s="236"/>
      <c r="R281" s="236"/>
      <c r="S281" s="236"/>
      <c r="T281" s="237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38" t="s">
        <v>154</v>
      </c>
      <c r="AU281" s="238" t="s">
        <v>152</v>
      </c>
      <c r="AV281" s="14" t="s">
        <v>85</v>
      </c>
      <c r="AW281" s="14" t="s">
        <v>35</v>
      </c>
      <c r="AX281" s="14" t="s">
        <v>75</v>
      </c>
      <c r="AY281" s="238" t="s">
        <v>142</v>
      </c>
    </row>
    <row r="282" s="14" customFormat="1">
      <c r="A282" s="14"/>
      <c r="B282" s="228"/>
      <c r="C282" s="229"/>
      <c r="D282" s="219" t="s">
        <v>154</v>
      </c>
      <c r="E282" s="230" t="s">
        <v>19</v>
      </c>
      <c r="F282" s="231" t="s">
        <v>360</v>
      </c>
      <c r="G282" s="229"/>
      <c r="H282" s="232">
        <v>4</v>
      </c>
      <c r="I282" s="233"/>
      <c r="J282" s="229"/>
      <c r="K282" s="229"/>
      <c r="L282" s="234"/>
      <c r="M282" s="235"/>
      <c r="N282" s="236"/>
      <c r="O282" s="236"/>
      <c r="P282" s="236"/>
      <c r="Q282" s="236"/>
      <c r="R282" s="236"/>
      <c r="S282" s="236"/>
      <c r="T282" s="237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38" t="s">
        <v>154</v>
      </c>
      <c r="AU282" s="238" t="s">
        <v>152</v>
      </c>
      <c r="AV282" s="14" t="s">
        <v>85</v>
      </c>
      <c r="AW282" s="14" t="s">
        <v>35</v>
      </c>
      <c r="AX282" s="14" t="s">
        <v>75</v>
      </c>
      <c r="AY282" s="238" t="s">
        <v>142</v>
      </c>
    </row>
    <row r="283" s="14" customFormat="1">
      <c r="A283" s="14"/>
      <c r="B283" s="228"/>
      <c r="C283" s="229"/>
      <c r="D283" s="219" t="s">
        <v>154</v>
      </c>
      <c r="E283" s="230" t="s">
        <v>19</v>
      </c>
      <c r="F283" s="231" t="s">
        <v>361</v>
      </c>
      <c r="G283" s="229"/>
      <c r="H283" s="232">
        <v>6.5</v>
      </c>
      <c r="I283" s="233"/>
      <c r="J283" s="229"/>
      <c r="K283" s="229"/>
      <c r="L283" s="234"/>
      <c r="M283" s="235"/>
      <c r="N283" s="236"/>
      <c r="O283" s="236"/>
      <c r="P283" s="236"/>
      <c r="Q283" s="236"/>
      <c r="R283" s="236"/>
      <c r="S283" s="236"/>
      <c r="T283" s="237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38" t="s">
        <v>154</v>
      </c>
      <c r="AU283" s="238" t="s">
        <v>152</v>
      </c>
      <c r="AV283" s="14" t="s">
        <v>85</v>
      </c>
      <c r="AW283" s="14" t="s">
        <v>35</v>
      </c>
      <c r="AX283" s="14" t="s">
        <v>75</v>
      </c>
      <c r="AY283" s="238" t="s">
        <v>142</v>
      </c>
    </row>
    <row r="284" s="14" customFormat="1">
      <c r="A284" s="14"/>
      <c r="B284" s="228"/>
      <c r="C284" s="229"/>
      <c r="D284" s="219" t="s">
        <v>154</v>
      </c>
      <c r="E284" s="230" t="s">
        <v>19</v>
      </c>
      <c r="F284" s="231" t="s">
        <v>362</v>
      </c>
      <c r="G284" s="229"/>
      <c r="H284" s="232">
        <v>8.8000000000000007</v>
      </c>
      <c r="I284" s="233"/>
      <c r="J284" s="229"/>
      <c r="K284" s="229"/>
      <c r="L284" s="234"/>
      <c r="M284" s="235"/>
      <c r="N284" s="236"/>
      <c r="O284" s="236"/>
      <c r="P284" s="236"/>
      <c r="Q284" s="236"/>
      <c r="R284" s="236"/>
      <c r="S284" s="236"/>
      <c r="T284" s="237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38" t="s">
        <v>154</v>
      </c>
      <c r="AU284" s="238" t="s">
        <v>152</v>
      </c>
      <c r="AV284" s="14" t="s">
        <v>85</v>
      </c>
      <c r="AW284" s="14" t="s">
        <v>35</v>
      </c>
      <c r="AX284" s="14" t="s">
        <v>75</v>
      </c>
      <c r="AY284" s="238" t="s">
        <v>142</v>
      </c>
    </row>
    <row r="285" s="14" customFormat="1">
      <c r="A285" s="14"/>
      <c r="B285" s="228"/>
      <c r="C285" s="229"/>
      <c r="D285" s="219" t="s">
        <v>154</v>
      </c>
      <c r="E285" s="230" t="s">
        <v>19</v>
      </c>
      <c r="F285" s="231" t="s">
        <v>363</v>
      </c>
      <c r="G285" s="229"/>
      <c r="H285" s="232">
        <v>11.4</v>
      </c>
      <c r="I285" s="233"/>
      <c r="J285" s="229"/>
      <c r="K285" s="229"/>
      <c r="L285" s="234"/>
      <c r="M285" s="235"/>
      <c r="N285" s="236"/>
      <c r="O285" s="236"/>
      <c r="P285" s="236"/>
      <c r="Q285" s="236"/>
      <c r="R285" s="236"/>
      <c r="S285" s="236"/>
      <c r="T285" s="237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38" t="s">
        <v>154</v>
      </c>
      <c r="AU285" s="238" t="s">
        <v>152</v>
      </c>
      <c r="AV285" s="14" t="s">
        <v>85</v>
      </c>
      <c r="AW285" s="14" t="s">
        <v>35</v>
      </c>
      <c r="AX285" s="14" t="s">
        <v>75</v>
      </c>
      <c r="AY285" s="238" t="s">
        <v>142</v>
      </c>
    </row>
    <row r="286" s="14" customFormat="1">
      <c r="A286" s="14"/>
      <c r="B286" s="228"/>
      <c r="C286" s="229"/>
      <c r="D286" s="219" t="s">
        <v>154</v>
      </c>
      <c r="E286" s="230" t="s">
        <v>19</v>
      </c>
      <c r="F286" s="231" t="s">
        <v>364</v>
      </c>
      <c r="G286" s="229"/>
      <c r="H286" s="232">
        <v>14.5</v>
      </c>
      <c r="I286" s="233"/>
      <c r="J286" s="229"/>
      <c r="K286" s="229"/>
      <c r="L286" s="234"/>
      <c r="M286" s="235"/>
      <c r="N286" s="236"/>
      <c r="O286" s="236"/>
      <c r="P286" s="236"/>
      <c r="Q286" s="236"/>
      <c r="R286" s="236"/>
      <c r="S286" s="236"/>
      <c r="T286" s="237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38" t="s">
        <v>154</v>
      </c>
      <c r="AU286" s="238" t="s">
        <v>152</v>
      </c>
      <c r="AV286" s="14" t="s">
        <v>85</v>
      </c>
      <c r="AW286" s="14" t="s">
        <v>35</v>
      </c>
      <c r="AX286" s="14" t="s">
        <v>75</v>
      </c>
      <c r="AY286" s="238" t="s">
        <v>142</v>
      </c>
    </row>
    <row r="287" s="14" customFormat="1">
      <c r="A287" s="14"/>
      <c r="B287" s="228"/>
      <c r="C287" s="229"/>
      <c r="D287" s="219" t="s">
        <v>154</v>
      </c>
      <c r="E287" s="230" t="s">
        <v>19</v>
      </c>
      <c r="F287" s="231" t="s">
        <v>365</v>
      </c>
      <c r="G287" s="229"/>
      <c r="H287" s="232">
        <v>16.699999999999999</v>
      </c>
      <c r="I287" s="233"/>
      <c r="J287" s="229"/>
      <c r="K287" s="229"/>
      <c r="L287" s="234"/>
      <c r="M287" s="235"/>
      <c r="N287" s="236"/>
      <c r="O287" s="236"/>
      <c r="P287" s="236"/>
      <c r="Q287" s="236"/>
      <c r="R287" s="236"/>
      <c r="S287" s="236"/>
      <c r="T287" s="237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38" t="s">
        <v>154</v>
      </c>
      <c r="AU287" s="238" t="s">
        <v>152</v>
      </c>
      <c r="AV287" s="14" t="s">
        <v>85</v>
      </c>
      <c r="AW287" s="14" t="s">
        <v>35</v>
      </c>
      <c r="AX287" s="14" t="s">
        <v>75</v>
      </c>
      <c r="AY287" s="238" t="s">
        <v>142</v>
      </c>
    </row>
    <row r="288" s="14" customFormat="1">
      <c r="A288" s="14"/>
      <c r="B288" s="228"/>
      <c r="C288" s="229"/>
      <c r="D288" s="219" t="s">
        <v>154</v>
      </c>
      <c r="E288" s="230" t="s">
        <v>19</v>
      </c>
      <c r="F288" s="231" t="s">
        <v>366</v>
      </c>
      <c r="G288" s="229"/>
      <c r="H288" s="232">
        <v>19.399999999999999</v>
      </c>
      <c r="I288" s="233"/>
      <c r="J288" s="229"/>
      <c r="K288" s="229"/>
      <c r="L288" s="234"/>
      <c r="M288" s="235"/>
      <c r="N288" s="236"/>
      <c r="O288" s="236"/>
      <c r="P288" s="236"/>
      <c r="Q288" s="236"/>
      <c r="R288" s="236"/>
      <c r="S288" s="236"/>
      <c r="T288" s="237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38" t="s">
        <v>154</v>
      </c>
      <c r="AU288" s="238" t="s">
        <v>152</v>
      </c>
      <c r="AV288" s="14" t="s">
        <v>85</v>
      </c>
      <c r="AW288" s="14" t="s">
        <v>35</v>
      </c>
      <c r="AX288" s="14" t="s">
        <v>75</v>
      </c>
      <c r="AY288" s="238" t="s">
        <v>142</v>
      </c>
    </row>
    <row r="289" s="14" customFormat="1">
      <c r="A289" s="14"/>
      <c r="B289" s="228"/>
      <c r="C289" s="229"/>
      <c r="D289" s="219" t="s">
        <v>154</v>
      </c>
      <c r="E289" s="230" t="s">
        <v>19</v>
      </c>
      <c r="F289" s="231" t="s">
        <v>367</v>
      </c>
      <c r="G289" s="229"/>
      <c r="H289" s="232">
        <v>22</v>
      </c>
      <c r="I289" s="233"/>
      <c r="J289" s="229"/>
      <c r="K289" s="229"/>
      <c r="L289" s="234"/>
      <c r="M289" s="235"/>
      <c r="N289" s="236"/>
      <c r="O289" s="236"/>
      <c r="P289" s="236"/>
      <c r="Q289" s="236"/>
      <c r="R289" s="236"/>
      <c r="S289" s="236"/>
      <c r="T289" s="237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38" t="s">
        <v>154</v>
      </c>
      <c r="AU289" s="238" t="s">
        <v>152</v>
      </c>
      <c r="AV289" s="14" t="s">
        <v>85</v>
      </c>
      <c r="AW289" s="14" t="s">
        <v>35</v>
      </c>
      <c r="AX289" s="14" t="s">
        <v>75</v>
      </c>
      <c r="AY289" s="238" t="s">
        <v>142</v>
      </c>
    </row>
    <row r="290" s="14" customFormat="1">
      <c r="A290" s="14"/>
      <c r="B290" s="228"/>
      <c r="C290" s="229"/>
      <c r="D290" s="219" t="s">
        <v>154</v>
      </c>
      <c r="E290" s="230" t="s">
        <v>19</v>
      </c>
      <c r="F290" s="231" t="s">
        <v>368</v>
      </c>
      <c r="G290" s="229"/>
      <c r="H290" s="232">
        <v>24.600000000000001</v>
      </c>
      <c r="I290" s="233"/>
      <c r="J290" s="229"/>
      <c r="K290" s="229"/>
      <c r="L290" s="234"/>
      <c r="M290" s="235"/>
      <c r="N290" s="236"/>
      <c r="O290" s="236"/>
      <c r="P290" s="236"/>
      <c r="Q290" s="236"/>
      <c r="R290" s="236"/>
      <c r="S290" s="236"/>
      <c r="T290" s="237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38" t="s">
        <v>154</v>
      </c>
      <c r="AU290" s="238" t="s">
        <v>152</v>
      </c>
      <c r="AV290" s="14" t="s">
        <v>85</v>
      </c>
      <c r="AW290" s="14" t="s">
        <v>35</v>
      </c>
      <c r="AX290" s="14" t="s">
        <v>75</v>
      </c>
      <c r="AY290" s="238" t="s">
        <v>142</v>
      </c>
    </row>
    <row r="291" s="14" customFormat="1">
      <c r="A291" s="14"/>
      <c r="B291" s="228"/>
      <c r="C291" s="229"/>
      <c r="D291" s="219" t="s">
        <v>154</v>
      </c>
      <c r="E291" s="230" t="s">
        <v>19</v>
      </c>
      <c r="F291" s="231" t="s">
        <v>361</v>
      </c>
      <c r="G291" s="229"/>
      <c r="H291" s="232">
        <v>6.5</v>
      </c>
      <c r="I291" s="233"/>
      <c r="J291" s="229"/>
      <c r="K291" s="229"/>
      <c r="L291" s="234"/>
      <c r="M291" s="235"/>
      <c r="N291" s="236"/>
      <c r="O291" s="236"/>
      <c r="P291" s="236"/>
      <c r="Q291" s="236"/>
      <c r="R291" s="236"/>
      <c r="S291" s="236"/>
      <c r="T291" s="237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38" t="s">
        <v>154</v>
      </c>
      <c r="AU291" s="238" t="s">
        <v>152</v>
      </c>
      <c r="AV291" s="14" t="s">
        <v>85</v>
      </c>
      <c r="AW291" s="14" t="s">
        <v>35</v>
      </c>
      <c r="AX291" s="14" t="s">
        <v>75</v>
      </c>
      <c r="AY291" s="238" t="s">
        <v>142</v>
      </c>
    </row>
    <row r="292" s="14" customFormat="1">
      <c r="A292" s="14"/>
      <c r="B292" s="228"/>
      <c r="C292" s="229"/>
      <c r="D292" s="219" t="s">
        <v>154</v>
      </c>
      <c r="E292" s="230" t="s">
        <v>19</v>
      </c>
      <c r="F292" s="231" t="s">
        <v>369</v>
      </c>
      <c r="G292" s="229"/>
      <c r="H292" s="232">
        <v>14</v>
      </c>
      <c r="I292" s="233"/>
      <c r="J292" s="229"/>
      <c r="K292" s="229"/>
      <c r="L292" s="234"/>
      <c r="M292" s="235"/>
      <c r="N292" s="236"/>
      <c r="O292" s="236"/>
      <c r="P292" s="236"/>
      <c r="Q292" s="236"/>
      <c r="R292" s="236"/>
      <c r="S292" s="236"/>
      <c r="T292" s="237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38" t="s">
        <v>154</v>
      </c>
      <c r="AU292" s="238" t="s">
        <v>152</v>
      </c>
      <c r="AV292" s="14" t="s">
        <v>85</v>
      </c>
      <c r="AW292" s="14" t="s">
        <v>35</v>
      </c>
      <c r="AX292" s="14" t="s">
        <v>75</v>
      </c>
      <c r="AY292" s="238" t="s">
        <v>142</v>
      </c>
    </row>
    <row r="293" s="14" customFormat="1">
      <c r="A293" s="14"/>
      <c r="B293" s="228"/>
      <c r="C293" s="229"/>
      <c r="D293" s="219" t="s">
        <v>154</v>
      </c>
      <c r="E293" s="230" t="s">
        <v>19</v>
      </c>
      <c r="F293" s="231" t="s">
        <v>370</v>
      </c>
      <c r="G293" s="229"/>
      <c r="H293" s="232">
        <v>21.5</v>
      </c>
      <c r="I293" s="233"/>
      <c r="J293" s="229"/>
      <c r="K293" s="229"/>
      <c r="L293" s="234"/>
      <c r="M293" s="235"/>
      <c r="N293" s="236"/>
      <c r="O293" s="236"/>
      <c r="P293" s="236"/>
      <c r="Q293" s="236"/>
      <c r="R293" s="236"/>
      <c r="S293" s="236"/>
      <c r="T293" s="237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38" t="s">
        <v>154</v>
      </c>
      <c r="AU293" s="238" t="s">
        <v>152</v>
      </c>
      <c r="AV293" s="14" t="s">
        <v>85</v>
      </c>
      <c r="AW293" s="14" t="s">
        <v>35</v>
      </c>
      <c r="AX293" s="14" t="s">
        <v>75</v>
      </c>
      <c r="AY293" s="238" t="s">
        <v>142</v>
      </c>
    </row>
    <row r="294" s="14" customFormat="1">
      <c r="A294" s="14"/>
      <c r="B294" s="228"/>
      <c r="C294" s="229"/>
      <c r="D294" s="219" t="s">
        <v>154</v>
      </c>
      <c r="E294" s="230" t="s">
        <v>19</v>
      </c>
      <c r="F294" s="231" t="s">
        <v>371</v>
      </c>
      <c r="G294" s="229"/>
      <c r="H294" s="232">
        <v>29.5</v>
      </c>
      <c r="I294" s="233"/>
      <c r="J294" s="229"/>
      <c r="K294" s="229"/>
      <c r="L294" s="234"/>
      <c r="M294" s="235"/>
      <c r="N294" s="236"/>
      <c r="O294" s="236"/>
      <c r="P294" s="236"/>
      <c r="Q294" s="236"/>
      <c r="R294" s="236"/>
      <c r="S294" s="236"/>
      <c r="T294" s="237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38" t="s">
        <v>154</v>
      </c>
      <c r="AU294" s="238" t="s">
        <v>152</v>
      </c>
      <c r="AV294" s="14" t="s">
        <v>85</v>
      </c>
      <c r="AW294" s="14" t="s">
        <v>35</v>
      </c>
      <c r="AX294" s="14" t="s">
        <v>75</v>
      </c>
      <c r="AY294" s="238" t="s">
        <v>142</v>
      </c>
    </row>
    <row r="295" s="14" customFormat="1">
      <c r="A295" s="14"/>
      <c r="B295" s="228"/>
      <c r="C295" s="229"/>
      <c r="D295" s="219" t="s">
        <v>154</v>
      </c>
      <c r="E295" s="230" t="s">
        <v>19</v>
      </c>
      <c r="F295" s="231" t="s">
        <v>372</v>
      </c>
      <c r="G295" s="229"/>
      <c r="H295" s="232">
        <v>37.799999999999997</v>
      </c>
      <c r="I295" s="233"/>
      <c r="J295" s="229"/>
      <c r="K295" s="229"/>
      <c r="L295" s="234"/>
      <c r="M295" s="235"/>
      <c r="N295" s="236"/>
      <c r="O295" s="236"/>
      <c r="P295" s="236"/>
      <c r="Q295" s="236"/>
      <c r="R295" s="236"/>
      <c r="S295" s="236"/>
      <c r="T295" s="237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38" t="s">
        <v>154</v>
      </c>
      <c r="AU295" s="238" t="s">
        <v>152</v>
      </c>
      <c r="AV295" s="14" t="s">
        <v>85</v>
      </c>
      <c r="AW295" s="14" t="s">
        <v>35</v>
      </c>
      <c r="AX295" s="14" t="s">
        <v>75</v>
      </c>
      <c r="AY295" s="238" t="s">
        <v>142</v>
      </c>
    </row>
    <row r="296" s="14" customFormat="1">
      <c r="A296" s="14"/>
      <c r="B296" s="228"/>
      <c r="C296" s="229"/>
      <c r="D296" s="219" t="s">
        <v>154</v>
      </c>
      <c r="E296" s="230" t="s">
        <v>19</v>
      </c>
      <c r="F296" s="231" t="s">
        <v>373</v>
      </c>
      <c r="G296" s="229"/>
      <c r="H296" s="232">
        <v>45.200000000000003</v>
      </c>
      <c r="I296" s="233"/>
      <c r="J296" s="229"/>
      <c r="K296" s="229"/>
      <c r="L296" s="234"/>
      <c r="M296" s="235"/>
      <c r="N296" s="236"/>
      <c r="O296" s="236"/>
      <c r="P296" s="236"/>
      <c r="Q296" s="236"/>
      <c r="R296" s="236"/>
      <c r="S296" s="236"/>
      <c r="T296" s="237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38" t="s">
        <v>154</v>
      </c>
      <c r="AU296" s="238" t="s">
        <v>152</v>
      </c>
      <c r="AV296" s="14" t="s">
        <v>85</v>
      </c>
      <c r="AW296" s="14" t="s">
        <v>35</v>
      </c>
      <c r="AX296" s="14" t="s">
        <v>75</v>
      </c>
      <c r="AY296" s="238" t="s">
        <v>142</v>
      </c>
    </row>
    <row r="297" s="2" customFormat="1" ht="62.7" customHeight="1">
      <c r="A297" s="38"/>
      <c r="B297" s="39"/>
      <c r="C297" s="204" t="s">
        <v>374</v>
      </c>
      <c r="D297" s="204" t="s">
        <v>146</v>
      </c>
      <c r="E297" s="205" t="s">
        <v>375</v>
      </c>
      <c r="F297" s="206" t="s">
        <v>376</v>
      </c>
      <c r="G297" s="207" t="s">
        <v>357</v>
      </c>
      <c r="H297" s="208">
        <v>57.600000000000001</v>
      </c>
      <c r="I297" s="209"/>
      <c r="J297" s="210">
        <f>ROUND(I297*H297,2)</f>
        <v>0</v>
      </c>
      <c r="K297" s="206" t="s">
        <v>150</v>
      </c>
      <c r="L297" s="44"/>
      <c r="M297" s="211" t="s">
        <v>19</v>
      </c>
      <c r="N297" s="212" t="s">
        <v>46</v>
      </c>
      <c r="O297" s="84"/>
      <c r="P297" s="213">
        <f>O297*H297</f>
        <v>0</v>
      </c>
      <c r="Q297" s="213">
        <v>0.28736</v>
      </c>
      <c r="R297" s="213">
        <f>Q297*H297</f>
        <v>16.551936000000001</v>
      </c>
      <c r="S297" s="213">
        <v>0</v>
      </c>
      <c r="T297" s="214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15" t="s">
        <v>151</v>
      </c>
      <c r="AT297" s="215" t="s">
        <v>146</v>
      </c>
      <c r="AU297" s="215" t="s">
        <v>152</v>
      </c>
      <c r="AY297" s="17" t="s">
        <v>142</v>
      </c>
      <c r="BE297" s="216">
        <f>IF(N297="základní",J297,0)</f>
        <v>0</v>
      </c>
      <c r="BF297" s="216">
        <f>IF(N297="snížená",J297,0)</f>
        <v>0</v>
      </c>
      <c r="BG297" s="216">
        <f>IF(N297="zákl. přenesená",J297,0)</f>
        <v>0</v>
      </c>
      <c r="BH297" s="216">
        <f>IF(N297="sníž. přenesená",J297,0)</f>
        <v>0</v>
      </c>
      <c r="BI297" s="216">
        <f>IF(N297="nulová",J297,0)</f>
        <v>0</v>
      </c>
      <c r="BJ297" s="17" t="s">
        <v>83</v>
      </c>
      <c r="BK297" s="216">
        <f>ROUND(I297*H297,2)</f>
        <v>0</v>
      </c>
      <c r="BL297" s="17" t="s">
        <v>151</v>
      </c>
      <c r="BM297" s="215" t="s">
        <v>377</v>
      </c>
    </row>
    <row r="298" s="13" customFormat="1">
      <c r="A298" s="13"/>
      <c r="B298" s="217"/>
      <c r="C298" s="218"/>
      <c r="D298" s="219" t="s">
        <v>154</v>
      </c>
      <c r="E298" s="220" t="s">
        <v>19</v>
      </c>
      <c r="F298" s="221" t="s">
        <v>192</v>
      </c>
      <c r="G298" s="218"/>
      <c r="H298" s="220" t="s">
        <v>19</v>
      </c>
      <c r="I298" s="222"/>
      <c r="J298" s="218"/>
      <c r="K298" s="218"/>
      <c r="L298" s="223"/>
      <c r="M298" s="224"/>
      <c r="N298" s="225"/>
      <c r="O298" s="225"/>
      <c r="P298" s="225"/>
      <c r="Q298" s="225"/>
      <c r="R298" s="225"/>
      <c r="S298" s="225"/>
      <c r="T298" s="22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27" t="s">
        <v>154</v>
      </c>
      <c r="AU298" s="227" t="s">
        <v>152</v>
      </c>
      <c r="AV298" s="13" t="s">
        <v>83</v>
      </c>
      <c r="AW298" s="13" t="s">
        <v>35</v>
      </c>
      <c r="AX298" s="13" t="s">
        <v>75</v>
      </c>
      <c r="AY298" s="227" t="s">
        <v>142</v>
      </c>
    </row>
    <row r="299" s="14" customFormat="1">
      <c r="A299" s="14"/>
      <c r="B299" s="228"/>
      <c r="C299" s="229"/>
      <c r="D299" s="219" t="s">
        <v>154</v>
      </c>
      <c r="E299" s="230" t="s">
        <v>19</v>
      </c>
      <c r="F299" s="231" t="s">
        <v>378</v>
      </c>
      <c r="G299" s="229"/>
      <c r="H299" s="232">
        <v>57.600000000000001</v>
      </c>
      <c r="I299" s="233"/>
      <c r="J299" s="229"/>
      <c r="K299" s="229"/>
      <c r="L299" s="234"/>
      <c r="M299" s="235"/>
      <c r="N299" s="236"/>
      <c r="O299" s="236"/>
      <c r="P299" s="236"/>
      <c r="Q299" s="236"/>
      <c r="R299" s="236"/>
      <c r="S299" s="236"/>
      <c r="T299" s="237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38" t="s">
        <v>154</v>
      </c>
      <c r="AU299" s="238" t="s">
        <v>152</v>
      </c>
      <c r="AV299" s="14" t="s">
        <v>85</v>
      </c>
      <c r="AW299" s="14" t="s">
        <v>35</v>
      </c>
      <c r="AX299" s="14" t="s">
        <v>75</v>
      </c>
      <c r="AY299" s="238" t="s">
        <v>142</v>
      </c>
    </row>
    <row r="300" s="12" customFormat="1" ht="20.88" customHeight="1">
      <c r="A300" s="12"/>
      <c r="B300" s="188"/>
      <c r="C300" s="189"/>
      <c r="D300" s="190" t="s">
        <v>74</v>
      </c>
      <c r="E300" s="202" t="s">
        <v>379</v>
      </c>
      <c r="F300" s="202" t="s">
        <v>380</v>
      </c>
      <c r="G300" s="189"/>
      <c r="H300" s="189"/>
      <c r="I300" s="192"/>
      <c r="J300" s="203">
        <f>BK300</f>
        <v>0</v>
      </c>
      <c r="K300" s="189"/>
      <c r="L300" s="194"/>
      <c r="M300" s="195"/>
      <c r="N300" s="196"/>
      <c r="O300" s="196"/>
      <c r="P300" s="197">
        <f>SUM(P301:P346)</f>
        <v>0</v>
      </c>
      <c r="Q300" s="196"/>
      <c r="R300" s="197">
        <f>SUM(R301:R346)</f>
        <v>45.70133792</v>
      </c>
      <c r="S300" s="196"/>
      <c r="T300" s="198">
        <f>SUM(T301:T346)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99" t="s">
        <v>83</v>
      </c>
      <c r="AT300" s="200" t="s">
        <v>74</v>
      </c>
      <c r="AU300" s="200" t="s">
        <v>85</v>
      </c>
      <c r="AY300" s="199" t="s">
        <v>142</v>
      </c>
      <c r="BK300" s="201">
        <f>SUM(BK301:BK346)</f>
        <v>0</v>
      </c>
    </row>
    <row r="301" s="2" customFormat="1" ht="37.8" customHeight="1">
      <c r="A301" s="38"/>
      <c r="B301" s="39"/>
      <c r="C301" s="204" t="s">
        <v>379</v>
      </c>
      <c r="D301" s="204" t="s">
        <v>146</v>
      </c>
      <c r="E301" s="205" t="s">
        <v>381</v>
      </c>
      <c r="F301" s="206" t="s">
        <v>382</v>
      </c>
      <c r="G301" s="207" t="s">
        <v>160</v>
      </c>
      <c r="H301" s="208">
        <v>3.3999999999999999</v>
      </c>
      <c r="I301" s="209"/>
      <c r="J301" s="210">
        <f>ROUND(I301*H301,2)</f>
        <v>0</v>
      </c>
      <c r="K301" s="206" t="s">
        <v>150</v>
      </c>
      <c r="L301" s="44"/>
      <c r="M301" s="211" t="s">
        <v>19</v>
      </c>
      <c r="N301" s="212" t="s">
        <v>46</v>
      </c>
      <c r="O301" s="84"/>
      <c r="P301" s="213">
        <f>O301*H301</f>
        <v>0</v>
      </c>
      <c r="Q301" s="213">
        <v>2.1600000000000001</v>
      </c>
      <c r="R301" s="213">
        <f>Q301*H301</f>
        <v>7.3440000000000003</v>
      </c>
      <c r="S301" s="213">
        <v>0</v>
      </c>
      <c r="T301" s="214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15" t="s">
        <v>151</v>
      </c>
      <c r="AT301" s="215" t="s">
        <v>146</v>
      </c>
      <c r="AU301" s="215" t="s">
        <v>152</v>
      </c>
      <c r="AY301" s="17" t="s">
        <v>142</v>
      </c>
      <c r="BE301" s="216">
        <f>IF(N301="základní",J301,0)</f>
        <v>0</v>
      </c>
      <c r="BF301" s="216">
        <f>IF(N301="snížená",J301,0)</f>
        <v>0</v>
      </c>
      <c r="BG301" s="216">
        <f>IF(N301="zákl. přenesená",J301,0)</f>
        <v>0</v>
      </c>
      <c r="BH301" s="216">
        <f>IF(N301="sníž. přenesená",J301,0)</f>
        <v>0</v>
      </c>
      <c r="BI301" s="216">
        <f>IF(N301="nulová",J301,0)</f>
        <v>0</v>
      </c>
      <c r="BJ301" s="17" t="s">
        <v>83</v>
      </c>
      <c r="BK301" s="216">
        <f>ROUND(I301*H301,2)</f>
        <v>0</v>
      </c>
      <c r="BL301" s="17" t="s">
        <v>151</v>
      </c>
      <c r="BM301" s="215" t="s">
        <v>383</v>
      </c>
    </row>
    <row r="302" s="13" customFormat="1">
      <c r="A302" s="13"/>
      <c r="B302" s="217"/>
      <c r="C302" s="218"/>
      <c r="D302" s="219" t="s">
        <v>154</v>
      </c>
      <c r="E302" s="220" t="s">
        <v>19</v>
      </c>
      <c r="F302" s="221" t="s">
        <v>200</v>
      </c>
      <c r="G302" s="218"/>
      <c r="H302" s="220" t="s">
        <v>19</v>
      </c>
      <c r="I302" s="222"/>
      <c r="J302" s="218"/>
      <c r="K302" s="218"/>
      <c r="L302" s="223"/>
      <c r="M302" s="224"/>
      <c r="N302" s="225"/>
      <c r="O302" s="225"/>
      <c r="P302" s="225"/>
      <c r="Q302" s="225"/>
      <c r="R302" s="225"/>
      <c r="S302" s="225"/>
      <c r="T302" s="22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27" t="s">
        <v>154</v>
      </c>
      <c r="AU302" s="227" t="s">
        <v>152</v>
      </c>
      <c r="AV302" s="13" t="s">
        <v>83</v>
      </c>
      <c r="AW302" s="13" t="s">
        <v>35</v>
      </c>
      <c r="AX302" s="13" t="s">
        <v>75</v>
      </c>
      <c r="AY302" s="227" t="s">
        <v>142</v>
      </c>
    </row>
    <row r="303" s="14" customFormat="1">
      <c r="A303" s="14"/>
      <c r="B303" s="228"/>
      <c r="C303" s="229"/>
      <c r="D303" s="219" t="s">
        <v>154</v>
      </c>
      <c r="E303" s="230" t="s">
        <v>19</v>
      </c>
      <c r="F303" s="231" t="s">
        <v>384</v>
      </c>
      <c r="G303" s="229"/>
      <c r="H303" s="232">
        <v>0.20000000000000001</v>
      </c>
      <c r="I303" s="233"/>
      <c r="J303" s="229"/>
      <c r="K303" s="229"/>
      <c r="L303" s="234"/>
      <c r="M303" s="235"/>
      <c r="N303" s="236"/>
      <c r="O303" s="236"/>
      <c r="P303" s="236"/>
      <c r="Q303" s="236"/>
      <c r="R303" s="236"/>
      <c r="S303" s="236"/>
      <c r="T303" s="237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38" t="s">
        <v>154</v>
      </c>
      <c r="AU303" s="238" t="s">
        <v>152</v>
      </c>
      <c r="AV303" s="14" t="s">
        <v>85</v>
      </c>
      <c r="AW303" s="14" t="s">
        <v>35</v>
      </c>
      <c r="AX303" s="14" t="s">
        <v>75</v>
      </c>
      <c r="AY303" s="238" t="s">
        <v>142</v>
      </c>
    </row>
    <row r="304" s="13" customFormat="1">
      <c r="A304" s="13"/>
      <c r="B304" s="217"/>
      <c r="C304" s="218"/>
      <c r="D304" s="219" t="s">
        <v>154</v>
      </c>
      <c r="E304" s="220" t="s">
        <v>19</v>
      </c>
      <c r="F304" s="221" t="s">
        <v>202</v>
      </c>
      <c r="G304" s="218"/>
      <c r="H304" s="220" t="s">
        <v>19</v>
      </c>
      <c r="I304" s="222"/>
      <c r="J304" s="218"/>
      <c r="K304" s="218"/>
      <c r="L304" s="223"/>
      <c r="M304" s="224"/>
      <c r="N304" s="225"/>
      <c r="O304" s="225"/>
      <c r="P304" s="225"/>
      <c r="Q304" s="225"/>
      <c r="R304" s="225"/>
      <c r="S304" s="225"/>
      <c r="T304" s="22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27" t="s">
        <v>154</v>
      </c>
      <c r="AU304" s="227" t="s">
        <v>152</v>
      </c>
      <c r="AV304" s="13" t="s">
        <v>83</v>
      </c>
      <c r="AW304" s="13" t="s">
        <v>35</v>
      </c>
      <c r="AX304" s="13" t="s">
        <v>75</v>
      </c>
      <c r="AY304" s="227" t="s">
        <v>142</v>
      </c>
    </row>
    <row r="305" s="14" customFormat="1">
      <c r="A305" s="14"/>
      <c r="B305" s="228"/>
      <c r="C305" s="229"/>
      <c r="D305" s="219" t="s">
        <v>154</v>
      </c>
      <c r="E305" s="230" t="s">
        <v>19</v>
      </c>
      <c r="F305" s="231" t="s">
        <v>385</v>
      </c>
      <c r="G305" s="229"/>
      <c r="H305" s="232">
        <v>1.728</v>
      </c>
      <c r="I305" s="233"/>
      <c r="J305" s="229"/>
      <c r="K305" s="229"/>
      <c r="L305" s="234"/>
      <c r="M305" s="235"/>
      <c r="N305" s="236"/>
      <c r="O305" s="236"/>
      <c r="P305" s="236"/>
      <c r="Q305" s="236"/>
      <c r="R305" s="236"/>
      <c r="S305" s="236"/>
      <c r="T305" s="237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38" t="s">
        <v>154</v>
      </c>
      <c r="AU305" s="238" t="s">
        <v>152</v>
      </c>
      <c r="AV305" s="14" t="s">
        <v>85</v>
      </c>
      <c r="AW305" s="14" t="s">
        <v>35</v>
      </c>
      <c r="AX305" s="14" t="s">
        <v>75</v>
      </c>
      <c r="AY305" s="238" t="s">
        <v>142</v>
      </c>
    </row>
    <row r="306" s="13" customFormat="1">
      <c r="A306" s="13"/>
      <c r="B306" s="217"/>
      <c r="C306" s="218"/>
      <c r="D306" s="219" t="s">
        <v>154</v>
      </c>
      <c r="E306" s="220" t="s">
        <v>19</v>
      </c>
      <c r="F306" s="221" t="s">
        <v>204</v>
      </c>
      <c r="G306" s="218"/>
      <c r="H306" s="220" t="s">
        <v>19</v>
      </c>
      <c r="I306" s="222"/>
      <c r="J306" s="218"/>
      <c r="K306" s="218"/>
      <c r="L306" s="223"/>
      <c r="M306" s="224"/>
      <c r="N306" s="225"/>
      <c r="O306" s="225"/>
      <c r="P306" s="225"/>
      <c r="Q306" s="225"/>
      <c r="R306" s="225"/>
      <c r="S306" s="225"/>
      <c r="T306" s="22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27" t="s">
        <v>154</v>
      </c>
      <c r="AU306" s="227" t="s">
        <v>152</v>
      </c>
      <c r="AV306" s="13" t="s">
        <v>83</v>
      </c>
      <c r="AW306" s="13" t="s">
        <v>35</v>
      </c>
      <c r="AX306" s="13" t="s">
        <v>75</v>
      </c>
      <c r="AY306" s="227" t="s">
        <v>142</v>
      </c>
    </row>
    <row r="307" s="14" customFormat="1">
      <c r="A307" s="14"/>
      <c r="B307" s="228"/>
      <c r="C307" s="229"/>
      <c r="D307" s="219" t="s">
        <v>154</v>
      </c>
      <c r="E307" s="230" t="s">
        <v>19</v>
      </c>
      <c r="F307" s="231" t="s">
        <v>386</v>
      </c>
      <c r="G307" s="229"/>
      <c r="H307" s="232">
        <v>1.472</v>
      </c>
      <c r="I307" s="233"/>
      <c r="J307" s="229"/>
      <c r="K307" s="229"/>
      <c r="L307" s="234"/>
      <c r="M307" s="235"/>
      <c r="N307" s="236"/>
      <c r="O307" s="236"/>
      <c r="P307" s="236"/>
      <c r="Q307" s="236"/>
      <c r="R307" s="236"/>
      <c r="S307" s="236"/>
      <c r="T307" s="237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38" t="s">
        <v>154</v>
      </c>
      <c r="AU307" s="238" t="s">
        <v>152</v>
      </c>
      <c r="AV307" s="14" t="s">
        <v>85</v>
      </c>
      <c r="AW307" s="14" t="s">
        <v>35</v>
      </c>
      <c r="AX307" s="14" t="s">
        <v>75</v>
      </c>
      <c r="AY307" s="238" t="s">
        <v>142</v>
      </c>
    </row>
    <row r="308" s="2" customFormat="1" ht="24.15" customHeight="1">
      <c r="A308" s="38"/>
      <c r="B308" s="39"/>
      <c r="C308" s="204" t="s">
        <v>387</v>
      </c>
      <c r="D308" s="204" t="s">
        <v>146</v>
      </c>
      <c r="E308" s="205" t="s">
        <v>388</v>
      </c>
      <c r="F308" s="206" t="s">
        <v>389</v>
      </c>
      <c r="G308" s="207" t="s">
        <v>160</v>
      </c>
      <c r="H308" s="208">
        <v>15.327999999999999</v>
      </c>
      <c r="I308" s="209"/>
      <c r="J308" s="210">
        <f>ROUND(I308*H308,2)</f>
        <v>0</v>
      </c>
      <c r="K308" s="206" t="s">
        <v>150</v>
      </c>
      <c r="L308" s="44"/>
      <c r="M308" s="211" t="s">
        <v>19</v>
      </c>
      <c r="N308" s="212" t="s">
        <v>46</v>
      </c>
      <c r="O308" s="84"/>
      <c r="P308" s="213">
        <f>O308*H308</f>
        <v>0</v>
      </c>
      <c r="Q308" s="213">
        <v>2.45329</v>
      </c>
      <c r="R308" s="213">
        <f>Q308*H308</f>
        <v>37.60402912</v>
      </c>
      <c r="S308" s="213">
        <v>0</v>
      </c>
      <c r="T308" s="214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15" t="s">
        <v>151</v>
      </c>
      <c r="AT308" s="215" t="s">
        <v>146</v>
      </c>
      <c r="AU308" s="215" t="s">
        <v>152</v>
      </c>
      <c r="AY308" s="17" t="s">
        <v>142</v>
      </c>
      <c r="BE308" s="216">
        <f>IF(N308="základní",J308,0)</f>
        <v>0</v>
      </c>
      <c r="BF308" s="216">
        <f>IF(N308="snížená",J308,0)</f>
        <v>0</v>
      </c>
      <c r="BG308" s="216">
        <f>IF(N308="zákl. přenesená",J308,0)</f>
        <v>0</v>
      </c>
      <c r="BH308" s="216">
        <f>IF(N308="sníž. přenesená",J308,0)</f>
        <v>0</v>
      </c>
      <c r="BI308" s="216">
        <f>IF(N308="nulová",J308,0)</f>
        <v>0</v>
      </c>
      <c r="BJ308" s="17" t="s">
        <v>83</v>
      </c>
      <c r="BK308" s="216">
        <f>ROUND(I308*H308,2)</f>
        <v>0</v>
      </c>
      <c r="BL308" s="17" t="s">
        <v>151</v>
      </c>
      <c r="BM308" s="215" t="s">
        <v>390</v>
      </c>
    </row>
    <row r="309" s="13" customFormat="1">
      <c r="A309" s="13"/>
      <c r="B309" s="217"/>
      <c r="C309" s="218"/>
      <c r="D309" s="219" t="s">
        <v>154</v>
      </c>
      <c r="E309" s="220" t="s">
        <v>19</v>
      </c>
      <c r="F309" s="221" t="s">
        <v>200</v>
      </c>
      <c r="G309" s="218"/>
      <c r="H309" s="220" t="s">
        <v>19</v>
      </c>
      <c r="I309" s="222"/>
      <c r="J309" s="218"/>
      <c r="K309" s="218"/>
      <c r="L309" s="223"/>
      <c r="M309" s="224"/>
      <c r="N309" s="225"/>
      <c r="O309" s="225"/>
      <c r="P309" s="225"/>
      <c r="Q309" s="225"/>
      <c r="R309" s="225"/>
      <c r="S309" s="225"/>
      <c r="T309" s="22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27" t="s">
        <v>154</v>
      </c>
      <c r="AU309" s="227" t="s">
        <v>152</v>
      </c>
      <c r="AV309" s="13" t="s">
        <v>83</v>
      </c>
      <c r="AW309" s="13" t="s">
        <v>35</v>
      </c>
      <c r="AX309" s="13" t="s">
        <v>75</v>
      </c>
      <c r="AY309" s="227" t="s">
        <v>142</v>
      </c>
    </row>
    <row r="310" s="14" customFormat="1">
      <c r="A310" s="14"/>
      <c r="B310" s="228"/>
      <c r="C310" s="229"/>
      <c r="D310" s="219" t="s">
        <v>154</v>
      </c>
      <c r="E310" s="230" t="s">
        <v>19</v>
      </c>
      <c r="F310" s="231" t="s">
        <v>201</v>
      </c>
      <c r="G310" s="229"/>
      <c r="H310" s="232">
        <v>0.80000000000000004</v>
      </c>
      <c r="I310" s="233"/>
      <c r="J310" s="229"/>
      <c r="K310" s="229"/>
      <c r="L310" s="234"/>
      <c r="M310" s="235"/>
      <c r="N310" s="236"/>
      <c r="O310" s="236"/>
      <c r="P310" s="236"/>
      <c r="Q310" s="236"/>
      <c r="R310" s="236"/>
      <c r="S310" s="236"/>
      <c r="T310" s="237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38" t="s">
        <v>154</v>
      </c>
      <c r="AU310" s="238" t="s">
        <v>152</v>
      </c>
      <c r="AV310" s="14" t="s">
        <v>85</v>
      </c>
      <c r="AW310" s="14" t="s">
        <v>35</v>
      </c>
      <c r="AX310" s="14" t="s">
        <v>75</v>
      </c>
      <c r="AY310" s="238" t="s">
        <v>142</v>
      </c>
    </row>
    <row r="311" s="13" customFormat="1">
      <c r="A311" s="13"/>
      <c r="B311" s="217"/>
      <c r="C311" s="218"/>
      <c r="D311" s="219" t="s">
        <v>154</v>
      </c>
      <c r="E311" s="220" t="s">
        <v>19</v>
      </c>
      <c r="F311" s="221" t="s">
        <v>202</v>
      </c>
      <c r="G311" s="218"/>
      <c r="H311" s="220" t="s">
        <v>19</v>
      </c>
      <c r="I311" s="222"/>
      <c r="J311" s="218"/>
      <c r="K311" s="218"/>
      <c r="L311" s="223"/>
      <c r="M311" s="224"/>
      <c r="N311" s="225"/>
      <c r="O311" s="225"/>
      <c r="P311" s="225"/>
      <c r="Q311" s="225"/>
      <c r="R311" s="225"/>
      <c r="S311" s="225"/>
      <c r="T311" s="22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27" t="s">
        <v>154</v>
      </c>
      <c r="AU311" s="227" t="s">
        <v>152</v>
      </c>
      <c r="AV311" s="13" t="s">
        <v>83</v>
      </c>
      <c r="AW311" s="13" t="s">
        <v>35</v>
      </c>
      <c r="AX311" s="13" t="s">
        <v>75</v>
      </c>
      <c r="AY311" s="227" t="s">
        <v>142</v>
      </c>
    </row>
    <row r="312" s="14" customFormat="1">
      <c r="A312" s="14"/>
      <c r="B312" s="228"/>
      <c r="C312" s="229"/>
      <c r="D312" s="219" t="s">
        <v>154</v>
      </c>
      <c r="E312" s="230" t="s">
        <v>19</v>
      </c>
      <c r="F312" s="231" t="s">
        <v>391</v>
      </c>
      <c r="G312" s="229"/>
      <c r="H312" s="232">
        <v>8.6400000000000006</v>
      </c>
      <c r="I312" s="233"/>
      <c r="J312" s="229"/>
      <c r="K312" s="229"/>
      <c r="L312" s="234"/>
      <c r="M312" s="235"/>
      <c r="N312" s="236"/>
      <c r="O312" s="236"/>
      <c r="P312" s="236"/>
      <c r="Q312" s="236"/>
      <c r="R312" s="236"/>
      <c r="S312" s="236"/>
      <c r="T312" s="237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38" t="s">
        <v>154</v>
      </c>
      <c r="AU312" s="238" t="s">
        <v>152</v>
      </c>
      <c r="AV312" s="14" t="s">
        <v>85</v>
      </c>
      <c r="AW312" s="14" t="s">
        <v>35</v>
      </c>
      <c r="AX312" s="14" t="s">
        <v>75</v>
      </c>
      <c r="AY312" s="238" t="s">
        <v>142</v>
      </c>
    </row>
    <row r="313" s="13" customFormat="1">
      <c r="A313" s="13"/>
      <c r="B313" s="217"/>
      <c r="C313" s="218"/>
      <c r="D313" s="219" t="s">
        <v>154</v>
      </c>
      <c r="E313" s="220" t="s">
        <v>19</v>
      </c>
      <c r="F313" s="221" t="s">
        <v>204</v>
      </c>
      <c r="G313" s="218"/>
      <c r="H313" s="220" t="s">
        <v>19</v>
      </c>
      <c r="I313" s="222"/>
      <c r="J313" s="218"/>
      <c r="K313" s="218"/>
      <c r="L313" s="223"/>
      <c r="M313" s="224"/>
      <c r="N313" s="225"/>
      <c r="O313" s="225"/>
      <c r="P313" s="225"/>
      <c r="Q313" s="225"/>
      <c r="R313" s="225"/>
      <c r="S313" s="225"/>
      <c r="T313" s="22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27" t="s">
        <v>154</v>
      </c>
      <c r="AU313" s="227" t="s">
        <v>152</v>
      </c>
      <c r="AV313" s="13" t="s">
        <v>83</v>
      </c>
      <c r="AW313" s="13" t="s">
        <v>35</v>
      </c>
      <c r="AX313" s="13" t="s">
        <v>75</v>
      </c>
      <c r="AY313" s="227" t="s">
        <v>142</v>
      </c>
    </row>
    <row r="314" s="14" customFormat="1">
      <c r="A314" s="14"/>
      <c r="B314" s="228"/>
      <c r="C314" s="229"/>
      <c r="D314" s="219" t="s">
        <v>154</v>
      </c>
      <c r="E314" s="230" t="s">
        <v>19</v>
      </c>
      <c r="F314" s="231" t="s">
        <v>392</v>
      </c>
      <c r="G314" s="229"/>
      <c r="H314" s="232">
        <v>5.8879999999999999</v>
      </c>
      <c r="I314" s="233"/>
      <c r="J314" s="229"/>
      <c r="K314" s="229"/>
      <c r="L314" s="234"/>
      <c r="M314" s="235"/>
      <c r="N314" s="236"/>
      <c r="O314" s="236"/>
      <c r="P314" s="236"/>
      <c r="Q314" s="236"/>
      <c r="R314" s="236"/>
      <c r="S314" s="236"/>
      <c r="T314" s="237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38" t="s">
        <v>154</v>
      </c>
      <c r="AU314" s="238" t="s">
        <v>152</v>
      </c>
      <c r="AV314" s="14" t="s">
        <v>85</v>
      </c>
      <c r="AW314" s="14" t="s">
        <v>35</v>
      </c>
      <c r="AX314" s="14" t="s">
        <v>75</v>
      </c>
      <c r="AY314" s="238" t="s">
        <v>142</v>
      </c>
    </row>
    <row r="315" s="2" customFormat="1" ht="14.4" customHeight="1">
      <c r="A315" s="38"/>
      <c r="B315" s="39"/>
      <c r="C315" s="204" t="s">
        <v>393</v>
      </c>
      <c r="D315" s="204" t="s">
        <v>146</v>
      </c>
      <c r="E315" s="205" t="s">
        <v>394</v>
      </c>
      <c r="F315" s="206" t="s">
        <v>395</v>
      </c>
      <c r="G315" s="207" t="s">
        <v>149</v>
      </c>
      <c r="H315" s="208">
        <v>49.920000000000002</v>
      </c>
      <c r="I315" s="209"/>
      <c r="J315" s="210">
        <f>ROUND(I315*H315,2)</f>
        <v>0</v>
      </c>
      <c r="K315" s="206" t="s">
        <v>150</v>
      </c>
      <c r="L315" s="44"/>
      <c r="M315" s="211" t="s">
        <v>19</v>
      </c>
      <c r="N315" s="212" t="s">
        <v>46</v>
      </c>
      <c r="O315" s="84"/>
      <c r="P315" s="213">
        <f>O315*H315</f>
        <v>0</v>
      </c>
      <c r="Q315" s="213">
        <v>0.00264</v>
      </c>
      <c r="R315" s="213">
        <f>Q315*H315</f>
        <v>0.13178880000000001</v>
      </c>
      <c r="S315" s="213">
        <v>0</v>
      </c>
      <c r="T315" s="214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15" t="s">
        <v>151</v>
      </c>
      <c r="AT315" s="215" t="s">
        <v>146</v>
      </c>
      <c r="AU315" s="215" t="s">
        <v>152</v>
      </c>
      <c r="AY315" s="17" t="s">
        <v>142</v>
      </c>
      <c r="BE315" s="216">
        <f>IF(N315="základní",J315,0)</f>
        <v>0</v>
      </c>
      <c r="BF315" s="216">
        <f>IF(N315="snížená",J315,0)</f>
        <v>0</v>
      </c>
      <c r="BG315" s="216">
        <f>IF(N315="zákl. přenesená",J315,0)</f>
        <v>0</v>
      </c>
      <c r="BH315" s="216">
        <f>IF(N315="sníž. přenesená",J315,0)</f>
        <v>0</v>
      </c>
      <c r="BI315" s="216">
        <f>IF(N315="nulová",J315,0)</f>
        <v>0</v>
      </c>
      <c r="BJ315" s="17" t="s">
        <v>83</v>
      </c>
      <c r="BK315" s="216">
        <f>ROUND(I315*H315,2)</f>
        <v>0</v>
      </c>
      <c r="BL315" s="17" t="s">
        <v>151</v>
      </c>
      <c r="BM315" s="215" t="s">
        <v>396</v>
      </c>
    </row>
    <row r="316" s="13" customFormat="1">
      <c r="A316" s="13"/>
      <c r="B316" s="217"/>
      <c r="C316" s="218"/>
      <c r="D316" s="219" t="s">
        <v>154</v>
      </c>
      <c r="E316" s="220" t="s">
        <v>19</v>
      </c>
      <c r="F316" s="221" t="s">
        <v>200</v>
      </c>
      <c r="G316" s="218"/>
      <c r="H316" s="220" t="s">
        <v>19</v>
      </c>
      <c r="I316" s="222"/>
      <c r="J316" s="218"/>
      <c r="K316" s="218"/>
      <c r="L316" s="223"/>
      <c r="M316" s="224"/>
      <c r="N316" s="225"/>
      <c r="O316" s="225"/>
      <c r="P316" s="225"/>
      <c r="Q316" s="225"/>
      <c r="R316" s="225"/>
      <c r="S316" s="225"/>
      <c r="T316" s="22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27" t="s">
        <v>154</v>
      </c>
      <c r="AU316" s="227" t="s">
        <v>152</v>
      </c>
      <c r="AV316" s="13" t="s">
        <v>83</v>
      </c>
      <c r="AW316" s="13" t="s">
        <v>35</v>
      </c>
      <c r="AX316" s="13" t="s">
        <v>75</v>
      </c>
      <c r="AY316" s="227" t="s">
        <v>142</v>
      </c>
    </row>
    <row r="317" s="14" customFormat="1">
      <c r="A317" s="14"/>
      <c r="B317" s="228"/>
      <c r="C317" s="229"/>
      <c r="D317" s="219" t="s">
        <v>154</v>
      </c>
      <c r="E317" s="230" t="s">
        <v>19</v>
      </c>
      <c r="F317" s="231" t="s">
        <v>397</v>
      </c>
      <c r="G317" s="229"/>
      <c r="H317" s="232">
        <v>3.2000000000000002</v>
      </c>
      <c r="I317" s="233"/>
      <c r="J317" s="229"/>
      <c r="K317" s="229"/>
      <c r="L317" s="234"/>
      <c r="M317" s="235"/>
      <c r="N317" s="236"/>
      <c r="O317" s="236"/>
      <c r="P317" s="236"/>
      <c r="Q317" s="236"/>
      <c r="R317" s="236"/>
      <c r="S317" s="236"/>
      <c r="T317" s="237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38" t="s">
        <v>154</v>
      </c>
      <c r="AU317" s="238" t="s">
        <v>152</v>
      </c>
      <c r="AV317" s="14" t="s">
        <v>85</v>
      </c>
      <c r="AW317" s="14" t="s">
        <v>35</v>
      </c>
      <c r="AX317" s="14" t="s">
        <v>75</v>
      </c>
      <c r="AY317" s="238" t="s">
        <v>142</v>
      </c>
    </row>
    <row r="318" s="13" customFormat="1">
      <c r="A318" s="13"/>
      <c r="B318" s="217"/>
      <c r="C318" s="218"/>
      <c r="D318" s="219" t="s">
        <v>154</v>
      </c>
      <c r="E318" s="220" t="s">
        <v>19</v>
      </c>
      <c r="F318" s="221" t="s">
        <v>202</v>
      </c>
      <c r="G318" s="218"/>
      <c r="H318" s="220" t="s">
        <v>19</v>
      </c>
      <c r="I318" s="222"/>
      <c r="J318" s="218"/>
      <c r="K318" s="218"/>
      <c r="L318" s="223"/>
      <c r="M318" s="224"/>
      <c r="N318" s="225"/>
      <c r="O318" s="225"/>
      <c r="P318" s="225"/>
      <c r="Q318" s="225"/>
      <c r="R318" s="225"/>
      <c r="S318" s="225"/>
      <c r="T318" s="22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27" t="s">
        <v>154</v>
      </c>
      <c r="AU318" s="227" t="s">
        <v>152</v>
      </c>
      <c r="AV318" s="13" t="s">
        <v>83</v>
      </c>
      <c r="AW318" s="13" t="s">
        <v>35</v>
      </c>
      <c r="AX318" s="13" t="s">
        <v>75</v>
      </c>
      <c r="AY318" s="227" t="s">
        <v>142</v>
      </c>
    </row>
    <row r="319" s="14" customFormat="1">
      <c r="A319" s="14"/>
      <c r="B319" s="228"/>
      <c r="C319" s="229"/>
      <c r="D319" s="219" t="s">
        <v>154</v>
      </c>
      <c r="E319" s="230" t="s">
        <v>19</v>
      </c>
      <c r="F319" s="231" t="s">
        <v>398</v>
      </c>
      <c r="G319" s="229"/>
      <c r="H319" s="232">
        <v>17.280000000000001</v>
      </c>
      <c r="I319" s="233"/>
      <c r="J319" s="229"/>
      <c r="K319" s="229"/>
      <c r="L319" s="234"/>
      <c r="M319" s="235"/>
      <c r="N319" s="236"/>
      <c r="O319" s="236"/>
      <c r="P319" s="236"/>
      <c r="Q319" s="236"/>
      <c r="R319" s="236"/>
      <c r="S319" s="236"/>
      <c r="T319" s="237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38" t="s">
        <v>154</v>
      </c>
      <c r="AU319" s="238" t="s">
        <v>152</v>
      </c>
      <c r="AV319" s="14" t="s">
        <v>85</v>
      </c>
      <c r="AW319" s="14" t="s">
        <v>35</v>
      </c>
      <c r="AX319" s="14" t="s">
        <v>75</v>
      </c>
      <c r="AY319" s="238" t="s">
        <v>142</v>
      </c>
    </row>
    <row r="320" s="13" customFormat="1">
      <c r="A320" s="13"/>
      <c r="B320" s="217"/>
      <c r="C320" s="218"/>
      <c r="D320" s="219" t="s">
        <v>154</v>
      </c>
      <c r="E320" s="220" t="s">
        <v>19</v>
      </c>
      <c r="F320" s="221" t="s">
        <v>204</v>
      </c>
      <c r="G320" s="218"/>
      <c r="H320" s="220" t="s">
        <v>19</v>
      </c>
      <c r="I320" s="222"/>
      <c r="J320" s="218"/>
      <c r="K320" s="218"/>
      <c r="L320" s="223"/>
      <c r="M320" s="224"/>
      <c r="N320" s="225"/>
      <c r="O320" s="225"/>
      <c r="P320" s="225"/>
      <c r="Q320" s="225"/>
      <c r="R320" s="225"/>
      <c r="S320" s="225"/>
      <c r="T320" s="22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27" t="s">
        <v>154</v>
      </c>
      <c r="AU320" s="227" t="s">
        <v>152</v>
      </c>
      <c r="AV320" s="13" t="s">
        <v>83</v>
      </c>
      <c r="AW320" s="13" t="s">
        <v>35</v>
      </c>
      <c r="AX320" s="13" t="s">
        <v>75</v>
      </c>
      <c r="AY320" s="227" t="s">
        <v>142</v>
      </c>
    </row>
    <row r="321" s="14" customFormat="1">
      <c r="A321" s="14"/>
      <c r="B321" s="228"/>
      <c r="C321" s="229"/>
      <c r="D321" s="219" t="s">
        <v>154</v>
      </c>
      <c r="E321" s="230" t="s">
        <v>19</v>
      </c>
      <c r="F321" s="231" t="s">
        <v>399</v>
      </c>
      <c r="G321" s="229"/>
      <c r="H321" s="232">
        <v>29.440000000000001</v>
      </c>
      <c r="I321" s="233"/>
      <c r="J321" s="229"/>
      <c r="K321" s="229"/>
      <c r="L321" s="234"/>
      <c r="M321" s="235"/>
      <c r="N321" s="236"/>
      <c r="O321" s="236"/>
      <c r="P321" s="236"/>
      <c r="Q321" s="236"/>
      <c r="R321" s="236"/>
      <c r="S321" s="236"/>
      <c r="T321" s="237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38" t="s">
        <v>154</v>
      </c>
      <c r="AU321" s="238" t="s">
        <v>152</v>
      </c>
      <c r="AV321" s="14" t="s">
        <v>85</v>
      </c>
      <c r="AW321" s="14" t="s">
        <v>35</v>
      </c>
      <c r="AX321" s="14" t="s">
        <v>75</v>
      </c>
      <c r="AY321" s="238" t="s">
        <v>142</v>
      </c>
    </row>
    <row r="322" s="2" customFormat="1" ht="14.4" customHeight="1">
      <c r="A322" s="38"/>
      <c r="B322" s="39"/>
      <c r="C322" s="204" t="s">
        <v>400</v>
      </c>
      <c r="D322" s="204" t="s">
        <v>146</v>
      </c>
      <c r="E322" s="205" t="s">
        <v>401</v>
      </c>
      <c r="F322" s="206" t="s">
        <v>402</v>
      </c>
      <c r="G322" s="207" t="s">
        <v>149</v>
      </c>
      <c r="H322" s="208">
        <v>49.920000000000002</v>
      </c>
      <c r="I322" s="209"/>
      <c r="J322" s="210">
        <f>ROUND(I322*H322,2)</f>
        <v>0</v>
      </c>
      <c r="K322" s="206" t="s">
        <v>150</v>
      </c>
      <c r="L322" s="44"/>
      <c r="M322" s="211" t="s">
        <v>19</v>
      </c>
      <c r="N322" s="212" t="s">
        <v>46</v>
      </c>
      <c r="O322" s="84"/>
      <c r="P322" s="213">
        <f>O322*H322</f>
        <v>0</v>
      </c>
      <c r="Q322" s="213">
        <v>0</v>
      </c>
      <c r="R322" s="213">
        <f>Q322*H322</f>
        <v>0</v>
      </c>
      <c r="S322" s="213">
        <v>0</v>
      </c>
      <c r="T322" s="214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15" t="s">
        <v>151</v>
      </c>
      <c r="AT322" s="215" t="s">
        <v>146</v>
      </c>
      <c r="AU322" s="215" t="s">
        <v>152</v>
      </c>
      <c r="AY322" s="17" t="s">
        <v>142</v>
      </c>
      <c r="BE322" s="216">
        <f>IF(N322="základní",J322,0)</f>
        <v>0</v>
      </c>
      <c r="BF322" s="216">
        <f>IF(N322="snížená",J322,0)</f>
        <v>0</v>
      </c>
      <c r="BG322" s="216">
        <f>IF(N322="zákl. přenesená",J322,0)</f>
        <v>0</v>
      </c>
      <c r="BH322" s="216">
        <f>IF(N322="sníž. přenesená",J322,0)</f>
        <v>0</v>
      </c>
      <c r="BI322" s="216">
        <f>IF(N322="nulová",J322,0)</f>
        <v>0</v>
      </c>
      <c r="BJ322" s="17" t="s">
        <v>83</v>
      </c>
      <c r="BK322" s="216">
        <f>ROUND(I322*H322,2)</f>
        <v>0</v>
      </c>
      <c r="BL322" s="17" t="s">
        <v>151</v>
      </c>
      <c r="BM322" s="215" t="s">
        <v>403</v>
      </c>
    </row>
    <row r="323" s="13" customFormat="1">
      <c r="A323" s="13"/>
      <c r="B323" s="217"/>
      <c r="C323" s="218"/>
      <c r="D323" s="219" t="s">
        <v>154</v>
      </c>
      <c r="E323" s="220" t="s">
        <v>19</v>
      </c>
      <c r="F323" s="221" t="s">
        <v>404</v>
      </c>
      <c r="G323" s="218"/>
      <c r="H323" s="220" t="s">
        <v>19</v>
      </c>
      <c r="I323" s="222"/>
      <c r="J323" s="218"/>
      <c r="K323" s="218"/>
      <c r="L323" s="223"/>
      <c r="M323" s="224"/>
      <c r="N323" s="225"/>
      <c r="O323" s="225"/>
      <c r="P323" s="225"/>
      <c r="Q323" s="225"/>
      <c r="R323" s="225"/>
      <c r="S323" s="225"/>
      <c r="T323" s="22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27" t="s">
        <v>154</v>
      </c>
      <c r="AU323" s="227" t="s">
        <v>152</v>
      </c>
      <c r="AV323" s="13" t="s">
        <v>83</v>
      </c>
      <c r="AW323" s="13" t="s">
        <v>35</v>
      </c>
      <c r="AX323" s="13" t="s">
        <v>75</v>
      </c>
      <c r="AY323" s="227" t="s">
        <v>142</v>
      </c>
    </row>
    <row r="324" s="14" customFormat="1">
      <c r="A324" s="14"/>
      <c r="B324" s="228"/>
      <c r="C324" s="229"/>
      <c r="D324" s="219" t="s">
        <v>154</v>
      </c>
      <c r="E324" s="230" t="s">
        <v>19</v>
      </c>
      <c r="F324" s="231" t="s">
        <v>405</v>
      </c>
      <c r="G324" s="229"/>
      <c r="H324" s="232">
        <v>49.920000000000002</v>
      </c>
      <c r="I324" s="233"/>
      <c r="J324" s="229"/>
      <c r="K324" s="229"/>
      <c r="L324" s="234"/>
      <c r="M324" s="235"/>
      <c r="N324" s="236"/>
      <c r="O324" s="236"/>
      <c r="P324" s="236"/>
      <c r="Q324" s="236"/>
      <c r="R324" s="236"/>
      <c r="S324" s="236"/>
      <c r="T324" s="237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38" t="s">
        <v>154</v>
      </c>
      <c r="AU324" s="238" t="s">
        <v>152</v>
      </c>
      <c r="AV324" s="14" t="s">
        <v>85</v>
      </c>
      <c r="AW324" s="14" t="s">
        <v>35</v>
      </c>
      <c r="AX324" s="14" t="s">
        <v>75</v>
      </c>
      <c r="AY324" s="238" t="s">
        <v>142</v>
      </c>
    </row>
    <row r="325" s="2" customFormat="1" ht="49.05" customHeight="1">
      <c r="A325" s="38"/>
      <c r="B325" s="39"/>
      <c r="C325" s="204" t="s">
        <v>406</v>
      </c>
      <c r="D325" s="204" t="s">
        <v>146</v>
      </c>
      <c r="E325" s="205" t="s">
        <v>407</v>
      </c>
      <c r="F325" s="206" t="s">
        <v>408</v>
      </c>
      <c r="G325" s="207" t="s">
        <v>409</v>
      </c>
      <c r="H325" s="208">
        <v>4</v>
      </c>
      <c r="I325" s="209"/>
      <c r="J325" s="210">
        <f>ROUND(I325*H325,2)</f>
        <v>0</v>
      </c>
      <c r="K325" s="206" t="s">
        <v>150</v>
      </c>
      <c r="L325" s="44"/>
      <c r="M325" s="211" t="s">
        <v>19</v>
      </c>
      <c r="N325" s="212" t="s">
        <v>46</v>
      </c>
      <c r="O325" s="84"/>
      <c r="P325" s="213">
        <f>O325*H325</f>
        <v>0</v>
      </c>
      <c r="Q325" s="213">
        <v>0.0049800000000000001</v>
      </c>
      <c r="R325" s="213">
        <f>Q325*H325</f>
        <v>0.01992</v>
      </c>
      <c r="S325" s="213">
        <v>0</v>
      </c>
      <c r="T325" s="214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15" t="s">
        <v>151</v>
      </c>
      <c r="AT325" s="215" t="s">
        <v>146</v>
      </c>
      <c r="AU325" s="215" t="s">
        <v>152</v>
      </c>
      <c r="AY325" s="17" t="s">
        <v>142</v>
      </c>
      <c r="BE325" s="216">
        <f>IF(N325="základní",J325,0)</f>
        <v>0</v>
      </c>
      <c r="BF325" s="216">
        <f>IF(N325="snížená",J325,0)</f>
        <v>0</v>
      </c>
      <c r="BG325" s="216">
        <f>IF(N325="zákl. přenesená",J325,0)</f>
        <v>0</v>
      </c>
      <c r="BH325" s="216">
        <f>IF(N325="sníž. přenesená",J325,0)</f>
        <v>0</v>
      </c>
      <c r="BI325" s="216">
        <f>IF(N325="nulová",J325,0)</f>
        <v>0</v>
      </c>
      <c r="BJ325" s="17" t="s">
        <v>83</v>
      </c>
      <c r="BK325" s="216">
        <f>ROUND(I325*H325,2)</f>
        <v>0</v>
      </c>
      <c r="BL325" s="17" t="s">
        <v>151</v>
      </c>
      <c r="BM325" s="215" t="s">
        <v>410</v>
      </c>
    </row>
    <row r="326" s="13" customFormat="1">
      <c r="A326" s="13"/>
      <c r="B326" s="217"/>
      <c r="C326" s="218"/>
      <c r="D326" s="219" t="s">
        <v>154</v>
      </c>
      <c r="E326" s="220" t="s">
        <v>19</v>
      </c>
      <c r="F326" s="221" t="s">
        <v>200</v>
      </c>
      <c r="G326" s="218"/>
      <c r="H326" s="220" t="s">
        <v>19</v>
      </c>
      <c r="I326" s="222"/>
      <c r="J326" s="218"/>
      <c r="K326" s="218"/>
      <c r="L326" s="223"/>
      <c r="M326" s="224"/>
      <c r="N326" s="225"/>
      <c r="O326" s="225"/>
      <c r="P326" s="225"/>
      <c r="Q326" s="225"/>
      <c r="R326" s="225"/>
      <c r="S326" s="225"/>
      <c r="T326" s="22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27" t="s">
        <v>154</v>
      </c>
      <c r="AU326" s="227" t="s">
        <v>152</v>
      </c>
      <c r="AV326" s="13" t="s">
        <v>83</v>
      </c>
      <c r="AW326" s="13" t="s">
        <v>35</v>
      </c>
      <c r="AX326" s="13" t="s">
        <v>75</v>
      </c>
      <c r="AY326" s="227" t="s">
        <v>142</v>
      </c>
    </row>
    <row r="327" s="14" customFormat="1">
      <c r="A327" s="14"/>
      <c r="B327" s="228"/>
      <c r="C327" s="229"/>
      <c r="D327" s="219" t="s">
        <v>154</v>
      </c>
      <c r="E327" s="230" t="s">
        <v>19</v>
      </c>
      <c r="F327" s="231" t="s">
        <v>151</v>
      </c>
      <c r="G327" s="229"/>
      <c r="H327" s="232">
        <v>4</v>
      </c>
      <c r="I327" s="233"/>
      <c r="J327" s="229"/>
      <c r="K327" s="229"/>
      <c r="L327" s="234"/>
      <c r="M327" s="235"/>
      <c r="N327" s="236"/>
      <c r="O327" s="236"/>
      <c r="P327" s="236"/>
      <c r="Q327" s="236"/>
      <c r="R327" s="236"/>
      <c r="S327" s="236"/>
      <c r="T327" s="237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38" t="s">
        <v>154</v>
      </c>
      <c r="AU327" s="238" t="s">
        <v>152</v>
      </c>
      <c r="AV327" s="14" t="s">
        <v>85</v>
      </c>
      <c r="AW327" s="14" t="s">
        <v>35</v>
      </c>
      <c r="AX327" s="14" t="s">
        <v>75</v>
      </c>
      <c r="AY327" s="238" t="s">
        <v>142</v>
      </c>
    </row>
    <row r="328" s="2" customFormat="1" ht="49.05" customHeight="1">
      <c r="A328" s="38"/>
      <c r="B328" s="39"/>
      <c r="C328" s="204" t="s">
        <v>411</v>
      </c>
      <c r="D328" s="204" t="s">
        <v>146</v>
      </c>
      <c r="E328" s="205" t="s">
        <v>412</v>
      </c>
      <c r="F328" s="206" t="s">
        <v>413</v>
      </c>
      <c r="G328" s="207" t="s">
        <v>409</v>
      </c>
      <c r="H328" s="208">
        <v>64</v>
      </c>
      <c r="I328" s="209"/>
      <c r="J328" s="210">
        <f>ROUND(I328*H328,2)</f>
        <v>0</v>
      </c>
      <c r="K328" s="206" t="s">
        <v>150</v>
      </c>
      <c r="L328" s="44"/>
      <c r="M328" s="211" t="s">
        <v>19</v>
      </c>
      <c r="N328" s="212" t="s">
        <v>46</v>
      </c>
      <c r="O328" s="84"/>
      <c r="P328" s="213">
        <f>O328*H328</f>
        <v>0</v>
      </c>
      <c r="Q328" s="213">
        <v>0.0094000000000000004</v>
      </c>
      <c r="R328" s="213">
        <f>Q328*H328</f>
        <v>0.60160000000000002</v>
      </c>
      <c r="S328" s="213">
        <v>0</v>
      </c>
      <c r="T328" s="214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5" t="s">
        <v>151</v>
      </c>
      <c r="AT328" s="215" t="s">
        <v>146</v>
      </c>
      <c r="AU328" s="215" t="s">
        <v>152</v>
      </c>
      <c r="AY328" s="17" t="s">
        <v>142</v>
      </c>
      <c r="BE328" s="216">
        <f>IF(N328="základní",J328,0)</f>
        <v>0</v>
      </c>
      <c r="BF328" s="216">
        <f>IF(N328="snížená",J328,0)</f>
        <v>0</v>
      </c>
      <c r="BG328" s="216">
        <f>IF(N328="zákl. přenesená",J328,0)</f>
        <v>0</v>
      </c>
      <c r="BH328" s="216">
        <f>IF(N328="sníž. přenesená",J328,0)</f>
        <v>0</v>
      </c>
      <c r="BI328" s="216">
        <f>IF(N328="nulová",J328,0)</f>
        <v>0</v>
      </c>
      <c r="BJ328" s="17" t="s">
        <v>83</v>
      </c>
      <c r="BK328" s="216">
        <f>ROUND(I328*H328,2)</f>
        <v>0</v>
      </c>
      <c r="BL328" s="17" t="s">
        <v>151</v>
      </c>
      <c r="BM328" s="215" t="s">
        <v>414</v>
      </c>
    </row>
    <row r="329" s="13" customFormat="1">
      <c r="A329" s="13"/>
      <c r="B329" s="217"/>
      <c r="C329" s="218"/>
      <c r="D329" s="219" t="s">
        <v>154</v>
      </c>
      <c r="E329" s="220" t="s">
        <v>19</v>
      </c>
      <c r="F329" s="221" t="s">
        <v>202</v>
      </c>
      <c r="G329" s="218"/>
      <c r="H329" s="220" t="s">
        <v>19</v>
      </c>
      <c r="I329" s="222"/>
      <c r="J329" s="218"/>
      <c r="K329" s="218"/>
      <c r="L329" s="223"/>
      <c r="M329" s="224"/>
      <c r="N329" s="225"/>
      <c r="O329" s="225"/>
      <c r="P329" s="225"/>
      <c r="Q329" s="225"/>
      <c r="R329" s="225"/>
      <c r="S329" s="225"/>
      <c r="T329" s="22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27" t="s">
        <v>154</v>
      </c>
      <c r="AU329" s="227" t="s">
        <v>152</v>
      </c>
      <c r="AV329" s="13" t="s">
        <v>83</v>
      </c>
      <c r="AW329" s="13" t="s">
        <v>35</v>
      </c>
      <c r="AX329" s="13" t="s">
        <v>75</v>
      </c>
      <c r="AY329" s="227" t="s">
        <v>142</v>
      </c>
    </row>
    <row r="330" s="14" customFormat="1">
      <c r="A330" s="14"/>
      <c r="B330" s="228"/>
      <c r="C330" s="229"/>
      <c r="D330" s="219" t="s">
        <v>154</v>
      </c>
      <c r="E330" s="230" t="s">
        <v>19</v>
      </c>
      <c r="F330" s="231" t="s">
        <v>268</v>
      </c>
      <c r="G330" s="229"/>
      <c r="H330" s="232">
        <v>18</v>
      </c>
      <c r="I330" s="233"/>
      <c r="J330" s="229"/>
      <c r="K330" s="229"/>
      <c r="L330" s="234"/>
      <c r="M330" s="235"/>
      <c r="N330" s="236"/>
      <c r="O330" s="236"/>
      <c r="P330" s="236"/>
      <c r="Q330" s="236"/>
      <c r="R330" s="236"/>
      <c r="S330" s="236"/>
      <c r="T330" s="237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38" t="s">
        <v>154</v>
      </c>
      <c r="AU330" s="238" t="s">
        <v>152</v>
      </c>
      <c r="AV330" s="14" t="s">
        <v>85</v>
      </c>
      <c r="AW330" s="14" t="s">
        <v>35</v>
      </c>
      <c r="AX330" s="14" t="s">
        <v>75</v>
      </c>
      <c r="AY330" s="238" t="s">
        <v>142</v>
      </c>
    </row>
    <row r="331" s="13" customFormat="1">
      <c r="A331" s="13"/>
      <c r="B331" s="217"/>
      <c r="C331" s="218"/>
      <c r="D331" s="219" t="s">
        <v>154</v>
      </c>
      <c r="E331" s="220" t="s">
        <v>19</v>
      </c>
      <c r="F331" s="221" t="s">
        <v>204</v>
      </c>
      <c r="G331" s="218"/>
      <c r="H331" s="220" t="s">
        <v>19</v>
      </c>
      <c r="I331" s="222"/>
      <c r="J331" s="218"/>
      <c r="K331" s="218"/>
      <c r="L331" s="223"/>
      <c r="M331" s="224"/>
      <c r="N331" s="225"/>
      <c r="O331" s="225"/>
      <c r="P331" s="225"/>
      <c r="Q331" s="225"/>
      <c r="R331" s="225"/>
      <c r="S331" s="225"/>
      <c r="T331" s="22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27" t="s">
        <v>154</v>
      </c>
      <c r="AU331" s="227" t="s">
        <v>152</v>
      </c>
      <c r="AV331" s="13" t="s">
        <v>83</v>
      </c>
      <c r="AW331" s="13" t="s">
        <v>35</v>
      </c>
      <c r="AX331" s="13" t="s">
        <v>75</v>
      </c>
      <c r="AY331" s="227" t="s">
        <v>142</v>
      </c>
    </row>
    <row r="332" s="14" customFormat="1">
      <c r="A332" s="14"/>
      <c r="B332" s="228"/>
      <c r="C332" s="229"/>
      <c r="D332" s="219" t="s">
        <v>154</v>
      </c>
      <c r="E332" s="230" t="s">
        <v>19</v>
      </c>
      <c r="F332" s="231" t="s">
        <v>415</v>
      </c>
      <c r="G332" s="229"/>
      <c r="H332" s="232">
        <v>46</v>
      </c>
      <c r="I332" s="233"/>
      <c r="J332" s="229"/>
      <c r="K332" s="229"/>
      <c r="L332" s="234"/>
      <c r="M332" s="235"/>
      <c r="N332" s="236"/>
      <c r="O332" s="236"/>
      <c r="P332" s="236"/>
      <c r="Q332" s="236"/>
      <c r="R332" s="236"/>
      <c r="S332" s="236"/>
      <c r="T332" s="237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38" t="s">
        <v>154</v>
      </c>
      <c r="AU332" s="238" t="s">
        <v>152</v>
      </c>
      <c r="AV332" s="14" t="s">
        <v>85</v>
      </c>
      <c r="AW332" s="14" t="s">
        <v>35</v>
      </c>
      <c r="AX332" s="14" t="s">
        <v>75</v>
      </c>
      <c r="AY332" s="238" t="s">
        <v>142</v>
      </c>
    </row>
    <row r="333" s="2" customFormat="1" ht="14.4" customHeight="1">
      <c r="A333" s="38"/>
      <c r="B333" s="39"/>
      <c r="C333" s="204" t="s">
        <v>416</v>
      </c>
      <c r="D333" s="204" t="s">
        <v>146</v>
      </c>
      <c r="E333" s="205" t="s">
        <v>417</v>
      </c>
      <c r="F333" s="206" t="s">
        <v>418</v>
      </c>
      <c r="G333" s="207" t="s">
        <v>160</v>
      </c>
      <c r="H333" s="208">
        <v>0.215</v>
      </c>
      <c r="I333" s="209"/>
      <c r="J333" s="210">
        <f>ROUND(I333*H333,2)</f>
        <v>0</v>
      </c>
      <c r="K333" s="206" t="s">
        <v>19</v>
      </c>
      <c r="L333" s="44"/>
      <c r="M333" s="211" t="s">
        <v>19</v>
      </c>
      <c r="N333" s="212" t="s">
        <v>46</v>
      </c>
      <c r="O333" s="84"/>
      <c r="P333" s="213">
        <f>O333*H333</f>
        <v>0</v>
      </c>
      <c r="Q333" s="213">
        <v>0</v>
      </c>
      <c r="R333" s="213">
        <f>Q333*H333</f>
        <v>0</v>
      </c>
      <c r="S333" s="213">
        <v>0</v>
      </c>
      <c r="T333" s="214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15" t="s">
        <v>151</v>
      </c>
      <c r="AT333" s="215" t="s">
        <v>146</v>
      </c>
      <c r="AU333" s="215" t="s">
        <v>152</v>
      </c>
      <c r="AY333" s="17" t="s">
        <v>142</v>
      </c>
      <c r="BE333" s="216">
        <f>IF(N333="základní",J333,0)</f>
        <v>0</v>
      </c>
      <c r="BF333" s="216">
        <f>IF(N333="snížená",J333,0)</f>
        <v>0</v>
      </c>
      <c r="BG333" s="216">
        <f>IF(N333="zákl. přenesená",J333,0)</f>
        <v>0</v>
      </c>
      <c r="BH333" s="216">
        <f>IF(N333="sníž. přenesená",J333,0)</f>
        <v>0</v>
      </c>
      <c r="BI333" s="216">
        <f>IF(N333="nulová",J333,0)</f>
        <v>0</v>
      </c>
      <c r="BJ333" s="17" t="s">
        <v>83</v>
      </c>
      <c r="BK333" s="216">
        <f>ROUND(I333*H333,2)</f>
        <v>0</v>
      </c>
      <c r="BL333" s="17" t="s">
        <v>151</v>
      </c>
      <c r="BM333" s="215" t="s">
        <v>419</v>
      </c>
    </row>
    <row r="334" s="13" customFormat="1">
      <c r="A334" s="13"/>
      <c r="B334" s="217"/>
      <c r="C334" s="218"/>
      <c r="D334" s="219" t="s">
        <v>154</v>
      </c>
      <c r="E334" s="220" t="s">
        <v>19</v>
      </c>
      <c r="F334" s="221" t="s">
        <v>200</v>
      </c>
      <c r="G334" s="218"/>
      <c r="H334" s="220" t="s">
        <v>19</v>
      </c>
      <c r="I334" s="222"/>
      <c r="J334" s="218"/>
      <c r="K334" s="218"/>
      <c r="L334" s="223"/>
      <c r="M334" s="224"/>
      <c r="N334" s="225"/>
      <c r="O334" s="225"/>
      <c r="P334" s="225"/>
      <c r="Q334" s="225"/>
      <c r="R334" s="225"/>
      <c r="S334" s="225"/>
      <c r="T334" s="22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27" t="s">
        <v>154</v>
      </c>
      <c r="AU334" s="227" t="s">
        <v>152</v>
      </c>
      <c r="AV334" s="13" t="s">
        <v>83</v>
      </c>
      <c r="AW334" s="13" t="s">
        <v>35</v>
      </c>
      <c r="AX334" s="13" t="s">
        <v>75</v>
      </c>
      <c r="AY334" s="227" t="s">
        <v>142</v>
      </c>
    </row>
    <row r="335" s="14" customFormat="1">
      <c r="A335" s="14"/>
      <c r="B335" s="228"/>
      <c r="C335" s="229"/>
      <c r="D335" s="219" t="s">
        <v>154</v>
      </c>
      <c r="E335" s="230" t="s">
        <v>19</v>
      </c>
      <c r="F335" s="231" t="s">
        <v>420</v>
      </c>
      <c r="G335" s="229"/>
      <c r="H335" s="232">
        <v>0.012999999999999999</v>
      </c>
      <c r="I335" s="233"/>
      <c r="J335" s="229"/>
      <c r="K335" s="229"/>
      <c r="L335" s="234"/>
      <c r="M335" s="235"/>
      <c r="N335" s="236"/>
      <c r="O335" s="236"/>
      <c r="P335" s="236"/>
      <c r="Q335" s="236"/>
      <c r="R335" s="236"/>
      <c r="S335" s="236"/>
      <c r="T335" s="237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38" t="s">
        <v>154</v>
      </c>
      <c r="AU335" s="238" t="s">
        <v>152</v>
      </c>
      <c r="AV335" s="14" t="s">
        <v>85</v>
      </c>
      <c r="AW335" s="14" t="s">
        <v>35</v>
      </c>
      <c r="AX335" s="14" t="s">
        <v>75</v>
      </c>
      <c r="AY335" s="238" t="s">
        <v>142</v>
      </c>
    </row>
    <row r="336" s="13" customFormat="1">
      <c r="A336" s="13"/>
      <c r="B336" s="217"/>
      <c r="C336" s="218"/>
      <c r="D336" s="219" t="s">
        <v>154</v>
      </c>
      <c r="E336" s="220" t="s">
        <v>19</v>
      </c>
      <c r="F336" s="221" t="s">
        <v>202</v>
      </c>
      <c r="G336" s="218"/>
      <c r="H336" s="220" t="s">
        <v>19</v>
      </c>
      <c r="I336" s="222"/>
      <c r="J336" s="218"/>
      <c r="K336" s="218"/>
      <c r="L336" s="223"/>
      <c r="M336" s="224"/>
      <c r="N336" s="225"/>
      <c r="O336" s="225"/>
      <c r="P336" s="225"/>
      <c r="Q336" s="225"/>
      <c r="R336" s="225"/>
      <c r="S336" s="225"/>
      <c r="T336" s="22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27" t="s">
        <v>154</v>
      </c>
      <c r="AU336" s="227" t="s">
        <v>152</v>
      </c>
      <c r="AV336" s="13" t="s">
        <v>83</v>
      </c>
      <c r="AW336" s="13" t="s">
        <v>35</v>
      </c>
      <c r="AX336" s="13" t="s">
        <v>75</v>
      </c>
      <c r="AY336" s="227" t="s">
        <v>142</v>
      </c>
    </row>
    <row r="337" s="14" customFormat="1">
      <c r="A337" s="14"/>
      <c r="B337" s="228"/>
      <c r="C337" s="229"/>
      <c r="D337" s="219" t="s">
        <v>154</v>
      </c>
      <c r="E337" s="230" t="s">
        <v>19</v>
      </c>
      <c r="F337" s="231" t="s">
        <v>421</v>
      </c>
      <c r="G337" s="229"/>
      <c r="H337" s="232">
        <v>0.057000000000000002</v>
      </c>
      <c r="I337" s="233"/>
      <c r="J337" s="229"/>
      <c r="K337" s="229"/>
      <c r="L337" s="234"/>
      <c r="M337" s="235"/>
      <c r="N337" s="236"/>
      <c r="O337" s="236"/>
      <c r="P337" s="236"/>
      <c r="Q337" s="236"/>
      <c r="R337" s="236"/>
      <c r="S337" s="236"/>
      <c r="T337" s="237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38" t="s">
        <v>154</v>
      </c>
      <c r="AU337" s="238" t="s">
        <v>152</v>
      </c>
      <c r="AV337" s="14" t="s">
        <v>85</v>
      </c>
      <c r="AW337" s="14" t="s">
        <v>35</v>
      </c>
      <c r="AX337" s="14" t="s">
        <v>75</v>
      </c>
      <c r="AY337" s="238" t="s">
        <v>142</v>
      </c>
    </row>
    <row r="338" s="13" customFormat="1">
      <c r="A338" s="13"/>
      <c r="B338" s="217"/>
      <c r="C338" s="218"/>
      <c r="D338" s="219" t="s">
        <v>154</v>
      </c>
      <c r="E338" s="220" t="s">
        <v>19</v>
      </c>
      <c r="F338" s="221" t="s">
        <v>204</v>
      </c>
      <c r="G338" s="218"/>
      <c r="H338" s="220" t="s">
        <v>19</v>
      </c>
      <c r="I338" s="222"/>
      <c r="J338" s="218"/>
      <c r="K338" s="218"/>
      <c r="L338" s="223"/>
      <c r="M338" s="224"/>
      <c r="N338" s="225"/>
      <c r="O338" s="225"/>
      <c r="P338" s="225"/>
      <c r="Q338" s="225"/>
      <c r="R338" s="225"/>
      <c r="S338" s="225"/>
      <c r="T338" s="22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27" t="s">
        <v>154</v>
      </c>
      <c r="AU338" s="227" t="s">
        <v>152</v>
      </c>
      <c r="AV338" s="13" t="s">
        <v>83</v>
      </c>
      <c r="AW338" s="13" t="s">
        <v>35</v>
      </c>
      <c r="AX338" s="13" t="s">
        <v>75</v>
      </c>
      <c r="AY338" s="227" t="s">
        <v>142</v>
      </c>
    </row>
    <row r="339" s="14" customFormat="1">
      <c r="A339" s="14"/>
      <c r="B339" s="228"/>
      <c r="C339" s="229"/>
      <c r="D339" s="219" t="s">
        <v>154</v>
      </c>
      <c r="E339" s="230" t="s">
        <v>19</v>
      </c>
      <c r="F339" s="231" t="s">
        <v>422</v>
      </c>
      <c r="G339" s="229"/>
      <c r="H339" s="232">
        <v>0.14499999999999999</v>
      </c>
      <c r="I339" s="233"/>
      <c r="J339" s="229"/>
      <c r="K339" s="229"/>
      <c r="L339" s="234"/>
      <c r="M339" s="235"/>
      <c r="N339" s="236"/>
      <c r="O339" s="236"/>
      <c r="P339" s="236"/>
      <c r="Q339" s="236"/>
      <c r="R339" s="236"/>
      <c r="S339" s="236"/>
      <c r="T339" s="237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38" t="s">
        <v>154</v>
      </c>
      <c r="AU339" s="238" t="s">
        <v>152</v>
      </c>
      <c r="AV339" s="14" t="s">
        <v>85</v>
      </c>
      <c r="AW339" s="14" t="s">
        <v>35</v>
      </c>
      <c r="AX339" s="14" t="s">
        <v>75</v>
      </c>
      <c r="AY339" s="238" t="s">
        <v>142</v>
      </c>
    </row>
    <row r="340" s="2" customFormat="1" ht="14.4" customHeight="1">
      <c r="A340" s="38"/>
      <c r="B340" s="39"/>
      <c r="C340" s="204" t="s">
        <v>423</v>
      </c>
      <c r="D340" s="204" t="s">
        <v>146</v>
      </c>
      <c r="E340" s="205" t="s">
        <v>424</v>
      </c>
      <c r="F340" s="206" t="s">
        <v>425</v>
      </c>
      <c r="G340" s="207" t="s">
        <v>160</v>
      </c>
      <c r="H340" s="208">
        <v>1.671</v>
      </c>
      <c r="I340" s="209"/>
      <c r="J340" s="210">
        <f>ROUND(I340*H340,2)</f>
        <v>0</v>
      </c>
      <c r="K340" s="206" t="s">
        <v>19</v>
      </c>
      <c r="L340" s="44"/>
      <c r="M340" s="211" t="s">
        <v>19</v>
      </c>
      <c r="N340" s="212" t="s">
        <v>46</v>
      </c>
      <c r="O340" s="84"/>
      <c r="P340" s="213">
        <f>O340*H340</f>
        <v>0</v>
      </c>
      <c r="Q340" s="213">
        <v>0</v>
      </c>
      <c r="R340" s="213">
        <f>Q340*H340</f>
        <v>0</v>
      </c>
      <c r="S340" s="213">
        <v>0</v>
      </c>
      <c r="T340" s="214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15" t="s">
        <v>151</v>
      </c>
      <c r="AT340" s="215" t="s">
        <v>146</v>
      </c>
      <c r="AU340" s="215" t="s">
        <v>152</v>
      </c>
      <c r="AY340" s="17" t="s">
        <v>142</v>
      </c>
      <c r="BE340" s="216">
        <f>IF(N340="základní",J340,0)</f>
        <v>0</v>
      </c>
      <c r="BF340" s="216">
        <f>IF(N340="snížená",J340,0)</f>
        <v>0</v>
      </c>
      <c r="BG340" s="216">
        <f>IF(N340="zákl. přenesená",J340,0)</f>
        <v>0</v>
      </c>
      <c r="BH340" s="216">
        <f>IF(N340="sníž. přenesená",J340,0)</f>
        <v>0</v>
      </c>
      <c r="BI340" s="216">
        <f>IF(N340="nulová",J340,0)</f>
        <v>0</v>
      </c>
      <c r="BJ340" s="17" t="s">
        <v>83</v>
      </c>
      <c r="BK340" s="216">
        <f>ROUND(I340*H340,2)</f>
        <v>0</v>
      </c>
      <c r="BL340" s="17" t="s">
        <v>151</v>
      </c>
      <c r="BM340" s="215" t="s">
        <v>426</v>
      </c>
    </row>
    <row r="341" s="13" customFormat="1">
      <c r="A341" s="13"/>
      <c r="B341" s="217"/>
      <c r="C341" s="218"/>
      <c r="D341" s="219" t="s">
        <v>154</v>
      </c>
      <c r="E341" s="220" t="s">
        <v>19</v>
      </c>
      <c r="F341" s="221" t="s">
        <v>200</v>
      </c>
      <c r="G341" s="218"/>
      <c r="H341" s="220" t="s">
        <v>19</v>
      </c>
      <c r="I341" s="222"/>
      <c r="J341" s="218"/>
      <c r="K341" s="218"/>
      <c r="L341" s="223"/>
      <c r="M341" s="224"/>
      <c r="N341" s="225"/>
      <c r="O341" s="225"/>
      <c r="P341" s="225"/>
      <c r="Q341" s="225"/>
      <c r="R341" s="225"/>
      <c r="S341" s="225"/>
      <c r="T341" s="22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27" t="s">
        <v>154</v>
      </c>
      <c r="AU341" s="227" t="s">
        <v>152</v>
      </c>
      <c r="AV341" s="13" t="s">
        <v>83</v>
      </c>
      <c r="AW341" s="13" t="s">
        <v>35</v>
      </c>
      <c r="AX341" s="13" t="s">
        <v>75</v>
      </c>
      <c r="AY341" s="227" t="s">
        <v>142</v>
      </c>
    </row>
    <row r="342" s="14" customFormat="1">
      <c r="A342" s="14"/>
      <c r="B342" s="228"/>
      <c r="C342" s="229"/>
      <c r="D342" s="219" t="s">
        <v>154</v>
      </c>
      <c r="E342" s="230" t="s">
        <v>19</v>
      </c>
      <c r="F342" s="231" t="s">
        <v>427</v>
      </c>
      <c r="G342" s="229"/>
      <c r="H342" s="232">
        <v>0.063</v>
      </c>
      <c r="I342" s="233"/>
      <c r="J342" s="229"/>
      <c r="K342" s="229"/>
      <c r="L342" s="234"/>
      <c r="M342" s="235"/>
      <c r="N342" s="236"/>
      <c r="O342" s="236"/>
      <c r="P342" s="236"/>
      <c r="Q342" s="236"/>
      <c r="R342" s="236"/>
      <c r="S342" s="236"/>
      <c r="T342" s="237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38" t="s">
        <v>154</v>
      </c>
      <c r="AU342" s="238" t="s">
        <v>152</v>
      </c>
      <c r="AV342" s="14" t="s">
        <v>85</v>
      </c>
      <c r="AW342" s="14" t="s">
        <v>35</v>
      </c>
      <c r="AX342" s="14" t="s">
        <v>75</v>
      </c>
      <c r="AY342" s="238" t="s">
        <v>142</v>
      </c>
    </row>
    <row r="343" s="13" customFormat="1">
      <c r="A343" s="13"/>
      <c r="B343" s="217"/>
      <c r="C343" s="218"/>
      <c r="D343" s="219" t="s">
        <v>154</v>
      </c>
      <c r="E343" s="220" t="s">
        <v>19</v>
      </c>
      <c r="F343" s="221" t="s">
        <v>202</v>
      </c>
      <c r="G343" s="218"/>
      <c r="H343" s="220" t="s">
        <v>19</v>
      </c>
      <c r="I343" s="222"/>
      <c r="J343" s="218"/>
      <c r="K343" s="218"/>
      <c r="L343" s="223"/>
      <c r="M343" s="224"/>
      <c r="N343" s="225"/>
      <c r="O343" s="225"/>
      <c r="P343" s="225"/>
      <c r="Q343" s="225"/>
      <c r="R343" s="225"/>
      <c r="S343" s="225"/>
      <c r="T343" s="22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27" t="s">
        <v>154</v>
      </c>
      <c r="AU343" s="227" t="s">
        <v>152</v>
      </c>
      <c r="AV343" s="13" t="s">
        <v>83</v>
      </c>
      <c r="AW343" s="13" t="s">
        <v>35</v>
      </c>
      <c r="AX343" s="13" t="s">
        <v>75</v>
      </c>
      <c r="AY343" s="227" t="s">
        <v>142</v>
      </c>
    </row>
    <row r="344" s="14" customFormat="1">
      <c r="A344" s="14"/>
      <c r="B344" s="228"/>
      <c r="C344" s="229"/>
      <c r="D344" s="219" t="s">
        <v>154</v>
      </c>
      <c r="E344" s="230" t="s">
        <v>19</v>
      </c>
      <c r="F344" s="231" t="s">
        <v>428</v>
      </c>
      <c r="G344" s="229"/>
      <c r="H344" s="232">
        <v>0.45200000000000001</v>
      </c>
      <c r="I344" s="233"/>
      <c r="J344" s="229"/>
      <c r="K344" s="229"/>
      <c r="L344" s="234"/>
      <c r="M344" s="235"/>
      <c r="N344" s="236"/>
      <c r="O344" s="236"/>
      <c r="P344" s="236"/>
      <c r="Q344" s="236"/>
      <c r="R344" s="236"/>
      <c r="S344" s="236"/>
      <c r="T344" s="237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38" t="s">
        <v>154</v>
      </c>
      <c r="AU344" s="238" t="s">
        <v>152</v>
      </c>
      <c r="AV344" s="14" t="s">
        <v>85</v>
      </c>
      <c r="AW344" s="14" t="s">
        <v>35</v>
      </c>
      <c r="AX344" s="14" t="s">
        <v>75</v>
      </c>
      <c r="AY344" s="238" t="s">
        <v>142</v>
      </c>
    </row>
    <row r="345" s="13" customFormat="1">
      <c r="A345" s="13"/>
      <c r="B345" s="217"/>
      <c r="C345" s="218"/>
      <c r="D345" s="219" t="s">
        <v>154</v>
      </c>
      <c r="E345" s="220" t="s">
        <v>19</v>
      </c>
      <c r="F345" s="221" t="s">
        <v>204</v>
      </c>
      <c r="G345" s="218"/>
      <c r="H345" s="220" t="s">
        <v>19</v>
      </c>
      <c r="I345" s="222"/>
      <c r="J345" s="218"/>
      <c r="K345" s="218"/>
      <c r="L345" s="223"/>
      <c r="M345" s="224"/>
      <c r="N345" s="225"/>
      <c r="O345" s="225"/>
      <c r="P345" s="225"/>
      <c r="Q345" s="225"/>
      <c r="R345" s="225"/>
      <c r="S345" s="225"/>
      <c r="T345" s="22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27" t="s">
        <v>154</v>
      </c>
      <c r="AU345" s="227" t="s">
        <v>152</v>
      </c>
      <c r="AV345" s="13" t="s">
        <v>83</v>
      </c>
      <c r="AW345" s="13" t="s">
        <v>35</v>
      </c>
      <c r="AX345" s="13" t="s">
        <v>75</v>
      </c>
      <c r="AY345" s="227" t="s">
        <v>142</v>
      </c>
    </row>
    <row r="346" s="14" customFormat="1">
      <c r="A346" s="14"/>
      <c r="B346" s="228"/>
      <c r="C346" s="229"/>
      <c r="D346" s="219" t="s">
        <v>154</v>
      </c>
      <c r="E346" s="230" t="s">
        <v>19</v>
      </c>
      <c r="F346" s="231" t="s">
        <v>429</v>
      </c>
      <c r="G346" s="229"/>
      <c r="H346" s="232">
        <v>1.1559999999999999</v>
      </c>
      <c r="I346" s="233"/>
      <c r="J346" s="229"/>
      <c r="K346" s="229"/>
      <c r="L346" s="234"/>
      <c r="M346" s="235"/>
      <c r="N346" s="236"/>
      <c r="O346" s="236"/>
      <c r="P346" s="236"/>
      <c r="Q346" s="236"/>
      <c r="R346" s="236"/>
      <c r="S346" s="236"/>
      <c r="T346" s="237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38" t="s">
        <v>154</v>
      </c>
      <c r="AU346" s="238" t="s">
        <v>152</v>
      </c>
      <c r="AV346" s="14" t="s">
        <v>85</v>
      </c>
      <c r="AW346" s="14" t="s">
        <v>35</v>
      </c>
      <c r="AX346" s="14" t="s">
        <v>75</v>
      </c>
      <c r="AY346" s="238" t="s">
        <v>142</v>
      </c>
    </row>
    <row r="347" s="12" customFormat="1" ht="22.8" customHeight="1">
      <c r="A347" s="12"/>
      <c r="B347" s="188"/>
      <c r="C347" s="189"/>
      <c r="D347" s="190" t="s">
        <v>74</v>
      </c>
      <c r="E347" s="202" t="s">
        <v>151</v>
      </c>
      <c r="F347" s="202" t="s">
        <v>430</v>
      </c>
      <c r="G347" s="189"/>
      <c r="H347" s="189"/>
      <c r="I347" s="192"/>
      <c r="J347" s="203">
        <f>BK347</f>
        <v>0</v>
      </c>
      <c r="K347" s="189"/>
      <c r="L347" s="194"/>
      <c r="M347" s="195"/>
      <c r="N347" s="196"/>
      <c r="O347" s="196"/>
      <c r="P347" s="197">
        <f>P348</f>
        <v>0</v>
      </c>
      <c r="Q347" s="196"/>
      <c r="R347" s="197">
        <f>R348</f>
        <v>0</v>
      </c>
      <c r="S347" s="196"/>
      <c r="T347" s="198">
        <f>T348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199" t="s">
        <v>83</v>
      </c>
      <c r="AT347" s="200" t="s">
        <v>74</v>
      </c>
      <c r="AU347" s="200" t="s">
        <v>83</v>
      </c>
      <c r="AY347" s="199" t="s">
        <v>142</v>
      </c>
      <c r="BK347" s="201">
        <f>BK348</f>
        <v>0</v>
      </c>
    </row>
    <row r="348" s="12" customFormat="1" ht="20.88" customHeight="1">
      <c r="A348" s="12"/>
      <c r="B348" s="188"/>
      <c r="C348" s="189"/>
      <c r="D348" s="190" t="s">
        <v>74</v>
      </c>
      <c r="E348" s="202" t="s">
        <v>431</v>
      </c>
      <c r="F348" s="202" t="s">
        <v>432</v>
      </c>
      <c r="G348" s="189"/>
      <c r="H348" s="189"/>
      <c r="I348" s="192"/>
      <c r="J348" s="203">
        <f>BK348</f>
        <v>0</v>
      </c>
      <c r="K348" s="189"/>
      <c r="L348" s="194"/>
      <c r="M348" s="195"/>
      <c r="N348" s="196"/>
      <c r="O348" s="196"/>
      <c r="P348" s="197">
        <f>SUM(P349:P351)</f>
        <v>0</v>
      </c>
      <c r="Q348" s="196"/>
      <c r="R348" s="197">
        <f>SUM(R349:R351)</f>
        <v>0</v>
      </c>
      <c r="S348" s="196"/>
      <c r="T348" s="198">
        <f>SUM(T349:T351)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199" t="s">
        <v>83</v>
      </c>
      <c r="AT348" s="200" t="s">
        <v>74</v>
      </c>
      <c r="AU348" s="200" t="s">
        <v>85</v>
      </c>
      <c r="AY348" s="199" t="s">
        <v>142</v>
      </c>
      <c r="BK348" s="201">
        <f>SUM(BK349:BK351)</f>
        <v>0</v>
      </c>
    </row>
    <row r="349" s="2" customFormat="1" ht="24.15" customHeight="1">
      <c r="A349" s="38"/>
      <c r="B349" s="39"/>
      <c r="C349" s="204" t="s">
        <v>433</v>
      </c>
      <c r="D349" s="204" t="s">
        <v>146</v>
      </c>
      <c r="E349" s="205" t="s">
        <v>434</v>
      </c>
      <c r="F349" s="206" t="s">
        <v>435</v>
      </c>
      <c r="G349" s="207" t="s">
        <v>160</v>
      </c>
      <c r="H349" s="208">
        <v>1.3200000000000001</v>
      </c>
      <c r="I349" s="209"/>
      <c r="J349" s="210">
        <f>ROUND(I349*H349,2)</f>
        <v>0</v>
      </c>
      <c r="K349" s="206" t="s">
        <v>150</v>
      </c>
      <c r="L349" s="44"/>
      <c r="M349" s="211" t="s">
        <v>19</v>
      </c>
      <c r="N349" s="212" t="s">
        <v>46</v>
      </c>
      <c r="O349" s="84"/>
      <c r="P349" s="213">
        <f>O349*H349</f>
        <v>0</v>
      </c>
      <c r="Q349" s="213">
        <v>0</v>
      </c>
      <c r="R349" s="213">
        <f>Q349*H349</f>
        <v>0</v>
      </c>
      <c r="S349" s="213">
        <v>0</v>
      </c>
      <c r="T349" s="214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15" t="s">
        <v>151</v>
      </c>
      <c r="AT349" s="215" t="s">
        <v>146</v>
      </c>
      <c r="AU349" s="215" t="s">
        <v>152</v>
      </c>
      <c r="AY349" s="17" t="s">
        <v>142</v>
      </c>
      <c r="BE349" s="216">
        <f>IF(N349="základní",J349,0)</f>
        <v>0</v>
      </c>
      <c r="BF349" s="216">
        <f>IF(N349="snížená",J349,0)</f>
        <v>0</v>
      </c>
      <c r="BG349" s="216">
        <f>IF(N349="zákl. přenesená",J349,0)</f>
        <v>0</v>
      </c>
      <c r="BH349" s="216">
        <f>IF(N349="sníž. přenesená",J349,0)</f>
        <v>0</v>
      </c>
      <c r="BI349" s="216">
        <f>IF(N349="nulová",J349,0)</f>
        <v>0</v>
      </c>
      <c r="BJ349" s="17" t="s">
        <v>83</v>
      </c>
      <c r="BK349" s="216">
        <f>ROUND(I349*H349,2)</f>
        <v>0</v>
      </c>
      <c r="BL349" s="17" t="s">
        <v>151</v>
      </c>
      <c r="BM349" s="215" t="s">
        <v>436</v>
      </c>
    </row>
    <row r="350" s="13" customFormat="1">
      <c r="A350" s="13"/>
      <c r="B350" s="217"/>
      <c r="C350" s="218"/>
      <c r="D350" s="219" t="s">
        <v>154</v>
      </c>
      <c r="E350" s="220" t="s">
        <v>19</v>
      </c>
      <c r="F350" s="221" t="s">
        <v>194</v>
      </c>
      <c r="G350" s="218"/>
      <c r="H350" s="220" t="s">
        <v>19</v>
      </c>
      <c r="I350" s="222"/>
      <c r="J350" s="218"/>
      <c r="K350" s="218"/>
      <c r="L350" s="223"/>
      <c r="M350" s="224"/>
      <c r="N350" s="225"/>
      <c r="O350" s="225"/>
      <c r="P350" s="225"/>
      <c r="Q350" s="225"/>
      <c r="R350" s="225"/>
      <c r="S350" s="225"/>
      <c r="T350" s="22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27" t="s">
        <v>154</v>
      </c>
      <c r="AU350" s="227" t="s">
        <v>152</v>
      </c>
      <c r="AV350" s="13" t="s">
        <v>83</v>
      </c>
      <c r="AW350" s="13" t="s">
        <v>35</v>
      </c>
      <c r="AX350" s="13" t="s">
        <v>75</v>
      </c>
      <c r="AY350" s="227" t="s">
        <v>142</v>
      </c>
    </row>
    <row r="351" s="14" customFormat="1">
      <c r="A351" s="14"/>
      <c r="B351" s="228"/>
      <c r="C351" s="229"/>
      <c r="D351" s="219" t="s">
        <v>154</v>
      </c>
      <c r="E351" s="230" t="s">
        <v>19</v>
      </c>
      <c r="F351" s="231" t="s">
        <v>437</v>
      </c>
      <c r="G351" s="229"/>
      <c r="H351" s="232">
        <v>1.3200000000000001</v>
      </c>
      <c r="I351" s="233"/>
      <c r="J351" s="229"/>
      <c r="K351" s="229"/>
      <c r="L351" s="234"/>
      <c r="M351" s="235"/>
      <c r="N351" s="236"/>
      <c r="O351" s="236"/>
      <c r="P351" s="236"/>
      <c r="Q351" s="236"/>
      <c r="R351" s="236"/>
      <c r="S351" s="236"/>
      <c r="T351" s="237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38" t="s">
        <v>154</v>
      </c>
      <c r="AU351" s="238" t="s">
        <v>152</v>
      </c>
      <c r="AV351" s="14" t="s">
        <v>85</v>
      </c>
      <c r="AW351" s="14" t="s">
        <v>35</v>
      </c>
      <c r="AX351" s="14" t="s">
        <v>75</v>
      </c>
      <c r="AY351" s="238" t="s">
        <v>142</v>
      </c>
    </row>
    <row r="352" s="12" customFormat="1" ht="22.8" customHeight="1">
      <c r="A352" s="12"/>
      <c r="B352" s="188"/>
      <c r="C352" s="189"/>
      <c r="D352" s="190" t="s">
        <v>74</v>
      </c>
      <c r="E352" s="202" t="s">
        <v>196</v>
      </c>
      <c r="F352" s="202" t="s">
        <v>438</v>
      </c>
      <c r="G352" s="189"/>
      <c r="H352" s="189"/>
      <c r="I352" s="192"/>
      <c r="J352" s="203">
        <f>BK352</f>
        <v>0</v>
      </c>
      <c r="K352" s="189"/>
      <c r="L352" s="194"/>
      <c r="M352" s="195"/>
      <c r="N352" s="196"/>
      <c r="O352" s="196"/>
      <c r="P352" s="197">
        <f>P353+P380+P388+P399</f>
        <v>0</v>
      </c>
      <c r="Q352" s="196"/>
      <c r="R352" s="197">
        <f>R353+R380+R388+R399</f>
        <v>25.552365000000002</v>
      </c>
      <c r="S352" s="196"/>
      <c r="T352" s="198">
        <f>T353+T380+T388+T399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199" t="s">
        <v>83</v>
      </c>
      <c r="AT352" s="200" t="s">
        <v>74</v>
      </c>
      <c r="AU352" s="200" t="s">
        <v>83</v>
      </c>
      <c r="AY352" s="199" t="s">
        <v>142</v>
      </c>
      <c r="BK352" s="201">
        <f>BK353+BK380+BK388+BK399</f>
        <v>0</v>
      </c>
    </row>
    <row r="353" s="12" customFormat="1" ht="20.88" customHeight="1">
      <c r="A353" s="12"/>
      <c r="B353" s="188"/>
      <c r="C353" s="189"/>
      <c r="D353" s="190" t="s">
        <v>74</v>
      </c>
      <c r="E353" s="202" t="s">
        <v>439</v>
      </c>
      <c r="F353" s="202" t="s">
        <v>440</v>
      </c>
      <c r="G353" s="189"/>
      <c r="H353" s="189"/>
      <c r="I353" s="192"/>
      <c r="J353" s="203">
        <f>BK353</f>
        <v>0</v>
      </c>
      <c r="K353" s="189"/>
      <c r="L353" s="194"/>
      <c r="M353" s="195"/>
      <c r="N353" s="196"/>
      <c r="O353" s="196"/>
      <c r="P353" s="197">
        <f>SUM(P354:P379)</f>
        <v>0</v>
      </c>
      <c r="Q353" s="196"/>
      <c r="R353" s="197">
        <f>SUM(R354:R379)</f>
        <v>0</v>
      </c>
      <c r="S353" s="196"/>
      <c r="T353" s="198">
        <f>SUM(T354:T379)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199" t="s">
        <v>83</v>
      </c>
      <c r="AT353" s="200" t="s">
        <v>74</v>
      </c>
      <c r="AU353" s="200" t="s">
        <v>85</v>
      </c>
      <c r="AY353" s="199" t="s">
        <v>142</v>
      </c>
      <c r="BK353" s="201">
        <f>SUM(BK354:BK379)</f>
        <v>0</v>
      </c>
    </row>
    <row r="354" s="2" customFormat="1" ht="24.15" customHeight="1">
      <c r="A354" s="38"/>
      <c r="B354" s="39"/>
      <c r="C354" s="204" t="s">
        <v>441</v>
      </c>
      <c r="D354" s="204" t="s">
        <v>146</v>
      </c>
      <c r="E354" s="205" t="s">
        <v>442</v>
      </c>
      <c r="F354" s="206" t="s">
        <v>443</v>
      </c>
      <c r="G354" s="207" t="s">
        <v>149</v>
      </c>
      <c r="H354" s="208">
        <v>111.90000000000001</v>
      </c>
      <c r="I354" s="209"/>
      <c r="J354" s="210">
        <f>ROUND(I354*H354,2)</f>
        <v>0</v>
      </c>
      <c r="K354" s="206" t="s">
        <v>150</v>
      </c>
      <c r="L354" s="44"/>
      <c r="M354" s="211" t="s">
        <v>19</v>
      </c>
      <c r="N354" s="212" t="s">
        <v>46</v>
      </c>
      <c r="O354" s="84"/>
      <c r="P354" s="213">
        <f>O354*H354</f>
        <v>0</v>
      </c>
      <c r="Q354" s="213">
        <v>0</v>
      </c>
      <c r="R354" s="213">
        <f>Q354*H354</f>
        <v>0</v>
      </c>
      <c r="S354" s="213">
        <v>0</v>
      </c>
      <c r="T354" s="214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15" t="s">
        <v>151</v>
      </c>
      <c r="AT354" s="215" t="s">
        <v>146</v>
      </c>
      <c r="AU354" s="215" t="s">
        <v>152</v>
      </c>
      <c r="AY354" s="17" t="s">
        <v>142</v>
      </c>
      <c r="BE354" s="216">
        <f>IF(N354="základní",J354,0)</f>
        <v>0</v>
      </c>
      <c r="BF354" s="216">
        <f>IF(N354="snížená",J354,0)</f>
        <v>0</v>
      </c>
      <c r="BG354" s="216">
        <f>IF(N354="zákl. přenesená",J354,0)</f>
        <v>0</v>
      </c>
      <c r="BH354" s="216">
        <f>IF(N354="sníž. přenesená",J354,0)</f>
        <v>0</v>
      </c>
      <c r="BI354" s="216">
        <f>IF(N354="nulová",J354,0)</f>
        <v>0</v>
      </c>
      <c r="BJ354" s="17" t="s">
        <v>83</v>
      </c>
      <c r="BK354" s="216">
        <f>ROUND(I354*H354,2)</f>
        <v>0</v>
      </c>
      <c r="BL354" s="17" t="s">
        <v>151</v>
      </c>
      <c r="BM354" s="215" t="s">
        <v>444</v>
      </c>
    </row>
    <row r="355" s="13" customFormat="1">
      <c r="A355" s="13"/>
      <c r="B355" s="217"/>
      <c r="C355" s="218"/>
      <c r="D355" s="219" t="s">
        <v>154</v>
      </c>
      <c r="E355" s="220" t="s">
        <v>19</v>
      </c>
      <c r="F355" s="221" t="s">
        <v>445</v>
      </c>
      <c r="G355" s="218"/>
      <c r="H355" s="220" t="s">
        <v>19</v>
      </c>
      <c r="I355" s="222"/>
      <c r="J355" s="218"/>
      <c r="K355" s="218"/>
      <c r="L355" s="223"/>
      <c r="M355" s="224"/>
      <c r="N355" s="225"/>
      <c r="O355" s="225"/>
      <c r="P355" s="225"/>
      <c r="Q355" s="225"/>
      <c r="R355" s="225"/>
      <c r="S355" s="225"/>
      <c r="T355" s="22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27" t="s">
        <v>154</v>
      </c>
      <c r="AU355" s="227" t="s">
        <v>152</v>
      </c>
      <c r="AV355" s="13" t="s">
        <v>83</v>
      </c>
      <c r="AW355" s="13" t="s">
        <v>35</v>
      </c>
      <c r="AX355" s="13" t="s">
        <v>75</v>
      </c>
      <c r="AY355" s="227" t="s">
        <v>142</v>
      </c>
    </row>
    <row r="356" s="14" customFormat="1">
      <c r="A356" s="14"/>
      <c r="B356" s="228"/>
      <c r="C356" s="229"/>
      <c r="D356" s="219" t="s">
        <v>154</v>
      </c>
      <c r="E356" s="230" t="s">
        <v>19</v>
      </c>
      <c r="F356" s="231" t="s">
        <v>446</v>
      </c>
      <c r="G356" s="229"/>
      <c r="H356" s="232">
        <v>111.90000000000001</v>
      </c>
      <c r="I356" s="233"/>
      <c r="J356" s="229"/>
      <c r="K356" s="229"/>
      <c r="L356" s="234"/>
      <c r="M356" s="235"/>
      <c r="N356" s="236"/>
      <c r="O356" s="236"/>
      <c r="P356" s="236"/>
      <c r="Q356" s="236"/>
      <c r="R356" s="236"/>
      <c r="S356" s="236"/>
      <c r="T356" s="237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38" t="s">
        <v>154</v>
      </c>
      <c r="AU356" s="238" t="s">
        <v>152</v>
      </c>
      <c r="AV356" s="14" t="s">
        <v>85</v>
      </c>
      <c r="AW356" s="14" t="s">
        <v>35</v>
      </c>
      <c r="AX356" s="14" t="s">
        <v>75</v>
      </c>
      <c r="AY356" s="238" t="s">
        <v>142</v>
      </c>
    </row>
    <row r="357" s="2" customFormat="1" ht="24.15" customHeight="1">
      <c r="A357" s="38"/>
      <c r="B357" s="39"/>
      <c r="C357" s="204" t="s">
        <v>447</v>
      </c>
      <c r="D357" s="204" t="s">
        <v>146</v>
      </c>
      <c r="E357" s="205" t="s">
        <v>448</v>
      </c>
      <c r="F357" s="206" t="s">
        <v>449</v>
      </c>
      <c r="G357" s="207" t="s">
        <v>149</v>
      </c>
      <c r="H357" s="208">
        <v>1027.3800000000001</v>
      </c>
      <c r="I357" s="209"/>
      <c r="J357" s="210">
        <f>ROUND(I357*H357,2)</f>
        <v>0</v>
      </c>
      <c r="K357" s="206" t="s">
        <v>150</v>
      </c>
      <c r="L357" s="44"/>
      <c r="M357" s="211" t="s">
        <v>19</v>
      </c>
      <c r="N357" s="212" t="s">
        <v>46</v>
      </c>
      <c r="O357" s="84"/>
      <c r="P357" s="213">
        <f>O357*H357</f>
        <v>0</v>
      </c>
      <c r="Q357" s="213">
        <v>0</v>
      </c>
      <c r="R357" s="213">
        <f>Q357*H357</f>
        <v>0</v>
      </c>
      <c r="S357" s="213">
        <v>0</v>
      </c>
      <c r="T357" s="214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15" t="s">
        <v>151</v>
      </c>
      <c r="AT357" s="215" t="s">
        <v>146</v>
      </c>
      <c r="AU357" s="215" t="s">
        <v>152</v>
      </c>
      <c r="AY357" s="17" t="s">
        <v>142</v>
      </c>
      <c r="BE357" s="216">
        <f>IF(N357="základní",J357,0)</f>
        <v>0</v>
      </c>
      <c r="BF357" s="216">
        <f>IF(N357="snížená",J357,0)</f>
        <v>0</v>
      </c>
      <c r="BG357" s="216">
        <f>IF(N357="zákl. přenesená",J357,0)</f>
        <v>0</v>
      </c>
      <c r="BH357" s="216">
        <f>IF(N357="sníž. přenesená",J357,0)</f>
        <v>0</v>
      </c>
      <c r="BI357" s="216">
        <f>IF(N357="nulová",J357,0)</f>
        <v>0</v>
      </c>
      <c r="BJ357" s="17" t="s">
        <v>83</v>
      </c>
      <c r="BK357" s="216">
        <f>ROUND(I357*H357,2)</f>
        <v>0</v>
      </c>
      <c r="BL357" s="17" t="s">
        <v>151</v>
      </c>
      <c r="BM357" s="215" t="s">
        <v>450</v>
      </c>
    </row>
    <row r="358" s="13" customFormat="1">
      <c r="A358" s="13"/>
      <c r="B358" s="217"/>
      <c r="C358" s="218"/>
      <c r="D358" s="219" t="s">
        <v>154</v>
      </c>
      <c r="E358" s="220" t="s">
        <v>19</v>
      </c>
      <c r="F358" s="221" t="s">
        <v>451</v>
      </c>
      <c r="G358" s="218"/>
      <c r="H358" s="220" t="s">
        <v>19</v>
      </c>
      <c r="I358" s="222"/>
      <c r="J358" s="218"/>
      <c r="K358" s="218"/>
      <c r="L358" s="223"/>
      <c r="M358" s="224"/>
      <c r="N358" s="225"/>
      <c r="O358" s="225"/>
      <c r="P358" s="225"/>
      <c r="Q358" s="225"/>
      <c r="R358" s="225"/>
      <c r="S358" s="225"/>
      <c r="T358" s="22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27" t="s">
        <v>154</v>
      </c>
      <c r="AU358" s="227" t="s">
        <v>152</v>
      </c>
      <c r="AV358" s="13" t="s">
        <v>83</v>
      </c>
      <c r="AW358" s="13" t="s">
        <v>35</v>
      </c>
      <c r="AX358" s="13" t="s">
        <v>75</v>
      </c>
      <c r="AY358" s="227" t="s">
        <v>142</v>
      </c>
    </row>
    <row r="359" s="14" customFormat="1">
      <c r="A359" s="14"/>
      <c r="B359" s="228"/>
      <c r="C359" s="229"/>
      <c r="D359" s="219" t="s">
        <v>154</v>
      </c>
      <c r="E359" s="230" t="s">
        <v>19</v>
      </c>
      <c r="F359" s="231" t="s">
        <v>452</v>
      </c>
      <c r="G359" s="229"/>
      <c r="H359" s="232">
        <v>1027.3800000000001</v>
      </c>
      <c r="I359" s="233"/>
      <c r="J359" s="229"/>
      <c r="K359" s="229"/>
      <c r="L359" s="234"/>
      <c r="M359" s="235"/>
      <c r="N359" s="236"/>
      <c r="O359" s="236"/>
      <c r="P359" s="236"/>
      <c r="Q359" s="236"/>
      <c r="R359" s="236"/>
      <c r="S359" s="236"/>
      <c r="T359" s="237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38" t="s">
        <v>154</v>
      </c>
      <c r="AU359" s="238" t="s">
        <v>152</v>
      </c>
      <c r="AV359" s="14" t="s">
        <v>85</v>
      </c>
      <c r="AW359" s="14" t="s">
        <v>35</v>
      </c>
      <c r="AX359" s="14" t="s">
        <v>75</v>
      </c>
      <c r="AY359" s="238" t="s">
        <v>142</v>
      </c>
    </row>
    <row r="360" s="2" customFormat="1" ht="37.8" customHeight="1">
      <c r="A360" s="38"/>
      <c r="B360" s="39"/>
      <c r="C360" s="204" t="s">
        <v>453</v>
      </c>
      <c r="D360" s="204" t="s">
        <v>146</v>
      </c>
      <c r="E360" s="205" t="s">
        <v>454</v>
      </c>
      <c r="F360" s="206" t="s">
        <v>455</v>
      </c>
      <c r="G360" s="207" t="s">
        <v>149</v>
      </c>
      <c r="H360" s="208">
        <v>1248</v>
      </c>
      <c r="I360" s="209"/>
      <c r="J360" s="210">
        <f>ROUND(I360*H360,2)</f>
        <v>0</v>
      </c>
      <c r="K360" s="206" t="s">
        <v>150</v>
      </c>
      <c r="L360" s="44"/>
      <c r="M360" s="211" t="s">
        <v>19</v>
      </c>
      <c r="N360" s="212" t="s">
        <v>46</v>
      </c>
      <c r="O360" s="84"/>
      <c r="P360" s="213">
        <f>O360*H360</f>
        <v>0</v>
      </c>
      <c r="Q360" s="213">
        <v>0</v>
      </c>
      <c r="R360" s="213">
        <f>Q360*H360</f>
        <v>0</v>
      </c>
      <c r="S360" s="213">
        <v>0</v>
      </c>
      <c r="T360" s="214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15" t="s">
        <v>151</v>
      </c>
      <c r="AT360" s="215" t="s">
        <v>146</v>
      </c>
      <c r="AU360" s="215" t="s">
        <v>152</v>
      </c>
      <c r="AY360" s="17" t="s">
        <v>142</v>
      </c>
      <c r="BE360" s="216">
        <f>IF(N360="základní",J360,0)</f>
        <v>0</v>
      </c>
      <c r="BF360" s="216">
        <f>IF(N360="snížená",J360,0)</f>
        <v>0</v>
      </c>
      <c r="BG360" s="216">
        <f>IF(N360="zákl. přenesená",J360,0)</f>
        <v>0</v>
      </c>
      <c r="BH360" s="216">
        <f>IF(N360="sníž. přenesená",J360,0)</f>
        <v>0</v>
      </c>
      <c r="BI360" s="216">
        <f>IF(N360="nulová",J360,0)</f>
        <v>0</v>
      </c>
      <c r="BJ360" s="17" t="s">
        <v>83</v>
      </c>
      <c r="BK360" s="216">
        <f>ROUND(I360*H360,2)</f>
        <v>0</v>
      </c>
      <c r="BL360" s="17" t="s">
        <v>151</v>
      </c>
      <c r="BM360" s="215" t="s">
        <v>456</v>
      </c>
    </row>
    <row r="361" s="13" customFormat="1">
      <c r="A361" s="13"/>
      <c r="B361" s="217"/>
      <c r="C361" s="218"/>
      <c r="D361" s="219" t="s">
        <v>154</v>
      </c>
      <c r="E361" s="220" t="s">
        <v>19</v>
      </c>
      <c r="F361" s="221" t="s">
        <v>457</v>
      </c>
      <c r="G361" s="218"/>
      <c r="H361" s="220" t="s">
        <v>19</v>
      </c>
      <c r="I361" s="222"/>
      <c r="J361" s="218"/>
      <c r="K361" s="218"/>
      <c r="L361" s="223"/>
      <c r="M361" s="224"/>
      <c r="N361" s="225"/>
      <c r="O361" s="225"/>
      <c r="P361" s="225"/>
      <c r="Q361" s="225"/>
      <c r="R361" s="225"/>
      <c r="S361" s="225"/>
      <c r="T361" s="22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27" t="s">
        <v>154</v>
      </c>
      <c r="AU361" s="227" t="s">
        <v>152</v>
      </c>
      <c r="AV361" s="13" t="s">
        <v>83</v>
      </c>
      <c r="AW361" s="13" t="s">
        <v>35</v>
      </c>
      <c r="AX361" s="13" t="s">
        <v>75</v>
      </c>
      <c r="AY361" s="227" t="s">
        <v>142</v>
      </c>
    </row>
    <row r="362" s="14" customFormat="1">
      <c r="A362" s="14"/>
      <c r="B362" s="228"/>
      <c r="C362" s="229"/>
      <c r="D362" s="219" t="s">
        <v>154</v>
      </c>
      <c r="E362" s="230" t="s">
        <v>19</v>
      </c>
      <c r="F362" s="231" t="s">
        <v>458</v>
      </c>
      <c r="G362" s="229"/>
      <c r="H362" s="232">
        <v>1248</v>
      </c>
      <c r="I362" s="233"/>
      <c r="J362" s="229"/>
      <c r="K362" s="229"/>
      <c r="L362" s="234"/>
      <c r="M362" s="235"/>
      <c r="N362" s="236"/>
      <c r="O362" s="236"/>
      <c r="P362" s="236"/>
      <c r="Q362" s="236"/>
      <c r="R362" s="236"/>
      <c r="S362" s="236"/>
      <c r="T362" s="237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38" t="s">
        <v>154</v>
      </c>
      <c r="AU362" s="238" t="s">
        <v>152</v>
      </c>
      <c r="AV362" s="14" t="s">
        <v>85</v>
      </c>
      <c r="AW362" s="14" t="s">
        <v>35</v>
      </c>
      <c r="AX362" s="14" t="s">
        <v>75</v>
      </c>
      <c r="AY362" s="238" t="s">
        <v>142</v>
      </c>
    </row>
    <row r="363" s="2" customFormat="1" ht="37.8" customHeight="1">
      <c r="A363" s="38"/>
      <c r="B363" s="39"/>
      <c r="C363" s="204" t="s">
        <v>459</v>
      </c>
      <c r="D363" s="204" t="s">
        <v>146</v>
      </c>
      <c r="E363" s="205" t="s">
        <v>460</v>
      </c>
      <c r="F363" s="206" t="s">
        <v>461</v>
      </c>
      <c r="G363" s="207" t="s">
        <v>149</v>
      </c>
      <c r="H363" s="208">
        <v>111.90000000000001</v>
      </c>
      <c r="I363" s="209"/>
      <c r="J363" s="210">
        <f>ROUND(I363*H363,2)</f>
        <v>0</v>
      </c>
      <c r="K363" s="206" t="s">
        <v>150</v>
      </c>
      <c r="L363" s="44"/>
      <c r="M363" s="211" t="s">
        <v>19</v>
      </c>
      <c r="N363" s="212" t="s">
        <v>46</v>
      </c>
      <c r="O363" s="84"/>
      <c r="P363" s="213">
        <f>O363*H363</f>
        <v>0</v>
      </c>
      <c r="Q363" s="213">
        <v>0</v>
      </c>
      <c r="R363" s="213">
        <f>Q363*H363</f>
        <v>0</v>
      </c>
      <c r="S363" s="213">
        <v>0</v>
      </c>
      <c r="T363" s="214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15" t="s">
        <v>151</v>
      </c>
      <c r="AT363" s="215" t="s">
        <v>146</v>
      </c>
      <c r="AU363" s="215" t="s">
        <v>152</v>
      </c>
      <c r="AY363" s="17" t="s">
        <v>142</v>
      </c>
      <c r="BE363" s="216">
        <f>IF(N363="základní",J363,0)</f>
        <v>0</v>
      </c>
      <c r="BF363" s="216">
        <f>IF(N363="snížená",J363,0)</f>
        <v>0</v>
      </c>
      <c r="BG363" s="216">
        <f>IF(N363="zákl. přenesená",J363,0)</f>
        <v>0</v>
      </c>
      <c r="BH363" s="216">
        <f>IF(N363="sníž. přenesená",J363,0)</f>
        <v>0</v>
      </c>
      <c r="BI363" s="216">
        <f>IF(N363="nulová",J363,0)</f>
        <v>0</v>
      </c>
      <c r="BJ363" s="17" t="s">
        <v>83</v>
      </c>
      <c r="BK363" s="216">
        <f>ROUND(I363*H363,2)</f>
        <v>0</v>
      </c>
      <c r="BL363" s="17" t="s">
        <v>151</v>
      </c>
      <c r="BM363" s="215" t="s">
        <v>462</v>
      </c>
    </row>
    <row r="364" s="13" customFormat="1">
      <c r="A364" s="13"/>
      <c r="B364" s="217"/>
      <c r="C364" s="218"/>
      <c r="D364" s="219" t="s">
        <v>154</v>
      </c>
      <c r="E364" s="220" t="s">
        <v>19</v>
      </c>
      <c r="F364" s="221" t="s">
        <v>445</v>
      </c>
      <c r="G364" s="218"/>
      <c r="H364" s="220" t="s">
        <v>19</v>
      </c>
      <c r="I364" s="222"/>
      <c r="J364" s="218"/>
      <c r="K364" s="218"/>
      <c r="L364" s="223"/>
      <c r="M364" s="224"/>
      <c r="N364" s="225"/>
      <c r="O364" s="225"/>
      <c r="P364" s="225"/>
      <c r="Q364" s="225"/>
      <c r="R364" s="225"/>
      <c r="S364" s="225"/>
      <c r="T364" s="22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27" t="s">
        <v>154</v>
      </c>
      <c r="AU364" s="227" t="s">
        <v>152</v>
      </c>
      <c r="AV364" s="13" t="s">
        <v>83</v>
      </c>
      <c r="AW364" s="13" t="s">
        <v>35</v>
      </c>
      <c r="AX364" s="13" t="s">
        <v>75</v>
      </c>
      <c r="AY364" s="227" t="s">
        <v>142</v>
      </c>
    </row>
    <row r="365" s="13" customFormat="1">
      <c r="A365" s="13"/>
      <c r="B365" s="217"/>
      <c r="C365" s="218"/>
      <c r="D365" s="219" t="s">
        <v>154</v>
      </c>
      <c r="E365" s="220" t="s">
        <v>19</v>
      </c>
      <c r="F365" s="221" t="s">
        <v>463</v>
      </c>
      <c r="G365" s="218"/>
      <c r="H365" s="220" t="s">
        <v>19</v>
      </c>
      <c r="I365" s="222"/>
      <c r="J365" s="218"/>
      <c r="K365" s="218"/>
      <c r="L365" s="223"/>
      <c r="M365" s="224"/>
      <c r="N365" s="225"/>
      <c r="O365" s="225"/>
      <c r="P365" s="225"/>
      <c r="Q365" s="225"/>
      <c r="R365" s="225"/>
      <c r="S365" s="225"/>
      <c r="T365" s="22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27" t="s">
        <v>154</v>
      </c>
      <c r="AU365" s="227" t="s">
        <v>152</v>
      </c>
      <c r="AV365" s="13" t="s">
        <v>83</v>
      </c>
      <c r="AW365" s="13" t="s">
        <v>35</v>
      </c>
      <c r="AX365" s="13" t="s">
        <v>75</v>
      </c>
      <c r="AY365" s="227" t="s">
        <v>142</v>
      </c>
    </row>
    <row r="366" s="14" customFormat="1">
      <c r="A366" s="14"/>
      <c r="B366" s="228"/>
      <c r="C366" s="229"/>
      <c r="D366" s="219" t="s">
        <v>154</v>
      </c>
      <c r="E366" s="230" t="s">
        <v>19</v>
      </c>
      <c r="F366" s="231" t="s">
        <v>446</v>
      </c>
      <c r="G366" s="229"/>
      <c r="H366" s="232">
        <v>111.90000000000001</v>
      </c>
      <c r="I366" s="233"/>
      <c r="J366" s="229"/>
      <c r="K366" s="229"/>
      <c r="L366" s="234"/>
      <c r="M366" s="235"/>
      <c r="N366" s="236"/>
      <c r="O366" s="236"/>
      <c r="P366" s="236"/>
      <c r="Q366" s="236"/>
      <c r="R366" s="236"/>
      <c r="S366" s="236"/>
      <c r="T366" s="237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38" t="s">
        <v>154</v>
      </c>
      <c r="AU366" s="238" t="s">
        <v>152</v>
      </c>
      <c r="AV366" s="14" t="s">
        <v>85</v>
      </c>
      <c r="AW366" s="14" t="s">
        <v>35</v>
      </c>
      <c r="AX366" s="14" t="s">
        <v>75</v>
      </c>
      <c r="AY366" s="238" t="s">
        <v>142</v>
      </c>
    </row>
    <row r="367" s="2" customFormat="1" ht="37.8" customHeight="1">
      <c r="A367" s="38"/>
      <c r="B367" s="39"/>
      <c r="C367" s="204" t="s">
        <v>464</v>
      </c>
      <c r="D367" s="204" t="s">
        <v>146</v>
      </c>
      <c r="E367" s="205" t="s">
        <v>465</v>
      </c>
      <c r="F367" s="206" t="s">
        <v>466</v>
      </c>
      <c r="G367" s="207" t="s">
        <v>149</v>
      </c>
      <c r="H367" s="208">
        <v>1248</v>
      </c>
      <c r="I367" s="209"/>
      <c r="J367" s="210">
        <f>ROUND(I367*H367,2)</f>
        <v>0</v>
      </c>
      <c r="K367" s="206" t="s">
        <v>150</v>
      </c>
      <c r="L367" s="44"/>
      <c r="M367" s="211" t="s">
        <v>19</v>
      </c>
      <c r="N367" s="212" t="s">
        <v>46</v>
      </c>
      <c r="O367" s="84"/>
      <c r="P367" s="213">
        <f>O367*H367</f>
        <v>0</v>
      </c>
      <c r="Q367" s="213">
        <v>0</v>
      </c>
      <c r="R367" s="213">
        <f>Q367*H367</f>
        <v>0</v>
      </c>
      <c r="S367" s="213">
        <v>0</v>
      </c>
      <c r="T367" s="214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15" t="s">
        <v>151</v>
      </c>
      <c r="AT367" s="215" t="s">
        <v>146</v>
      </c>
      <c r="AU367" s="215" t="s">
        <v>152</v>
      </c>
      <c r="AY367" s="17" t="s">
        <v>142</v>
      </c>
      <c r="BE367" s="216">
        <f>IF(N367="základní",J367,0)</f>
        <v>0</v>
      </c>
      <c r="BF367" s="216">
        <f>IF(N367="snížená",J367,0)</f>
        <v>0</v>
      </c>
      <c r="BG367" s="216">
        <f>IF(N367="zákl. přenesená",J367,0)</f>
        <v>0</v>
      </c>
      <c r="BH367" s="216">
        <f>IF(N367="sníž. přenesená",J367,0)</f>
        <v>0</v>
      </c>
      <c r="BI367" s="216">
        <f>IF(N367="nulová",J367,0)</f>
        <v>0</v>
      </c>
      <c r="BJ367" s="17" t="s">
        <v>83</v>
      </c>
      <c r="BK367" s="216">
        <f>ROUND(I367*H367,2)</f>
        <v>0</v>
      </c>
      <c r="BL367" s="17" t="s">
        <v>151</v>
      </c>
      <c r="BM367" s="215" t="s">
        <v>467</v>
      </c>
    </row>
    <row r="368" s="13" customFormat="1">
      <c r="A368" s="13"/>
      <c r="B368" s="217"/>
      <c r="C368" s="218"/>
      <c r="D368" s="219" t="s">
        <v>154</v>
      </c>
      <c r="E368" s="220" t="s">
        <v>19</v>
      </c>
      <c r="F368" s="221" t="s">
        <v>457</v>
      </c>
      <c r="G368" s="218"/>
      <c r="H368" s="220" t="s">
        <v>19</v>
      </c>
      <c r="I368" s="222"/>
      <c r="J368" s="218"/>
      <c r="K368" s="218"/>
      <c r="L368" s="223"/>
      <c r="M368" s="224"/>
      <c r="N368" s="225"/>
      <c r="O368" s="225"/>
      <c r="P368" s="225"/>
      <c r="Q368" s="225"/>
      <c r="R368" s="225"/>
      <c r="S368" s="225"/>
      <c r="T368" s="22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27" t="s">
        <v>154</v>
      </c>
      <c r="AU368" s="227" t="s">
        <v>152</v>
      </c>
      <c r="AV368" s="13" t="s">
        <v>83</v>
      </c>
      <c r="AW368" s="13" t="s">
        <v>35</v>
      </c>
      <c r="AX368" s="13" t="s">
        <v>75</v>
      </c>
      <c r="AY368" s="227" t="s">
        <v>142</v>
      </c>
    </row>
    <row r="369" s="14" customFormat="1">
      <c r="A369" s="14"/>
      <c r="B369" s="228"/>
      <c r="C369" s="229"/>
      <c r="D369" s="219" t="s">
        <v>154</v>
      </c>
      <c r="E369" s="230" t="s">
        <v>19</v>
      </c>
      <c r="F369" s="231" t="s">
        <v>458</v>
      </c>
      <c r="G369" s="229"/>
      <c r="H369" s="232">
        <v>1248</v>
      </c>
      <c r="I369" s="233"/>
      <c r="J369" s="229"/>
      <c r="K369" s="229"/>
      <c r="L369" s="234"/>
      <c r="M369" s="235"/>
      <c r="N369" s="236"/>
      <c r="O369" s="236"/>
      <c r="P369" s="236"/>
      <c r="Q369" s="236"/>
      <c r="R369" s="236"/>
      <c r="S369" s="236"/>
      <c r="T369" s="237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38" t="s">
        <v>154</v>
      </c>
      <c r="AU369" s="238" t="s">
        <v>152</v>
      </c>
      <c r="AV369" s="14" t="s">
        <v>85</v>
      </c>
      <c r="AW369" s="14" t="s">
        <v>35</v>
      </c>
      <c r="AX369" s="14" t="s">
        <v>75</v>
      </c>
      <c r="AY369" s="238" t="s">
        <v>142</v>
      </c>
    </row>
    <row r="370" s="2" customFormat="1" ht="37.8" customHeight="1">
      <c r="A370" s="38"/>
      <c r="B370" s="39"/>
      <c r="C370" s="204" t="s">
        <v>468</v>
      </c>
      <c r="D370" s="204" t="s">
        <v>146</v>
      </c>
      <c r="E370" s="205" t="s">
        <v>469</v>
      </c>
      <c r="F370" s="206" t="s">
        <v>470</v>
      </c>
      <c r="G370" s="207" t="s">
        <v>149</v>
      </c>
      <c r="H370" s="208">
        <v>1369.8399999999999</v>
      </c>
      <c r="I370" s="209"/>
      <c r="J370" s="210">
        <f>ROUND(I370*H370,2)</f>
        <v>0</v>
      </c>
      <c r="K370" s="206" t="s">
        <v>150</v>
      </c>
      <c r="L370" s="44"/>
      <c r="M370" s="211" t="s">
        <v>19</v>
      </c>
      <c r="N370" s="212" t="s">
        <v>46</v>
      </c>
      <c r="O370" s="84"/>
      <c r="P370" s="213">
        <f>O370*H370</f>
        <v>0</v>
      </c>
      <c r="Q370" s="213">
        <v>0</v>
      </c>
      <c r="R370" s="213">
        <f>Q370*H370</f>
        <v>0</v>
      </c>
      <c r="S370" s="213">
        <v>0</v>
      </c>
      <c r="T370" s="214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15" t="s">
        <v>151</v>
      </c>
      <c r="AT370" s="215" t="s">
        <v>146</v>
      </c>
      <c r="AU370" s="215" t="s">
        <v>152</v>
      </c>
      <c r="AY370" s="17" t="s">
        <v>142</v>
      </c>
      <c r="BE370" s="216">
        <f>IF(N370="základní",J370,0)</f>
        <v>0</v>
      </c>
      <c r="BF370" s="216">
        <f>IF(N370="snížená",J370,0)</f>
        <v>0</v>
      </c>
      <c r="BG370" s="216">
        <f>IF(N370="zákl. přenesená",J370,0)</f>
        <v>0</v>
      </c>
      <c r="BH370" s="216">
        <f>IF(N370="sníž. přenesená",J370,0)</f>
        <v>0</v>
      </c>
      <c r="BI370" s="216">
        <f>IF(N370="nulová",J370,0)</f>
        <v>0</v>
      </c>
      <c r="BJ370" s="17" t="s">
        <v>83</v>
      </c>
      <c r="BK370" s="216">
        <f>ROUND(I370*H370,2)</f>
        <v>0</v>
      </c>
      <c r="BL370" s="17" t="s">
        <v>151</v>
      </c>
      <c r="BM370" s="215" t="s">
        <v>471</v>
      </c>
    </row>
    <row r="371" s="13" customFormat="1">
      <c r="A371" s="13"/>
      <c r="B371" s="217"/>
      <c r="C371" s="218"/>
      <c r="D371" s="219" t="s">
        <v>154</v>
      </c>
      <c r="E371" s="220" t="s">
        <v>19</v>
      </c>
      <c r="F371" s="221" t="s">
        <v>472</v>
      </c>
      <c r="G371" s="218"/>
      <c r="H371" s="220" t="s">
        <v>19</v>
      </c>
      <c r="I371" s="222"/>
      <c r="J371" s="218"/>
      <c r="K371" s="218"/>
      <c r="L371" s="223"/>
      <c r="M371" s="224"/>
      <c r="N371" s="225"/>
      <c r="O371" s="225"/>
      <c r="P371" s="225"/>
      <c r="Q371" s="225"/>
      <c r="R371" s="225"/>
      <c r="S371" s="225"/>
      <c r="T371" s="22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27" t="s">
        <v>154</v>
      </c>
      <c r="AU371" s="227" t="s">
        <v>152</v>
      </c>
      <c r="AV371" s="13" t="s">
        <v>83</v>
      </c>
      <c r="AW371" s="13" t="s">
        <v>35</v>
      </c>
      <c r="AX371" s="13" t="s">
        <v>75</v>
      </c>
      <c r="AY371" s="227" t="s">
        <v>142</v>
      </c>
    </row>
    <row r="372" s="14" customFormat="1">
      <c r="A372" s="14"/>
      <c r="B372" s="228"/>
      <c r="C372" s="229"/>
      <c r="D372" s="219" t="s">
        <v>154</v>
      </c>
      <c r="E372" s="230" t="s">
        <v>19</v>
      </c>
      <c r="F372" s="231" t="s">
        <v>290</v>
      </c>
      <c r="G372" s="229"/>
      <c r="H372" s="232">
        <v>1369.8399999999999</v>
      </c>
      <c r="I372" s="233"/>
      <c r="J372" s="229"/>
      <c r="K372" s="229"/>
      <c r="L372" s="234"/>
      <c r="M372" s="235"/>
      <c r="N372" s="236"/>
      <c r="O372" s="236"/>
      <c r="P372" s="236"/>
      <c r="Q372" s="236"/>
      <c r="R372" s="236"/>
      <c r="S372" s="236"/>
      <c r="T372" s="237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38" t="s">
        <v>154</v>
      </c>
      <c r="AU372" s="238" t="s">
        <v>152</v>
      </c>
      <c r="AV372" s="14" t="s">
        <v>85</v>
      </c>
      <c r="AW372" s="14" t="s">
        <v>35</v>
      </c>
      <c r="AX372" s="14" t="s">
        <v>75</v>
      </c>
      <c r="AY372" s="238" t="s">
        <v>142</v>
      </c>
    </row>
    <row r="373" s="2" customFormat="1" ht="37.8" customHeight="1">
      <c r="A373" s="38"/>
      <c r="B373" s="39"/>
      <c r="C373" s="204" t="s">
        <v>473</v>
      </c>
      <c r="D373" s="204" t="s">
        <v>146</v>
      </c>
      <c r="E373" s="205" t="s">
        <v>474</v>
      </c>
      <c r="F373" s="206" t="s">
        <v>475</v>
      </c>
      <c r="G373" s="207" t="s">
        <v>149</v>
      </c>
      <c r="H373" s="208">
        <v>1248</v>
      </c>
      <c r="I373" s="209"/>
      <c r="J373" s="210">
        <f>ROUND(I373*H373,2)</f>
        <v>0</v>
      </c>
      <c r="K373" s="206" t="s">
        <v>150</v>
      </c>
      <c r="L373" s="44"/>
      <c r="M373" s="211" t="s">
        <v>19</v>
      </c>
      <c r="N373" s="212" t="s">
        <v>46</v>
      </c>
      <c r="O373" s="84"/>
      <c r="P373" s="213">
        <f>O373*H373</f>
        <v>0</v>
      </c>
      <c r="Q373" s="213">
        <v>0</v>
      </c>
      <c r="R373" s="213">
        <f>Q373*H373</f>
        <v>0</v>
      </c>
      <c r="S373" s="213">
        <v>0</v>
      </c>
      <c r="T373" s="214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15" t="s">
        <v>151</v>
      </c>
      <c r="AT373" s="215" t="s">
        <v>146</v>
      </c>
      <c r="AU373" s="215" t="s">
        <v>152</v>
      </c>
      <c r="AY373" s="17" t="s">
        <v>142</v>
      </c>
      <c r="BE373" s="216">
        <f>IF(N373="základní",J373,0)</f>
        <v>0</v>
      </c>
      <c r="BF373" s="216">
        <f>IF(N373="snížená",J373,0)</f>
        <v>0</v>
      </c>
      <c r="BG373" s="216">
        <f>IF(N373="zákl. přenesená",J373,0)</f>
        <v>0</v>
      </c>
      <c r="BH373" s="216">
        <f>IF(N373="sníž. přenesená",J373,0)</f>
        <v>0</v>
      </c>
      <c r="BI373" s="216">
        <f>IF(N373="nulová",J373,0)</f>
        <v>0</v>
      </c>
      <c r="BJ373" s="17" t="s">
        <v>83</v>
      </c>
      <c r="BK373" s="216">
        <f>ROUND(I373*H373,2)</f>
        <v>0</v>
      </c>
      <c r="BL373" s="17" t="s">
        <v>151</v>
      </c>
      <c r="BM373" s="215" t="s">
        <v>476</v>
      </c>
    </row>
    <row r="374" s="13" customFormat="1">
      <c r="A374" s="13"/>
      <c r="B374" s="217"/>
      <c r="C374" s="218"/>
      <c r="D374" s="219" t="s">
        <v>154</v>
      </c>
      <c r="E374" s="220" t="s">
        <v>19</v>
      </c>
      <c r="F374" s="221" t="s">
        <v>457</v>
      </c>
      <c r="G374" s="218"/>
      <c r="H374" s="220" t="s">
        <v>19</v>
      </c>
      <c r="I374" s="222"/>
      <c r="J374" s="218"/>
      <c r="K374" s="218"/>
      <c r="L374" s="223"/>
      <c r="M374" s="224"/>
      <c r="N374" s="225"/>
      <c r="O374" s="225"/>
      <c r="P374" s="225"/>
      <c r="Q374" s="225"/>
      <c r="R374" s="225"/>
      <c r="S374" s="225"/>
      <c r="T374" s="22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27" t="s">
        <v>154</v>
      </c>
      <c r="AU374" s="227" t="s">
        <v>152</v>
      </c>
      <c r="AV374" s="13" t="s">
        <v>83</v>
      </c>
      <c r="AW374" s="13" t="s">
        <v>35</v>
      </c>
      <c r="AX374" s="13" t="s">
        <v>75</v>
      </c>
      <c r="AY374" s="227" t="s">
        <v>142</v>
      </c>
    </row>
    <row r="375" s="14" customFormat="1">
      <c r="A375" s="14"/>
      <c r="B375" s="228"/>
      <c r="C375" s="229"/>
      <c r="D375" s="219" t="s">
        <v>154</v>
      </c>
      <c r="E375" s="230" t="s">
        <v>19</v>
      </c>
      <c r="F375" s="231" t="s">
        <v>458</v>
      </c>
      <c r="G375" s="229"/>
      <c r="H375" s="232">
        <v>1248</v>
      </c>
      <c r="I375" s="233"/>
      <c r="J375" s="229"/>
      <c r="K375" s="229"/>
      <c r="L375" s="234"/>
      <c r="M375" s="235"/>
      <c r="N375" s="236"/>
      <c r="O375" s="236"/>
      <c r="P375" s="236"/>
      <c r="Q375" s="236"/>
      <c r="R375" s="236"/>
      <c r="S375" s="236"/>
      <c r="T375" s="237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38" t="s">
        <v>154</v>
      </c>
      <c r="AU375" s="238" t="s">
        <v>152</v>
      </c>
      <c r="AV375" s="14" t="s">
        <v>85</v>
      </c>
      <c r="AW375" s="14" t="s">
        <v>35</v>
      </c>
      <c r="AX375" s="14" t="s">
        <v>75</v>
      </c>
      <c r="AY375" s="238" t="s">
        <v>142</v>
      </c>
    </row>
    <row r="376" s="2" customFormat="1" ht="37.8" customHeight="1">
      <c r="A376" s="38"/>
      <c r="B376" s="39"/>
      <c r="C376" s="204" t="s">
        <v>477</v>
      </c>
      <c r="D376" s="204" t="s">
        <v>146</v>
      </c>
      <c r="E376" s="205" t="s">
        <v>478</v>
      </c>
      <c r="F376" s="206" t="s">
        <v>479</v>
      </c>
      <c r="G376" s="207" t="s">
        <v>149</v>
      </c>
      <c r="H376" s="208">
        <v>1248</v>
      </c>
      <c r="I376" s="209"/>
      <c r="J376" s="210">
        <f>ROUND(I376*H376,2)</f>
        <v>0</v>
      </c>
      <c r="K376" s="206" t="s">
        <v>150</v>
      </c>
      <c r="L376" s="44"/>
      <c r="M376" s="211" t="s">
        <v>19</v>
      </c>
      <c r="N376" s="212" t="s">
        <v>46</v>
      </c>
      <c r="O376" s="84"/>
      <c r="P376" s="213">
        <f>O376*H376</f>
        <v>0</v>
      </c>
      <c r="Q376" s="213">
        <v>0</v>
      </c>
      <c r="R376" s="213">
        <f>Q376*H376</f>
        <v>0</v>
      </c>
      <c r="S376" s="213">
        <v>0</v>
      </c>
      <c r="T376" s="214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15" t="s">
        <v>151</v>
      </c>
      <c r="AT376" s="215" t="s">
        <v>146</v>
      </c>
      <c r="AU376" s="215" t="s">
        <v>152</v>
      </c>
      <c r="AY376" s="17" t="s">
        <v>142</v>
      </c>
      <c r="BE376" s="216">
        <f>IF(N376="základní",J376,0)</f>
        <v>0</v>
      </c>
      <c r="BF376" s="216">
        <f>IF(N376="snížená",J376,0)</f>
        <v>0</v>
      </c>
      <c r="BG376" s="216">
        <f>IF(N376="zákl. přenesená",J376,0)</f>
        <v>0</v>
      </c>
      <c r="BH376" s="216">
        <f>IF(N376="sníž. přenesená",J376,0)</f>
        <v>0</v>
      </c>
      <c r="BI376" s="216">
        <f>IF(N376="nulová",J376,0)</f>
        <v>0</v>
      </c>
      <c r="BJ376" s="17" t="s">
        <v>83</v>
      </c>
      <c r="BK376" s="216">
        <f>ROUND(I376*H376,2)</f>
        <v>0</v>
      </c>
      <c r="BL376" s="17" t="s">
        <v>151</v>
      </c>
      <c r="BM376" s="215" t="s">
        <v>480</v>
      </c>
    </row>
    <row r="377" s="13" customFormat="1">
      <c r="A377" s="13"/>
      <c r="B377" s="217"/>
      <c r="C377" s="218"/>
      <c r="D377" s="219" t="s">
        <v>154</v>
      </c>
      <c r="E377" s="220" t="s">
        <v>19</v>
      </c>
      <c r="F377" s="221" t="s">
        <v>481</v>
      </c>
      <c r="G377" s="218"/>
      <c r="H377" s="220" t="s">
        <v>19</v>
      </c>
      <c r="I377" s="222"/>
      <c r="J377" s="218"/>
      <c r="K377" s="218"/>
      <c r="L377" s="223"/>
      <c r="M377" s="224"/>
      <c r="N377" s="225"/>
      <c r="O377" s="225"/>
      <c r="P377" s="225"/>
      <c r="Q377" s="225"/>
      <c r="R377" s="225"/>
      <c r="S377" s="225"/>
      <c r="T377" s="22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27" t="s">
        <v>154</v>
      </c>
      <c r="AU377" s="227" t="s">
        <v>152</v>
      </c>
      <c r="AV377" s="13" t="s">
        <v>83</v>
      </c>
      <c r="AW377" s="13" t="s">
        <v>35</v>
      </c>
      <c r="AX377" s="13" t="s">
        <v>75</v>
      </c>
      <c r="AY377" s="227" t="s">
        <v>142</v>
      </c>
    </row>
    <row r="378" s="13" customFormat="1">
      <c r="A378" s="13"/>
      <c r="B378" s="217"/>
      <c r="C378" s="218"/>
      <c r="D378" s="219" t="s">
        <v>154</v>
      </c>
      <c r="E378" s="220" t="s">
        <v>19</v>
      </c>
      <c r="F378" s="221" t="s">
        <v>457</v>
      </c>
      <c r="G378" s="218"/>
      <c r="H378" s="220" t="s">
        <v>19</v>
      </c>
      <c r="I378" s="222"/>
      <c r="J378" s="218"/>
      <c r="K378" s="218"/>
      <c r="L378" s="223"/>
      <c r="M378" s="224"/>
      <c r="N378" s="225"/>
      <c r="O378" s="225"/>
      <c r="P378" s="225"/>
      <c r="Q378" s="225"/>
      <c r="R378" s="225"/>
      <c r="S378" s="225"/>
      <c r="T378" s="22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27" t="s">
        <v>154</v>
      </c>
      <c r="AU378" s="227" t="s">
        <v>152</v>
      </c>
      <c r="AV378" s="13" t="s">
        <v>83</v>
      </c>
      <c r="AW378" s="13" t="s">
        <v>35</v>
      </c>
      <c r="AX378" s="13" t="s">
        <v>75</v>
      </c>
      <c r="AY378" s="227" t="s">
        <v>142</v>
      </c>
    </row>
    <row r="379" s="14" customFormat="1">
      <c r="A379" s="14"/>
      <c r="B379" s="228"/>
      <c r="C379" s="229"/>
      <c r="D379" s="219" t="s">
        <v>154</v>
      </c>
      <c r="E379" s="230" t="s">
        <v>19</v>
      </c>
      <c r="F379" s="231" t="s">
        <v>458</v>
      </c>
      <c r="G379" s="229"/>
      <c r="H379" s="232">
        <v>1248</v>
      </c>
      <c r="I379" s="233"/>
      <c r="J379" s="229"/>
      <c r="K379" s="229"/>
      <c r="L379" s="234"/>
      <c r="M379" s="235"/>
      <c r="N379" s="236"/>
      <c r="O379" s="236"/>
      <c r="P379" s="236"/>
      <c r="Q379" s="236"/>
      <c r="R379" s="236"/>
      <c r="S379" s="236"/>
      <c r="T379" s="237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38" t="s">
        <v>154</v>
      </c>
      <c r="AU379" s="238" t="s">
        <v>152</v>
      </c>
      <c r="AV379" s="14" t="s">
        <v>85</v>
      </c>
      <c r="AW379" s="14" t="s">
        <v>35</v>
      </c>
      <c r="AX379" s="14" t="s">
        <v>75</v>
      </c>
      <c r="AY379" s="238" t="s">
        <v>142</v>
      </c>
    </row>
    <row r="380" s="12" customFormat="1" ht="20.88" customHeight="1">
      <c r="A380" s="12"/>
      <c r="B380" s="188"/>
      <c r="C380" s="189"/>
      <c r="D380" s="190" t="s">
        <v>74</v>
      </c>
      <c r="E380" s="202" t="s">
        <v>482</v>
      </c>
      <c r="F380" s="202" t="s">
        <v>483</v>
      </c>
      <c r="G380" s="189"/>
      <c r="H380" s="189"/>
      <c r="I380" s="192"/>
      <c r="J380" s="203">
        <f>BK380</f>
        <v>0</v>
      </c>
      <c r="K380" s="189"/>
      <c r="L380" s="194"/>
      <c r="M380" s="195"/>
      <c r="N380" s="196"/>
      <c r="O380" s="196"/>
      <c r="P380" s="197">
        <f>SUM(P381:P387)</f>
        <v>0</v>
      </c>
      <c r="Q380" s="196"/>
      <c r="R380" s="197">
        <f>SUM(R381:R387)</f>
        <v>25.552365000000002</v>
      </c>
      <c r="S380" s="196"/>
      <c r="T380" s="198">
        <f>SUM(T381:T387)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199" t="s">
        <v>83</v>
      </c>
      <c r="AT380" s="200" t="s">
        <v>74</v>
      </c>
      <c r="AU380" s="200" t="s">
        <v>85</v>
      </c>
      <c r="AY380" s="199" t="s">
        <v>142</v>
      </c>
      <c r="BK380" s="201">
        <f>SUM(BK381:BK387)</f>
        <v>0</v>
      </c>
    </row>
    <row r="381" s="2" customFormat="1" ht="76.35" customHeight="1">
      <c r="A381" s="38"/>
      <c r="B381" s="39"/>
      <c r="C381" s="204" t="s">
        <v>484</v>
      </c>
      <c r="D381" s="204" t="s">
        <v>146</v>
      </c>
      <c r="E381" s="205" t="s">
        <v>485</v>
      </c>
      <c r="F381" s="206" t="s">
        <v>486</v>
      </c>
      <c r="G381" s="207" t="s">
        <v>149</v>
      </c>
      <c r="H381" s="208">
        <v>111.90000000000001</v>
      </c>
      <c r="I381" s="209"/>
      <c r="J381" s="210">
        <f>ROUND(I381*H381,2)</f>
        <v>0</v>
      </c>
      <c r="K381" s="206" t="s">
        <v>150</v>
      </c>
      <c r="L381" s="44"/>
      <c r="M381" s="211" t="s">
        <v>19</v>
      </c>
      <c r="N381" s="212" t="s">
        <v>46</v>
      </c>
      <c r="O381" s="84"/>
      <c r="P381" s="213">
        <f>O381*H381</f>
        <v>0</v>
      </c>
      <c r="Q381" s="213">
        <v>0.084250000000000005</v>
      </c>
      <c r="R381" s="213">
        <f>Q381*H381</f>
        <v>9.4275750000000009</v>
      </c>
      <c r="S381" s="213">
        <v>0</v>
      </c>
      <c r="T381" s="214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15" t="s">
        <v>151</v>
      </c>
      <c r="AT381" s="215" t="s">
        <v>146</v>
      </c>
      <c r="AU381" s="215" t="s">
        <v>152</v>
      </c>
      <c r="AY381" s="17" t="s">
        <v>142</v>
      </c>
      <c r="BE381" s="216">
        <f>IF(N381="základní",J381,0)</f>
        <v>0</v>
      </c>
      <c r="BF381" s="216">
        <f>IF(N381="snížená",J381,0)</f>
        <v>0</v>
      </c>
      <c r="BG381" s="216">
        <f>IF(N381="zákl. přenesená",J381,0)</f>
        <v>0</v>
      </c>
      <c r="BH381" s="216">
        <f>IF(N381="sníž. přenesená",J381,0)</f>
        <v>0</v>
      </c>
      <c r="BI381" s="216">
        <f>IF(N381="nulová",J381,0)</f>
        <v>0</v>
      </c>
      <c r="BJ381" s="17" t="s">
        <v>83</v>
      </c>
      <c r="BK381" s="216">
        <f>ROUND(I381*H381,2)</f>
        <v>0</v>
      </c>
      <c r="BL381" s="17" t="s">
        <v>151</v>
      </c>
      <c r="BM381" s="215" t="s">
        <v>487</v>
      </c>
    </row>
    <row r="382" s="13" customFormat="1">
      <c r="A382" s="13"/>
      <c r="B382" s="217"/>
      <c r="C382" s="218"/>
      <c r="D382" s="219" t="s">
        <v>154</v>
      </c>
      <c r="E382" s="220" t="s">
        <v>19</v>
      </c>
      <c r="F382" s="221" t="s">
        <v>445</v>
      </c>
      <c r="G382" s="218"/>
      <c r="H382" s="220" t="s">
        <v>19</v>
      </c>
      <c r="I382" s="222"/>
      <c r="J382" s="218"/>
      <c r="K382" s="218"/>
      <c r="L382" s="223"/>
      <c r="M382" s="224"/>
      <c r="N382" s="225"/>
      <c r="O382" s="225"/>
      <c r="P382" s="225"/>
      <c r="Q382" s="225"/>
      <c r="R382" s="225"/>
      <c r="S382" s="225"/>
      <c r="T382" s="22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27" t="s">
        <v>154</v>
      </c>
      <c r="AU382" s="227" t="s">
        <v>152</v>
      </c>
      <c r="AV382" s="13" t="s">
        <v>83</v>
      </c>
      <c r="AW382" s="13" t="s">
        <v>35</v>
      </c>
      <c r="AX382" s="13" t="s">
        <v>75</v>
      </c>
      <c r="AY382" s="227" t="s">
        <v>142</v>
      </c>
    </row>
    <row r="383" s="14" customFormat="1">
      <c r="A383" s="14"/>
      <c r="B383" s="228"/>
      <c r="C383" s="229"/>
      <c r="D383" s="219" t="s">
        <v>154</v>
      </c>
      <c r="E383" s="230" t="s">
        <v>19</v>
      </c>
      <c r="F383" s="231" t="s">
        <v>488</v>
      </c>
      <c r="G383" s="229"/>
      <c r="H383" s="232">
        <v>111.90000000000001</v>
      </c>
      <c r="I383" s="233"/>
      <c r="J383" s="229"/>
      <c r="K383" s="229"/>
      <c r="L383" s="234"/>
      <c r="M383" s="235"/>
      <c r="N383" s="236"/>
      <c r="O383" s="236"/>
      <c r="P383" s="236"/>
      <c r="Q383" s="236"/>
      <c r="R383" s="236"/>
      <c r="S383" s="236"/>
      <c r="T383" s="237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38" t="s">
        <v>154</v>
      </c>
      <c r="AU383" s="238" t="s">
        <v>152</v>
      </c>
      <c r="AV383" s="14" t="s">
        <v>85</v>
      </c>
      <c r="AW383" s="14" t="s">
        <v>35</v>
      </c>
      <c r="AX383" s="14" t="s">
        <v>75</v>
      </c>
      <c r="AY383" s="238" t="s">
        <v>142</v>
      </c>
    </row>
    <row r="384" s="2" customFormat="1" ht="14.4" customHeight="1">
      <c r="A384" s="38"/>
      <c r="B384" s="39"/>
      <c r="C384" s="239" t="s">
        <v>431</v>
      </c>
      <c r="D384" s="239" t="s">
        <v>261</v>
      </c>
      <c r="E384" s="240" t="s">
        <v>489</v>
      </c>
      <c r="F384" s="241" t="s">
        <v>490</v>
      </c>
      <c r="G384" s="242" t="s">
        <v>149</v>
      </c>
      <c r="H384" s="243">
        <v>123.09</v>
      </c>
      <c r="I384" s="244"/>
      <c r="J384" s="245">
        <f>ROUND(I384*H384,2)</f>
        <v>0</v>
      </c>
      <c r="K384" s="241" t="s">
        <v>150</v>
      </c>
      <c r="L384" s="246"/>
      <c r="M384" s="247" t="s">
        <v>19</v>
      </c>
      <c r="N384" s="248" t="s">
        <v>46</v>
      </c>
      <c r="O384" s="84"/>
      <c r="P384" s="213">
        <f>O384*H384</f>
        <v>0</v>
      </c>
      <c r="Q384" s="213">
        <v>0.13100000000000001</v>
      </c>
      <c r="R384" s="213">
        <f>Q384*H384</f>
        <v>16.124790000000001</v>
      </c>
      <c r="S384" s="213">
        <v>0</v>
      </c>
      <c r="T384" s="214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15" t="s">
        <v>227</v>
      </c>
      <c r="AT384" s="215" t="s">
        <v>261</v>
      </c>
      <c r="AU384" s="215" t="s">
        <v>152</v>
      </c>
      <c r="AY384" s="17" t="s">
        <v>142</v>
      </c>
      <c r="BE384" s="216">
        <f>IF(N384="základní",J384,0)</f>
        <v>0</v>
      </c>
      <c r="BF384" s="216">
        <f>IF(N384="snížená",J384,0)</f>
        <v>0</v>
      </c>
      <c r="BG384" s="216">
        <f>IF(N384="zákl. přenesená",J384,0)</f>
        <v>0</v>
      </c>
      <c r="BH384" s="216">
        <f>IF(N384="sníž. přenesená",J384,0)</f>
        <v>0</v>
      </c>
      <c r="BI384" s="216">
        <f>IF(N384="nulová",J384,0)</f>
        <v>0</v>
      </c>
      <c r="BJ384" s="17" t="s">
        <v>83</v>
      </c>
      <c r="BK384" s="216">
        <f>ROUND(I384*H384,2)</f>
        <v>0</v>
      </c>
      <c r="BL384" s="17" t="s">
        <v>151</v>
      </c>
      <c r="BM384" s="215" t="s">
        <v>491</v>
      </c>
    </row>
    <row r="385" s="13" customFormat="1">
      <c r="A385" s="13"/>
      <c r="B385" s="217"/>
      <c r="C385" s="218"/>
      <c r="D385" s="219" t="s">
        <v>154</v>
      </c>
      <c r="E385" s="220" t="s">
        <v>19</v>
      </c>
      <c r="F385" s="221" t="s">
        <v>492</v>
      </c>
      <c r="G385" s="218"/>
      <c r="H385" s="220" t="s">
        <v>19</v>
      </c>
      <c r="I385" s="222"/>
      <c r="J385" s="218"/>
      <c r="K385" s="218"/>
      <c r="L385" s="223"/>
      <c r="M385" s="224"/>
      <c r="N385" s="225"/>
      <c r="O385" s="225"/>
      <c r="P385" s="225"/>
      <c r="Q385" s="225"/>
      <c r="R385" s="225"/>
      <c r="S385" s="225"/>
      <c r="T385" s="22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27" t="s">
        <v>154</v>
      </c>
      <c r="AU385" s="227" t="s">
        <v>152</v>
      </c>
      <c r="AV385" s="13" t="s">
        <v>83</v>
      </c>
      <c r="AW385" s="13" t="s">
        <v>35</v>
      </c>
      <c r="AX385" s="13" t="s">
        <v>75</v>
      </c>
      <c r="AY385" s="227" t="s">
        <v>142</v>
      </c>
    </row>
    <row r="386" s="14" customFormat="1">
      <c r="A386" s="14"/>
      <c r="B386" s="228"/>
      <c r="C386" s="229"/>
      <c r="D386" s="219" t="s">
        <v>154</v>
      </c>
      <c r="E386" s="230" t="s">
        <v>19</v>
      </c>
      <c r="F386" s="231" t="s">
        <v>446</v>
      </c>
      <c r="G386" s="229"/>
      <c r="H386" s="232">
        <v>111.90000000000001</v>
      </c>
      <c r="I386" s="233"/>
      <c r="J386" s="229"/>
      <c r="K386" s="229"/>
      <c r="L386" s="234"/>
      <c r="M386" s="235"/>
      <c r="N386" s="236"/>
      <c r="O386" s="236"/>
      <c r="P386" s="236"/>
      <c r="Q386" s="236"/>
      <c r="R386" s="236"/>
      <c r="S386" s="236"/>
      <c r="T386" s="237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38" t="s">
        <v>154</v>
      </c>
      <c r="AU386" s="238" t="s">
        <v>152</v>
      </c>
      <c r="AV386" s="14" t="s">
        <v>85</v>
      </c>
      <c r="AW386" s="14" t="s">
        <v>35</v>
      </c>
      <c r="AX386" s="14" t="s">
        <v>75</v>
      </c>
      <c r="AY386" s="238" t="s">
        <v>142</v>
      </c>
    </row>
    <row r="387" s="14" customFormat="1">
      <c r="A387" s="14"/>
      <c r="B387" s="228"/>
      <c r="C387" s="229"/>
      <c r="D387" s="219" t="s">
        <v>154</v>
      </c>
      <c r="E387" s="229"/>
      <c r="F387" s="231" t="s">
        <v>493</v>
      </c>
      <c r="G387" s="229"/>
      <c r="H387" s="232">
        <v>123.09</v>
      </c>
      <c r="I387" s="233"/>
      <c r="J387" s="229"/>
      <c r="K387" s="229"/>
      <c r="L387" s="234"/>
      <c r="M387" s="235"/>
      <c r="N387" s="236"/>
      <c r="O387" s="236"/>
      <c r="P387" s="236"/>
      <c r="Q387" s="236"/>
      <c r="R387" s="236"/>
      <c r="S387" s="236"/>
      <c r="T387" s="237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38" t="s">
        <v>154</v>
      </c>
      <c r="AU387" s="238" t="s">
        <v>152</v>
      </c>
      <c r="AV387" s="14" t="s">
        <v>85</v>
      </c>
      <c r="AW387" s="14" t="s">
        <v>4</v>
      </c>
      <c r="AX387" s="14" t="s">
        <v>83</v>
      </c>
      <c r="AY387" s="238" t="s">
        <v>142</v>
      </c>
    </row>
    <row r="388" s="12" customFormat="1" ht="20.88" customHeight="1">
      <c r="A388" s="12"/>
      <c r="B388" s="188"/>
      <c r="C388" s="189"/>
      <c r="D388" s="190" t="s">
        <v>74</v>
      </c>
      <c r="E388" s="202" t="s">
        <v>494</v>
      </c>
      <c r="F388" s="202" t="s">
        <v>495</v>
      </c>
      <c r="G388" s="189"/>
      <c r="H388" s="189"/>
      <c r="I388" s="192"/>
      <c r="J388" s="203">
        <f>BK388</f>
        <v>0</v>
      </c>
      <c r="K388" s="189"/>
      <c r="L388" s="194"/>
      <c r="M388" s="195"/>
      <c r="N388" s="196"/>
      <c r="O388" s="196"/>
      <c r="P388" s="197">
        <f>SUM(P389:P398)</f>
        <v>0</v>
      </c>
      <c r="Q388" s="196"/>
      <c r="R388" s="197">
        <f>SUM(R389:R398)</f>
        <v>0</v>
      </c>
      <c r="S388" s="196"/>
      <c r="T388" s="198">
        <f>SUM(T389:T398)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199" t="s">
        <v>83</v>
      </c>
      <c r="AT388" s="200" t="s">
        <v>74</v>
      </c>
      <c r="AU388" s="200" t="s">
        <v>85</v>
      </c>
      <c r="AY388" s="199" t="s">
        <v>142</v>
      </c>
      <c r="BK388" s="201">
        <f>SUM(BK389:BK398)</f>
        <v>0</v>
      </c>
    </row>
    <row r="389" s="2" customFormat="1" ht="37.8" customHeight="1">
      <c r="A389" s="38"/>
      <c r="B389" s="39"/>
      <c r="C389" s="204" t="s">
        <v>415</v>
      </c>
      <c r="D389" s="204" t="s">
        <v>146</v>
      </c>
      <c r="E389" s="205" t="s">
        <v>496</v>
      </c>
      <c r="F389" s="206" t="s">
        <v>497</v>
      </c>
      <c r="G389" s="207" t="s">
        <v>149</v>
      </c>
      <c r="H389" s="208">
        <v>1248</v>
      </c>
      <c r="I389" s="209"/>
      <c r="J389" s="210">
        <f>ROUND(I389*H389,2)</f>
        <v>0</v>
      </c>
      <c r="K389" s="206" t="s">
        <v>19</v>
      </c>
      <c r="L389" s="44"/>
      <c r="M389" s="211" t="s">
        <v>19</v>
      </c>
      <c r="N389" s="212" t="s">
        <v>46</v>
      </c>
      <c r="O389" s="84"/>
      <c r="P389" s="213">
        <f>O389*H389</f>
        <v>0</v>
      </c>
      <c r="Q389" s="213">
        <v>0</v>
      </c>
      <c r="R389" s="213">
        <f>Q389*H389</f>
        <v>0</v>
      </c>
      <c r="S389" s="213">
        <v>0</v>
      </c>
      <c r="T389" s="214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15" t="s">
        <v>151</v>
      </c>
      <c r="AT389" s="215" t="s">
        <v>146</v>
      </c>
      <c r="AU389" s="215" t="s">
        <v>152</v>
      </c>
      <c r="AY389" s="17" t="s">
        <v>142</v>
      </c>
      <c r="BE389" s="216">
        <f>IF(N389="základní",J389,0)</f>
        <v>0</v>
      </c>
      <c r="BF389" s="216">
        <f>IF(N389="snížená",J389,0)</f>
        <v>0</v>
      </c>
      <c r="BG389" s="216">
        <f>IF(N389="zákl. přenesená",J389,0)</f>
        <v>0</v>
      </c>
      <c r="BH389" s="216">
        <f>IF(N389="sníž. přenesená",J389,0)</f>
        <v>0</v>
      </c>
      <c r="BI389" s="216">
        <f>IF(N389="nulová",J389,0)</f>
        <v>0</v>
      </c>
      <c r="BJ389" s="17" t="s">
        <v>83</v>
      </c>
      <c r="BK389" s="216">
        <f>ROUND(I389*H389,2)</f>
        <v>0</v>
      </c>
      <c r="BL389" s="17" t="s">
        <v>151</v>
      </c>
      <c r="BM389" s="215" t="s">
        <v>498</v>
      </c>
    </row>
    <row r="390" s="13" customFormat="1">
      <c r="A390" s="13"/>
      <c r="B390" s="217"/>
      <c r="C390" s="218"/>
      <c r="D390" s="219" t="s">
        <v>154</v>
      </c>
      <c r="E390" s="220" t="s">
        <v>19</v>
      </c>
      <c r="F390" s="221" t="s">
        <v>457</v>
      </c>
      <c r="G390" s="218"/>
      <c r="H390" s="220" t="s">
        <v>19</v>
      </c>
      <c r="I390" s="222"/>
      <c r="J390" s="218"/>
      <c r="K390" s="218"/>
      <c r="L390" s="223"/>
      <c r="M390" s="224"/>
      <c r="N390" s="225"/>
      <c r="O390" s="225"/>
      <c r="P390" s="225"/>
      <c r="Q390" s="225"/>
      <c r="R390" s="225"/>
      <c r="S390" s="225"/>
      <c r="T390" s="22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27" t="s">
        <v>154</v>
      </c>
      <c r="AU390" s="227" t="s">
        <v>152</v>
      </c>
      <c r="AV390" s="13" t="s">
        <v>83</v>
      </c>
      <c r="AW390" s="13" t="s">
        <v>35</v>
      </c>
      <c r="AX390" s="13" t="s">
        <v>75</v>
      </c>
      <c r="AY390" s="227" t="s">
        <v>142</v>
      </c>
    </row>
    <row r="391" s="14" customFormat="1">
      <c r="A391" s="14"/>
      <c r="B391" s="228"/>
      <c r="C391" s="229"/>
      <c r="D391" s="219" t="s">
        <v>154</v>
      </c>
      <c r="E391" s="230" t="s">
        <v>19</v>
      </c>
      <c r="F391" s="231" t="s">
        <v>458</v>
      </c>
      <c r="G391" s="229"/>
      <c r="H391" s="232">
        <v>1248</v>
      </c>
      <c r="I391" s="233"/>
      <c r="J391" s="229"/>
      <c r="K391" s="229"/>
      <c r="L391" s="234"/>
      <c r="M391" s="235"/>
      <c r="N391" s="236"/>
      <c r="O391" s="236"/>
      <c r="P391" s="236"/>
      <c r="Q391" s="236"/>
      <c r="R391" s="236"/>
      <c r="S391" s="236"/>
      <c r="T391" s="237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38" t="s">
        <v>154</v>
      </c>
      <c r="AU391" s="238" t="s">
        <v>152</v>
      </c>
      <c r="AV391" s="14" t="s">
        <v>85</v>
      </c>
      <c r="AW391" s="14" t="s">
        <v>35</v>
      </c>
      <c r="AX391" s="14" t="s">
        <v>75</v>
      </c>
      <c r="AY391" s="238" t="s">
        <v>142</v>
      </c>
    </row>
    <row r="392" s="2" customFormat="1" ht="14.4" customHeight="1">
      <c r="A392" s="38"/>
      <c r="B392" s="39"/>
      <c r="C392" s="204" t="s">
        <v>499</v>
      </c>
      <c r="D392" s="204" t="s">
        <v>146</v>
      </c>
      <c r="E392" s="205" t="s">
        <v>500</v>
      </c>
      <c r="F392" s="206" t="s">
        <v>501</v>
      </c>
      <c r="G392" s="207" t="s">
        <v>149</v>
      </c>
      <c r="H392" s="208">
        <v>1248</v>
      </c>
      <c r="I392" s="209"/>
      <c r="J392" s="210">
        <f>ROUND(I392*H392,2)</f>
        <v>0</v>
      </c>
      <c r="K392" s="206" t="s">
        <v>19</v>
      </c>
      <c r="L392" s="44"/>
      <c r="M392" s="211" t="s">
        <v>19</v>
      </c>
      <c r="N392" s="212" t="s">
        <v>46</v>
      </c>
      <c r="O392" s="84"/>
      <c r="P392" s="213">
        <f>O392*H392</f>
        <v>0</v>
      </c>
      <c r="Q392" s="213">
        <v>0</v>
      </c>
      <c r="R392" s="213">
        <f>Q392*H392</f>
        <v>0</v>
      </c>
      <c r="S392" s="213">
        <v>0</v>
      </c>
      <c r="T392" s="214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15" t="s">
        <v>151</v>
      </c>
      <c r="AT392" s="215" t="s">
        <v>146</v>
      </c>
      <c r="AU392" s="215" t="s">
        <v>152</v>
      </c>
      <c r="AY392" s="17" t="s">
        <v>142</v>
      </c>
      <c r="BE392" s="216">
        <f>IF(N392="základní",J392,0)</f>
        <v>0</v>
      </c>
      <c r="BF392" s="216">
        <f>IF(N392="snížená",J392,0)</f>
        <v>0</v>
      </c>
      <c r="BG392" s="216">
        <f>IF(N392="zákl. přenesená",J392,0)</f>
        <v>0</v>
      </c>
      <c r="BH392" s="216">
        <f>IF(N392="sníž. přenesená",J392,0)</f>
        <v>0</v>
      </c>
      <c r="BI392" s="216">
        <f>IF(N392="nulová",J392,0)</f>
        <v>0</v>
      </c>
      <c r="BJ392" s="17" t="s">
        <v>83</v>
      </c>
      <c r="BK392" s="216">
        <f>ROUND(I392*H392,2)</f>
        <v>0</v>
      </c>
      <c r="BL392" s="17" t="s">
        <v>151</v>
      </c>
      <c r="BM392" s="215" t="s">
        <v>502</v>
      </c>
    </row>
    <row r="393" s="13" customFormat="1">
      <c r="A393" s="13"/>
      <c r="B393" s="217"/>
      <c r="C393" s="218"/>
      <c r="D393" s="219" t="s">
        <v>154</v>
      </c>
      <c r="E393" s="220" t="s">
        <v>19</v>
      </c>
      <c r="F393" s="221" t="s">
        <v>457</v>
      </c>
      <c r="G393" s="218"/>
      <c r="H393" s="220" t="s">
        <v>19</v>
      </c>
      <c r="I393" s="222"/>
      <c r="J393" s="218"/>
      <c r="K393" s="218"/>
      <c r="L393" s="223"/>
      <c r="M393" s="224"/>
      <c r="N393" s="225"/>
      <c r="O393" s="225"/>
      <c r="P393" s="225"/>
      <c r="Q393" s="225"/>
      <c r="R393" s="225"/>
      <c r="S393" s="225"/>
      <c r="T393" s="22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27" t="s">
        <v>154</v>
      </c>
      <c r="AU393" s="227" t="s">
        <v>152</v>
      </c>
      <c r="AV393" s="13" t="s">
        <v>83</v>
      </c>
      <c r="AW393" s="13" t="s">
        <v>35</v>
      </c>
      <c r="AX393" s="13" t="s">
        <v>75</v>
      </c>
      <c r="AY393" s="227" t="s">
        <v>142</v>
      </c>
    </row>
    <row r="394" s="14" customFormat="1">
      <c r="A394" s="14"/>
      <c r="B394" s="228"/>
      <c r="C394" s="229"/>
      <c r="D394" s="219" t="s">
        <v>154</v>
      </c>
      <c r="E394" s="230" t="s">
        <v>19</v>
      </c>
      <c r="F394" s="231" t="s">
        <v>458</v>
      </c>
      <c r="G394" s="229"/>
      <c r="H394" s="232">
        <v>1248</v>
      </c>
      <c r="I394" s="233"/>
      <c r="J394" s="229"/>
      <c r="K394" s="229"/>
      <c r="L394" s="234"/>
      <c r="M394" s="235"/>
      <c r="N394" s="236"/>
      <c r="O394" s="236"/>
      <c r="P394" s="236"/>
      <c r="Q394" s="236"/>
      <c r="R394" s="236"/>
      <c r="S394" s="236"/>
      <c r="T394" s="237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38" t="s">
        <v>154</v>
      </c>
      <c r="AU394" s="238" t="s">
        <v>152</v>
      </c>
      <c r="AV394" s="14" t="s">
        <v>85</v>
      </c>
      <c r="AW394" s="14" t="s">
        <v>35</v>
      </c>
      <c r="AX394" s="14" t="s">
        <v>75</v>
      </c>
      <c r="AY394" s="238" t="s">
        <v>142</v>
      </c>
    </row>
    <row r="395" s="2" customFormat="1" ht="24.15" customHeight="1">
      <c r="A395" s="38"/>
      <c r="B395" s="39"/>
      <c r="C395" s="204" t="s">
        <v>503</v>
      </c>
      <c r="D395" s="204" t="s">
        <v>146</v>
      </c>
      <c r="E395" s="205" t="s">
        <v>504</v>
      </c>
      <c r="F395" s="206" t="s">
        <v>505</v>
      </c>
      <c r="G395" s="207" t="s">
        <v>357</v>
      </c>
      <c r="H395" s="208">
        <v>207.708</v>
      </c>
      <c r="I395" s="209"/>
      <c r="J395" s="210">
        <f>ROUND(I395*H395,2)</f>
        <v>0</v>
      </c>
      <c r="K395" s="206" t="s">
        <v>19</v>
      </c>
      <c r="L395" s="44"/>
      <c r="M395" s="211" t="s">
        <v>19</v>
      </c>
      <c r="N395" s="212" t="s">
        <v>46</v>
      </c>
      <c r="O395" s="84"/>
      <c r="P395" s="213">
        <f>O395*H395</f>
        <v>0</v>
      </c>
      <c r="Q395" s="213">
        <v>0</v>
      </c>
      <c r="R395" s="213">
        <f>Q395*H395</f>
        <v>0</v>
      </c>
      <c r="S395" s="213">
        <v>0</v>
      </c>
      <c r="T395" s="214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15" t="s">
        <v>151</v>
      </c>
      <c r="AT395" s="215" t="s">
        <v>146</v>
      </c>
      <c r="AU395" s="215" t="s">
        <v>152</v>
      </c>
      <c r="AY395" s="17" t="s">
        <v>142</v>
      </c>
      <c r="BE395" s="216">
        <f>IF(N395="základní",J395,0)</f>
        <v>0</v>
      </c>
      <c r="BF395" s="216">
        <f>IF(N395="snížená",J395,0)</f>
        <v>0</v>
      </c>
      <c r="BG395" s="216">
        <f>IF(N395="zákl. přenesená",J395,0)</f>
        <v>0</v>
      </c>
      <c r="BH395" s="216">
        <f>IF(N395="sníž. přenesená",J395,0)</f>
        <v>0</v>
      </c>
      <c r="BI395" s="216">
        <f>IF(N395="nulová",J395,0)</f>
        <v>0</v>
      </c>
      <c r="BJ395" s="17" t="s">
        <v>83</v>
      </c>
      <c r="BK395" s="216">
        <f>ROUND(I395*H395,2)</f>
        <v>0</v>
      </c>
      <c r="BL395" s="17" t="s">
        <v>151</v>
      </c>
      <c r="BM395" s="215" t="s">
        <v>506</v>
      </c>
    </row>
    <row r="396" s="14" customFormat="1">
      <c r="A396" s="14"/>
      <c r="B396" s="228"/>
      <c r="C396" s="229"/>
      <c r="D396" s="219" t="s">
        <v>154</v>
      </c>
      <c r="E396" s="230" t="s">
        <v>19</v>
      </c>
      <c r="F396" s="231" t="s">
        <v>507</v>
      </c>
      <c r="G396" s="229"/>
      <c r="H396" s="232">
        <v>136</v>
      </c>
      <c r="I396" s="233"/>
      <c r="J396" s="229"/>
      <c r="K396" s="229"/>
      <c r="L396" s="234"/>
      <c r="M396" s="235"/>
      <c r="N396" s="236"/>
      <c r="O396" s="236"/>
      <c r="P396" s="236"/>
      <c r="Q396" s="236"/>
      <c r="R396" s="236"/>
      <c r="S396" s="236"/>
      <c r="T396" s="237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38" t="s">
        <v>154</v>
      </c>
      <c r="AU396" s="238" t="s">
        <v>152</v>
      </c>
      <c r="AV396" s="14" t="s">
        <v>85</v>
      </c>
      <c r="AW396" s="14" t="s">
        <v>35</v>
      </c>
      <c r="AX396" s="14" t="s">
        <v>75</v>
      </c>
      <c r="AY396" s="238" t="s">
        <v>142</v>
      </c>
    </row>
    <row r="397" s="14" customFormat="1">
      <c r="A397" s="14"/>
      <c r="B397" s="228"/>
      <c r="C397" s="229"/>
      <c r="D397" s="219" t="s">
        <v>154</v>
      </c>
      <c r="E397" s="230" t="s">
        <v>19</v>
      </c>
      <c r="F397" s="231" t="s">
        <v>508</v>
      </c>
      <c r="G397" s="229"/>
      <c r="H397" s="232">
        <v>56</v>
      </c>
      <c r="I397" s="233"/>
      <c r="J397" s="229"/>
      <c r="K397" s="229"/>
      <c r="L397" s="234"/>
      <c r="M397" s="235"/>
      <c r="N397" s="236"/>
      <c r="O397" s="236"/>
      <c r="P397" s="236"/>
      <c r="Q397" s="236"/>
      <c r="R397" s="236"/>
      <c r="S397" s="236"/>
      <c r="T397" s="237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38" t="s">
        <v>154</v>
      </c>
      <c r="AU397" s="238" t="s">
        <v>152</v>
      </c>
      <c r="AV397" s="14" t="s">
        <v>85</v>
      </c>
      <c r="AW397" s="14" t="s">
        <v>35</v>
      </c>
      <c r="AX397" s="14" t="s">
        <v>75</v>
      </c>
      <c r="AY397" s="238" t="s">
        <v>142</v>
      </c>
    </row>
    <row r="398" s="14" customFormat="1">
      <c r="A398" s="14"/>
      <c r="B398" s="228"/>
      <c r="C398" s="229"/>
      <c r="D398" s="219" t="s">
        <v>154</v>
      </c>
      <c r="E398" s="230" t="s">
        <v>19</v>
      </c>
      <c r="F398" s="231" t="s">
        <v>509</v>
      </c>
      <c r="G398" s="229"/>
      <c r="H398" s="232">
        <v>15.708</v>
      </c>
      <c r="I398" s="233"/>
      <c r="J398" s="229"/>
      <c r="K398" s="229"/>
      <c r="L398" s="234"/>
      <c r="M398" s="235"/>
      <c r="N398" s="236"/>
      <c r="O398" s="236"/>
      <c r="P398" s="236"/>
      <c r="Q398" s="236"/>
      <c r="R398" s="236"/>
      <c r="S398" s="236"/>
      <c r="T398" s="237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38" t="s">
        <v>154</v>
      </c>
      <c r="AU398" s="238" t="s">
        <v>152</v>
      </c>
      <c r="AV398" s="14" t="s">
        <v>85</v>
      </c>
      <c r="AW398" s="14" t="s">
        <v>35</v>
      </c>
      <c r="AX398" s="14" t="s">
        <v>75</v>
      </c>
      <c r="AY398" s="238" t="s">
        <v>142</v>
      </c>
    </row>
    <row r="399" s="12" customFormat="1" ht="20.88" customHeight="1">
      <c r="A399" s="12"/>
      <c r="B399" s="188"/>
      <c r="C399" s="189"/>
      <c r="D399" s="190" t="s">
        <v>74</v>
      </c>
      <c r="E399" s="202" t="s">
        <v>510</v>
      </c>
      <c r="F399" s="202" t="s">
        <v>511</v>
      </c>
      <c r="G399" s="189"/>
      <c r="H399" s="189"/>
      <c r="I399" s="192"/>
      <c r="J399" s="203">
        <f>BK399</f>
        <v>0</v>
      </c>
      <c r="K399" s="189"/>
      <c r="L399" s="194"/>
      <c r="M399" s="195"/>
      <c r="N399" s="196"/>
      <c r="O399" s="196"/>
      <c r="P399" s="197">
        <f>SUM(P400:P401)</f>
        <v>0</v>
      </c>
      <c r="Q399" s="196"/>
      <c r="R399" s="197">
        <f>SUM(R400:R401)</f>
        <v>0</v>
      </c>
      <c r="S399" s="196"/>
      <c r="T399" s="198">
        <f>SUM(T400:T401)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199" t="s">
        <v>83</v>
      </c>
      <c r="AT399" s="200" t="s">
        <v>74</v>
      </c>
      <c r="AU399" s="200" t="s">
        <v>85</v>
      </c>
      <c r="AY399" s="199" t="s">
        <v>142</v>
      </c>
      <c r="BK399" s="201">
        <f>SUM(BK400:BK401)</f>
        <v>0</v>
      </c>
    </row>
    <row r="400" s="2" customFormat="1" ht="49.05" customHeight="1">
      <c r="A400" s="38"/>
      <c r="B400" s="39"/>
      <c r="C400" s="204" t="s">
        <v>512</v>
      </c>
      <c r="D400" s="204" t="s">
        <v>146</v>
      </c>
      <c r="E400" s="205" t="s">
        <v>513</v>
      </c>
      <c r="F400" s="206" t="s">
        <v>514</v>
      </c>
      <c r="G400" s="207" t="s">
        <v>515</v>
      </c>
      <c r="H400" s="208">
        <v>2</v>
      </c>
      <c r="I400" s="209"/>
      <c r="J400" s="210">
        <f>ROUND(I400*H400,2)</f>
        <v>0</v>
      </c>
      <c r="K400" s="206" t="s">
        <v>19</v>
      </c>
      <c r="L400" s="44"/>
      <c r="M400" s="211" t="s">
        <v>19</v>
      </c>
      <c r="N400" s="212" t="s">
        <v>46</v>
      </c>
      <c r="O400" s="84"/>
      <c r="P400" s="213">
        <f>O400*H400</f>
        <v>0</v>
      </c>
      <c r="Q400" s="213">
        <v>0</v>
      </c>
      <c r="R400" s="213">
        <f>Q400*H400</f>
        <v>0</v>
      </c>
      <c r="S400" s="213">
        <v>0</v>
      </c>
      <c r="T400" s="214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15" t="s">
        <v>151</v>
      </c>
      <c r="AT400" s="215" t="s">
        <v>146</v>
      </c>
      <c r="AU400" s="215" t="s">
        <v>152</v>
      </c>
      <c r="AY400" s="17" t="s">
        <v>142</v>
      </c>
      <c r="BE400" s="216">
        <f>IF(N400="základní",J400,0)</f>
        <v>0</v>
      </c>
      <c r="BF400" s="216">
        <f>IF(N400="snížená",J400,0)</f>
        <v>0</v>
      </c>
      <c r="BG400" s="216">
        <f>IF(N400="zákl. přenesená",J400,0)</f>
        <v>0</v>
      </c>
      <c r="BH400" s="216">
        <f>IF(N400="sníž. přenesená",J400,0)</f>
        <v>0</v>
      </c>
      <c r="BI400" s="216">
        <f>IF(N400="nulová",J400,0)</f>
        <v>0</v>
      </c>
      <c r="BJ400" s="17" t="s">
        <v>83</v>
      </c>
      <c r="BK400" s="216">
        <f>ROUND(I400*H400,2)</f>
        <v>0</v>
      </c>
      <c r="BL400" s="17" t="s">
        <v>151</v>
      </c>
      <c r="BM400" s="215" t="s">
        <v>516</v>
      </c>
    </row>
    <row r="401" s="2" customFormat="1" ht="49.05" customHeight="1">
      <c r="A401" s="38"/>
      <c r="B401" s="39"/>
      <c r="C401" s="204" t="s">
        <v>517</v>
      </c>
      <c r="D401" s="204" t="s">
        <v>146</v>
      </c>
      <c r="E401" s="205" t="s">
        <v>518</v>
      </c>
      <c r="F401" s="206" t="s">
        <v>519</v>
      </c>
      <c r="G401" s="207" t="s">
        <v>515</v>
      </c>
      <c r="H401" s="208">
        <v>2</v>
      </c>
      <c r="I401" s="209"/>
      <c r="J401" s="210">
        <f>ROUND(I401*H401,2)</f>
        <v>0</v>
      </c>
      <c r="K401" s="206" t="s">
        <v>19</v>
      </c>
      <c r="L401" s="44"/>
      <c r="M401" s="211" t="s">
        <v>19</v>
      </c>
      <c r="N401" s="212" t="s">
        <v>46</v>
      </c>
      <c r="O401" s="84"/>
      <c r="P401" s="213">
        <f>O401*H401</f>
        <v>0</v>
      </c>
      <c r="Q401" s="213">
        <v>0</v>
      </c>
      <c r="R401" s="213">
        <f>Q401*H401</f>
        <v>0</v>
      </c>
      <c r="S401" s="213">
        <v>0</v>
      </c>
      <c r="T401" s="214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15" t="s">
        <v>151</v>
      </c>
      <c r="AT401" s="215" t="s">
        <v>146</v>
      </c>
      <c r="AU401" s="215" t="s">
        <v>152</v>
      </c>
      <c r="AY401" s="17" t="s">
        <v>142</v>
      </c>
      <c r="BE401" s="216">
        <f>IF(N401="základní",J401,0)</f>
        <v>0</v>
      </c>
      <c r="BF401" s="216">
        <f>IF(N401="snížená",J401,0)</f>
        <v>0</v>
      </c>
      <c r="BG401" s="216">
        <f>IF(N401="zákl. přenesená",J401,0)</f>
        <v>0</v>
      </c>
      <c r="BH401" s="216">
        <f>IF(N401="sníž. přenesená",J401,0)</f>
        <v>0</v>
      </c>
      <c r="BI401" s="216">
        <f>IF(N401="nulová",J401,0)</f>
        <v>0</v>
      </c>
      <c r="BJ401" s="17" t="s">
        <v>83</v>
      </c>
      <c r="BK401" s="216">
        <f>ROUND(I401*H401,2)</f>
        <v>0</v>
      </c>
      <c r="BL401" s="17" t="s">
        <v>151</v>
      </c>
      <c r="BM401" s="215" t="s">
        <v>520</v>
      </c>
    </row>
    <row r="402" s="12" customFormat="1" ht="22.8" customHeight="1">
      <c r="A402" s="12"/>
      <c r="B402" s="188"/>
      <c r="C402" s="189"/>
      <c r="D402" s="190" t="s">
        <v>74</v>
      </c>
      <c r="E402" s="202" t="s">
        <v>227</v>
      </c>
      <c r="F402" s="202" t="s">
        <v>521</v>
      </c>
      <c r="G402" s="189"/>
      <c r="H402" s="189"/>
      <c r="I402" s="192"/>
      <c r="J402" s="203">
        <f>BK402</f>
        <v>0</v>
      </c>
      <c r="K402" s="189"/>
      <c r="L402" s="194"/>
      <c r="M402" s="195"/>
      <c r="N402" s="196"/>
      <c r="O402" s="196"/>
      <c r="P402" s="197">
        <f>P403+P406</f>
        <v>0</v>
      </c>
      <c r="Q402" s="196"/>
      <c r="R402" s="197">
        <f>R403+R406</f>
        <v>0.27487499999999998</v>
      </c>
      <c r="S402" s="196"/>
      <c r="T402" s="198">
        <f>T403+T406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199" t="s">
        <v>83</v>
      </c>
      <c r="AT402" s="200" t="s">
        <v>74</v>
      </c>
      <c r="AU402" s="200" t="s">
        <v>83</v>
      </c>
      <c r="AY402" s="199" t="s">
        <v>142</v>
      </c>
      <c r="BK402" s="201">
        <f>BK403+BK406</f>
        <v>0</v>
      </c>
    </row>
    <row r="403" s="12" customFormat="1" ht="20.88" customHeight="1">
      <c r="A403" s="12"/>
      <c r="B403" s="188"/>
      <c r="C403" s="189"/>
      <c r="D403" s="190" t="s">
        <v>74</v>
      </c>
      <c r="E403" s="202" t="s">
        <v>522</v>
      </c>
      <c r="F403" s="202" t="s">
        <v>523</v>
      </c>
      <c r="G403" s="189"/>
      <c r="H403" s="189"/>
      <c r="I403" s="192"/>
      <c r="J403" s="203">
        <f>BK403</f>
        <v>0</v>
      </c>
      <c r="K403" s="189"/>
      <c r="L403" s="194"/>
      <c r="M403" s="195"/>
      <c r="N403" s="196"/>
      <c r="O403" s="196"/>
      <c r="P403" s="197">
        <f>SUM(P404:P405)</f>
        <v>0</v>
      </c>
      <c r="Q403" s="196"/>
      <c r="R403" s="197">
        <f>SUM(R404:R405)</f>
        <v>0.20377499999999998</v>
      </c>
      <c r="S403" s="196"/>
      <c r="T403" s="198">
        <f>SUM(T404:T405)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199" t="s">
        <v>83</v>
      </c>
      <c r="AT403" s="200" t="s">
        <v>74</v>
      </c>
      <c r="AU403" s="200" t="s">
        <v>85</v>
      </c>
      <c r="AY403" s="199" t="s">
        <v>142</v>
      </c>
      <c r="BK403" s="201">
        <f>SUM(BK404:BK405)</f>
        <v>0</v>
      </c>
    </row>
    <row r="404" s="2" customFormat="1" ht="37.8" customHeight="1">
      <c r="A404" s="38"/>
      <c r="B404" s="39"/>
      <c r="C404" s="204" t="s">
        <v>524</v>
      </c>
      <c r="D404" s="204" t="s">
        <v>146</v>
      </c>
      <c r="E404" s="205" t="s">
        <v>525</v>
      </c>
      <c r="F404" s="206" t="s">
        <v>526</v>
      </c>
      <c r="G404" s="207" t="s">
        <v>357</v>
      </c>
      <c r="H404" s="208">
        <v>16.5</v>
      </c>
      <c r="I404" s="209"/>
      <c r="J404" s="210">
        <f>ROUND(I404*H404,2)</f>
        <v>0</v>
      </c>
      <c r="K404" s="206" t="s">
        <v>150</v>
      </c>
      <c r="L404" s="44"/>
      <c r="M404" s="211" t="s">
        <v>19</v>
      </c>
      <c r="N404" s="212" t="s">
        <v>46</v>
      </c>
      <c r="O404" s="84"/>
      <c r="P404" s="213">
        <f>O404*H404</f>
        <v>0</v>
      </c>
      <c r="Q404" s="213">
        <v>0.01235</v>
      </c>
      <c r="R404" s="213">
        <f>Q404*H404</f>
        <v>0.20377499999999998</v>
      </c>
      <c r="S404" s="213">
        <v>0</v>
      </c>
      <c r="T404" s="214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15" t="s">
        <v>151</v>
      </c>
      <c r="AT404" s="215" t="s">
        <v>146</v>
      </c>
      <c r="AU404" s="215" t="s">
        <v>152</v>
      </c>
      <c r="AY404" s="17" t="s">
        <v>142</v>
      </c>
      <c r="BE404" s="216">
        <f>IF(N404="základní",J404,0)</f>
        <v>0</v>
      </c>
      <c r="BF404" s="216">
        <f>IF(N404="snížená",J404,0)</f>
        <v>0</v>
      </c>
      <c r="BG404" s="216">
        <f>IF(N404="zákl. přenesená",J404,0)</f>
        <v>0</v>
      </c>
      <c r="BH404" s="216">
        <f>IF(N404="sníž. přenesená",J404,0)</f>
        <v>0</v>
      </c>
      <c r="BI404" s="216">
        <f>IF(N404="nulová",J404,0)</f>
        <v>0</v>
      </c>
      <c r="BJ404" s="17" t="s">
        <v>83</v>
      </c>
      <c r="BK404" s="216">
        <f>ROUND(I404*H404,2)</f>
        <v>0</v>
      </c>
      <c r="BL404" s="17" t="s">
        <v>151</v>
      </c>
      <c r="BM404" s="215" t="s">
        <v>527</v>
      </c>
    </row>
    <row r="405" s="14" customFormat="1">
      <c r="A405" s="14"/>
      <c r="B405" s="228"/>
      <c r="C405" s="229"/>
      <c r="D405" s="219" t="s">
        <v>154</v>
      </c>
      <c r="E405" s="230" t="s">
        <v>19</v>
      </c>
      <c r="F405" s="231" t="s">
        <v>528</v>
      </c>
      <c r="G405" s="229"/>
      <c r="H405" s="232">
        <v>16.5</v>
      </c>
      <c r="I405" s="233"/>
      <c r="J405" s="229"/>
      <c r="K405" s="229"/>
      <c r="L405" s="234"/>
      <c r="M405" s="235"/>
      <c r="N405" s="236"/>
      <c r="O405" s="236"/>
      <c r="P405" s="236"/>
      <c r="Q405" s="236"/>
      <c r="R405" s="236"/>
      <c r="S405" s="236"/>
      <c r="T405" s="237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38" t="s">
        <v>154</v>
      </c>
      <c r="AU405" s="238" t="s">
        <v>152</v>
      </c>
      <c r="AV405" s="14" t="s">
        <v>85</v>
      </c>
      <c r="AW405" s="14" t="s">
        <v>35</v>
      </c>
      <c r="AX405" s="14" t="s">
        <v>75</v>
      </c>
      <c r="AY405" s="238" t="s">
        <v>142</v>
      </c>
    </row>
    <row r="406" s="12" customFormat="1" ht="20.88" customHeight="1">
      <c r="A406" s="12"/>
      <c r="B406" s="188"/>
      <c r="C406" s="189"/>
      <c r="D406" s="190" t="s">
        <v>74</v>
      </c>
      <c r="E406" s="202" t="s">
        <v>529</v>
      </c>
      <c r="F406" s="202" t="s">
        <v>530</v>
      </c>
      <c r="G406" s="189"/>
      <c r="H406" s="189"/>
      <c r="I406" s="192"/>
      <c r="J406" s="203">
        <f>BK406</f>
        <v>0</v>
      </c>
      <c r="K406" s="189"/>
      <c r="L406" s="194"/>
      <c r="M406" s="195"/>
      <c r="N406" s="196"/>
      <c r="O406" s="196"/>
      <c r="P406" s="197">
        <f>SUM(P407:P410)</f>
        <v>0</v>
      </c>
      <c r="Q406" s="196"/>
      <c r="R406" s="197">
        <f>SUM(R407:R410)</f>
        <v>0.071099999999999997</v>
      </c>
      <c r="S406" s="196"/>
      <c r="T406" s="198">
        <f>SUM(T407:T410)</f>
        <v>0</v>
      </c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R406" s="199" t="s">
        <v>83</v>
      </c>
      <c r="AT406" s="200" t="s">
        <v>74</v>
      </c>
      <c r="AU406" s="200" t="s">
        <v>85</v>
      </c>
      <c r="AY406" s="199" t="s">
        <v>142</v>
      </c>
      <c r="BK406" s="201">
        <f>SUM(BK407:BK410)</f>
        <v>0</v>
      </c>
    </row>
    <row r="407" s="2" customFormat="1" ht="49.05" customHeight="1">
      <c r="A407" s="38"/>
      <c r="B407" s="39"/>
      <c r="C407" s="204" t="s">
        <v>531</v>
      </c>
      <c r="D407" s="204" t="s">
        <v>146</v>
      </c>
      <c r="E407" s="205" t="s">
        <v>532</v>
      </c>
      <c r="F407" s="206" t="s">
        <v>533</v>
      </c>
      <c r="G407" s="207" t="s">
        <v>409</v>
      </c>
      <c r="H407" s="208">
        <v>2</v>
      </c>
      <c r="I407" s="209"/>
      <c r="J407" s="210">
        <f>ROUND(I407*H407,2)</f>
        <v>0</v>
      </c>
      <c r="K407" s="206" t="s">
        <v>150</v>
      </c>
      <c r="L407" s="44"/>
      <c r="M407" s="211" t="s">
        <v>19</v>
      </c>
      <c r="N407" s="212" t="s">
        <v>46</v>
      </c>
      <c r="O407" s="84"/>
      <c r="P407" s="213">
        <f>O407*H407</f>
        <v>0</v>
      </c>
      <c r="Q407" s="213">
        <v>0.033610000000000001</v>
      </c>
      <c r="R407" s="213">
        <f>Q407*H407</f>
        <v>0.067220000000000002</v>
      </c>
      <c r="S407" s="213">
        <v>0</v>
      </c>
      <c r="T407" s="214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15" t="s">
        <v>151</v>
      </c>
      <c r="AT407" s="215" t="s">
        <v>146</v>
      </c>
      <c r="AU407" s="215" t="s">
        <v>152</v>
      </c>
      <c r="AY407" s="17" t="s">
        <v>142</v>
      </c>
      <c r="BE407" s="216">
        <f>IF(N407="základní",J407,0)</f>
        <v>0</v>
      </c>
      <c r="BF407" s="216">
        <f>IF(N407="snížená",J407,0)</f>
        <v>0</v>
      </c>
      <c r="BG407" s="216">
        <f>IF(N407="zákl. přenesená",J407,0)</f>
        <v>0</v>
      </c>
      <c r="BH407" s="216">
        <f>IF(N407="sníž. přenesená",J407,0)</f>
        <v>0</v>
      </c>
      <c r="BI407" s="216">
        <f>IF(N407="nulová",J407,0)</f>
        <v>0</v>
      </c>
      <c r="BJ407" s="17" t="s">
        <v>83</v>
      </c>
      <c r="BK407" s="216">
        <f>ROUND(I407*H407,2)</f>
        <v>0</v>
      </c>
      <c r="BL407" s="17" t="s">
        <v>151</v>
      </c>
      <c r="BM407" s="215" t="s">
        <v>534</v>
      </c>
    </row>
    <row r="408" s="14" customFormat="1">
      <c r="A408" s="14"/>
      <c r="B408" s="228"/>
      <c r="C408" s="229"/>
      <c r="D408" s="219" t="s">
        <v>154</v>
      </c>
      <c r="E408" s="230" t="s">
        <v>19</v>
      </c>
      <c r="F408" s="231" t="s">
        <v>85</v>
      </c>
      <c r="G408" s="229"/>
      <c r="H408" s="232">
        <v>2</v>
      </c>
      <c r="I408" s="233"/>
      <c r="J408" s="229"/>
      <c r="K408" s="229"/>
      <c r="L408" s="234"/>
      <c r="M408" s="235"/>
      <c r="N408" s="236"/>
      <c r="O408" s="236"/>
      <c r="P408" s="236"/>
      <c r="Q408" s="236"/>
      <c r="R408" s="236"/>
      <c r="S408" s="236"/>
      <c r="T408" s="237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38" t="s">
        <v>154</v>
      </c>
      <c r="AU408" s="238" t="s">
        <v>152</v>
      </c>
      <c r="AV408" s="14" t="s">
        <v>85</v>
      </c>
      <c r="AW408" s="14" t="s">
        <v>35</v>
      </c>
      <c r="AX408" s="14" t="s">
        <v>75</v>
      </c>
      <c r="AY408" s="238" t="s">
        <v>142</v>
      </c>
    </row>
    <row r="409" s="2" customFormat="1" ht="37.8" customHeight="1">
      <c r="A409" s="38"/>
      <c r="B409" s="39"/>
      <c r="C409" s="204" t="s">
        <v>535</v>
      </c>
      <c r="D409" s="204" t="s">
        <v>146</v>
      </c>
      <c r="E409" s="205" t="s">
        <v>536</v>
      </c>
      <c r="F409" s="206" t="s">
        <v>537</v>
      </c>
      <c r="G409" s="207" t="s">
        <v>409</v>
      </c>
      <c r="H409" s="208">
        <v>2</v>
      </c>
      <c r="I409" s="209"/>
      <c r="J409" s="210">
        <f>ROUND(I409*H409,2)</f>
        <v>0</v>
      </c>
      <c r="K409" s="206" t="s">
        <v>150</v>
      </c>
      <c r="L409" s="44"/>
      <c r="M409" s="211" t="s">
        <v>19</v>
      </c>
      <c r="N409" s="212" t="s">
        <v>46</v>
      </c>
      <c r="O409" s="84"/>
      <c r="P409" s="213">
        <f>O409*H409</f>
        <v>0</v>
      </c>
      <c r="Q409" s="213">
        <v>0.0019400000000000001</v>
      </c>
      <c r="R409" s="213">
        <f>Q409*H409</f>
        <v>0.0038800000000000002</v>
      </c>
      <c r="S409" s="213">
        <v>0</v>
      </c>
      <c r="T409" s="214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15" t="s">
        <v>151</v>
      </c>
      <c r="AT409" s="215" t="s">
        <v>146</v>
      </c>
      <c r="AU409" s="215" t="s">
        <v>152</v>
      </c>
      <c r="AY409" s="17" t="s">
        <v>142</v>
      </c>
      <c r="BE409" s="216">
        <f>IF(N409="základní",J409,0)</f>
        <v>0</v>
      </c>
      <c r="BF409" s="216">
        <f>IF(N409="snížená",J409,0)</f>
        <v>0</v>
      </c>
      <c r="BG409" s="216">
        <f>IF(N409="zákl. přenesená",J409,0)</f>
        <v>0</v>
      </c>
      <c r="BH409" s="216">
        <f>IF(N409="sníž. přenesená",J409,0)</f>
        <v>0</v>
      </c>
      <c r="BI409" s="216">
        <f>IF(N409="nulová",J409,0)</f>
        <v>0</v>
      </c>
      <c r="BJ409" s="17" t="s">
        <v>83</v>
      </c>
      <c r="BK409" s="216">
        <f>ROUND(I409*H409,2)</f>
        <v>0</v>
      </c>
      <c r="BL409" s="17" t="s">
        <v>151</v>
      </c>
      <c r="BM409" s="215" t="s">
        <v>538</v>
      </c>
    </row>
    <row r="410" s="14" customFormat="1">
      <c r="A410" s="14"/>
      <c r="B410" s="228"/>
      <c r="C410" s="229"/>
      <c r="D410" s="219" t="s">
        <v>154</v>
      </c>
      <c r="E410" s="230" t="s">
        <v>19</v>
      </c>
      <c r="F410" s="231" t="s">
        <v>85</v>
      </c>
      <c r="G410" s="229"/>
      <c r="H410" s="232">
        <v>2</v>
      </c>
      <c r="I410" s="233"/>
      <c r="J410" s="229"/>
      <c r="K410" s="229"/>
      <c r="L410" s="234"/>
      <c r="M410" s="235"/>
      <c r="N410" s="236"/>
      <c r="O410" s="236"/>
      <c r="P410" s="236"/>
      <c r="Q410" s="236"/>
      <c r="R410" s="236"/>
      <c r="S410" s="236"/>
      <c r="T410" s="237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38" t="s">
        <v>154</v>
      </c>
      <c r="AU410" s="238" t="s">
        <v>152</v>
      </c>
      <c r="AV410" s="14" t="s">
        <v>85</v>
      </c>
      <c r="AW410" s="14" t="s">
        <v>35</v>
      </c>
      <c r="AX410" s="14" t="s">
        <v>75</v>
      </c>
      <c r="AY410" s="238" t="s">
        <v>142</v>
      </c>
    </row>
    <row r="411" s="12" customFormat="1" ht="22.8" customHeight="1">
      <c r="A411" s="12"/>
      <c r="B411" s="188"/>
      <c r="C411" s="189"/>
      <c r="D411" s="190" t="s">
        <v>74</v>
      </c>
      <c r="E411" s="202" t="s">
        <v>233</v>
      </c>
      <c r="F411" s="202" t="s">
        <v>539</v>
      </c>
      <c r="G411" s="189"/>
      <c r="H411" s="189"/>
      <c r="I411" s="192"/>
      <c r="J411" s="203">
        <f>BK411</f>
        <v>0</v>
      </c>
      <c r="K411" s="189"/>
      <c r="L411" s="194"/>
      <c r="M411" s="195"/>
      <c r="N411" s="196"/>
      <c r="O411" s="196"/>
      <c r="P411" s="197">
        <f>P412</f>
        <v>0</v>
      </c>
      <c r="Q411" s="196"/>
      <c r="R411" s="197">
        <f>R412</f>
        <v>41.195959999999999</v>
      </c>
      <c r="S411" s="196"/>
      <c r="T411" s="198">
        <f>T412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99" t="s">
        <v>83</v>
      </c>
      <c r="AT411" s="200" t="s">
        <v>74</v>
      </c>
      <c r="AU411" s="200" t="s">
        <v>83</v>
      </c>
      <c r="AY411" s="199" t="s">
        <v>142</v>
      </c>
      <c r="BK411" s="201">
        <f>BK412</f>
        <v>0</v>
      </c>
    </row>
    <row r="412" s="12" customFormat="1" ht="20.88" customHeight="1">
      <c r="A412" s="12"/>
      <c r="B412" s="188"/>
      <c r="C412" s="189"/>
      <c r="D412" s="190" t="s">
        <v>74</v>
      </c>
      <c r="E412" s="202" t="s">
        <v>540</v>
      </c>
      <c r="F412" s="202" t="s">
        <v>541</v>
      </c>
      <c r="G412" s="189"/>
      <c r="H412" s="189"/>
      <c r="I412" s="192"/>
      <c r="J412" s="203">
        <f>BK412</f>
        <v>0</v>
      </c>
      <c r="K412" s="189"/>
      <c r="L412" s="194"/>
      <c r="M412" s="195"/>
      <c r="N412" s="196"/>
      <c r="O412" s="196"/>
      <c r="P412" s="197">
        <f>SUM(P413:P419)</f>
        <v>0</v>
      </c>
      <c r="Q412" s="196"/>
      <c r="R412" s="197">
        <f>SUM(R413:R419)</f>
        <v>41.195959999999999</v>
      </c>
      <c r="S412" s="196"/>
      <c r="T412" s="198">
        <f>SUM(T413:T419)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199" t="s">
        <v>83</v>
      </c>
      <c r="AT412" s="200" t="s">
        <v>74</v>
      </c>
      <c r="AU412" s="200" t="s">
        <v>85</v>
      </c>
      <c r="AY412" s="199" t="s">
        <v>142</v>
      </c>
      <c r="BK412" s="201">
        <f>SUM(BK413:BK419)</f>
        <v>0</v>
      </c>
    </row>
    <row r="413" s="2" customFormat="1" ht="49.05" customHeight="1">
      <c r="A413" s="38"/>
      <c r="B413" s="39"/>
      <c r="C413" s="204" t="s">
        <v>542</v>
      </c>
      <c r="D413" s="204" t="s">
        <v>146</v>
      </c>
      <c r="E413" s="205" t="s">
        <v>543</v>
      </c>
      <c r="F413" s="206" t="s">
        <v>544</v>
      </c>
      <c r="G413" s="207" t="s">
        <v>357</v>
      </c>
      <c r="H413" s="208">
        <v>236.08000000000001</v>
      </c>
      <c r="I413" s="209"/>
      <c r="J413" s="210">
        <f>ROUND(I413*H413,2)</f>
        <v>0</v>
      </c>
      <c r="K413" s="206" t="s">
        <v>150</v>
      </c>
      <c r="L413" s="44"/>
      <c r="M413" s="211" t="s">
        <v>19</v>
      </c>
      <c r="N413" s="212" t="s">
        <v>46</v>
      </c>
      <c r="O413" s="84"/>
      <c r="P413" s="213">
        <f>O413*H413</f>
        <v>0</v>
      </c>
      <c r="Q413" s="213">
        <v>0.1295</v>
      </c>
      <c r="R413" s="213">
        <f>Q413*H413</f>
        <v>30.572360000000003</v>
      </c>
      <c r="S413" s="213">
        <v>0</v>
      </c>
      <c r="T413" s="214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15" t="s">
        <v>151</v>
      </c>
      <c r="AT413" s="215" t="s">
        <v>146</v>
      </c>
      <c r="AU413" s="215" t="s">
        <v>152</v>
      </c>
      <c r="AY413" s="17" t="s">
        <v>142</v>
      </c>
      <c r="BE413" s="216">
        <f>IF(N413="základní",J413,0)</f>
        <v>0</v>
      </c>
      <c r="BF413" s="216">
        <f>IF(N413="snížená",J413,0)</f>
        <v>0</v>
      </c>
      <c r="BG413" s="216">
        <f>IF(N413="zákl. přenesená",J413,0)</f>
        <v>0</v>
      </c>
      <c r="BH413" s="216">
        <f>IF(N413="sníž. přenesená",J413,0)</f>
        <v>0</v>
      </c>
      <c r="BI413" s="216">
        <f>IF(N413="nulová",J413,0)</f>
        <v>0</v>
      </c>
      <c r="BJ413" s="17" t="s">
        <v>83</v>
      </c>
      <c r="BK413" s="216">
        <f>ROUND(I413*H413,2)</f>
        <v>0</v>
      </c>
      <c r="BL413" s="17" t="s">
        <v>151</v>
      </c>
      <c r="BM413" s="215" t="s">
        <v>545</v>
      </c>
    </row>
    <row r="414" s="14" customFormat="1">
      <c r="A414" s="14"/>
      <c r="B414" s="228"/>
      <c r="C414" s="229"/>
      <c r="D414" s="219" t="s">
        <v>154</v>
      </c>
      <c r="E414" s="230" t="s">
        <v>19</v>
      </c>
      <c r="F414" s="231" t="s">
        <v>546</v>
      </c>
      <c r="G414" s="229"/>
      <c r="H414" s="232">
        <v>148.31999999999999</v>
      </c>
      <c r="I414" s="233"/>
      <c r="J414" s="229"/>
      <c r="K414" s="229"/>
      <c r="L414" s="234"/>
      <c r="M414" s="235"/>
      <c r="N414" s="236"/>
      <c r="O414" s="236"/>
      <c r="P414" s="236"/>
      <c r="Q414" s="236"/>
      <c r="R414" s="236"/>
      <c r="S414" s="236"/>
      <c r="T414" s="237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38" t="s">
        <v>154</v>
      </c>
      <c r="AU414" s="238" t="s">
        <v>152</v>
      </c>
      <c r="AV414" s="14" t="s">
        <v>85</v>
      </c>
      <c r="AW414" s="14" t="s">
        <v>35</v>
      </c>
      <c r="AX414" s="14" t="s">
        <v>75</v>
      </c>
      <c r="AY414" s="238" t="s">
        <v>142</v>
      </c>
    </row>
    <row r="415" s="14" customFormat="1">
      <c r="A415" s="14"/>
      <c r="B415" s="228"/>
      <c r="C415" s="229"/>
      <c r="D415" s="219" t="s">
        <v>154</v>
      </c>
      <c r="E415" s="230" t="s">
        <v>19</v>
      </c>
      <c r="F415" s="231" t="s">
        <v>547</v>
      </c>
      <c r="G415" s="229"/>
      <c r="H415" s="232">
        <v>32.18</v>
      </c>
      <c r="I415" s="233"/>
      <c r="J415" s="229"/>
      <c r="K415" s="229"/>
      <c r="L415" s="234"/>
      <c r="M415" s="235"/>
      <c r="N415" s="236"/>
      <c r="O415" s="236"/>
      <c r="P415" s="236"/>
      <c r="Q415" s="236"/>
      <c r="R415" s="236"/>
      <c r="S415" s="236"/>
      <c r="T415" s="237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38" t="s">
        <v>154</v>
      </c>
      <c r="AU415" s="238" t="s">
        <v>152</v>
      </c>
      <c r="AV415" s="14" t="s">
        <v>85</v>
      </c>
      <c r="AW415" s="14" t="s">
        <v>35</v>
      </c>
      <c r="AX415" s="14" t="s">
        <v>75</v>
      </c>
      <c r="AY415" s="238" t="s">
        <v>142</v>
      </c>
    </row>
    <row r="416" s="14" customFormat="1">
      <c r="A416" s="14"/>
      <c r="B416" s="228"/>
      <c r="C416" s="229"/>
      <c r="D416" s="219" t="s">
        <v>154</v>
      </c>
      <c r="E416" s="230" t="s">
        <v>19</v>
      </c>
      <c r="F416" s="231" t="s">
        <v>548</v>
      </c>
      <c r="G416" s="229"/>
      <c r="H416" s="232">
        <v>55.579999999999998</v>
      </c>
      <c r="I416" s="233"/>
      <c r="J416" s="229"/>
      <c r="K416" s="229"/>
      <c r="L416" s="234"/>
      <c r="M416" s="235"/>
      <c r="N416" s="236"/>
      <c r="O416" s="236"/>
      <c r="P416" s="236"/>
      <c r="Q416" s="236"/>
      <c r="R416" s="236"/>
      <c r="S416" s="236"/>
      <c r="T416" s="237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38" t="s">
        <v>154</v>
      </c>
      <c r="AU416" s="238" t="s">
        <v>152</v>
      </c>
      <c r="AV416" s="14" t="s">
        <v>85</v>
      </c>
      <c r="AW416" s="14" t="s">
        <v>35</v>
      </c>
      <c r="AX416" s="14" t="s">
        <v>75</v>
      </c>
      <c r="AY416" s="238" t="s">
        <v>142</v>
      </c>
    </row>
    <row r="417" s="2" customFormat="1" ht="14.4" customHeight="1">
      <c r="A417" s="38"/>
      <c r="B417" s="39"/>
      <c r="C417" s="239" t="s">
        <v>549</v>
      </c>
      <c r="D417" s="239" t="s">
        <v>261</v>
      </c>
      <c r="E417" s="240" t="s">
        <v>550</v>
      </c>
      <c r="F417" s="241" t="s">
        <v>551</v>
      </c>
      <c r="G417" s="242" t="s">
        <v>357</v>
      </c>
      <c r="H417" s="243">
        <v>236.08000000000001</v>
      </c>
      <c r="I417" s="244"/>
      <c r="J417" s="245">
        <f>ROUND(I417*H417,2)</f>
        <v>0</v>
      </c>
      <c r="K417" s="241" t="s">
        <v>150</v>
      </c>
      <c r="L417" s="246"/>
      <c r="M417" s="247" t="s">
        <v>19</v>
      </c>
      <c r="N417" s="248" t="s">
        <v>46</v>
      </c>
      <c r="O417" s="84"/>
      <c r="P417" s="213">
        <f>O417*H417</f>
        <v>0</v>
      </c>
      <c r="Q417" s="213">
        <v>0.044999999999999998</v>
      </c>
      <c r="R417" s="213">
        <f>Q417*H417</f>
        <v>10.6236</v>
      </c>
      <c r="S417" s="213">
        <v>0</v>
      </c>
      <c r="T417" s="214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15" t="s">
        <v>227</v>
      </c>
      <c r="AT417" s="215" t="s">
        <v>261</v>
      </c>
      <c r="AU417" s="215" t="s">
        <v>152</v>
      </c>
      <c r="AY417" s="17" t="s">
        <v>142</v>
      </c>
      <c r="BE417" s="216">
        <f>IF(N417="základní",J417,0)</f>
        <v>0</v>
      </c>
      <c r="BF417" s="216">
        <f>IF(N417="snížená",J417,0)</f>
        <v>0</v>
      </c>
      <c r="BG417" s="216">
        <f>IF(N417="zákl. přenesená",J417,0)</f>
        <v>0</v>
      </c>
      <c r="BH417" s="216">
        <f>IF(N417="sníž. přenesená",J417,0)</f>
        <v>0</v>
      </c>
      <c r="BI417" s="216">
        <f>IF(N417="nulová",J417,0)</f>
        <v>0</v>
      </c>
      <c r="BJ417" s="17" t="s">
        <v>83</v>
      </c>
      <c r="BK417" s="216">
        <f>ROUND(I417*H417,2)</f>
        <v>0</v>
      </c>
      <c r="BL417" s="17" t="s">
        <v>151</v>
      </c>
      <c r="BM417" s="215" t="s">
        <v>552</v>
      </c>
    </row>
    <row r="418" s="13" customFormat="1">
      <c r="A418" s="13"/>
      <c r="B418" s="217"/>
      <c r="C418" s="218"/>
      <c r="D418" s="219" t="s">
        <v>154</v>
      </c>
      <c r="E418" s="220" t="s">
        <v>19</v>
      </c>
      <c r="F418" s="221" t="s">
        <v>553</v>
      </c>
      <c r="G418" s="218"/>
      <c r="H418" s="220" t="s">
        <v>19</v>
      </c>
      <c r="I418" s="222"/>
      <c r="J418" s="218"/>
      <c r="K418" s="218"/>
      <c r="L418" s="223"/>
      <c r="M418" s="224"/>
      <c r="N418" s="225"/>
      <c r="O418" s="225"/>
      <c r="P418" s="225"/>
      <c r="Q418" s="225"/>
      <c r="R418" s="225"/>
      <c r="S418" s="225"/>
      <c r="T418" s="22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27" t="s">
        <v>154</v>
      </c>
      <c r="AU418" s="227" t="s">
        <v>152</v>
      </c>
      <c r="AV418" s="13" t="s">
        <v>83</v>
      </c>
      <c r="AW418" s="13" t="s">
        <v>35</v>
      </c>
      <c r="AX418" s="13" t="s">
        <v>75</v>
      </c>
      <c r="AY418" s="227" t="s">
        <v>142</v>
      </c>
    </row>
    <row r="419" s="14" customFormat="1">
      <c r="A419" s="14"/>
      <c r="B419" s="228"/>
      <c r="C419" s="229"/>
      <c r="D419" s="219" t="s">
        <v>154</v>
      </c>
      <c r="E419" s="230" t="s">
        <v>19</v>
      </c>
      <c r="F419" s="231" t="s">
        <v>554</v>
      </c>
      <c r="G419" s="229"/>
      <c r="H419" s="232">
        <v>236.08000000000001</v>
      </c>
      <c r="I419" s="233"/>
      <c r="J419" s="229"/>
      <c r="K419" s="229"/>
      <c r="L419" s="234"/>
      <c r="M419" s="235"/>
      <c r="N419" s="236"/>
      <c r="O419" s="236"/>
      <c r="P419" s="236"/>
      <c r="Q419" s="236"/>
      <c r="R419" s="236"/>
      <c r="S419" s="236"/>
      <c r="T419" s="237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38" t="s">
        <v>154</v>
      </c>
      <c r="AU419" s="238" t="s">
        <v>152</v>
      </c>
      <c r="AV419" s="14" t="s">
        <v>85</v>
      </c>
      <c r="AW419" s="14" t="s">
        <v>35</v>
      </c>
      <c r="AX419" s="14" t="s">
        <v>75</v>
      </c>
      <c r="AY419" s="238" t="s">
        <v>142</v>
      </c>
    </row>
    <row r="420" s="12" customFormat="1" ht="22.8" customHeight="1">
      <c r="A420" s="12"/>
      <c r="B420" s="188"/>
      <c r="C420" s="189"/>
      <c r="D420" s="190" t="s">
        <v>74</v>
      </c>
      <c r="E420" s="202" t="s">
        <v>555</v>
      </c>
      <c r="F420" s="202" t="s">
        <v>556</v>
      </c>
      <c r="G420" s="189"/>
      <c r="H420" s="189"/>
      <c r="I420" s="192"/>
      <c r="J420" s="203">
        <f>BK420</f>
        <v>0</v>
      </c>
      <c r="K420" s="189"/>
      <c r="L420" s="194"/>
      <c r="M420" s="195"/>
      <c r="N420" s="196"/>
      <c r="O420" s="196"/>
      <c r="P420" s="197">
        <f>P421</f>
        <v>0</v>
      </c>
      <c r="Q420" s="196"/>
      <c r="R420" s="197">
        <f>R421</f>
        <v>0</v>
      </c>
      <c r="S420" s="196"/>
      <c r="T420" s="198">
        <f>T421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199" t="s">
        <v>83</v>
      </c>
      <c r="AT420" s="200" t="s">
        <v>74</v>
      </c>
      <c r="AU420" s="200" t="s">
        <v>83</v>
      </c>
      <c r="AY420" s="199" t="s">
        <v>142</v>
      </c>
      <c r="BK420" s="201">
        <f>BK421</f>
        <v>0</v>
      </c>
    </row>
    <row r="421" s="2" customFormat="1" ht="24.15" customHeight="1">
      <c r="A421" s="38"/>
      <c r="B421" s="39"/>
      <c r="C421" s="204" t="s">
        <v>439</v>
      </c>
      <c r="D421" s="204" t="s">
        <v>146</v>
      </c>
      <c r="E421" s="205" t="s">
        <v>557</v>
      </c>
      <c r="F421" s="206" t="s">
        <v>558</v>
      </c>
      <c r="G421" s="207" t="s">
        <v>247</v>
      </c>
      <c r="H421" s="208">
        <v>208.60900000000001</v>
      </c>
      <c r="I421" s="209"/>
      <c r="J421" s="210">
        <f>ROUND(I421*H421,2)</f>
        <v>0</v>
      </c>
      <c r="K421" s="206" t="s">
        <v>150</v>
      </c>
      <c r="L421" s="44"/>
      <c r="M421" s="211" t="s">
        <v>19</v>
      </c>
      <c r="N421" s="212" t="s">
        <v>46</v>
      </c>
      <c r="O421" s="84"/>
      <c r="P421" s="213">
        <f>O421*H421</f>
        <v>0</v>
      </c>
      <c r="Q421" s="213">
        <v>0</v>
      </c>
      <c r="R421" s="213">
        <f>Q421*H421</f>
        <v>0</v>
      </c>
      <c r="S421" s="213">
        <v>0</v>
      </c>
      <c r="T421" s="214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15" t="s">
        <v>151</v>
      </c>
      <c r="AT421" s="215" t="s">
        <v>146</v>
      </c>
      <c r="AU421" s="215" t="s">
        <v>85</v>
      </c>
      <c r="AY421" s="17" t="s">
        <v>142</v>
      </c>
      <c r="BE421" s="216">
        <f>IF(N421="základní",J421,0)</f>
        <v>0</v>
      </c>
      <c r="BF421" s="216">
        <f>IF(N421="snížená",J421,0)</f>
        <v>0</v>
      </c>
      <c r="BG421" s="216">
        <f>IF(N421="zákl. přenesená",J421,0)</f>
        <v>0</v>
      </c>
      <c r="BH421" s="216">
        <f>IF(N421="sníž. přenesená",J421,0)</f>
        <v>0</v>
      </c>
      <c r="BI421" s="216">
        <f>IF(N421="nulová",J421,0)</f>
        <v>0</v>
      </c>
      <c r="BJ421" s="17" t="s">
        <v>83</v>
      </c>
      <c r="BK421" s="216">
        <f>ROUND(I421*H421,2)</f>
        <v>0</v>
      </c>
      <c r="BL421" s="17" t="s">
        <v>151</v>
      </c>
      <c r="BM421" s="215" t="s">
        <v>559</v>
      </c>
    </row>
    <row r="422" s="12" customFormat="1" ht="25.92" customHeight="1">
      <c r="A422" s="12"/>
      <c r="B422" s="188"/>
      <c r="C422" s="189"/>
      <c r="D422" s="190" t="s">
        <v>74</v>
      </c>
      <c r="E422" s="191" t="s">
        <v>560</v>
      </c>
      <c r="F422" s="191" t="s">
        <v>561</v>
      </c>
      <c r="G422" s="189"/>
      <c r="H422" s="189"/>
      <c r="I422" s="192"/>
      <c r="J422" s="193">
        <f>BK422</f>
        <v>0</v>
      </c>
      <c r="K422" s="189"/>
      <c r="L422" s="194"/>
      <c r="M422" s="195"/>
      <c r="N422" s="196"/>
      <c r="O422" s="196"/>
      <c r="P422" s="197">
        <f>P423+P430+P474</f>
        <v>0</v>
      </c>
      <c r="Q422" s="196"/>
      <c r="R422" s="197">
        <f>R423+R430+R474</f>
        <v>4.5370782400000005</v>
      </c>
      <c r="S422" s="196"/>
      <c r="T422" s="198">
        <f>T423+T430+T474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199" t="s">
        <v>85</v>
      </c>
      <c r="AT422" s="200" t="s">
        <v>74</v>
      </c>
      <c r="AU422" s="200" t="s">
        <v>75</v>
      </c>
      <c r="AY422" s="199" t="s">
        <v>142</v>
      </c>
      <c r="BK422" s="201">
        <f>BK423+BK430+BK474</f>
        <v>0</v>
      </c>
    </row>
    <row r="423" s="12" customFormat="1" ht="22.8" customHeight="1">
      <c r="A423" s="12"/>
      <c r="B423" s="188"/>
      <c r="C423" s="189"/>
      <c r="D423" s="190" t="s">
        <v>74</v>
      </c>
      <c r="E423" s="202" t="s">
        <v>562</v>
      </c>
      <c r="F423" s="202" t="s">
        <v>563</v>
      </c>
      <c r="G423" s="189"/>
      <c r="H423" s="189"/>
      <c r="I423" s="192"/>
      <c r="J423" s="203">
        <f>BK423</f>
        <v>0</v>
      </c>
      <c r="K423" s="189"/>
      <c r="L423" s="194"/>
      <c r="M423" s="195"/>
      <c r="N423" s="196"/>
      <c r="O423" s="196"/>
      <c r="P423" s="197">
        <f>SUM(P424:P429)</f>
        <v>0</v>
      </c>
      <c r="Q423" s="196"/>
      <c r="R423" s="197">
        <f>SUM(R424:R429)</f>
        <v>1.83392</v>
      </c>
      <c r="S423" s="196"/>
      <c r="T423" s="198">
        <f>SUM(T424:T429)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99" t="s">
        <v>85</v>
      </c>
      <c r="AT423" s="200" t="s">
        <v>74</v>
      </c>
      <c r="AU423" s="200" t="s">
        <v>83</v>
      </c>
      <c r="AY423" s="199" t="s">
        <v>142</v>
      </c>
      <c r="BK423" s="201">
        <f>SUM(BK424:BK429)</f>
        <v>0</v>
      </c>
    </row>
    <row r="424" s="2" customFormat="1" ht="24.15" customHeight="1">
      <c r="A424" s="38"/>
      <c r="B424" s="39"/>
      <c r="C424" s="204" t="s">
        <v>564</v>
      </c>
      <c r="D424" s="204" t="s">
        <v>146</v>
      </c>
      <c r="E424" s="205" t="s">
        <v>565</v>
      </c>
      <c r="F424" s="206" t="s">
        <v>566</v>
      </c>
      <c r="G424" s="207" t="s">
        <v>149</v>
      </c>
      <c r="H424" s="208">
        <v>118.40000000000001</v>
      </c>
      <c r="I424" s="209"/>
      <c r="J424" s="210">
        <f>ROUND(I424*H424,2)</f>
        <v>0</v>
      </c>
      <c r="K424" s="206" t="s">
        <v>19</v>
      </c>
      <c r="L424" s="44"/>
      <c r="M424" s="211" t="s">
        <v>19</v>
      </c>
      <c r="N424" s="212" t="s">
        <v>46</v>
      </c>
      <c r="O424" s="84"/>
      <c r="P424" s="213">
        <f>O424*H424</f>
        <v>0</v>
      </c>
      <c r="Q424" s="213">
        <v>0</v>
      </c>
      <c r="R424" s="213">
        <f>Q424*H424</f>
        <v>0</v>
      </c>
      <c r="S424" s="213">
        <v>0</v>
      </c>
      <c r="T424" s="214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15" t="s">
        <v>206</v>
      </c>
      <c r="AT424" s="215" t="s">
        <v>146</v>
      </c>
      <c r="AU424" s="215" t="s">
        <v>85</v>
      </c>
      <c r="AY424" s="17" t="s">
        <v>142</v>
      </c>
      <c r="BE424" s="216">
        <f>IF(N424="základní",J424,0)</f>
        <v>0</v>
      </c>
      <c r="BF424" s="216">
        <f>IF(N424="snížená",J424,0)</f>
        <v>0</v>
      </c>
      <c r="BG424" s="216">
        <f>IF(N424="zákl. přenesená",J424,0)</f>
        <v>0</v>
      </c>
      <c r="BH424" s="216">
        <f>IF(N424="sníž. přenesená",J424,0)</f>
        <v>0</v>
      </c>
      <c r="BI424" s="216">
        <f>IF(N424="nulová",J424,0)</f>
        <v>0</v>
      </c>
      <c r="BJ424" s="17" t="s">
        <v>83</v>
      </c>
      <c r="BK424" s="216">
        <f>ROUND(I424*H424,2)</f>
        <v>0</v>
      </c>
      <c r="BL424" s="17" t="s">
        <v>206</v>
      </c>
      <c r="BM424" s="215" t="s">
        <v>567</v>
      </c>
    </row>
    <row r="425" s="14" customFormat="1">
      <c r="A425" s="14"/>
      <c r="B425" s="228"/>
      <c r="C425" s="229"/>
      <c r="D425" s="219" t="s">
        <v>154</v>
      </c>
      <c r="E425" s="230" t="s">
        <v>19</v>
      </c>
      <c r="F425" s="231" t="s">
        <v>568</v>
      </c>
      <c r="G425" s="229"/>
      <c r="H425" s="232">
        <v>118.40000000000001</v>
      </c>
      <c r="I425" s="233"/>
      <c r="J425" s="229"/>
      <c r="K425" s="229"/>
      <c r="L425" s="234"/>
      <c r="M425" s="235"/>
      <c r="N425" s="236"/>
      <c r="O425" s="236"/>
      <c r="P425" s="236"/>
      <c r="Q425" s="236"/>
      <c r="R425" s="236"/>
      <c r="S425" s="236"/>
      <c r="T425" s="237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38" t="s">
        <v>154</v>
      </c>
      <c r="AU425" s="238" t="s">
        <v>85</v>
      </c>
      <c r="AV425" s="14" t="s">
        <v>85</v>
      </c>
      <c r="AW425" s="14" t="s">
        <v>35</v>
      </c>
      <c r="AX425" s="14" t="s">
        <v>75</v>
      </c>
      <c r="AY425" s="238" t="s">
        <v>142</v>
      </c>
    </row>
    <row r="426" s="2" customFormat="1" ht="24.15" customHeight="1">
      <c r="A426" s="38"/>
      <c r="B426" s="39"/>
      <c r="C426" s="239" t="s">
        <v>569</v>
      </c>
      <c r="D426" s="239" t="s">
        <v>261</v>
      </c>
      <c r="E426" s="240" t="s">
        <v>570</v>
      </c>
      <c r="F426" s="241" t="s">
        <v>571</v>
      </c>
      <c r="G426" s="242" t="s">
        <v>160</v>
      </c>
      <c r="H426" s="243">
        <v>4.1680000000000001</v>
      </c>
      <c r="I426" s="244"/>
      <c r="J426" s="245">
        <f>ROUND(I426*H426,2)</f>
        <v>0</v>
      </c>
      <c r="K426" s="241" t="s">
        <v>150</v>
      </c>
      <c r="L426" s="246"/>
      <c r="M426" s="247" t="s">
        <v>19</v>
      </c>
      <c r="N426" s="248" t="s">
        <v>46</v>
      </c>
      <c r="O426" s="84"/>
      <c r="P426" s="213">
        <f>O426*H426</f>
        <v>0</v>
      </c>
      <c r="Q426" s="213">
        <v>0.44</v>
      </c>
      <c r="R426" s="213">
        <f>Q426*H426</f>
        <v>1.83392</v>
      </c>
      <c r="S426" s="213">
        <v>0</v>
      </c>
      <c r="T426" s="214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15" t="s">
        <v>411</v>
      </c>
      <c r="AT426" s="215" t="s">
        <v>261</v>
      </c>
      <c r="AU426" s="215" t="s">
        <v>85</v>
      </c>
      <c r="AY426" s="17" t="s">
        <v>142</v>
      </c>
      <c r="BE426" s="216">
        <f>IF(N426="základní",J426,0)</f>
        <v>0</v>
      </c>
      <c r="BF426" s="216">
        <f>IF(N426="snížená",J426,0)</f>
        <v>0</v>
      </c>
      <c r="BG426" s="216">
        <f>IF(N426="zákl. přenesená",J426,0)</f>
        <v>0</v>
      </c>
      <c r="BH426" s="216">
        <f>IF(N426="sníž. přenesená",J426,0)</f>
        <v>0</v>
      </c>
      <c r="BI426" s="216">
        <f>IF(N426="nulová",J426,0)</f>
        <v>0</v>
      </c>
      <c r="BJ426" s="17" t="s">
        <v>83</v>
      </c>
      <c r="BK426" s="216">
        <f>ROUND(I426*H426,2)</f>
        <v>0</v>
      </c>
      <c r="BL426" s="17" t="s">
        <v>206</v>
      </c>
      <c r="BM426" s="215" t="s">
        <v>572</v>
      </c>
    </row>
    <row r="427" s="14" customFormat="1">
      <c r="A427" s="14"/>
      <c r="B427" s="228"/>
      <c r="C427" s="229"/>
      <c r="D427" s="219" t="s">
        <v>154</v>
      </c>
      <c r="E427" s="230" t="s">
        <v>19</v>
      </c>
      <c r="F427" s="231" t="s">
        <v>573</v>
      </c>
      <c r="G427" s="229"/>
      <c r="H427" s="232">
        <v>3.7890000000000001</v>
      </c>
      <c r="I427" s="233"/>
      <c r="J427" s="229"/>
      <c r="K427" s="229"/>
      <c r="L427" s="234"/>
      <c r="M427" s="235"/>
      <c r="N427" s="236"/>
      <c r="O427" s="236"/>
      <c r="P427" s="236"/>
      <c r="Q427" s="236"/>
      <c r="R427" s="236"/>
      <c r="S427" s="236"/>
      <c r="T427" s="237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38" t="s">
        <v>154</v>
      </c>
      <c r="AU427" s="238" t="s">
        <v>85</v>
      </c>
      <c r="AV427" s="14" t="s">
        <v>85</v>
      </c>
      <c r="AW427" s="14" t="s">
        <v>35</v>
      </c>
      <c r="AX427" s="14" t="s">
        <v>75</v>
      </c>
      <c r="AY427" s="238" t="s">
        <v>142</v>
      </c>
    </row>
    <row r="428" s="14" customFormat="1">
      <c r="A428" s="14"/>
      <c r="B428" s="228"/>
      <c r="C428" s="229"/>
      <c r="D428" s="219" t="s">
        <v>154</v>
      </c>
      <c r="E428" s="229"/>
      <c r="F428" s="231" t="s">
        <v>574</v>
      </c>
      <c r="G428" s="229"/>
      <c r="H428" s="232">
        <v>4.1680000000000001</v>
      </c>
      <c r="I428" s="233"/>
      <c r="J428" s="229"/>
      <c r="K428" s="229"/>
      <c r="L428" s="234"/>
      <c r="M428" s="235"/>
      <c r="N428" s="236"/>
      <c r="O428" s="236"/>
      <c r="P428" s="236"/>
      <c r="Q428" s="236"/>
      <c r="R428" s="236"/>
      <c r="S428" s="236"/>
      <c r="T428" s="237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38" t="s">
        <v>154</v>
      </c>
      <c r="AU428" s="238" t="s">
        <v>85</v>
      </c>
      <c r="AV428" s="14" t="s">
        <v>85</v>
      </c>
      <c r="AW428" s="14" t="s">
        <v>4</v>
      </c>
      <c r="AX428" s="14" t="s">
        <v>83</v>
      </c>
      <c r="AY428" s="238" t="s">
        <v>142</v>
      </c>
    </row>
    <row r="429" s="2" customFormat="1" ht="37.8" customHeight="1">
      <c r="A429" s="38"/>
      <c r="B429" s="39"/>
      <c r="C429" s="204" t="s">
        <v>482</v>
      </c>
      <c r="D429" s="204" t="s">
        <v>146</v>
      </c>
      <c r="E429" s="205" t="s">
        <v>575</v>
      </c>
      <c r="F429" s="206" t="s">
        <v>576</v>
      </c>
      <c r="G429" s="207" t="s">
        <v>247</v>
      </c>
      <c r="H429" s="208">
        <v>1.8340000000000001</v>
      </c>
      <c r="I429" s="209"/>
      <c r="J429" s="210">
        <f>ROUND(I429*H429,2)</f>
        <v>0</v>
      </c>
      <c r="K429" s="206" t="s">
        <v>150</v>
      </c>
      <c r="L429" s="44"/>
      <c r="M429" s="211" t="s">
        <v>19</v>
      </c>
      <c r="N429" s="212" t="s">
        <v>46</v>
      </c>
      <c r="O429" s="84"/>
      <c r="P429" s="213">
        <f>O429*H429</f>
        <v>0</v>
      </c>
      <c r="Q429" s="213">
        <v>0</v>
      </c>
      <c r="R429" s="213">
        <f>Q429*H429</f>
        <v>0</v>
      </c>
      <c r="S429" s="213">
        <v>0</v>
      </c>
      <c r="T429" s="214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15" t="s">
        <v>206</v>
      </c>
      <c r="AT429" s="215" t="s">
        <v>146</v>
      </c>
      <c r="AU429" s="215" t="s">
        <v>85</v>
      </c>
      <c r="AY429" s="17" t="s">
        <v>142</v>
      </c>
      <c r="BE429" s="216">
        <f>IF(N429="základní",J429,0)</f>
        <v>0</v>
      </c>
      <c r="BF429" s="216">
        <f>IF(N429="snížená",J429,0)</f>
        <v>0</v>
      </c>
      <c r="BG429" s="216">
        <f>IF(N429="zákl. přenesená",J429,0)</f>
        <v>0</v>
      </c>
      <c r="BH429" s="216">
        <f>IF(N429="sníž. přenesená",J429,0)</f>
        <v>0</v>
      </c>
      <c r="BI429" s="216">
        <f>IF(N429="nulová",J429,0)</f>
        <v>0</v>
      </c>
      <c r="BJ429" s="17" t="s">
        <v>83</v>
      </c>
      <c r="BK429" s="216">
        <f>ROUND(I429*H429,2)</f>
        <v>0</v>
      </c>
      <c r="BL429" s="17" t="s">
        <v>206</v>
      </c>
      <c r="BM429" s="215" t="s">
        <v>577</v>
      </c>
    </row>
    <row r="430" s="12" customFormat="1" ht="22.8" customHeight="1">
      <c r="A430" s="12"/>
      <c r="B430" s="188"/>
      <c r="C430" s="189"/>
      <c r="D430" s="190" t="s">
        <v>74</v>
      </c>
      <c r="E430" s="202" t="s">
        <v>578</v>
      </c>
      <c r="F430" s="202" t="s">
        <v>579</v>
      </c>
      <c r="G430" s="189"/>
      <c r="H430" s="189"/>
      <c r="I430" s="192"/>
      <c r="J430" s="203">
        <f>BK430</f>
        <v>0</v>
      </c>
      <c r="K430" s="189"/>
      <c r="L430" s="194"/>
      <c r="M430" s="195"/>
      <c r="N430" s="196"/>
      <c r="O430" s="196"/>
      <c r="P430" s="197">
        <f>SUM(P431:P473)</f>
        <v>0</v>
      </c>
      <c r="Q430" s="196"/>
      <c r="R430" s="197">
        <f>SUM(R431:R473)</f>
        <v>2.6439582400000003</v>
      </c>
      <c r="S430" s="196"/>
      <c r="T430" s="198">
        <f>SUM(T431:T473)</f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199" t="s">
        <v>85</v>
      </c>
      <c r="AT430" s="200" t="s">
        <v>74</v>
      </c>
      <c r="AU430" s="200" t="s">
        <v>83</v>
      </c>
      <c r="AY430" s="199" t="s">
        <v>142</v>
      </c>
      <c r="BK430" s="201">
        <f>SUM(BK431:BK473)</f>
        <v>0</v>
      </c>
    </row>
    <row r="431" s="2" customFormat="1" ht="14.4" customHeight="1">
      <c r="A431" s="38"/>
      <c r="B431" s="39"/>
      <c r="C431" s="204" t="s">
        <v>580</v>
      </c>
      <c r="D431" s="204" t="s">
        <v>146</v>
      </c>
      <c r="E431" s="205" t="s">
        <v>581</v>
      </c>
      <c r="F431" s="206" t="s">
        <v>582</v>
      </c>
      <c r="G431" s="207" t="s">
        <v>282</v>
      </c>
      <c r="H431" s="208">
        <v>2333.8760000000002</v>
      </c>
      <c r="I431" s="209"/>
      <c r="J431" s="210">
        <f>ROUND(I431*H431,2)</f>
        <v>0</v>
      </c>
      <c r="K431" s="206" t="s">
        <v>19</v>
      </c>
      <c r="L431" s="44"/>
      <c r="M431" s="211" t="s">
        <v>19</v>
      </c>
      <c r="N431" s="212" t="s">
        <v>46</v>
      </c>
      <c r="O431" s="84"/>
      <c r="P431" s="213">
        <f>O431*H431</f>
        <v>0</v>
      </c>
      <c r="Q431" s="213">
        <v>0</v>
      </c>
      <c r="R431" s="213">
        <f>Q431*H431</f>
        <v>0</v>
      </c>
      <c r="S431" s="213">
        <v>0</v>
      </c>
      <c r="T431" s="214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15" t="s">
        <v>206</v>
      </c>
      <c r="AT431" s="215" t="s">
        <v>146</v>
      </c>
      <c r="AU431" s="215" t="s">
        <v>85</v>
      </c>
      <c r="AY431" s="17" t="s">
        <v>142</v>
      </c>
      <c r="BE431" s="216">
        <f>IF(N431="základní",J431,0)</f>
        <v>0</v>
      </c>
      <c r="BF431" s="216">
        <f>IF(N431="snížená",J431,0)</f>
        <v>0</v>
      </c>
      <c r="BG431" s="216">
        <f>IF(N431="zákl. přenesená",J431,0)</f>
        <v>0</v>
      </c>
      <c r="BH431" s="216">
        <f>IF(N431="sníž. přenesená",J431,0)</f>
        <v>0</v>
      </c>
      <c r="BI431" s="216">
        <f>IF(N431="nulová",J431,0)</f>
        <v>0</v>
      </c>
      <c r="BJ431" s="17" t="s">
        <v>83</v>
      </c>
      <c r="BK431" s="216">
        <f>ROUND(I431*H431,2)</f>
        <v>0</v>
      </c>
      <c r="BL431" s="17" t="s">
        <v>206</v>
      </c>
      <c r="BM431" s="215" t="s">
        <v>583</v>
      </c>
    </row>
    <row r="432" s="13" customFormat="1">
      <c r="A432" s="13"/>
      <c r="B432" s="217"/>
      <c r="C432" s="218"/>
      <c r="D432" s="219" t="s">
        <v>154</v>
      </c>
      <c r="E432" s="220" t="s">
        <v>19</v>
      </c>
      <c r="F432" s="221" t="s">
        <v>584</v>
      </c>
      <c r="G432" s="218"/>
      <c r="H432" s="220" t="s">
        <v>19</v>
      </c>
      <c r="I432" s="222"/>
      <c r="J432" s="218"/>
      <c r="K432" s="218"/>
      <c r="L432" s="223"/>
      <c r="M432" s="224"/>
      <c r="N432" s="225"/>
      <c r="O432" s="225"/>
      <c r="P432" s="225"/>
      <c r="Q432" s="225"/>
      <c r="R432" s="225"/>
      <c r="S432" s="225"/>
      <c r="T432" s="22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27" t="s">
        <v>154</v>
      </c>
      <c r="AU432" s="227" t="s">
        <v>85</v>
      </c>
      <c r="AV432" s="13" t="s">
        <v>83</v>
      </c>
      <c r="AW432" s="13" t="s">
        <v>35</v>
      </c>
      <c r="AX432" s="13" t="s">
        <v>75</v>
      </c>
      <c r="AY432" s="227" t="s">
        <v>142</v>
      </c>
    </row>
    <row r="433" s="14" customFormat="1">
      <c r="A433" s="14"/>
      <c r="B433" s="228"/>
      <c r="C433" s="229"/>
      <c r="D433" s="219" t="s">
        <v>154</v>
      </c>
      <c r="E433" s="230" t="s">
        <v>19</v>
      </c>
      <c r="F433" s="231" t="s">
        <v>585</v>
      </c>
      <c r="G433" s="229"/>
      <c r="H433" s="232">
        <v>2333.8760000000002</v>
      </c>
      <c r="I433" s="233"/>
      <c r="J433" s="229"/>
      <c r="K433" s="229"/>
      <c r="L433" s="234"/>
      <c r="M433" s="235"/>
      <c r="N433" s="236"/>
      <c r="O433" s="236"/>
      <c r="P433" s="236"/>
      <c r="Q433" s="236"/>
      <c r="R433" s="236"/>
      <c r="S433" s="236"/>
      <c r="T433" s="237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38" t="s">
        <v>154</v>
      </c>
      <c r="AU433" s="238" t="s">
        <v>85</v>
      </c>
      <c r="AV433" s="14" t="s">
        <v>85</v>
      </c>
      <c r="AW433" s="14" t="s">
        <v>35</v>
      </c>
      <c r="AX433" s="14" t="s">
        <v>75</v>
      </c>
      <c r="AY433" s="238" t="s">
        <v>142</v>
      </c>
    </row>
    <row r="434" s="2" customFormat="1" ht="24.15" customHeight="1">
      <c r="A434" s="38"/>
      <c r="B434" s="39"/>
      <c r="C434" s="204" t="s">
        <v>586</v>
      </c>
      <c r="D434" s="204" t="s">
        <v>146</v>
      </c>
      <c r="E434" s="205" t="s">
        <v>587</v>
      </c>
      <c r="F434" s="206" t="s">
        <v>588</v>
      </c>
      <c r="G434" s="207" t="s">
        <v>282</v>
      </c>
      <c r="H434" s="208">
        <v>594.64400000000001</v>
      </c>
      <c r="I434" s="209"/>
      <c r="J434" s="210">
        <f>ROUND(I434*H434,2)</f>
        <v>0</v>
      </c>
      <c r="K434" s="206" t="s">
        <v>150</v>
      </c>
      <c r="L434" s="44"/>
      <c r="M434" s="211" t="s">
        <v>19</v>
      </c>
      <c r="N434" s="212" t="s">
        <v>46</v>
      </c>
      <c r="O434" s="84"/>
      <c r="P434" s="213">
        <f>O434*H434</f>
        <v>0</v>
      </c>
      <c r="Q434" s="213">
        <v>6.0000000000000002E-05</v>
      </c>
      <c r="R434" s="213">
        <f>Q434*H434</f>
        <v>0.035678640000000005</v>
      </c>
      <c r="S434" s="213">
        <v>0</v>
      </c>
      <c r="T434" s="214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15" t="s">
        <v>206</v>
      </c>
      <c r="AT434" s="215" t="s">
        <v>146</v>
      </c>
      <c r="AU434" s="215" t="s">
        <v>85</v>
      </c>
      <c r="AY434" s="17" t="s">
        <v>142</v>
      </c>
      <c r="BE434" s="216">
        <f>IF(N434="základní",J434,0)</f>
        <v>0</v>
      </c>
      <c r="BF434" s="216">
        <f>IF(N434="snížená",J434,0)</f>
        <v>0</v>
      </c>
      <c r="BG434" s="216">
        <f>IF(N434="zákl. přenesená",J434,0)</f>
        <v>0</v>
      </c>
      <c r="BH434" s="216">
        <f>IF(N434="sníž. přenesená",J434,0)</f>
        <v>0</v>
      </c>
      <c r="BI434" s="216">
        <f>IF(N434="nulová",J434,0)</f>
        <v>0</v>
      </c>
      <c r="BJ434" s="17" t="s">
        <v>83</v>
      </c>
      <c r="BK434" s="216">
        <f>ROUND(I434*H434,2)</f>
        <v>0</v>
      </c>
      <c r="BL434" s="17" t="s">
        <v>206</v>
      </c>
      <c r="BM434" s="215" t="s">
        <v>589</v>
      </c>
    </row>
    <row r="435" s="13" customFormat="1">
      <c r="A435" s="13"/>
      <c r="B435" s="217"/>
      <c r="C435" s="218"/>
      <c r="D435" s="219" t="s">
        <v>154</v>
      </c>
      <c r="E435" s="220" t="s">
        <v>19</v>
      </c>
      <c r="F435" s="221" t="s">
        <v>590</v>
      </c>
      <c r="G435" s="218"/>
      <c r="H435" s="220" t="s">
        <v>19</v>
      </c>
      <c r="I435" s="222"/>
      <c r="J435" s="218"/>
      <c r="K435" s="218"/>
      <c r="L435" s="223"/>
      <c r="M435" s="224"/>
      <c r="N435" s="225"/>
      <c r="O435" s="225"/>
      <c r="P435" s="225"/>
      <c r="Q435" s="225"/>
      <c r="R435" s="225"/>
      <c r="S435" s="225"/>
      <c r="T435" s="22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27" t="s">
        <v>154</v>
      </c>
      <c r="AU435" s="227" t="s">
        <v>85</v>
      </c>
      <c r="AV435" s="13" t="s">
        <v>83</v>
      </c>
      <c r="AW435" s="13" t="s">
        <v>35</v>
      </c>
      <c r="AX435" s="13" t="s">
        <v>75</v>
      </c>
      <c r="AY435" s="227" t="s">
        <v>142</v>
      </c>
    </row>
    <row r="436" s="14" customFormat="1">
      <c r="A436" s="14"/>
      <c r="B436" s="228"/>
      <c r="C436" s="229"/>
      <c r="D436" s="219" t="s">
        <v>154</v>
      </c>
      <c r="E436" s="230" t="s">
        <v>19</v>
      </c>
      <c r="F436" s="231" t="s">
        <v>591</v>
      </c>
      <c r="G436" s="229"/>
      <c r="H436" s="232">
        <v>423.19999999999999</v>
      </c>
      <c r="I436" s="233"/>
      <c r="J436" s="229"/>
      <c r="K436" s="229"/>
      <c r="L436" s="234"/>
      <c r="M436" s="235"/>
      <c r="N436" s="236"/>
      <c r="O436" s="236"/>
      <c r="P436" s="236"/>
      <c r="Q436" s="236"/>
      <c r="R436" s="236"/>
      <c r="S436" s="236"/>
      <c r="T436" s="237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38" t="s">
        <v>154</v>
      </c>
      <c r="AU436" s="238" t="s">
        <v>85</v>
      </c>
      <c r="AV436" s="14" t="s">
        <v>85</v>
      </c>
      <c r="AW436" s="14" t="s">
        <v>35</v>
      </c>
      <c r="AX436" s="14" t="s">
        <v>75</v>
      </c>
      <c r="AY436" s="238" t="s">
        <v>142</v>
      </c>
    </row>
    <row r="437" s="14" customFormat="1">
      <c r="A437" s="14"/>
      <c r="B437" s="228"/>
      <c r="C437" s="229"/>
      <c r="D437" s="219" t="s">
        <v>154</v>
      </c>
      <c r="E437" s="230" t="s">
        <v>19</v>
      </c>
      <c r="F437" s="231" t="s">
        <v>592</v>
      </c>
      <c r="G437" s="229"/>
      <c r="H437" s="232">
        <v>135.648</v>
      </c>
      <c r="I437" s="233"/>
      <c r="J437" s="229"/>
      <c r="K437" s="229"/>
      <c r="L437" s="234"/>
      <c r="M437" s="235"/>
      <c r="N437" s="236"/>
      <c r="O437" s="236"/>
      <c r="P437" s="236"/>
      <c r="Q437" s="236"/>
      <c r="R437" s="236"/>
      <c r="S437" s="236"/>
      <c r="T437" s="237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38" t="s">
        <v>154</v>
      </c>
      <c r="AU437" s="238" t="s">
        <v>85</v>
      </c>
      <c r="AV437" s="14" t="s">
        <v>85</v>
      </c>
      <c r="AW437" s="14" t="s">
        <v>35</v>
      </c>
      <c r="AX437" s="14" t="s">
        <v>75</v>
      </c>
      <c r="AY437" s="238" t="s">
        <v>142</v>
      </c>
    </row>
    <row r="438" s="14" customFormat="1">
      <c r="A438" s="14"/>
      <c r="B438" s="228"/>
      <c r="C438" s="229"/>
      <c r="D438" s="219" t="s">
        <v>154</v>
      </c>
      <c r="E438" s="230" t="s">
        <v>19</v>
      </c>
      <c r="F438" s="231" t="s">
        <v>593</v>
      </c>
      <c r="G438" s="229"/>
      <c r="H438" s="232">
        <v>18.84</v>
      </c>
      <c r="I438" s="233"/>
      <c r="J438" s="229"/>
      <c r="K438" s="229"/>
      <c r="L438" s="234"/>
      <c r="M438" s="235"/>
      <c r="N438" s="236"/>
      <c r="O438" s="236"/>
      <c r="P438" s="236"/>
      <c r="Q438" s="236"/>
      <c r="R438" s="236"/>
      <c r="S438" s="236"/>
      <c r="T438" s="237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38" t="s">
        <v>154</v>
      </c>
      <c r="AU438" s="238" t="s">
        <v>85</v>
      </c>
      <c r="AV438" s="14" t="s">
        <v>85</v>
      </c>
      <c r="AW438" s="14" t="s">
        <v>35</v>
      </c>
      <c r="AX438" s="14" t="s">
        <v>75</v>
      </c>
      <c r="AY438" s="238" t="s">
        <v>142</v>
      </c>
    </row>
    <row r="439" s="14" customFormat="1">
      <c r="A439" s="14"/>
      <c r="B439" s="228"/>
      <c r="C439" s="229"/>
      <c r="D439" s="219" t="s">
        <v>154</v>
      </c>
      <c r="E439" s="230" t="s">
        <v>19</v>
      </c>
      <c r="F439" s="231" t="s">
        <v>594</v>
      </c>
      <c r="G439" s="229"/>
      <c r="H439" s="232">
        <v>16.956</v>
      </c>
      <c r="I439" s="233"/>
      <c r="J439" s="229"/>
      <c r="K439" s="229"/>
      <c r="L439" s="234"/>
      <c r="M439" s="235"/>
      <c r="N439" s="236"/>
      <c r="O439" s="236"/>
      <c r="P439" s="236"/>
      <c r="Q439" s="236"/>
      <c r="R439" s="236"/>
      <c r="S439" s="236"/>
      <c r="T439" s="237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38" t="s">
        <v>154</v>
      </c>
      <c r="AU439" s="238" t="s">
        <v>85</v>
      </c>
      <c r="AV439" s="14" t="s">
        <v>85</v>
      </c>
      <c r="AW439" s="14" t="s">
        <v>35</v>
      </c>
      <c r="AX439" s="14" t="s">
        <v>75</v>
      </c>
      <c r="AY439" s="238" t="s">
        <v>142</v>
      </c>
    </row>
    <row r="440" s="2" customFormat="1" ht="14.4" customHeight="1">
      <c r="A440" s="38"/>
      <c r="B440" s="39"/>
      <c r="C440" s="239" t="s">
        <v>595</v>
      </c>
      <c r="D440" s="239" t="s">
        <v>261</v>
      </c>
      <c r="E440" s="240" t="s">
        <v>596</v>
      </c>
      <c r="F440" s="241" t="s">
        <v>597</v>
      </c>
      <c r="G440" s="242" t="s">
        <v>357</v>
      </c>
      <c r="H440" s="243">
        <v>73.599999999999994</v>
      </c>
      <c r="I440" s="244"/>
      <c r="J440" s="245">
        <f>ROUND(I440*H440,2)</f>
        <v>0</v>
      </c>
      <c r="K440" s="241" t="s">
        <v>19</v>
      </c>
      <c r="L440" s="246"/>
      <c r="M440" s="247" t="s">
        <v>19</v>
      </c>
      <c r="N440" s="248" t="s">
        <v>46</v>
      </c>
      <c r="O440" s="84"/>
      <c r="P440" s="213">
        <f>O440*H440</f>
        <v>0</v>
      </c>
      <c r="Q440" s="213">
        <v>0.0057499999999999999</v>
      </c>
      <c r="R440" s="213">
        <f>Q440*H440</f>
        <v>0.42319999999999997</v>
      </c>
      <c r="S440" s="213">
        <v>0</v>
      </c>
      <c r="T440" s="214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15" t="s">
        <v>411</v>
      </c>
      <c r="AT440" s="215" t="s">
        <v>261</v>
      </c>
      <c r="AU440" s="215" t="s">
        <v>85</v>
      </c>
      <c r="AY440" s="17" t="s">
        <v>142</v>
      </c>
      <c r="BE440" s="216">
        <f>IF(N440="základní",J440,0)</f>
        <v>0</v>
      </c>
      <c r="BF440" s="216">
        <f>IF(N440="snížená",J440,0)</f>
        <v>0</v>
      </c>
      <c r="BG440" s="216">
        <f>IF(N440="zákl. přenesená",J440,0)</f>
        <v>0</v>
      </c>
      <c r="BH440" s="216">
        <f>IF(N440="sníž. přenesená",J440,0)</f>
        <v>0</v>
      </c>
      <c r="BI440" s="216">
        <f>IF(N440="nulová",J440,0)</f>
        <v>0</v>
      </c>
      <c r="BJ440" s="17" t="s">
        <v>83</v>
      </c>
      <c r="BK440" s="216">
        <f>ROUND(I440*H440,2)</f>
        <v>0</v>
      </c>
      <c r="BL440" s="17" t="s">
        <v>206</v>
      </c>
      <c r="BM440" s="215" t="s">
        <v>598</v>
      </c>
    </row>
    <row r="441" s="13" customFormat="1">
      <c r="A441" s="13"/>
      <c r="B441" s="217"/>
      <c r="C441" s="218"/>
      <c r="D441" s="219" t="s">
        <v>154</v>
      </c>
      <c r="E441" s="220" t="s">
        <v>19</v>
      </c>
      <c r="F441" s="221" t="s">
        <v>599</v>
      </c>
      <c r="G441" s="218"/>
      <c r="H441" s="220" t="s">
        <v>19</v>
      </c>
      <c r="I441" s="222"/>
      <c r="J441" s="218"/>
      <c r="K441" s="218"/>
      <c r="L441" s="223"/>
      <c r="M441" s="224"/>
      <c r="N441" s="225"/>
      <c r="O441" s="225"/>
      <c r="P441" s="225"/>
      <c r="Q441" s="225"/>
      <c r="R441" s="225"/>
      <c r="S441" s="225"/>
      <c r="T441" s="22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27" t="s">
        <v>154</v>
      </c>
      <c r="AU441" s="227" t="s">
        <v>85</v>
      </c>
      <c r="AV441" s="13" t="s">
        <v>83</v>
      </c>
      <c r="AW441" s="13" t="s">
        <v>35</v>
      </c>
      <c r="AX441" s="13" t="s">
        <v>75</v>
      </c>
      <c r="AY441" s="227" t="s">
        <v>142</v>
      </c>
    </row>
    <row r="442" s="13" customFormat="1">
      <c r="A442" s="13"/>
      <c r="B442" s="217"/>
      <c r="C442" s="218"/>
      <c r="D442" s="219" t="s">
        <v>154</v>
      </c>
      <c r="E442" s="220" t="s">
        <v>19</v>
      </c>
      <c r="F442" s="221" t="s">
        <v>600</v>
      </c>
      <c r="G442" s="218"/>
      <c r="H442" s="220" t="s">
        <v>19</v>
      </c>
      <c r="I442" s="222"/>
      <c r="J442" s="218"/>
      <c r="K442" s="218"/>
      <c r="L442" s="223"/>
      <c r="M442" s="224"/>
      <c r="N442" s="225"/>
      <c r="O442" s="225"/>
      <c r="P442" s="225"/>
      <c r="Q442" s="225"/>
      <c r="R442" s="225"/>
      <c r="S442" s="225"/>
      <c r="T442" s="22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27" t="s">
        <v>154</v>
      </c>
      <c r="AU442" s="227" t="s">
        <v>85</v>
      </c>
      <c r="AV442" s="13" t="s">
        <v>83</v>
      </c>
      <c r="AW442" s="13" t="s">
        <v>35</v>
      </c>
      <c r="AX442" s="13" t="s">
        <v>75</v>
      </c>
      <c r="AY442" s="227" t="s">
        <v>142</v>
      </c>
    </row>
    <row r="443" s="14" customFormat="1">
      <c r="A443" s="14"/>
      <c r="B443" s="228"/>
      <c r="C443" s="229"/>
      <c r="D443" s="219" t="s">
        <v>154</v>
      </c>
      <c r="E443" s="230" t="s">
        <v>19</v>
      </c>
      <c r="F443" s="231" t="s">
        <v>601</v>
      </c>
      <c r="G443" s="229"/>
      <c r="H443" s="232">
        <v>73.599999999999994</v>
      </c>
      <c r="I443" s="233"/>
      <c r="J443" s="229"/>
      <c r="K443" s="229"/>
      <c r="L443" s="234"/>
      <c r="M443" s="235"/>
      <c r="N443" s="236"/>
      <c r="O443" s="236"/>
      <c r="P443" s="236"/>
      <c r="Q443" s="236"/>
      <c r="R443" s="236"/>
      <c r="S443" s="236"/>
      <c r="T443" s="237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38" t="s">
        <v>154</v>
      </c>
      <c r="AU443" s="238" t="s">
        <v>85</v>
      </c>
      <c r="AV443" s="14" t="s">
        <v>85</v>
      </c>
      <c r="AW443" s="14" t="s">
        <v>35</v>
      </c>
      <c r="AX443" s="14" t="s">
        <v>75</v>
      </c>
      <c r="AY443" s="238" t="s">
        <v>142</v>
      </c>
    </row>
    <row r="444" s="2" customFormat="1" ht="24.15" customHeight="1">
      <c r="A444" s="38"/>
      <c r="B444" s="39"/>
      <c r="C444" s="204" t="s">
        <v>602</v>
      </c>
      <c r="D444" s="204" t="s">
        <v>146</v>
      </c>
      <c r="E444" s="205" t="s">
        <v>603</v>
      </c>
      <c r="F444" s="206" t="s">
        <v>604</v>
      </c>
      <c r="G444" s="207" t="s">
        <v>282</v>
      </c>
      <c r="H444" s="208">
        <v>1739.232</v>
      </c>
      <c r="I444" s="209"/>
      <c r="J444" s="210">
        <f>ROUND(I444*H444,2)</f>
        <v>0</v>
      </c>
      <c r="K444" s="206" t="s">
        <v>150</v>
      </c>
      <c r="L444" s="44"/>
      <c r="M444" s="211" t="s">
        <v>19</v>
      </c>
      <c r="N444" s="212" t="s">
        <v>46</v>
      </c>
      <c r="O444" s="84"/>
      <c r="P444" s="213">
        <f>O444*H444</f>
        <v>0</v>
      </c>
      <c r="Q444" s="213">
        <v>5.0000000000000002E-05</v>
      </c>
      <c r="R444" s="213">
        <f>Q444*H444</f>
        <v>0.0869616</v>
      </c>
      <c r="S444" s="213">
        <v>0</v>
      </c>
      <c r="T444" s="214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15" t="s">
        <v>206</v>
      </c>
      <c r="AT444" s="215" t="s">
        <v>146</v>
      </c>
      <c r="AU444" s="215" t="s">
        <v>85</v>
      </c>
      <c r="AY444" s="17" t="s">
        <v>142</v>
      </c>
      <c r="BE444" s="216">
        <f>IF(N444="základní",J444,0)</f>
        <v>0</v>
      </c>
      <c r="BF444" s="216">
        <f>IF(N444="snížená",J444,0)</f>
        <v>0</v>
      </c>
      <c r="BG444" s="216">
        <f>IF(N444="zákl. přenesená",J444,0)</f>
        <v>0</v>
      </c>
      <c r="BH444" s="216">
        <f>IF(N444="sníž. přenesená",J444,0)</f>
        <v>0</v>
      </c>
      <c r="BI444" s="216">
        <f>IF(N444="nulová",J444,0)</f>
        <v>0</v>
      </c>
      <c r="BJ444" s="17" t="s">
        <v>83</v>
      </c>
      <c r="BK444" s="216">
        <f>ROUND(I444*H444,2)</f>
        <v>0</v>
      </c>
      <c r="BL444" s="17" t="s">
        <v>206</v>
      </c>
      <c r="BM444" s="215" t="s">
        <v>605</v>
      </c>
    </row>
    <row r="445" s="13" customFormat="1">
      <c r="A445" s="13"/>
      <c r="B445" s="217"/>
      <c r="C445" s="218"/>
      <c r="D445" s="219" t="s">
        <v>154</v>
      </c>
      <c r="E445" s="220" t="s">
        <v>19</v>
      </c>
      <c r="F445" s="221" t="s">
        <v>606</v>
      </c>
      <c r="G445" s="218"/>
      <c r="H445" s="220" t="s">
        <v>19</v>
      </c>
      <c r="I445" s="222"/>
      <c r="J445" s="218"/>
      <c r="K445" s="218"/>
      <c r="L445" s="223"/>
      <c r="M445" s="224"/>
      <c r="N445" s="225"/>
      <c r="O445" s="225"/>
      <c r="P445" s="225"/>
      <c r="Q445" s="225"/>
      <c r="R445" s="225"/>
      <c r="S445" s="225"/>
      <c r="T445" s="22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27" t="s">
        <v>154</v>
      </c>
      <c r="AU445" s="227" t="s">
        <v>85</v>
      </c>
      <c r="AV445" s="13" t="s">
        <v>83</v>
      </c>
      <c r="AW445" s="13" t="s">
        <v>35</v>
      </c>
      <c r="AX445" s="13" t="s">
        <v>75</v>
      </c>
      <c r="AY445" s="227" t="s">
        <v>142</v>
      </c>
    </row>
    <row r="446" s="14" customFormat="1">
      <c r="A446" s="14"/>
      <c r="B446" s="228"/>
      <c r="C446" s="229"/>
      <c r="D446" s="219" t="s">
        <v>154</v>
      </c>
      <c r="E446" s="230" t="s">
        <v>19</v>
      </c>
      <c r="F446" s="231" t="s">
        <v>607</v>
      </c>
      <c r="G446" s="229"/>
      <c r="H446" s="232">
        <v>1103.76</v>
      </c>
      <c r="I446" s="233"/>
      <c r="J446" s="229"/>
      <c r="K446" s="229"/>
      <c r="L446" s="234"/>
      <c r="M446" s="235"/>
      <c r="N446" s="236"/>
      <c r="O446" s="236"/>
      <c r="P446" s="236"/>
      <c r="Q446" s="236"/>
      <c r="R446" s="236"/>
      <c r="S446" s="236"/>
      <c r="T446" s="237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38" t="s">
        <v>154</v>
      </c>
      <c r="AU446" s="238" t="s">
        <v>85</v>
      </c>
      <c r="AV446" s="14" t="s">
        <v>85</v>
      </c>
      <c r="AW446" s="14" t="s">
        <v>35</v>
      </c>
      <c r="AX446" s="14" t="s">
        <v>75</v>
      </c>
      <c r="AY446" s="238" t="s">
        <v>142</v>
      </c>
    </row>
    <row r="447" s="14" customFormat="1">
      <c r="A447" s="14"/>
      <c r="B447" s="228"/>
      <c r="C447" s="229"/>
      <c r="D447" s="219" t="s">
        <v>154</v>
      </c>
      <c r="E447" s="230" t="s">
        <v>19</v>
      </c>
      <c r="F447" s="231" t="s">
        <v>608</v>
      </c>
      <c r="G447" s="229"/>
      <c r="H447" s="232">
        <v>350.39999999999998</v>
      </c>
      <c r="I447" s="233"/>
      <c r="J447" s="229"/>
      <c r="K447" s="229"/>
      <c r="L447" s="234"/>
      <c r="M447" s="235"/>
      <c r="N447" s="236"/>
      <c r="O447" s="236"/>
      <c r="P447" s="236"/>
      <c r="Q447" s="236"/>
      <c r="R447" s="236"/>
      <c r="S447" s="236"/>
      <c r="T447" s="237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38" t="s">
        <v>154</v>
      </c>
      <c r="AU447" s="238" t="s">
        <v>85</v>
      </c>
      <c r="AV447" s="14" t="s">
        <v>85</v>
      </c>
      <c r="AW447" s="14" t="s">
        <v>35</v>
      </c>
      <c r="AX447" s="14" t="s">
        <v>75</v>
      </c>
      <c r="AY447" s="238" t="s">
        <v>142</v>
      </c>
    </row>
    <row r="448" s="14" customFormat="1">
      <c r="A448" s="14"/>
      <c r="B448" s="228"/>
      <c r="C448" s="229"/>
      <c r="D448" s="219" t="s">
        <v>154</v>
      </c>
      <c r="E448" s="230" t="s">
        <v>19</v>
      </c>
      <c r="F448" s="231" t="s">
        <v>609</v>
      </c>
      <c r="G448" s="229"/>
      <c r="H448" s="232">
        <v>217.24799999999999</v>
      </c>
      <c r="I448" s="233"/>
      <c r="J448" s="229"/>
      <c r="K448" s="229"/>
      <c r="L448" s="234"/>
      <c r="M448" s="235"/>
      <c r="N448" s="236"/>
      <c r="O448" s="236"/>
      <c r="P448" s="236"/>
      <c r="Q448" s="236"/>
      <c r="R448" s="236"/>
      <c r="S448" s="236"/>
      <c r="T448" s="237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38" t="s">
        <v>154</v>
      </c>
      <c r="AU448" s="238" t="s">
        <v>85</v>
      </c>
      <c r="AV448" s="14" t="s">
        <v>85</v>
      </c>
      <c r="AW448" s="14" t="s">
        <v>35</v>
      </c>
      <c r="AX448" s="14" t="s">
        <v>75</v>
      </c>
      <c r="AY448" s="238" t="s">
        <v>142</v>
      </c>
    </row>
    <row r="449" s="14" customFormat="1">
      <c r="A449" s="14"/>
      <c r="B449" s="228"/>
      <c r="C449" s="229"/>
      <c r="D449" s="219" t="s">
        <v>154</v>
      </c>
      <c r="E449" s="230" t="s">
        <v>19</v>
      </c>
      <c r="F449" s="231" t="s">
        <v>610</v>
      </c>
      <c r="G449" s="229"/>
      <c r="H449" s="232">
        <v>67.823999999999998</v>
      </c>
      <c r="I449" s="233"/>
      <c r="J449" s="229"/>
      <c r="K449" s="229"/>
      <c r="L449" s="234"/>
      <c r="M449" s="235"/>
      <c r="N449" s="236"/>
      <c r="O449" s="236"/>
      <c r="P449" s="236"/>
      <c r="Q449" s="236"/>
      <c r="R449" s="236"/>
      <c r="S449" s="236"/>
      <c r="T449" s="237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38" t="s">
        <v>154</v>
      </c>
      <c r="AU449" s="238" t="s">
        <v>85</v>
      </c>
      <c r="AV449" s="14" t="s">
        <v>85</v>
      </c>
      <c r="AW449" s="14" t="s">
        <v>35</v>
      </c>
      <c r="AX449" s="14" t="s">
        <v>75</v>
      </c>
      <c r="AY449" s="238" t="s">
        <v>142</v>
      </c>
    </row>
    <row r="450" s="2" customFormat="1" ht="14.4" customHeight="1">
      <c r="A450" s="38"/>
      <c r="B450" s="39"/>
      <c r="C450" s="239" t="s">
        <v>611</v>
      </c>
      <c r="D450" s="239" t="s">
        <v>261</v>
      </c>
      <c r="E450" s="240" t="s">
        <v>612</v>
      </c>
      <c r="F450" s="241" t="s">
        <v>613</v>
      </c>
      <c r="G450" s="242" t="s">
        <v>357</v>
      </c>
      <c r="H450" s="243">
        <v>190.80000000000001</v>
      </c>
      <c r="I450" s="244"/>
      <c r="J450" s="245">
        <f>ROUND(I450*H450,2)</f>
        <v>0</v>
      </c>
      <c r="K450" s="241" t="s">
        <v>19</v>
      </c>
      <c r="L450" s="246"/>
      <c r="M450" s="247" t="s">
        <v>19</v>
      </c>
      <c r="N450" s="248" t="s">
        <v>46</v>
      </c>
      <c r="O450" s="84"/>
      <c r="P450" s="213">
        <f>O450*H450</f>
        <v>0</v>
      </c>
      <c r="Q450" s="213">
        <v>0.0087600000000000004</v>
      </c>
      <c r="R450" s="213">
        <f>Q450*H450</f>
        <v>1.6714080000000002</v>
      </c>
      <c r="S450" s="213">
        <v>0</v>
      </c>
      <c r="T450" s="214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15" t="s">
        <v>411</v>
      </c>
      <c r="AT450" s="215" t="s">
        <v>261</v>
      </c>
      <c r="AU450" s="215" t="s">
        <v>85</v>
      </c>
      <c r="AY450" s="17" t="s">
        <v>142</v>
      </c>
      <c r="BE450" s="216">
        <f>IF(N450="základní",J450,0)</f>
        <v>0</v>
      </c>
      <c r="BF450" s="216">
        <f>IF(N450="snížená",J450,0)</f>
        <v>0</v>
      </c>
      <c r="BG450" s="216">
        <f>IF(N450="zákl. přenesená",J450,0)</f>
        <v>0</v>
      </c>
      <c r="BH450" s="216">
        <f>IF(N450="sníž. přenesená",J450,0)</f>
        <v>0</v>
      </c>
      <c r="BI450" s="216">
        <f>IF(N450="nulová",J450,0)</f>
        <v>0</v>
      </c>
      <c r="BJ450" s="17" t="s">
        <v>83</v>
      </c>
      <c r="BK450" s="216">
        <f>ROUND(I450*H450,2)</f>
        <v>0</v>
      </c>
      <c r="BL450" s="17" t="s">
        <v>206</v>
      </c>
      <c r="BM450" s="215" t="s">
        <v>614</v>
      </c>
    </row>
    <row r="451" s="13" customFormat="1">
      <c r="A451" s="13"/>
      <c r="B451" s="217"/>
      <c r="C451" s="218"/>
      <c r="D451" s="219" t="s">
        <v>154</v>
      </c>
      <c r="E451" s="220" t="s">
        <v>19</v>
      </c>
      <c r="F451" s="221" t="s">
        <v>615</v>
      </c>
      <c r="G451" s="218"/>
      <c r="H451" s="220" t="s">
        <v>19</v>
      </c>
      <c r="I451" s="222"/>
      <c r="J451" s="218"/>
      <c r="K451" s="218"/>
      <c r="L451" s="223"/>
      <c r="M451" s="224"/>
      <c r="N451" s="225"/>
      <c r="O451" s="225"/>
      <c r="P451" s="225"/>
      <c r="Q451" s="225"/>
      <c r="R451" s="225"/>
      <c r="S451" s="225"/>
      <c r="T451" s="22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27" t="s">
        <v>154</v>
      </c>
      <c r="AU451" s="227" t="s">
        <v>85</v>
      </c>
      <c r="AV451" s="13" t="s">
        <v>83</v>
      </c>
      <c r="AW451" s="13" t="s">
        <v>35</v>
      </c>
      <c r="AX451" s="13" t="s">
        <v>75</v>
      </c>
      <c r="AY451" s="227" t="s">
        <v>142</v>
      </c>
    </row>
    <row r="452" s="13" customFormat="1">
      <c r="A452" s="13"/>
      <c r="B452" s="217"/>
      <c r="C452" s="218"/>
      <c r="D452" s="219" t="s">
        <v>154</v>
      </c>
      <c r="E452" s="220" t="s">
        <v>19</v>
      </c>
      <c r="F452" s="221" t="s">
        <v>616</v>
      </c>
      <c r="G452" s="218"/>
      <c r="H452" s="220" t="s">
        <v>19</v>
      </c>
      <c r="I452" s="222"/>
      <c r="J452" s="218"/>
      <c r="K452" s="218"/>
      <c r="L452" s="223"/>
      <c r="M452" s="224"/>
      <c r="N452" s="225"/>
      <c r="O452" s="225"/>
      <c r="P452" s="225"/>
      <c r="Q452" s="225"/>
      <c r="R452" s="225"/>
      <c r="S452" s="225"/>
      <c r="T452" s="22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27" t="s">
        <v>154</v>
      </c>
      <c r="AU452" s="227" t="s">
        <v>85</v>
      </c>
      <c r="AV452" s="13" t="s">
        <v>83</v>
      </c>
      <c r="AW452" s="13" t="s">
        <v>35</v>
      </c>
      <c r="AX452" s="13" t="s">
        <v>75</v>
      </c>
      <c r="AY452" s="227" t="s">
        <v>142</v>
      </c>
    </row>
    <row r="453" s="14" customFormat="1">
      <c r="A453" s="14"/>
      <c r="B453" s="228"/>
      <c r="C453" s="229"/>
      <c r="D453" s="219" t="s">
        <v>154</v>
      </c>
      <c r="E453" s="230" t="s">
        <v>19</v>
      </c>
      <c r="F453" s="231" t="s">
        <v>617</v>
      </c>
      <c r="G453" s="229"/>
      <c r="H453" s="232">
        <v>126</v>
      </c>
      <c r="I453" s="233"/>
      <c r="J453" s="229"/>
      <c r="K453" s="229"/>
      <c r="L453" s="234"/>
      <c r="M453" s="235"/>
      <c r="N453" s="236"/>
      <c r="O453" s="236"/>
      <c r="P453" s="236"/>
      <c r="Q453" s="236"/>
      <c r="R453" s="236"/>
      <c r="S453" s="236"/>
      <c r="T453" s="237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38" t="s">
        <v>154</v>
      </c>
      <c r="AU453" s="238" t="s">
        <v>85</v>
      </c>
      <c r="AV453" s="14" t="s">
        <v>85</v>
      </c>
      <c r="AW453" s="14" t="s">
        <v>35</v>
      </c>
      <c r="AX453" s="14" t="s">
        <v>75</v>
      </c>
      <c r="AY453" s="238" t="s">
        <v>142</v>
      </c>
    </row>
    <row r="454" s="13" customFormat="1">
      <c r="A454" s="13"/>
      <c r="B454" s="217"/>
      <c r="C454" s="218"/>
      <c r="D454" s="219" t="s">
        <v>154</v>
      </c>
      <c r="E454" s="220" t="s">
        <v>19</v>
      </c>
      <c r="F454" s="221" t="s">
        <v>618</v>
      </c>
      <c r="G454" s="218"/>
      <c r="H454" s="220" t="s">
        <v>19</v>
      </c>
      <c r="I454" s="222"/>
      <c r="J454" s="218"/>
      <c r="K454" s="218"/>
      <c r="L454" s="223"/>
      <c r="M454" s="224"/>
      <c r="N454" s="225"/>
      <c r="O454" s="225"/>
      <c r="P454" s="225"/>
      <c r="Q454" s="225"/>
      <c r="R454" s="225"/>
      <c r="S454" s="225"/>
      <c r="T454" s="22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27" t="s">
        <v>154</v>
      </c>
      <c r="AU454" s="227" t="s">
        <v>85</v>
      </c>
      <c r="AV454" s="13" t="s">
        <v>83</v>
      </c>
      <c r="AW454" s="13" t="s">
        <v>35</v>
      </c>
      <c r="AX454" s="13" t="s">
        <v>75</v>
      </c>
      <c r="AY454" s="227" t="s">
        <v>142</v>
      </c>
    </row>
    <row r="455" s="14" customFormat="1">
      <c r="A455" s="14"/>
      <c r="B455" s="228"/>
      <c r="C455" s="229"/>
      <c r="D455" s="219" t="s">
        <v>154</v>
      </c>
      <c r="E455" s="230" t="s">
        <v>19</v>
      </c>
      <c r="F455" s="231" t="s">
        <v>619</v>
      </c>
      <c r="G455" s="229"/>
      <c r="H455" s="232">
        <v>40</v>
      </c>
      <c r="I455" s="233"/>
      <c r="J455" s="229"/>
      <c r="K455" s="229"/>
      <c r="L455" s="234"/>
      <c r="M455" s="235"/>
      <c r="N455" s="236"/>
      <c r="O455" s="236"/>
      <c r="P455" s="236"/>
      <c r="Q455" s="236"/>
      <c r="R455" s="236"/>
      <c r="S455" s="236"/>
      <c r="T455" s="237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38" t="s">
        <v>154</v>
      </c>
      <c r="AU455" s="238" t="s">
        <v>85</v>
      </c>
      <c r="AV455" s="14" t="s">
        <v>85</v>
      </c>
      <c r="AW455" s="14" t="s">
        <v>35</v>
      </c>
      <c r="AX455" s="14" t="s">
        <v>75</v>
      </c>
      <c r="AY455" s="238" t="s">
        <v>142</v>
      </c>
    </row>
    <row r="456" s="13" customFormat="1">
      <c r="A456" s="13"/>
      <c r="B456" s="217"/>
      <c r="C456" s="218"/>
      <c r="D456" s="219" t="s">
        <v>154</v>
      </c>
      <c r="E456" s="220" t="s">
        <v>19</v>
      </c>
      <c r="F456" s="221" t="s">
        <v>620</v>
      </c>
      <c r="G456" s="218"/>
      <c r="H456" s="220" t="s">
        <v>19</v>
      </c>
      <c r="I456" s="222"/>
      <c r="J456" s="218"/>
      <c r="K456" s="218"/>
      <c r="L456" s="223"/>
      <c r="M456" s="224"/>
      <c r="N456" s="225"/>
      <c r="O456" s="225"/>
      <c r="P456" s="225"/>
      <c r="Q456" s="225"/>
      <c r="R456" s="225"/>
      <c r="S456" s="225"/>
      <c r="T456" s="22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27" t="s">
        <v>154</v>
      </c>
      <c r="AU456" s="227" t="s">
        <v>85</v>
      </c>
      <c r="AV456" s="13" t="s">
        <v>83</v>
      </c>
      <c r="AW456" s="13" t="s">
        <v>35</v>
      </c>
      <c r="AX456" s="13" t="s">
        <v>75</v>
      </c>
      <c r="AY456" s="227" t="s">
        <v>142</v>
      </c>
    </row>
    <row r="457" s="14" customFormat="1">
      <c r="A457" s="14"/>
      <c r="B457" s="228"/>
      <c r="C457" s="229"/>
      <c r="D457" s="219" t="s">
        <v>154</v>
      </c>
      <c r="E457" s="230" t="s">
        <v>19</v>
      </c>
      <c r="F457" s="231" t="s">
        <v>621</v>
      </c>
      <c r="G457" s="229"/>
      <c r="H457" s="232">
        <v>24.800000000000001</v>
      </c>
      <c r="I457" s="233"/>
      <c r="J457" s="229"/>
      <c r="K457" s="229"/>
      <c r="L457" s="234"/>
      <c r="M457" s="235"/>
      <c r="N457" s="236"/>
      <c r="O457" s="236"/>
      <c r="P457" s="236"/>
      <c r="Q457" s="236"/>
      <c r="R457" s="236"/>
      <c r="S457" s="236"/>
      <c r="T457" s="237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38" t="s">
        <v>154</v>
      </c>
      <c r="AU457" s="238" t="s">
        <v>85</v>
      </c>
      <c r="AV457" s="14" t="s">
        <v>85</v>
      </c>
      <c r="AW457" s="14" t="s">
        <v>35</v>
      </c>
      <c r="AX457" s="14" t="s">
        <v>75</v>
      </c>
      <c r="AY457" s="238" t="s">
        <v>142</v>
      </c>
    </row>
    <row r="458" s="2" customFormat="1" ht="14.4" customHeight="1">
      <c r="A458" s="38"/>
      <c r="B458" s="39"/>
      <c r="C458" s="239" t="s">
        <v>622</v>
      </c>
      <c r="D458" s="239" t="s">
        <v>261</v>
      </c>
      <c r="E458" s="240" t="s">
        <v>623</v>
      </c>
      <c r="F458" s="241" t="s">
        <v>624</v>
      </c>
      <c r="G458" s="242" t="s">
        <v>357</v>
      </c>
      <c r="H458" s="243">
        <v>64</v>
      </c>
      <c r="I458" s="244"/>
      <c r="J458" s="245">
        <f>ROUND(I458*H458,2)</f>
        <v>0</v>
      </c>
      <c r="K458" s="241" t="s">
        <v>19</v>
      </c>
      <c r="L458" s="246"/>
      <c r="M458" s="247" t="s">
        <v>19</v>
      </c>
      <c r="N458" s="248" t="s">
        <v>46</v>
      </c>
      <c r="O458" s="84"/>
      <c r="P458" s="213">
        <f>O458*H458</f>
        <v>0</v>
      </c>
      <c r="Q458" s="213">
        <v>0</v>
      </c>
      <c r="R458" s="213">
        <f>Q458*H458</f>
        <v>0</v>
      </c>
      <c r="S458" s="213">
        <v>0</v>
      </c>
      <c r="T458" s="214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15" t="s">
        <v>411</v>
      </c>
      <c r="AT458" s="215" t="s">
        <v>261</v>
      </c>
      <c r="AU458" s="215" t="s">
        <v>85</v>
      </c>
      <c r="AY458" s="17" t="s">
        <v>142</v>
      </c>
      <c r="BE458" s="216">
        <f>IF(N458="základní",J458,0)</f>
        <v>0</v>
      </c>
      <c r="BF458" s="216">
        <f>IF(N458="snížená",J458,0)</f>
        <v>0</v>
      </c>
      <c r="BG458" s="216">
        <f>IF(N458="zákl. přenesená",J458,0)</f>
        <v>0</v>
      </c>
      <c r="BH458" s="216">
        <f>IF(N458="sníž. přenesená",J458,0)</f>
        <v>0</v>
      </c>
      <c r="BI458" s="216">
        <f>IF(N458="nulová",J458,0)</f>
        <v>0</v>
      </c>
      <c r="BJ458" s="17" t="s">
        <v>83</v>
      </c>
      <c r="BK458" s="216">
        <f>ROUND(I458*H458,2)</f>
        <v>0</v>
      </c>
      <c r="BL458" s="17" t="s">
        <v>206</v>
      </c>
      <c r="BM458" s="215" t="s">
        <v>625</v>
      </c>
    </row>
    <row r="459" s="14" customFormat="1">
      <c r="A459" s="14"/>
      <c r="B459" s="228"/>
      <c r="C459" s="229"/>
      <c r="D459" s="219" t="s">
        <v>154</v>
      </c>
      <c r="E459" s="230" t="s">
        <v>19</v>
      </c>
      <c r="F459" s="231" t="s">
        <v>626</v>
      </c>
      <c r="G459" s="229"/>
      <c r="H459" s="232">
        <v>64</v>
      </c>
      <c r="I459" s="233"/>
      <c r="J459" s="229"/>
      <c r="K459" s="229"/>
      <c r="L459" s="234"/>
      <c r="M459" s="235"/>
      <c r="N459" s="236"/>
      <c r="O459" s="236"/>
      <c r="P459" s="236"/>
      <c r="Q459" s="236"/>
      <c r="R459" s="236"/>
      <c r="S459" s="236"/>
      <c r="T459" s="237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38" t="s">
        <v>154</v>
      </c>
      <c r="AU459" s="238" t="s">
        <v>85</v>
      </c>
      <c r="AV459" s="14" t="s">
        <v>85</v>
      </c>
      <c r="AW459" s="14" t="s">
        <v>35</v>
      </c>
      <c r="AX459" s="14" t="s">
        <v>75</v>
      </c>
      <c r="AY459" s="238" t="s">
        <v>142</v>
      </c>
    </row>
    <row r="460" s="2" customFormat="1" ht="14.4" customHeight="1">
      <c r="A460" s="38"/>
      <c r="B460" s="39"/>
      <c r="C460" s="239" t="s">
        <v>627</v>
      </c>
      <c r="D460" s="239" t="s">
        <v>261</v>
      </c>
      <c r="E460" s="240" t="s">
        <v>628</v>
      </c>
      <c r="F460" s="241" t="s">
        <v>629</v>
      </c>
      <c r="G460" s="242" t="s">
        <v>247</v>
      </c>
      <c r="H460" s="243">
        <v>0.23999999999999999</v>
      </c>
      <c r="I460" s="244"/>
      <c r="J460" s="245">
        <f>ROUND(I460*H460,2)</f>
        <v>0</v>
      </c>
      <c r="K460" s="241" t="s">
        <v>150</v>
      </c>
      <c r="L460" s="246"/>
      <c r="M460" s="247" t="s">
        <v>19</v>
      </c>
      <c r="N460" s="248" t="s">
        <v>46</v>
      </c>
      <c r="O460" s="84"/>
      <c r="P460" s="213">
        <f>O460*H460</f>
        <v>0</v>
      </c>
      <c r="Q460" s="213">
        <v>1</v>
      </c>
      <c r="R460" s="213">
        <f>Q460*H460</f>
        <v>0.23999999999999999</v>
      </c>
      <c r="S460" s="213">
        <v>0</v>
      </c>
      <c r="T460" s="214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15" t="s">
        <v>411</v>
      </c>
      <c r="AT460" s="215" t="s">
        <v>261</v>
      </c>
      <c r="AU460" s="215" t="s">
        <v>85</v>
      </c>
      <c r="AY460" s="17" t="s">
        <v>142</v>
      </c>
      <c r="BE460" s="216">
        <f>IF(N460="základní",J460,0)</f>
        <v>0</v>
      </c>
      <c r="BF460" s="216">
        <f>IF(N460="snížená",J460,0)</f>
        <v>0</v>
      </c>
      <c r="BG460" s="216">
        <f>IF(N460="zákl. přenesená",J460,0)</f>
        <v>0</v>
      </c>
      <c r="BH460" s="216">
        <f>IF(N460="sníž. přenesená",J460,0)</f>
        <v>0</v>
      </c>
      <c r="BI460" s="216">
        <f>IF(N460="nulová",J460,0)</f>
        <v>0</v>
      </c>
      <c r="BJ460" s="17" t="s">
        <v>83</v>
      </c>
      <c r="BK460" s="216">
        <f>ROUND(I460*H460,2)</f>
        <v>0</v>
      </c>
      <c r="BL460" s="17" t="s">
        <v>206</v>
      </c>
      <c r="BM460" s="215" t="s">
        <v>630</v>
      </c>
    </row>
    <row r="461" s="14" customFormat="1">
      <c r="A461" s="14"/>
      <c r="B461" s="228"/>
      <c r="C461" s="229"/>
      <c r="D461" s="219" t="s">
        <v>154</v>
      </c>
      <c r="E461" s="230" t="s">
        <v>19</v>
      </c>
      <c r="F461" s="231" t="s">
        <v>631</v>
      </c>
      <c r="G461" s="229"/>
      <c r="H461" s="232">
        <v>0.13600000000000001</v>
      </c>
      <c r="I461" s="233"/>
      <c r="J461" s="229"/>
      <c r="K461" s="229"/>
      <c r="L461" s="234"/>
      <c r="M461" s="235"/>
      <c r="N461" s="236"/>
      <c r="O461" s="236"/>
      <c r="P461" s="236"/>
      <c r="Q461" s="236"/>
      <c r="R461" s="236"/>
      <c r="S461" s="236"/>
      <c r="T461" s="237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38" t="s">
        <v>154</v>
      </c>
      <c r="AU461" s="238" t="s">
        <v>85</v>
      </c>
      <c r="AV461" s="14" t="s">
        <v>85</v>
      </c>
      <c r="AW461" s="14" t="s">
        <v>35</v>
      </c>
      <c r="AX461" s="14" t="s">
        <v>75</v>
      </c>
      <c r="AY461" s="238" t="s">
        <v>142</v>
      </c>
    </row>
    <row r="462" s="14" customFormat="1">
      <c r="A462" s="14"/>
      <c r="B462" s="228"/>
      <c r="C462" s="229"/>
      <c r="D462" s="219" t="s">
        <v>154</v>
      </c>
      <c r="E462" s="230" t="s">
        <v>19</v>
      </c>
      <c r="F462" s="231" t="s">
        <v>632</v>
      </c>
      <c r="G462" s="229"/>
      <c r="H462" s="232">
        <v>0.019</v>
      </c>
      <c r="I462" s="233"/>
      <c r="J462" s="229"/>
      <c r="K462" s="229"/>
      <c r="L462" s="234"/>
      <c r="M462" s="235"/>
      <c r="N462" s="236"/>
      <c r="O462" s="236"/>
      <c r="P462" s="236"/>
      <c r="Q462" s="236"/>
      <c r="R462" s="236"/>
      <c r="S462" s="236"/>
      <c r="T462" s="237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38" t="s">
        <v>154</v>
      </c>
      <c r="AU462" s="238" t="s">
        <v>85</v>
      </c>
      <c r="AV462" s="14" t="s">
        <v>85</v>
      </c>
      <c r="AW462" s="14" t="s">
        <v>35</v>
      </c>
      <c r="AX462" s="14" t="s">
        <v>75</v>
      </c>
      <c r="AY462" s="238" t="s">
        <v>142</v>
      </c>
    </row>
    <row r="463" s="14" customFormat="1">
      <c r="A463" s="14"/>
      <c r="B463" s="228"/>
      <c r="C463" s="229"/>
      <c r="D463" s="219" t="s">
        <v>154</v>
      </c>
      <c r="E463" s="230" t="s">
        <v>19</v>
      </c>
      <c r="F463" s="231" t="s">
        <v>633</v>
      </c>
      <c r="G463" s="229"/>
      <c r="H463" s="232">
        <v>0.017000000000000001</v>
      </c>
      <c r="I463" s="233"/>
      <c r="J463" s="229"/>
      <c r="K463" s="229"/>
      <c r="L463" s="234"/>
      <c r="M463" s="235"/>
      <c r="N463" s="236"/>
      <c r="O463" s="236"/>
      <c r="P463" s="236"/>
      <c r="Q463" s="236"/>
      <c r="R463" s="236"/>
      <c r="S463" s="236"/>
      <c r="T463" s="237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38" t="s">
        <v>154</v>
      </c>
      <c r="AU463" s="238" t="s">
        <v>85</v>
      </c>
      <c r="AV463" s="14" t="s">
        <v>85</v>
      </c>
      <c r="AW463" s="14" t="s">
        <v>35</v>
      </c>
      <c r="AX463" s="14" t="s">
        <v>75</v>
      </c>
      <c r="AY463" s="238" t="s">
        <v>142</v>
      </c>
    </row>
    <row r="464" s="14" customFormat="1">
      <c r="A464" s="14"/>
      <c r="B464" s="228"/>
      <c r="C464" s="229"/>
      <c r="D464" s="219" t="s">
        <v>154</v>
      </c>
      <c r="E464" s="230" t="s">
        <v>19</v>
      </c>
      <c r="F464" s="231" t="s">
        <v>634</v>
      </c>
      <c r="G464" s="229"/>
      <c r="H464" s="232">
        <v>0.068000000000000005</v>
      </c>
      <c r="I464" s="233"/>
      <c r="J464" s="229"/>
      <c r="K464" s="229"/>
      <c r="L464" s="234"/>
      <c r="M464" s="235"/>
      <c r="N464" s="236"/>
      <c r="O464" s="236"/>
      <c r="P464" s="236"/>
      <c r="Q464" s="236"/>
      <c r="R464" s="236"/>
      <c r="S464" s="236"/>
      <c r="T464" s="237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38" t="s">
        <v>154</v>
      </c>
      <c r="AU464" s="238" t="s">
        <v>85</v>
      </c>
      <c r="AV464" s="14" t="s">
        <v>85</v>
      </c>
      <c r="AW464" s="14" t="s">
        <v>35</v>
      </c>
      <c r="AX464" s="14" t="s">
        <v>75</v>
      </c>
      <c r="AY464" s="238" t="s">
        <v>142</v>
      </c>
    </row>
    <row r="465" s="2" customFormat="1" ht="14.4" customHeight="1">
      <c r="A465" s="38"/>
      <c r="B465" s="39"/>
      <c r="C465" s="239" t="s">
        <v>635</v>
      </c>
      <c r="D465" s="239" t="s">
        <v>261</v>
      </c>
      <c r="E465" s="240" t="s">
        <v>636</v>
      </c>
      <c r="F465" s="241" t="s">
        <v>637</v>
      </c>
      <c r="G465" s="242" t="s">
        <v>282</v>
      </c>
      <c r="H465" s="243">
        <v>186.71000000000001</v>
      </c>
      <c r="I465" s="244"/>
      <c r="J465" s="245">
        <f>ROUND(I465*H465,2)</f>
        <v>0</v>
      </c>
      <c r="K465" s="241" t="s">
        <v>19</v>
      </c>
      <c r="L465" s="246"/>
      <c r="M465" s="247" t="s">
        <v>19</v>
      </c>
      <c r="N465" s="248" t="s">
        <v>46</v>
      </c>
      <c r="O465" s="84"/>
      <c r="P465" s="213">
        <f>O465*H465</f>
        <v>0</v>
      </c>
      <c r="Q465" s="213">
        <v>0.001</v>
      </c>
      <c r="R465" s="213">
        <f>Q465*H465</f>
        <v>0.18671000000000002</v>
      </c>
      <c r="S465" s="213">
        <v>0</v>
      </c>
      <c r="T465" s="214">
        <f>S465*H465</f>
        <v>0</v>
      </c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215" t="s">
        <v>411</v>
      </c>
      <c r="AT465" s="215" t="s">
        <v>261</v>
      </c>
      <c r="AU465" s="215" t="s">
        <v>85</v>
      </c>
      <c r="AY465" s="17" t="s">
        <v>142</v>
      </c>
      <c r="BE465" s="216">
        <f>IF(N465="základní",J465,0)</f>
        <v>0</v>
      </c>
      <c r="BF465" s="216">
        <f>IF(N465="snížená",J465,0)</f>
        <v>0</v>
      </c>
      <c r="BG465" s="216">
        <f>IF(N465="zákl. přenesená",J465,0)</f>
        <v>0</v>
      </c>
      <c r="BH465" s="216">
        <f>IF(N465="sníž. přenesená",J465,0)</f>
        <v>0</v>
      </c>
      <c r="BI465" s="216">
        <f>IF(N465="nulová",J465,0)</f>
        <v>0</v>
      </c>
      <c r="BJ465" s="17" t="s">
        <v>83</v>
      </c>
      <c r="BK465" s="216">
        <f>ROUND(I465*H465,2)</f>
        <v>0</v>
      </c>
      <c r="BL465" s="17" t="s">
        <v>206</v>
      </c>
      <c r="BM465" s="215" t="s">
        <v>638</v>
      </c>
    </row>
    <row r="466" s="13" customFormat="1">
      <c r="A466" s="13"/>
      <c r="B466" s="217"/>
      <c r="C466" s="218"/>
      <c r="D466" s="219" t="s">
        <v>154</v>
      </c>
      <c r="E466" s="220" t="s">
        <v>19</v>
      </c>
      <c r="F466" s="221" t="s">
        <v>639</v>
      </c>
      <c r="G466" s="218"/>
      <c r="H466" s="220" t="s">
        <v>19</v>
      </c>
      <c r="I466" s="222"/>
      <c r="J466" s="218"/>
      <c r="K466" s="218"/>
      <c r="L466" s="223"/>
      <c r="M466" s="224"/>
      <c r="N466" s="225"/>
      <c r="O466" s="225"/>
      <c r="P466" s="225"/>
      <c r="Q466" s="225"/>
      <c r="R466" s="225"/>
      <c r="S466" s="225"/>
      <c r="T466" s="22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27" t="s">
        <v>154</v>
      </c>
      <c r="AU466" s="227" t="s">
        <v>85</v>
      </c>
      <c r="AV466" s="13" t="s">
        <v>83</v>
      </c>
      <c r="AW466" s="13" t="s">
        <v>35</v>
      </c>
      <c r="AX466" s="13" t="s">
        <v>75</v>
      </c>
      <c r="AY466" s="227" t="s">
        <v>142</v>
      </c>
    </row>
    <row r="467" s="13" customFormat="1">
      <c r="A467" s="13"/>
      <c r="B467" s="217"/>
      <c r="C467" s="218"/>
      <c r="D467" s="219" t="s">
        <v>154</v>
      </c>
      <c r="E467" s="220" t="s">
        <v>19</v>
      </c>
      <c r="F467" s="221" t="s">
        <v>584</v>
      </c>
      <c r="G467" s="218"/>
      <c r="H467" s="220" t="s">
        <v>19</v>
      </c>
      <c r="I467" s="222"/>
      <c r="J467" s="218"/>
      <c r="K467" s="218"/>
      <c r="L467" s="223"/>
      <c r="M467" s="224"/>
      <c r="N467" s="225"/>
      <c r="O467" s="225"/>
      <c r="P467" s="225"/>
      <c r="Q467" s="225"/>
      <c r="R467" s="225"/>
      <c r="S467" s="225"/>
      <c r="T467" s="226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27" t="s">
        <v>154</v>
      </c>
      <c r="AU467" s="227" t="s">
        <v>85</v>
      </c>
      <c r="AV467" s="13" t="s">
        <v>83</v>
      </c>
      <c r="AW467" s="13" t="s">
        <v>35</v>
      </c>
      <c r="AX467" s="13" t="s">
        <v>75</v>
      </c>
      <c r="AY467" s="227" t="s">
        <v>142</v>
      </c>
    </row>
    <row r="468" s="14" customFormat="1">
      <c r="A468" s="14"/>
      <c r="B468" s="228"/>
      <c r="C468" s="229"/>
      <c r="D468" s="219" t="s">
        <v>154</v>
      </c>
      <c r="E468" s="230" t="s">
        <v>19</v>
      </c>
      <c r="F468" s="231" t="s">
        <v>640</v>
      </c>
      <c r="G468" s="229"/>
      <c r="H468" s="232">
        <v>186.71000000000001</v>
      </c>
      <c r="I468" s="233"/>
      <c r="J468" s="229"/>
      <c r="K468" s="229"/>
      <c r="L468" s="234"/>
      <c r="M468" s="235"/>
      <c r="N468" s="236"/>
      <c r="O468" s="236"/>
      <c r="P468" s="236"/>
      <c r="Q468" s="236"/>
      <c r="R468" s="236"/>
      <c r="S468" s="236"/>
      <c r="T468" s="237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38" t="s">
        <v>154</v>
      </c>
      <c r="AU468" s="238" t="s">
        <v>85</v>
      </c>
      <c r="AV468" s="14" t="s">
        <v>85</v>
      </c>
      <c r="AW468" s="14" t="s">
        <v>35</v>
      </c>
      <c r="AX468" s="14" t="s">
        <v>75</v>
      </c>
      <c r="AY468" s="238" t="s">
        <v>142</v>
      </c>
    </row>
    <row r="469" s="2" customFormat="1" ht="37.8" customHeight="1">
      <c r="A469" s="38"/>
      <c r="B469" s="39"/>
      <c r="C469" s="204" t="s">
        <v>641</v>
      </c>
      <c r="D469" s="204" t="s">
        <v>146</v>
      </c>
      <c r="E469" s="205" t="s">
        <v>642</v>
      </c>
      <c r="F469" s="206" t="s">
        <v>643</v>
      </c>
      <c r="G469" s="207" t="s">
        <v>149</v>
      </c>
      <c r="H469" s="208">
        <v>208</v>
      </c>
      <c r="I469" s="209"/>
      <c r="J469" s="210">
        <f>ROUND(I469*H469,2)</f>
        <v>0</v>
      </c>
      <c r="K469" s="206" t="s">
        <v>19</v>
      </c>
      <c r="L469" s="44"/>
      <c r="M469" s="211" t="s">
        <v>19</v>
      </c>
      <c r="N469" s="212" t="s">
        <v>46</v>
      </c>
      <c r="O469" s="84"/>
      <c r="P469" s="213">
        <f>O469*H469</f>
        <v>0</v>
      </c>
      <c r="Q469" s="213">
        <v>0</v>
      </c>
      <c r="R469" s="213">
        <f>Q469*H469</f>
        <v>0</v>
      </c>
      <c r="S469" s="213">
        <v>0</v>
      </c>
      <c r="T469" s="214">
        <f>S469*H469</f>
        <v>0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215" t="s">
        <v>206</v>
      </c>
      <c r="AT469" s="215" t="s">
        <v>146</v>
      </c>
      <c r="AU469" s="215" t="s">
        <v>85</v>
      </c>
      <c r="AY469" s="17" t="s">
        <v>142</v>
      </c>
      <c r="BE469" s="216">
        <f>IF(N469="základní",J469,0)</f>
        <v>0</v>
      </c>
      <c r="BF469" s="216">
        <f>IF(N469="snížená",J469,0)</f>
        <v>0</v>
      </c>
      <c r="BG469" s="216">
        <f>IF(N469="zákl. přenesená",J469,0)</f>
        <v>0</v>
      </c>
      <c r="BH469" s="216">
        <f>IF(N469="sníž. přenesená",J469,0)</f>
        <v>0</v>
      </c>
      <c r="BI469" s="216">
        <f>IF(N469="nulová",J469,0)</f>
        <v>0</v>
      </c>
      <c r="BJ469" s="17" t="s">
        <v>83</v>
      </c>
      <c r="BK469" s="216">
        <f>ROUND(I469*H469,2)</f>
        <v>0</v>
      </c>
      <c r="BL469" s="17" t="s">
        <v>206</v>
      </c>
      <c r="BM469" s="215" t="s">
        <v>644</v>
      </c>
    </row>
    <row r="470" s="14" customFormat="1">
      <c r="A470" s="14"/>
      <c r="B470" s="228"/>
      <c r="C470" s="229"/>
      <c r="D470" s="219" t="s">
        <v>154</v>
      </c>
      <c r="E470" s="230" t="s">
        <v>19</v>
      </c>
      <c r="F470" s="231" t="s">
        <v>645</v>
      </c>
      <c r="G470" s="229"/>
      <c r="H470" s="232">
        <v>208</v>
      </c>
      <c r="I470" s="233"/>
      <c r="J470" s="229"/>
      <c r="K470" s="229"/>
      <c r="L470" s="234"/>
      <c r="M470" s="235"/>
      <c r="N470" s="236"/>
      <c r="O470" s="236"/>
      <c r="P470" s="236"/>
      <c r="Q470" s="236"/>
      <c r="R470" s="236"/>
      <c r="S470" s="236"/>
      <c r="T470" s="237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38" t="s">
        <v>154</v>
      </c>
      <c r="AU470" s="238" t="s">
        <v>85</v>
      </c>
      <c r="AV470" s="14" t="s">
        <v>85</v>
      </c>
      <c r="AW470" s="14" t="s">
        <v>35</v>
      </c>
      <c r="AX470" s="14" t="s">
        <v>75</v>
      </c>
      <c r="AY470" s="238" t="s">
        <v>142</v>
      </c>
    </row>
    <row r="471" s="2" customFormat="1" ht="24.15" customHeight="1">
      <c r="A471" s="38"/>
      <c r="B471" s="39"/>
      <c r="C471" s="204" t="s">
        <v>646</v>
      </c>
      <c r="D471" s="204" t="s">
        <v>146</v>
      </c>
      <c r="E471" s="205" t="s">
        <v>647</v>
      </c>
      <c r="F471" s="206" t="s">
        <v>648</v>
      </c>
      <c r="G471" s="207" t="s">
        <v>515</v>
      </c>
      <c r="H471" s="208">
        <v>1</v>
      </c>
      <c r="I471" s="209"/>
      <c r="J471" s="210">
        <f>ROUND(I471*H471,2)</f>
        <v>0</v>
      </c>
      <c r="K471" s="206" t="s">
        <v>19</v>
      </c>
      <c r="L471" s="44"/>
      <c r="M471" s="211" t="s">
        <v>19</v>
      </c>
      <c r="N471" s="212" t="s">
        <v>46</v>
      </c>
      <c r="O471" s="84"/>
      <c r="P471" s="213">
        <f>O471*H471</f>
        <v>0</v>
      </c>
      <c r="Q471" s="213">
        <v>0</v>
      </c>
      <c r="R471" s="213">
        <f>Q471*H471</f>
        <v>0</v>
      </c>
      <c r="S471" s="213">
        <v>0</v>
      </c>
      <c r="T471" s="214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15" t="s">
        <v>206</v>
      </c>
      <c r="AT471" s="215" t="s">
        <v>146</v>
      </c>
      <c r="AU471" s="215" t="s">
        <v>85</v>
      </c>
      <c r="AY471" s="17" t="s">
        <v>142</v>
      </c>
      <c r="BE471" s="216">
        <f>IF(N471="základní",J471,0)</f>
        <v>0</v>
      </c>
      <c r="BF471" s="216">
        <f>IF(N471="snížená",J471,0)</f>
        <v>0</v>
      </c>
      <c r="BG471" s="216">
        <f>IF(N471="zákl. přenesená",J471,0)</f>
        <v>0</v>
      </c>
      <c r="BH471" s="216">
        <f>IF(N471="sníž. přenesená",J471,0)</f>
        <v>0</v>
      </c>
      <c r="BI471" s="216">
        <f>IF(N471="nulová",J471,0)</f>
        <v>0</v>
      </c>
      <c r="BJ471" s="17" t="s">
        <v>83</v>
      </c>
      <c r="BK471" s="216">
        <f>ROUND(I471*H471,2)</f>
        <v>0</v>
      </c>
      <c r="BL471" s="17" t="s">
        <v>206</v>
      </c>
      <c r="BM471" s="215" t="s">
        <v>649</v>
      </c>
    </row>
    <row r="472" s="2" customFormat="1" ht="24.15" customHeight="1">
      <c r="A472" s="38"/>
      <c r="B472" s="39"/>
      <c r="C472" s="204" t="s">
        <v>650</v>
      </c>
      <c r="D472" s="204" t="s">
        <v>146</v>
      </c>
      <c r="E472" s="205" t="s">
        <v>651</v>
      </c>
      <c r="F472" s="206" t="s">
        <v>652</v>
      </c>
      <c r="G472" s="207" t="s">
        <v>515</v>
      </c>
      <c r="H472" s="208">
        <v>2</v>
      </c>
      <c r="I472" s="209"/>
      <c r="J472" s="210">
        <f>ROUND(I472*H472,2)</f>
        <v>0</v>
      </c>
      <c r="K472" s="206" t="s">
        <v>19</v>
      </c>
      <c r="L472" s="44"/>
      <c r="M472" s="211" t="s">
        <v>19</v>
      </c>
      <c r="N472" s="212" t="s">
        <v>46</v>
      </c>
      <c r="O472" s="84"/>
      <c r="P472" s="213">
        <f>O472*H472</f>
        <v>0</v>
      </c>
      <c r="Q472" s="213">
        <v>0</v>
      </c>
      <c r="R472" s="213">
        <f>Q472*H472</f>
        <v>0</v>
      </c>
      <c r="S472" s="213">
        <v>0</v>
      </c>
      <c r="T472" s="214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215" t="s">
        <v>206</v>
      </c>
      <c r="AT472" s="215" t="s">
        <v>146</v>
      </c>
      <c r="AU472" s="215" t="s">
        <v>85</v>
      </c>
      <c r="AY472" s="17" t="s">
        <v>142</v>
      </c>
      <c r="BE472" s="216">
        <f>IF(N472="základní",J472,0)</f>
        <v>0</v>
      </c>
      <c r="BF472" s="216">
        <f>IF(N472="snížená",J472,0)</f>
        <v>0</v>
      </c>
      <c r="BG472" s="216">
        <f>IF(N472="zákl. přenesená",J472,0)</f>
        <v>0</v>
      </c>
      <c r="BH472" s="216">
        <f>IF(N472="sníž. přenesená",J472,0)</f>
        <v>0</v>
      </c>
      <c r="BI472" s="216">
        <f>IF(N472="nulová",J472,0)</f>
        <v>0</v>
      </c>
      <c r="BJ472" s="17" t="s">
        <v>83</v>
      </c>
      <c r="BK472" s="216">
        <f>ROUND(I472*H472,2)</f>
        <v>0</v>
      </c>
      <c r="BL472" s="17" t="s">
        <v>206</v>
      </c>
      <c r="BM472" s="215" t="s">
        <v>653</v>
      </c>
    </row>
    <row r="473" s="2" customFormat="1" ht="37.8" customHeight="1">
      <c r="A473" s="38"/>
      <c r="B473" s="39"/>
      <c r="C473" s="204" t="s">
        <v>654</v>
      </c>
      <c r="D473" s="204" t="s">
        <v>146</v>
      </c>
      <c r="E473" s="205" t="s">
        <v>655</v>
      </c>
      <c r="F473" s="206" t="s">
        <v>656</v>
      </c>
      <c r="G473" s="207" t="s">
        <v>247</v>
      </c>
      <c r="H473" s="208">
        <v>2.6440000000000001</v>
      </c>
      <c r="I473" s="209"/>
      <c r="J473" s="210">
        <f>ROUND(I473*H473,2)</f>
        <v>0</v>
      </c>
      <c r="K473" s="206" t="s">
        <v>150</v>
      </c>
      <c r="L473" s="44"/>
      <c r="M473" s="211" t="s">
        <v>19</v>
      </c>
      <c r="N473" s="212" t="s">
        <v>46</v>
      </c>
      <c r="O473" s="84"/>
      <c r="P473" s="213">
        <f>O473*H473</f>
        <v>0</v>
      </c>
      <c r="Q473" s="213">
        <v>0</v>
      </c>
      <c r="R473" s="213">
        <f>Q473*H473</f>
        <v>0</v>
      </c>
      <c r="S473" s="213">
        <v>0</v>
      </c>
      <c r="T473" s="214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15" t="s">
        <v>206</v>
      </c>
      <c r="AT473" s="215" t="s">
        <v>146</v>
      </c>
      <c r="AU473" s="215" t="s">
        <v>85</v>
      </c>
      <c r="AY473" s="17" t="s">
        <v>142</v>
      </c>
      <c r="BE473" s="216">
        <f>IF(N473="základní",J473,0)</f>
        <v>0</v>
      </c>
      <c r="BF473" s="216">
        <f>IF(N473="snížená",J473,0)</f>
        <v>0</v>
      </c>
      <c r="BG473" s="216">
        <f>IF(N473="zákl. přenesená",J473,0)</f>
        <v>0</v>
      </c>
      <c r="BH473" s="216">
        <f>IF(N473="sníž. přenesená",J473,0)</f>
        <v>0</v>
      </c>
      <c r="BI473" s="216">
        <f>IF(N473="nulová",J473,0)</f>
        <v>0</v>
      </c>
      <c r="BJ473" s="17" t="s">
        <v>83</v>
      </c>
      <c r="BK473" s="216">
        <f>ROUND(I473*H473,2)</f>
        <v>0</v>
      </c>
      <c r="BL473" s="17" t="s">
        <v>206</v>
      </c>
      <c r="BM473" s="215" t="s">
        <v>657</v>
      </c>
    </row>
    <row r="474" s="12" customFormat="1" ht="22.8" customHeight="1">
      <c r="A474" s="12"/>
      <c r="B474" s="188"/>
      <c r="C474" s="189"/>
      <c r="D474" s="190" t="s">
        <v>74</v>
      </c>
      <c r="E474" s="202" t="s">
        <v>658</v>
      </c>
      <c r="F474" s="202" t="s">
        <v>659</v>
      </c>
      <c r="G474" s="189"/>
      <c r="H474" s="189"/>
      <c r="I474" s="192"/>
      <c r="J474" s="203">
        <f>BK474</f>
        <v>0</v>
      </c>
      <c r="K474" s="189"/>
      <c r="L474" s="194"/>
      <c r="M474" s="195"/>
      <c r="N474" s="196"/>
      <c r="O474" s="196"/>
      <c r="P474" s="197">
        <f>SUM(P475:P476)</f>
        <v>0</v>
      </c>
      <c r="Q474" s="196"/>
      <c r="R474" s="197">
        <f>SUM(R475:R476)</f>
        <v>0.059200000000000003</v>
      </c>
      <c r="S474" s="196"/>
      <c r="T474" s="198">
        <f>SUM(T475:T476)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199" t="s">
        <v>85</v>
      </c>
      <c r="AT474" s="200" t="s">
        <v>74</v>
      </c>
      <c r="AU474" s="200" t="s">
        <v>83</v>
      </c>
      <c r="AY474" s="199" t="s">
        <v>142</v>
      </c>
      <c r="BK474" s="201">
        <f>SUM(BK475:BK476)</f>
        <v>0</v>
      </c>
    </row>
    <row r="475" s="2" customFormat="1" ht="24.15" customHeight="1">
      <c r="A475" s="38"/>
      <c r="B475" s="39"/>
      <c r="C475" s="204" t="s">
        <v>660</v>
      </c>
      <c r="D475" s="204" t="s">
        <v>146</v>
      </c>
      <c r="E475" s="205" t="s">
        <v>661</v>
      </c>
      <c r="F475" s="206" t="s">
        <v>662</v>
      </c>
      <c r="G475" s="207" t="s">
        <v>149</v>
      </c>
      <c r="H475" s="208">
        <v>236.80000000000001</v>
      </c>
      <c r="I475" s="209"/>
      <c r="J475" s="210">
        <f>ROUND(I475*H475,2)</f>
        <v>0</v>
      </c>
      <c r="K475" s="206" t="s">
        <v>150</v>
      </c>
      <c r="L475" s="44"/>
      <c r="M475" s="211" t="s">
        <v>19</v>
      </c>
      <c r="N475" s="212" t="s">
        <v>46</v>
      </c>
      <c r="O475" s="84"/>
      <c r="P475" s="213">
        <f>O475*H475</f>
        <v>0</v>
      </c>
      <c r="Q475" s="213">
        <v>0.00025000000000000001</v>
      </c>
      <c r="R475" s="213">
        <f>Q475*H475</f>
        <v>0.059200000000000003</v>
      </c>
      <c r="S475" s="213">
        <v>0</v>
      </c>
      <c r="T475" s="214">
        <f>S475*H475</f>
        <v>0</v>
      </c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R475" s="215" t="s">
        <v>206</v>
      </c>
      <c r="AT475" s="215" t="s">
        <v>146</v>
      </c>
      <c r="AU475" s="215" t="s">
        <v>85</v>
      </c>
      <c r="AY475" s="17" t="s">
        <v>142</v>
      </c>
      <c r="BE475" s="216">
        <f>IF(N475="základní",J475,0)</f>
        <v>0</v>
      </c>
      <c r="BF475" s="216">
        <f>IF(N475="snížená",J475,0)</f>
        <v>0</v>
      </c>
      <c r="BG475" s="216">
        <f>IF(N475="zákl. přenesená",J475,0)</f>
        <v>0</v>
      </c>
      <c r="BH475" s="216">
        <f>IF(N475="sníž. přenesená",J475,0)</f>
        <v>0</v>
      </c>
      <c r="BI475" s="216">
        <f>IF(N475="nulová",J475,0)</f>
        <v>0</v>
      </c>
      <c r="BJ475" s="17" t="s">
        <v>83</v>
      </c>
      <c r="BK475" s="216">
        <f>ROUND(I475*H475,2)</f>
        <v>0</v>
      </c>
      <c r="BL475" s="17" t="s">
        <v>206</v>
      </c>
      <c r="BM475" s="215" t="s">
        <v>663</v>
      </c>
    </row>
    <row r="476" s="14" customFormat="1">
      <c r="A476" s="14"/>
      <c r="B476" s="228"/>
      <c r="C476" s="229"/>
      <c r="D476" s="219" t="s">
        <v>154</v>
      </c>
      <c r="E476" s="230" t="s">
        <v>19</v>
      </c>
      <c r="F476" s="231" t="s">
        <v>664</v>
      </c>
      <c r="G476" s="229"/>
      <c r="H476" s="232">
        <v>236.80000000000001</v>
      </c>
      <c r="I476" s="233"/>
      <c r="J476" s="229"/>
      <c r="K476" s="229"/>
      <c r="L476" s="234"/>
      <c r="M476" s="235"/>
      <c r="N476" s="236"/>
      <c r="O476" s="236"/>
      <c r="P476" s="236"/>
      <c r="Q476" s="236"/>
      <c r="R476" s="236"/>
      <c r="S476" s="236"/>
      <c r="T476" s="237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38" t="s">
        <v>154</v>
      </c>
      <c r="AU476" s="238" t="s">
        <v>85</v>
      </c>
      <c r="AV476" s="14" t="s">
        <v>85</v>
      </c>
      <c r="AW476" s="14" t="s">
        <v>35</v>
      </c>
      <c r="AX476" s="14" t="s">
        <v>75</v>
      </c>
      <c r="AY476" s="238" t="s">
        <v>142</v>
      </c>
    </row>
    <row r="477" s="12" customFormat="1" ht="25.92" customHeight="1">
      <c r="A477" s="12"/>
      <c r="B477" s="188"/>
      <c r="C477" s="189"/>
      <c r="D477" s="190" t="s">
        <v>74</v>
      </c>
      <c r="E477" s="191" t="s">
        <v>665</v>
      </c>
      <c r="F477" s="191" t="s">
        <v>666</v>
      </c>
      <c r="G477" s="189"/>
      <c r="H477" s="189"/>
      <c r="I477" s="192"/>
      <c r="J477" s="193">
        <f>BK477</f>
        <v>0</v>
      </c>
      <c r="K477" s="189"/>
      <c r="L477" s="194"/>
      <c r="M477" s="195"/>
      <c r="N477" s="196"/>
      <c r="O477" s="196"/>
      <c r="P477" s="197">
        <f>P478+P482+P487</f>
        <v>0</v>
      </c>
      <c r="Q477" s="196"/>
      <c r="R477" s="197">
        <f>R478+R482+R487</f>
        <v>0</v>
      </c>
      <c r="S477" s="196"/>
      <c r="T477" s="198">
        <f>T478+T482+T487</f>
        <v>0</v>
      </c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R477" s="199" t="s">
        <v>196</v>
      </c>
      <c r="AT477" s="200" t="s">
        <v>74</v>
      </c>
      <c r="AU477" s="200" t="s">
        <v>75</v>
      </c>
      <c r="AY477" s="199" t="s">
        <v>142</v>
      </c>
      <c r="BK477" s="201">
        <f>BK478+BK482+BK487</f>
        <v>0</v>
      </c>
    </row>
    <row r="478" s="12" customFormat="1" ht="22.8" customHeight="1">
      <c r="A478" s="12"/>
      <c r="B478" s="188"/>
      <c r="C478" s="189"/>
      <c r="D478" s="190" t="s">
        <v>74</v>
      </c>
      <c r="E478" s="202" t="s">
        <v>667</v>
      </c>
      <c r="F478" s="202" t="s">
        <v>668</v>
      </c>
      <c r="G478" s="189"/>
      <c r="H478" s="189"/>
      <c r="I478" s="192"/>
      <c r="J478" s="203">
        <f>BK478</f>
        <v>0</v>
      </c>
      <c r="K478" s="189"/>
      <c r="L478" s="194"/>
      <c r="M478" s="195"/>
      <c r="N478" s="196"/>
      <c r="O478" s="196"/>
      <c r="P478" s="197">
        <f>SUM(P479:P481)</f>
        <v>0</v>
      </c>
      <c r="Q478" s="196"/>
      <c r="R478" s="197">
        <f>SUM(R479:R481)</f>
        <v>0</v>
      </c>
      <c r="S478" s="196"/>
      <c r="T478" s="198">
        <f>SUM(T479:T481)</f>
        <v>0</v>
      </c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R478" s="199" t="s">
        <v>196</v>
      </c>
      <c r="AT478" s="200" t="s">
        <v>74</v>
      </c>
      <c r="AU478" s="200" t="s">
        <v>83</v>
      </c>
      <c r="AY478" s="199" t="s">
        <v>142</v>
      </c>
      <c r="BK478" s="201">
        <f>SUM(BK479:BK481)</f>
        <v>0</v>
      </c>
    </row>
    <row r="479" s="2" customFormat="1" ht="14.4" customHeight="1">
      <c r="A479" s="38"/>
      <c r="B479" s="39"/>
      <c r="C479" s="204" t="s">
        <v>669</v>
      </c>
      <c r="D479" s="204" t="s">
        <v>146</v>
      </c>
      <c r="E479" s="205" t="s">
        <v>670</v>
      </c>
      <c r="F479" s="206" t="s">
        <v>671</v>
      </c>
      <c r="G479" s="207" t="s">
        <v>672</v>
      </c>
      <c r="H479" s="208">
        <v>1</v>
      </c>
      <c r="I479" s="209"/>
      <c r="J479" s="210">
        <f>ROUND(I479*H479,2)</f>
        <v>0</v>
      </c>
      <c r="K479" s="206" t="s">
        <v>150</v>
      </c>
      <c r="L479" s="44"/>
      <c r="M479" s="211" t="s">
        <v>19</v>
      </c>
      <c r="N479" s="212" t="s">
        <v>46</v>
      </c>
      <c r="O479" s="84"/>
      <c r="P479" s="213">
        <f>O479*H479</f>
        <v>0</v>
      </c>
      <c r="Q479" s="213">
        <v>0</v>
      </c>
      <c r="R479" s="213">
        <f>Q479*H479</f>
        <v>0</v>
      </c>
      <c r="S479" s="213">
        <v>0</v>
      </c>
      <c r="T479" s="214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215" t="s">
        <v>673</v>
      </c>
      <c r="AT479" s="215" t="s">
        <v>146</v>
      </c>
      <c r="AU479" s="215" t="s">
        <v>85</v>
      </c>
      <c r="AY479" s="17" t="s">
        <v>142</v>
      </c>
      <c r="BE479" s="216">
        <f>IF(N479="základní",J479,0)</f>
        <v>0</v>
      </c>
      <c r="BF479" s="216">
        <f>IF(N479="snížená",J479,0)</f>
        <v>0</v>
      </c>
      <c r="BG479" s="216">
        <f>IF(N479="zákl. přenesená",J479,0)</f>
        <v>0</v>
      </c>
      <c r="BH479" s="216">
        <f>IF(N479="sníž. přenesená",J479,0)</f>
        <v>0</v>
      </c>
      <c r="BI479" s="216">
        <f>IF(N479="nulová",J479,0)</f>
        <v>0</v>
      </c>
      <c r="BJ479" s="17" t="s">
        <v>83</v>
      </c>
      <c r="BK479" s="216">
        <f>ROUND(I479*H479,2)</f>
        <v>0</v>
      </c>
      <c r="BL479" s="17" t="s">
        <v>673</v>
      </c>
      <c r="BM479" s="215" t="s">
        <v>674</v>
      </c>
    </row>
    <row r="480" s="2" customFormat="1" ht="14.4" customHeight="1">
      <c r="A480" s="38"/>
      <c r="B480" s="39"/>
      <c r="C480" s="204" t="s">
        <v>675</v>
      </c>
      <c r="D480" s="204" t="s">
        <v>146</v>
      </c>
      <c r="E480" s="205" t="s">
        <v>676</v>
      </c>
      <c r="F480" s="206" t="s">
        <v>677</v>
      </c>
      <c r="G480" s="207" t="s">
        <v>672</v>
      </c>
      <c r="H480" s="208">
        <v>1</v>
      </c>
      <c r="I480" s="209"/>
      <c r="J480" s="210">
        <f>ROUND(I480*H480,2)</f>
        <v>0</v>
      </c>
      <c r="K480" s="206" t="s">
        <v>150</v>
      </c>
      <c r="L480" s="44"/>
      <c r="M480" s="211" t="s">
        <v>19</v>
      </c>
      <c r="N480" s="212" t="s">
        <v>46</v>
      </c>
      <c r="O480" s="84"/>
      <c r="P480" s="213">
        <f>O480*H480</f>
        <v>0</v>
      </c>
      <c r="Q480" s="213">
        <v>0</v>
      </c>
      <c r="R480" s="213">
        <f>Q480*H480</f>
        <v>0</v>
      </c>
      <c r="S480" s="213">
        <v>0</v>
      </c>
      <c r="T480" s="214">
        <f>S480*H480</f>
        <v>0</v>
      </c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15" t="s">
        <v>673</v>
      </c>
      <c r="AT480" s="215" t="s">
        <v>146</v>
      </c>
      <c r="AU480" s="215" t="s">
        <v>85</v>
      </c>
      <c r="AY480" s="17" t="s">
        <v>142</v>
      </c>
      <c r="BE480" s="216">
        <f>IF(N480="základní",J480,0)</f>
        <v>0</v>
      </c>
      <c r="BF480" s="216">
        <f>IF(N480="snížená",J480,0)</f>
        <v>0</v>
      </c>
      <c r="BG480" s="216">
        <f>IF(N480="zákl. přenesená",J480,0)</f>
        <v>0</v>
      </c>
      <c r="BH480" s="216">
        <f>IF(N480="sníž. přenesená",J480,0)</f>
        <v>0</v>
      </c>
      <c r="BI480" s="216">
        <f>IF(N480="nulová",J480,0)</f>
        <v>0</v>
      </c>
      <c r="BJ480" s="17" t="s">
        <v>83</v>
      </c>
      <c r="BK480" s="216">
        <f>ROUND(I480*H480,2)</f>
        <v>0</v>
      </c>
      <c r="BL480" s="17" t="s">
        <v>673</v>
      </c>
      <c r="BM480" s="215" t="s">
        <v>678</v>
      </c>
    </row>
    <row r="481" s="2" customFormat="1" ht="14.4" customHeight="1">
      <c r="A481" s="38"/>
      <c r="B481" s="39"/>
      <c r="C481" s="204" t="s">
        <v>679</v>
      </c>
      <c r="D481" s="204" t="s">
        <v>146</v>
      </c>
      <c r="E481" s="205" t="s">
        <v>680</v>
      </c>
      <c r="F481" s="206" t="s">
        <v>681</v>
      </c>
      <c r="G481" s="207" t="s">
        <v>672</v>
      </c>
      <c r="H481" s="208">
        <v>1</v>
      </c>
      <c r="I481" s="209"/>
      <c r="J481" s="210">
        <f>ROUND(I481*H481,2)</f>
        <v>0</v>
      </c>
      <c r="K481" s="206" t="s">
        <v>150</v>
      </c>
      <c r="L481" s="44"/>
      <c r="M481" s="211" t="s">
        <v>19</v>
      </c>
      <c r="N481" s="212" t="s">
        <v>46</v>
      </c>
      <c r="O481" s="84"/>
      <c r="P481" s="213">
        <f>O481*H481</f>
        <v>0</v>
      </c>
      <c r="Q481" s="213">
        <v>0</v>
      </c>
      <c r="R481" s="213">
        <f>Q481*H481</f>
        <v>0</v>
      </c>
      <c r="S481" s="213">
        <v>0</v>
      </c>
      <c r="T481" s="214">
        <f>S481*H481</f>
        <v>0</v>
      </c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R481" s="215" t="s">
        <v>673</v>
      </c>
      <c r="AT481" s="215" t="s">
        <v>146</v>
      </c>
      <c r="AU481" s="215" t="s">
        <v>85</v>
      </c>
      <c r="AY481" s="17" t="s">
        <v>142</v>
      </c>
      <c r="BE481" s="216">
        <f>IF(N481="základní",J481,0)</f>
        <v>0</v>
      </c>
      <c r="BF481" s="216">
        <f>IF(N481="snížená",J481,0)</f>
        <v>0</v>
      </c>
      <c r="BG481" s="216">
        <f>IF(N481="zákl. přenesená",J481,0)</f>
        <v>0</v>
      </c>
      <c r="BH481" s="216">
        <f>IF(N481="sníž. přenesená",J481,0)</f>
        <v>0</v>
      </c>
      <c r="BI481" s="216">
        <f>IF(N481="nulová",J481,0)</f>
        <v>0</v>
      </c>
      <c r="BJ481" s="17" t="s">
        <v>83</v>
      </c>
      <c r="BK481" s="216">
        <f>ROUND(I481*H481,2)</f>
        <v>0</v>
      </c>
      <c r="BL481" s="17" t="s">
        <v>673</v>
      </c>
      <c r="BM481" s="215" t="s">
        <v>682</v>
      </c>
    </row>
    <row r="482" s="12" customFormat="1" ht="22.8" customHeight="1">
      <c r="A482" s="12"/>
      <c r="B482" s="188"/>
      <c r="C482" s="189"/>
      <c r="D482" s="190" t="s">
        <v>74</v>
      </c>
      <c r="E482" s="202" t="s">
        <v>683</v>
      </c>
      <c r="F482" s="202" t="s">
        <v>684</v>
      </c>
      <c r="G482" s="189"/>
      <c r="H482" s="189"/>
      <c r="I482" s="192"/>
      <c r="J482" s="203">
        <f>BK482</f>
        <v>0</v>
      </c>
      <c r="K482" s="189"/>
      <c r="L482" s="194"/>
      <c r="M482" s="195"/>
      <c r="N482" s="196"/>
      <c r="O482" s="196"/>
      <c r="P482" s="197">
        <f>SUM(P483:P486)</f>
        <v>0</v>
      </c>
      <c r="Q482" s="196"/>
      <c r="R482" s="197">
        <f>SUM(R483:R486)</f>
        <v>0</v>
      </c>
      <c r="S482" s="196"/>
      <c r="T482" s="198">
        <f>SUM(T483:T486)</f>
        <v>0</v>
      </c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R482" s="199" t="s">
        <v>196</v>
      </c>
      <c r="AT482" s="200" t="s">
        <v>74</v>
      </c>
      <c r="AU482" s="200" t="s">
        <v>83</v>
      </c>
      <c r="AY482" s="199" t="s">
        <v>142</v>
      </c>
      <c r="BK482" s="201">
        <f>SUM(BK483:BK486)</f>
        <v>0</v>
      </c>
    </row>
    <row r="483" s="2" customFormat="1" ht="14.4" customHeight="1">
      <c r="A483" s="38"/>
      <c r="B483" s="39"/>
      <c r="C483" s="204" t="s">
        <v>685</v>
      </c>
      <c r="D483" s="204" t="s">
        <v>146</v>
      </c>
      <c r="E483" s="205" t="s">
        <v>686</v>
      </c>
      <c r="F483" s="206" t="s">
        <v>687</v>
      </c>
      <c r="G483" s="207" t="s">
        <v>672</v>
      </c>
      <c r="H483" s="208">
        <v>1</v>
      </c>
      <c r="I483" s="209"/>
      <c r="J483" s="210">
        <f>ROUND(I483*H483,2)</f>
        <v>0</v>
      </c>
      <c r="K483" s="206" t="s">
        <v>150</v>
      </c>
      <c r="L483" s="44"/>
      <c r="M483" s="211" t="s">
        <v>19</v>
      </c>
      <c r="N483" s="212" t="s">
        <v>46</v>
      </c>
      <c r="O483" s="84"/>
      <c r="P483" s="213">
        <f>O483*H483</f>
        <v>0</v>
      </c>
      <c r="Q483" s="213">
        <v>0</v>
      </c>
      <c r="R483" s="213">
        <f>Q483*H483</f>
        <v>0</v>
      </c>
      <c r="S483" s="213">
        <v>0</v>
      </c>
      <c r="T483" s="214">
        <f>S483*H483</f>
        <v>0</v>
      </c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R483" s="215" t="s">
        <v>673</v>
      </c>
      <c r="AT483" s="215" t="s">
        <v>146</v>
      </c>
      <c r="AU483" s="215" t="s">
        <v>85</v>
      </c>
      <c r="AY483" s="17" t="s">
        <v>142</v>
      </c>
      <c r="BE483" s="216">
        <f>IF(N483="základní",J483,0)</f>
        <v>0</v>
      </c>
      <c r="BF483" s="216">
        <f>IF(N483="snížená",J483,0)</f>
        <v>0</v>
      </c>
      <c r="BG483" s="216">
        <f>IF(N483="zákl. přenesená",J483,0)</f>
        <v>0</v>
      </c>
      <c r="BH483" s="216">
        <f>IF(N483="sníž. přenesená",J483,0)</f>
        <v>0</v>
      </c>
      <c r="BI483" s="216">
        <f>IF(N483="nulová",J483,0)</f>
        <v>0</v>
      </c>
      <c r="BJ483" s="17" t="s">
        <v>83</v>
      </c>
      <c r="BK483" s="216">
        <f>ROUND(I483*H483,2)</f>
        <v>0</v>
      </c>
      <c r="BL483" s="17" t="s">
        <v>673</v>
      </c>
      <c r="BM483" s="215" t="s">
        <v>688</v>
      </c>
    </row>
    <row r="484" s="2" customFormat="1" ht="14.4" customHeight="1">
      <c r="A484" s="38"/>
      <c r="B484" s="39"/>
      <c r="C484" s="204" t="s">
        <v>689</v>
      </c>
      <c r="D484" s="204" t="s">
        <v>146</v>
      </c>
      <c r="E484" s="205" t="s">
        <v>690</v>
      </c>
      <c r="F484" s="206" t="s">
        <v>691</v>
      </c>
      <c r="G484" s="207" t="s">
        <v>672</v>
      </c>
      <c r="H484" s="208">
        <v>1</v>
      </c>
      <c r="I484" s="209"/>
      <c r="J484" s="210">
        <f>ROUND(I484*H484,2)</f>
        <v>0</v>
      </c>
      <c r="K484" s="206" t="s">
        <v>150</v>
      </c>
      <c r="L484" s="44"/>
      <c r="M484" s="211" t="s">
        <v>19</v>
      </c>
      <c r="N484" s="212" t="s">
        <v>46</v>
      </c>
      <c r="O484" s="84"/>
      <c r="P484" s="213">
        <f>O484*H484</f>
        <v>0</v>
      </c>
      <c r="Q484" s="213">
        <v>0</v>
      </c>
      <c r="R484" s="213">
        <f>Q484*H484</f>
        <v>0</v>
      </c>
      <c r="S484" s="213">
        <v>0</v>
      </c>
      <c r="T484" s="214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15" t="s">
        <v>673</v>
      </c>
      <c r="AT484" s="215" t="s">
        <v>146</v>
      </c>
      <c r="AU484" s="215" t="s">
        <v>85</v>
      </c>
      <c r="AY484" s="17" t="s">
        <v>142</v>
      </c>
      <c r="BE484" s="216">
        <f>IF(N484="základní",J484,0)</f>
        <v>0</v>
      </c>
      <c r="BF484" s="216">
        <f>IF(N484="snížená",J484,0)</f>
        <v>0</v>
      </c>
      <c r="BG484" s="216">
        <f>IF(N484="zákl. přenesená",J484,0)</f>
        <v>0</v>
      </c>
      <c r="BH484" s="216">
        <f>IF(N484="sníž. přenesená",J484,0)</f>
        <v>0</v>
      </c>
      <c r="BI484" s="216">
        <f>IF(N484="nulová",J484,0)</f>
        <v>0</v>
      </c>
      <c r="BJ484" s="17" t="s">
        <v>83</v>
      </c>
      <c r="BK484" s="216">
        <f>ROUND(I484*H484,2)</f>
        <v>0</v>
      </c>
      <c r="BL484" s="17" t="s">
        <v>673</v>
      </c>
      <c r="BM484" s="215" t="s">
        <v>692</v>
      </c>
    </row>
    <row r="485" s="2" customFormat="1" ht="14.4" customHeight="1">
      <c r="A485" s="38"/>
      <c r="B485" s="39"/>
      <c r="C485" s="204" t="s">
        <v>693</v>
      </c>
      <c r="D485" s="204" t="s">
        <v>146</v>
      </c>
      <c r="E485" s="205" t="s">
        <v>694</v>
      </c>
      <c r="F485" s="206" t="s">
        <v>695</v>
      </c>
      <c r="G485" s="207" t="s">
        <v>672</v>
      </c>
      <c r="H485" s="208">
        <v>1</v>
      </c>
      <c r="I485" s="209"/>
      <c r="J485" s="210">
        <f>ROUND(I485*H485,2)</f>
        <v>0</v>
      </c>
      <c r="K485" s="206" t="s">
        <v>150</v>
      </c>
      <c r="L485" s="44"/>
      <c r="M485" s="211" t="s">
        <v>19</v>
      </c>
      <c r="N485" s="212" t="s">
        <v>46</v>
      </c>
      <c r="O485" s="84"/>
      <c r="P485" s="213">
        <f>O485*H485</f>
        <v>0</v>
      </c>
      <c r="Q485" s="213">
        <v>0</v>
      </c>
      <c r="R485" s="213">
        <f>Q485*H485</f>
        <v>0</v>
      </c>
      <c r="S485" s="213">
        <v>0</v>
      </c>
      <c r="T485" s="214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15" t="s">
        <v>673</v>
      </c>
      <c r="AT485" s="215" t="s">
        <v>146</v>
      </c>
      <c r="AU485" s="215" t="s">
        <v>85</v>
      </c>
      <c r="AY485" s="17" t="s">
        <v>142</v>
      </c>
      <c r="BE485" s="216">
        <f>IF(N485="základní",J485,0)</f>
        <v>0</v>
      </c>
      <c r="BF485" s="216">
        <f>IF(N485="snížená",J485,0)</f>
        <v>0</v>
      </c>
      <c r="BG485" s="216">
        <f>IF(N485="zákl. přenesená",J485,0)</f>
        <v>0</v>
      </c>
      <c r="BH485" s="216">
        <f>IF(N485="sníž. přenesená",J485,0)</f>
        <v>0</v>
      </c>
      <c r="BI485" s="216">
        <f>IF(N485="nulová",J485,0)</f>
        <v>0</v>
      </c>
      <c r="BJ485" s="17" t="s">
        <v>83</v>
      </c>
      <c r="BK485" s="216">
        <f>ROUND(I485*H485,2)</f>
        <v>0</v>
      </c>
      <c r="BL485" s="17" t="s">
        <v>673</v>
      </c>
      <c r="BM485" s="215" t="s">
        <v>696</v>
      </c>
    </row>
    <row r="486" s="2" customFormat="1" ht="14.4" customHeight="1">
      <c r="A486" s="38"/>
      <c r="B486" s="39"/>
      <c r="C486" s="204" t="s">
        <v>697</v>
      </c>
      <c r="D486" s="204" t="s">
        <v>146</v>
      </c>
      <c r="E486" s="205" t="s">
        <v>698</v>
      </c>
      <c r="F486" s="206" t="s">
        <v>699</v>
      </c>
      <c r="G486" s="207" t="s">
        <v>672</v>
      </c>
      <c r="H486" s="208">
        <v>1</v>
      </c>
      <c r="I486" s="209"/>
      <c r="J486" s="210">
        <f>ROUND(I486*H486,2)</f>
        <v>0</v>
      </c>
      <c r="K486" s="206" t="s">
        <v>150</v>
      </c>
      <c r="L486" s="44"/>
      <c r="M486" s="211" t="s">
        <v>19</v>
      </c>
      <c r="N486" s="212" t="s">
        <v>46</v>
      </c>
      <c r="O486" s="84"/>
      <c r="P486" s="213">
        <f>O486*H486</f>
        <v>0</v>
      </c>
      <c r="Q486" s="213">
        <v>0</v>
      </c>
      <c r="R486" s="213">
        <f>Q486*H486</f>
        <v>0</v>
      </c>
      <c r="S486" s="213">
        <v>0</v>
      </c>
      <c r="T486" s="214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15" t="s">
        <v>673</v>
      </c>
      <c r="AT486" s="215" t="s">
        <v>146</v>
      </c>
      <c r="AU486" s="215" t="s">
        <v>85</v>
      </c>
      <c r="AY486" s="17" t="s">
        <v>142</v>
      </c>
      <c r="BE486" s="216">
        <f>IF(N486="základní",J486,0)</f>
        <v>0</v>
      </c>
      <c r="BF486" s="216">
        <f>IF(N486="snížená",J486,0)</f>
        <v>0</v>
      </c>
      <c r="BG486" s="216">
        <f>IF(N486="zákl. přenesená",J486,0)</f>
        <v>0</v>
      </c>
      <c r="BH486" s="216">
        <f>IF(N486="sníž. přenesená",J486,0)</f>
        <v>0</v>
      </c>
      <c r="BI486" s="216">
        <f>IF(N486="nulová",J486,0)</f>
        <v>0</v>
      </c>
      <c r="BJ486" s="17" t="s">
        <v>83</v>
      </c>
      <c r="BK486" s="216">
        <f>ROUND(I486*H486,2)</f>
        <v>0</v>
      </c>
      <c r="BL486" s="17" t="s">
        <v>673</v>
      </c>
      <c r="BM486" s="215" t="s">
        <v>700</v>
      </c>
    </row>
    <row r="487" s="12" customFormat="1" ht="22.8" customHeight="1">
      <c r="A487" s="12"/>
      <c r="B487" s="188"/>
      <c r="C487" s="189"/>
      <c r="D487" s="190" t="s">
        <v>74</v>
      </c>
      <c r="E487" s="202" t="s">
        <v>701</v>
      </c>
      <c r="F487" s="202" t="s">
        <v>702</v>
      </c>
      <c r="G487" s="189"/>
      <c r="H487" s="189"/>
      <c r="I487" s="192"/>
      <c r="J487" s="203">
        <f>BK487</f>
        <v>0</v>
      </c>
      <c r="K487" s="189"/>
      <c r="L487" s="194"/>
      <c r="M487" s="195"/>
      <c r="N487" s="196"/>
      <c r="O487" s="196"/>
      <c r="P487" s="197">
        <f>SUM(P488:P493)</f>
        <v>0</v>
      </c>
      <c r="Q487" s="196"/>
      <c r="R487" s="197">
        <f>SUM(R488:R493)</f>
        <v>0</v>
      </c>
      <c r="S487" s="196"/>
      <c r="T487" s="198">
        <f>SUM(T488:T493)</f>
        <v>0</v>
      </c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R487" s="199" t="s">
        <v>196</v>
      </c>
      <c r="AT487" s="200" t="s">
        <v>74</v>
      </c>
      <c r="AU487" s="200" t="s">
        <v>83</v>
      </c>
      <c r="AY487" s="199" t="s">
        <v>142</v>
      </c>
      <c r="BK487" s="201">
        <f>SUM(BK488:BK493)</f>
        <v>0</v>
      </c>
    </row>
    <row r="488" s="2" customFormat="1" ht="14.4" customHeight="1">
      <c r="A488" s="38"/>
      <c r="B488" s="39"/>
      <c r="C488" s="204" t="s">
        <v>703</v>
      </c>
      <c r="D488" s="204" t="s">
        <v>146</v>
      </c>
      <c r="E488" s="205" t="s">
        <v>704</v>
      </c>
      <c r="F488" s="206" t="s">
        <v>705</v>
      </c>
      <c r="G488" s="207" t="s">
        <v>672</v>
      </c>
      <c r="H488" s="208">
        <v>6</v>
      </c>
      <c r="I488" s="209"/>
      <c r="J488" s="210">
        <f>ROUND(I488*H488,2)</f>
        <v>0</v>
      </c>
      <c r="K488" s="206" t="s">
        <v>150</v>
      </c>
      <c r="L488" s="44"/>
      <c r="M488" s="211" t="s">
        <v>19</v>
      </c>
      <c r="N488" s="212" t="s">
        <v>46</v>
      </c>
      <c r="O488" s="84"/>
      <c r="P488" s="213">
        <f>O488*H488</f>
        <v>0</v>
      </c>
      <c r="Q488" s="213">
        <v>0</v>
      </c>
      <c r="R488" s="213">
        <f>Q488*H488</f>
        <v>0</v>
      </c>
      <c r="S488" s="213">
        <v>0</v>
      </c>
      <c r="T488" s="214">
        <f>S488*H488</f>
        <v>0</v>
      </c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R488" s="215" t="s">
        <v>673</v>
      </c>
      <c r="AT488" s="215" t="s">
        <v>146</v>
      </c>
      <c r="AU488" s="215" t="s">
        <v>85</v>
      </c>
      <c r="AY488" s="17" t="s">
        <v>142</v>
      </c>
      <c r="BE488" s="216">
        <f>IF(N488="základní",J488,0)</f>
        <v>0</v>
      </c>
      <c r="BF488" s="216">
        <f>IF(N488="snížená",J488,0)</f>
        <v>0</v>
      </c>
      <c r="BG488" s="216">
        <f>IF(N488="zákl. přenesená",J488,0)</f>
        <v>0</v>
      </c>
      <c r="BH488" s="216">
        <f>IF(N488="sníž. přenesená",J488,0)</f>
        <v>0</v>
      </c>
      <c r="BI488" s="216">
        <f>IF(N488="nulová",J488,0)</f>
        <v>0</v>
      </c>
      <c r="BJ488" s="17" t="s">
        <v>83</v>
      </c>
      <c r="BK488" s="216">
        <f>ROUND(I488*H488,2)</f>
        <v>0</v>
      </c>
      <c r="BL488" s="17" t="s">
        <v>673</v>
      </c>
      <c r="BM488" s="215" t="s">
        <v>706</v>
      </c>
    </row>
    <row r="489" s="13" customFormat="1">
      <c r="A489" s="13"/>
      <c r="B489" s="217"/>
      <c r="C489" s="218"/>
      <c r="D489" s="219" t="s">
        <v>154</v>
      </c>
      <c r="E489" s="220" t="s">
        <v>19</v>
      </c>
      <c r="F489" s="221" t="s">
        <v>707</v>
      </c>
      <c r="G489" s="218"/>
      <c r="H489" s="220" t="s">
        <v>19</v>
      </c>
      <c r="I489" s="222"/>
      <c r="J489" s="218"/>
      <c r="K489" s="218"/>
      <c r="L489" s="223"/>
      <c r="M489" s="224"/>
      <c r="N489" s="225"/>
      <c r="O489" s="225"/>
      <c r="P489" s="225"/>
      <c r="Q489" s="225"/>
      <c r="R489" s="225"/>
      <c r="S489" s="225"/>
      <c r="T489" s="22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27" t="s">
        <v>154</v>
      </c>
      <c r="AU489" s="227" t="s">
        <v>85</v>
      </c>
      <c r="AV489" s="13" t="s">
        <v>83</v>
      </c>
      <c r="AW489" s="13" t="s">
        <v>35</v>
      </c>
      <c r="AX489" s="13" t="s">
        <v>75</v>
      </c>
      <c r="AY489" s="227" t="s">
        <v>142</v>
      </c>
    </row>
    <row r="490" s="14" customFormat="1">
      <c r="A490" s="14"/>
      <c r="B490" s="228"/>
      <c r="C490" s="229"/>
      <c r="D490" s="219" t="s">
        <v>154</v>
      </c>
      <c r="E490" s="230" t="s">
        <v>19</v>
      </c>
      <c r="F490" s="231" t="s">
        <v>152</v>
      </c>
      <c r="G490" s="229"/>
      <c r="H490" s="232">
        <v>3</v>
      </c>
      <c r="I490" s="233"/>
      <c r="J490" s="229"/>
      <c r="K490" s="229"/>
      <c r="L490" s="234"/>
      <c r="M490" s="235"/>
      <c r="N490" s="236"/>
      <c r="O490" s="236"/>
      <c r="P490" s="236"/>
      <c r="Q490" s="236"/>
      <c r="R490" s="236"/>
      <c r="S490" s="236"/>
      <c r="T490" s="237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38" t="s">
        <v>154</v>
      </c>
      <c r="AU490" s="238" t="s">
        <v>85</v>
      </c>
      <c r="AV490" s="14" t="s">
        <v>85</v>
      </c>
      <c r="AW490" s="14" t="s">
        <v>35</v>
      </c>
      <c r="AX490" s="14" t="s">
        <v>75</v>
      </c>
      <c r="AY490" s="238" t="s">
        <v>142</v>
      </c>
    </row>
    <row r="491" s="13" customFormat="1">
      <c r="A491" s="13"/>
      <c r="B491" s="217"/>
      <c r="C491" s="218"/>
      <c r="D491" s="219" t="s">
        <v>154</v>
      </c>
      <c r="E491" s="220" t="s">
        <v>19</v>
      </c>
      <c r="F491" s="221" t="s">
        <v>708</v>
      </c>
      <c r="G491" s="218"/>
      <c r="H491" s="220" t="s">
        <v>19</v>
      </c>
      <c r="I491" s="222"/>
      <c r="J491" s="218"/>
      <c r="K491" s="218"/>
      <c r="L491" s="223"/>
      <c r="M491" s="224"/>
      <c r="N491" s="225"/>
      <c r="O491" s="225"/>
      <c r="P491" s="225"/>
      <c r="Q491" s="225"/>
      <c r="R491" s="225"/>
      <c r="S491" s="225"/>
      <c r="T491" s="22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27" t="s">
        <v>154</v>
      </c>
      <c r="AU491" s="227" t="s">
        <v>85</v>
      </c>
      <c r="AV491" s="13" t="s">
        <v>83</v>
      </c>
      <c r="AW491" s="13" t="s">
        <v>35</v>
      </c>
      <c r="AX491" s="13" t="s">
        <v>75</v>
      </c>
      <c r="AY491" s="227" t="s">
        <v>142</v>
      </c>
    </row>
    <row r="492" s="14" customFormat="1">
      <c r="A492" s="14"/>
      <c r="B492" s="228"/>
      <c r="C492" s="229"/>
      <c r="D492" s="219" t="s">
        <v>154</v>
      </c>
      <c r="E492" s="230" t="s">
        <v>19</v>
      </c>
      <c r="F492" s="231" t="s">
        <v>152</v>
      </c>
      <c r="G492" s="229"/>
      <c r="H492" s="232">
        <v>3</v>
      </c>
      <c r="I492" s="233"/>
      <c r="J492" s="229"/>
      <c r="K492" s="229"/>
      <c r="L492" s="234"/>
      <c r="M492" s="235"/>
      <c r="N492" s="236"/>
      <c r="O492" s="236"/>
      <c r="P492" s="236"/>
      <c r="Q492" s="236"/>
      <c r="R492" s="236"/>
      <c r="S492" s="236"/>
      <c r="T492" s="237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38" t="s">
        <v>154</v>
      </c>
      <c r="AU492" s="238" t="s">
        <v>85</v>
      </c>
      <c r="AV492" s="14" t="s">
        <v>85</v>
      </c>
      <c r="AW492" s="14" t="s">
        <v>35</v>
      </c>
      <c r="AX492" s="14" t="s">
        <v>75</v>
      </c>
      <c r="AY492" s="238" t="s">
        <v>142</v>
      </c>
    </row>
    <row r="493" s="2" customFormat="1" ht="14.4" customHeight="1">
      <c r="A493" s="38"/>
      <c r="B493" s="39"/>
      <c r="C493" s="204" t="s">
        <v>709</v>
      </c>
      <c r="D493" s="204" t="s">
        <v>146</v>
      </c>
      <c r="E493" s="205" t="s">
        <v>710</v>
      </c>
      <c r="F493" s="206" t="s">
        <v>711</v>
      </c>
      <c r="G493" s="207" t="s">
        <v>672</v>
      </c>
      <c r="H493" s="208">
        <v>1</v>
      </c>
      <c r="I493" s="209"/>
      <c r="J493" s="210">
        <f>ROUND(I493*H493,2)</f>
        <v>0</v>
      </c>
      <c r="K493" s="206" t="s">
        <v>150</v>
      </c>
      <c r="L493" s="44"/>
      <c r="M493" s="249" t="s">
        <v>19</v>
      </c>
      <c r="N493" s="250" t="s">
        <v>46</v>
      </c>
      <c r="O493" s="251"/>
      <c r="P493" s="252">
        <f>O493*H493</f>
        <v>0</v>
      </c>
      <c r="Q493" s="252">
        <v>0</v>
      </c>
      <c r="R493" s="252">
        <f>Q493*H493</f>
        <v>0</v>
      </c>
      <c r="S493" s="252">
        <v>0</v>
      </c>
      <c r="T493" s="253">
        <f>S493*H493</f>
        <v>0</v>
      </c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R493" s="215" t="s">
        <v>673</v>
      </c>
      <c r="AT493" s="215" t="s">
        <v>146</v>
      </c>
      <c r="AU493" s="215" t="s">
        <v>85</v>
      </c>
      <c r="AY493" s="17" t="s">
        <v>142</v>
      </c>
      <c r="BE493" s="216">
        <f>IF(N493="základní",J493,0)</f>
        <v>0</v>
      </c>
      <c r="BF493" s="216">
        <f>IF(N493="snížená",J493,0)</f>
        <v>0</v>
      </c>
      <c r="BG493" s="216">
        <f>IF(N493="zákl. přenesená",J493,0)</f>
        <v>0</v>
      </c>
      <c r="BH493" s="216">
        <f>IF(N493="sníž. přenesená",J493,0)</f>
        <v>0</v>
      </c>
      <c r="BI493" s="216">
        <f>IF(N493="nulová",J493,0)</f>
        <v>0</v>
      </c>
      <c r="BJ493" s="17" t="s">
        <v>83</v>
      </c>
      <c r="BK493" s="216">
        <f>ROUND(I493*H493,2)</f>
        <v>0</v>
      </c>
      <c r="BL493" s="17" t="s">
        <v>673</v>
      </c>
      <c r="BM493" s="215" t="s">
        <v>712</v>
      </c>
    </row>
    <row r="494" s="2" customFormat="1" ht="6.96" customHeight="1">
      <c r="A494" s="38"/>
      <c r="B494" s="59"/>
      <c r="C494" s="60"/>
      <c r="D494" s="60"/>
      <c r="E494" s="60"/>
      <c r="F494" s="60"/>
      <c r="G494" s="60"/>
      <c r="H494" s="60"/>
      <c r="I494" s="60"/>
      <c r="J494" s="60"/>
      <c r="K494" s="60"/>
      <c r="L494" s="44"/>
      <c r="M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</row>
  </sheetData>
  <sheetProtection sheet="1" autoFilter="0" formatColumns="0" formatRows="0" objects="1" scenarios="1" spinCount="100000" saltValue="uF4ozas9rer/Fw2nOYSj8bi4U+6f6sKCfYOZ3mVDN5WcjqmDyziuyZHTVUvp+SXkbmGAPSh/HXor8Kn90SSbbw==" hashValue="Dlw5G0i3mgikPZoFfkJFqAWhiAGCVDPQjXo5shiX+odXu9LAjo2gPIkVnavCRjQU7yQWdQoyKBhY8k0AOnNa5Q==" algorithmName="SHA-512" password="CC35"/>
  <autoFilter ref="C109:K493"/>
  <mergeCells count="9">
    <mergeCell ref="E7:H7"/>
    <mergeCell ref="E9:H9"/>
    <mergeCell ref="E18:H18"/>
    <mergeCell ref="E27:H27"/>
    <mergeCell ref="E48:H48"/>
    <mergeCell ref="E50:H50"/>
    <mergeCell ref="E100:H100"/>
    <mergeCell ref="E102:H10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85</v>
      </c>
    </row>
    <row r="4" s="1" customFormat="1" ht="24.96" customHeight="1">
      <c r="B4" s="20"/>
      <c r="D4" s="130" t="s">
        <v>89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Rekonstrukce sportovního fotbalového areálu Cihelny Rohatec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713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21. 8. 2020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27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28</v>
      </c>
      <c r="F15" s="38"/>
      <c r="G15" s="38"/>
      <c r="H15" s="38"/>
      <c r="I15" s="132" t="s">
        <v>29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30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29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32</v>
      </c>
      <c r="E20" s="38"/>
      <c r="F20" s="38"/>
      <c r="G20" s="38"/>
      <c r="H20" s="38"/>
      <c r="I20" s="132" t="s">
        <v>26</v>
      </c>
      <c r="J20" s="136" t="s">
        <v>33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34</v>
      </c>
      <c r="F21" s="38"/>
      <c r="G21" s="38"/>
      <c r="H21" s="38"/>
      <c r="I21" s="132" t="s">
        <v>29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37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38</v>
      </c>
      <c r="F24" s="38"/>
      <c r="G24" s="38"/>
      <c r="H24" s="38"/>
      <c r="I24" s="132" t="s">
        <v>29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39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41</v>
      </c>
      <c r="E30" s="38"/>
      <c r="F30" s="38"/>
      <c r="G30" s="38"/>
      <c r="H30" s="38"/>
      <c r="I30" s="38"/>
      <c r="J30" s="144">
        <f>ROUND(J92,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43</v>
      </c>
      <c r="G32" s="38"/>
      <c r="H32" s="38"/>
      <c r="I32" s="145" t="s">
        <v>42</v>
      </c>
      <c r="J32" s="145" t="s">
        <v>44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45</v>
      </c>
      <c r="E33" s="132" t="s">
        <v>46</v>
      </c>
      <c r="F33" s="147">
        <f>ROUND((SUM(BE92:BE134)),  2)</f>
        <v>0</v>
      </c>
      <c r="G33" s="38"/>
      <c r="H33" s="38"/>
      <c r="I33" s="148">
        <v>0.20999999999999999</v>
      </c>
      <c r="J33" s="147">
        <f>ROUND(((SUM(BE92:BE134))*I33),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47</v>
      </c>
      <c r="F34" s="147">
        <f>ROUND((SUM(BF92:BF134)),  2)</f>
        <v>0</v>
      </c>
      <c r="G34" s="38"/>
      <c r="H34" s="38"/>
      <c r="I34" s="148">
        <v>0.14999999999999999</v>
      </c>
      <c r="J34" s="147">
        <f>ROUND(((SUM(BF92:BF134))*I34),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48</v>
      </c>
      <c r="F35" s="147">
        <f>ROUND((SUM(BG92:BG134)),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49</v>
      </c>
      <c r="F36" s="147">
        <f>ROUND((SUM(BH92:BH134)),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50</v>
      </c>
      <c r="F37" s="147">
        <f>ROUND((SUM(BI92:BI134)),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51</v>
      </c>
      <c r="E39" s="151"/>
      <c r="F39" s="151"/>
      <c r="G39" s="152" t="s">
        <v>52</v>
      </c>
      <c r="H39" s="153" t="s">
        <v>53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Rekonstrukce sportovního fotbalového areálu Cihelny Rohatec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02.2 - Vyústní objekt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Rohatec</v>
      </c>
      <c r="G52" s="40"/>
      <c r="H52" s="40"/>
      <c r="I52" s="32" t="s">
        <v>23</v>
      </c>
      <c r="J52" s="72" t="str">
        <f>IF(J12="","",J12)</f>
        <v>21. 8. 2020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Rohatec</v>
      </c>
      <c r="G54" s="40"/>
      <c r="H54" s="40"/>
      <c r="I54" s="32" t="s">
        <v>32</v>
      </c>
      <c r="J54" s="36" t="str">
        <f>E21</f>
        <v>Eva Palová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30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Marek Pala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93</v>
      </c>
      <c r="D57" s="162"/>
      <c r="E57" s="162"/>
      <c r="F57" s="162"/>
      <c r="G57" s="162"/>
      <c r="H57" s="162"/>
      <c r="I57" s="162"/>
      <c r="J57" s="163" t="s">
        <v>94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73</v>
      </c>
      <c r="D59" s="40"/>
      <c r="E59" s="40"/>
      <c r="F59" s="40"/>
      <c r="G59" s="40"/>
      <c r="H59" s="40"/>
      <c r="I59" s="40"/>
      <c r="J59" s="102">
        <f>J92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95</v>
      </c>
    </row>
    <row r="60" s="9" customFormat="1" ht="24.96" customHeight="1">
      <c r="A60" s="9"/>
      <c r="B60" s="165"/>
      <c r="C60" s="166"/>
      <c r="D60" s="167" t="s">
        <v>96</v>
      </c>
      <c r="E60" s="168"/>
      <c r="F60" s="168"/>
      <c r="G60" s="168"/>
      <c r="H60" s="168"/>
      <c r="I60" s="168"/>
      <c r="J60" s="169">
        <f>J93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97</v>
      </c>
      <c r="E61" s="174"/>
      <c r="F61" s="174"/>
      <c r="G61" s="174"/>
      <c r="H61" s="174"/>
      <c r="I61" s="174"/>
      <c r="J61" s="175">
        <f>J94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71"/>
      <c r="C62" s="172"/>
      <c r="D62" s="173" t="s">
        <v>98</v>
      </c>
      <c r="E62" s="174"/>
      <c r="F62" s="174"/>
      <c r="G62" s="174"/>
      <c r="H62" s="174"/>
      <c r="I62" s="174"/>
      <c r="J62" s="175">
        <f>J95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71"/>
      <c r="C63" s="172"/>
      <c r="D63" s="173" t="s">
        <v>99</v>
      </c>
      <c r="E63" s="174"/>
      <c r="F63" s="174"/>
      <c r="G63" s="174"/>
      <c r="H63" s="174"/>
      <c r="I63" s="174"/>
      <c r="J63" s="175">
        <f>J98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71"/>
      <c r="C64" s="172"/>
      <c r="D64" s="173" t="s">
        <v>714</v>
      </c>
      <c r="E64" s="174"/>
      <c r="F64" s="174"/>
      <c r="G64" s="174"/>
      <c r="H64" s="174"/>
      <c r="I64" s="174"/>
      <c r="J64" s="175">
        <f>J101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71"/>
      <c r="C65" s="172"/>
      <c r="D65" s="173" t="s">
        <v>100</v>
      </c>
      <c r="E65" s="174"/>
      <c r="F65" s="174"/>
      <c r="G65" s="174"/>
      <c r="H65" s="174"/>
      <c r="I65" s="174"/>
      <c r="J65" s="175">
        <f>J105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71"/>
      <c r="C66" s="172"/>
      <c r="D66" s="173" t="s">
        <v>101</v>
      </c>
      <c r="E66" s="174"/>
      <c r="F66" s="174"/>
      <c r="G66" s="174"/>
      <c r="H66" s="174"/>
      <c r="I66" s="174"/>
      <c r="J66" s="175">
        <f>J114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1"/>
      <c r="C67" s="172"/>
      <c r="D67" s="173" t="s">
        <v>106</v>
      </c>
      <c r="E67" s="174"/>
      <c r="F67" s="174"/>
      <c r="G67" s="174"/>
      <c r="H67" s="174"/>
      <c r="I67" s="174"/>
      <c r="J67" s="175">
        <f>J117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71"/>
      <c r="C68" s="172"/>
      <c r="D68" s="173" t="s">
        <v>107</v>
      </c>
      <c r="E68" s="174"/>
      <c r="F68" s="174"/>
      <c r="G68" s="174"/>
      <c r="H68" s="174"/>
      <c r="I68" s="174"/>
      <c r="J68" s="175">
        <f>J118</f>
        <v>0</v>
      </c>
      <c r="K68" s="172"/>
      <c r="L68" s="17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71"/>
      <c r="C69" s="172"/>
      <c r="D69" s="173" t="s">
        <v>715</v>
      </c>
      <c r="E69" s="174"/>
      <c r="F69" s="174"/>
      <c r="G69" s="174"/>
      <c r="H69" s="174"/>
      <c r="I69" s="174"/>
      <c r="J69" s="175">
        <f>J123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1"/>
      <c r="C70" s="172"/>
      <c r="D70" s="173" t="s">
        <v>113</v>
      </c>
      <c r="E70" s="174"/>
      <c r="F70" s="174"/>
      <c r="G70" s="174"/>
      <c r="H70" s="174"/>
      <c r="I70" s="174"/>
      <c r="J70" s="175">
        <f>J128</f>
        <v>0</v>
      </c>
      <c r="K70" s="172"/>
      <c r="L70" s="17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71"/>
      <c r="C71" s="172"/>
      <c r="D71" s="173" t="s">
        <v>115</v>
      </c>
      <c r="E71" s="174"/>
      <c r="F71" s="174"/>
      <c r="G71" s="174"/>
      <c r="H71" s="174"/>
      <c r="I71" s="174"/>
      <c r="J71" s="175">
        <f>J129</f>
        <v>0</v>
      </c>
      <c r="K71" s="172"/>
      <c r="L71" s="17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1"/>
      <c r="C72" s="172"/>
      <c r="D72" s="173" t="s">
        <v>716</v>
      </c>
      <c r="E72" s="174"/>
      <c r="F72" s="174"/>
      <c r="G72" s="174"/>
      <c r="H72" s="174"/>
      <c r="I72" s="174"/>
      <c r="J72" s="175">
        <f>J133</f>
        <v>0</v>
      </c>
      <c r="K72" s="172"/>
      <c r="L72" s="17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8" s="2" customFormat="1" ht="6.96" customHeight="1">
      <c r="A78" s="38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4.96" customHeight="1">
      <c r="A79" s="38"/>
      <c r="B79" s="39"/>
      <c r="C79" s="23" t="s">
        <v>127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16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160" t="str">
        <f>E7</f>
        <v>Rekonstrukce sportovního fotbalového areálu Cihelny Rohatec</v>
      </c>
      <c r="F82" s="32"/>
      <c r="G82" s="32"/>
      <c r="H82" s="32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90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69" t="str">
        <f>E9</f>
        <v>SO 02.2 - Vyústní objekt</v>
      </c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21</v>
      </c>
      <c r="D86" s="40"/>
      <c r="E86" s="40"/>
      <c r="F86" s="27" t="str">
        <f>F12</f>
        <v>Rohatec</v>
      </c>
      <c r="G86" s="40"/>
      <c r="H86" s="40"/>
      <c r="I86" s="32" t="s">
        <v>23</v>
      </c>
      <c r="J86" s="72" t="str">
        <f>IF(J12="","",J12)</f>
        <v>21. 8. 2020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25</v>
      </c>
      <c r="D88" s="40"/>
      <c r="E88" s="40"/>
      <c r="F88" s="27" t="str">
        <f>E15</f>
        <v>Obec Rohatec</v>
      </c>
      <c r="G88" s="40"/>
      <c r="H88" s="40"/>
      <c r="I88" s="32" t="s">
        <v>32</v>
      </c>
      <c r="J88" s="36" t="str">
        <f>E21</f>
        <v>Eva Palová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30</v>
      </c>
      <c r="D89" s="40"/>
      <c r="E89" s="40"/>
      <c r="F89" s="27" t="str">
        <f>IF(E18="","",E18)</f>
        <v>Vyplň údaj</v>
      </c>
      <c r="G89" s="40"/>
      <c r="H89" s="40"/>
      <c r="I89" s="32" t="s">
        <v>36</v>
      </c>
      <c r="J89" s="36" t="str">
        <f>E24</f>
        <v>Marek Pala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0.32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11" customFormat="1" ht="29.28" customHeight="1">
      <c r="A91" s="177"/>
      <c r="B91" s="178"/>
      <c r="C91" s="179" t="s">
        <v>128</v>
      </c>
      <c r="D91" s="180" t="s">
        <v>60</v>
      </c>
      <c r="E91" s="180" t="s">
        <v>56</v>
      </c>
      <c r="F91" s="180" t="s">
        <v>57</v>
      </c>
      <c r="G91" s="180" t="s">
        <v>129</v>
      </c>
      <c r="H91" s="180" t="s">
        <v>130</v>
      </c>
      <c r="I91" s="180" t="s">
        <v>131</v>
      </c>
      <c r="J91" s="180" t="s">
        <v>94</v>
      </c>
      <c r="K91" s="181" t="s">
        <v>132</v>
      </c>
      <c r="L91" s="182"/>
      <c r="M91" s="92" t="s">
        <v>19</v>
      </c>
      <c r="N91" s="93" t="s">
        <v>45</v>
      </c>
      <c r="O91" s="93" t="s">
        <v>133</v>
      </c>
      <c r="P91" s="93" t="s">
        <v>134</v>
      </c>
      <c r="Q91" s="93" t="s">
        <v>135</v>
      </c>
      <c r="R91" s="93" t="s">
        <v>136</v>
      </c>
      <c r="S91" s="93" t="s">
        <v>137</v>
      </c>
      <c r="T91" s="94" t="s">
        <v>138</v>
      </c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</row>
    <row r="92" s="2" customFormat="1" ht="22.8" customHeight="1">
      <c r="A92" s="38"/>
      <c r="B92" s="39"/>
      <c r="C92" s="99" t="s">
        <v>139</v>
      </c>
      <c r="D92" s="40"/>
      <c r="E92" s="40"/>
      <c r="F92" s="40"/>
      <c r="G92" s="40"/>
      <c r="H92" s="40"/>
      <c r="I92" s="40"/>
      <c r="J92" s="183">
        <f>BK92</f>
        <v>0</v>
      </c>
      <c r="K92" s="40"/>
      <c r="L92" s="44"/>
      <c r="M92" s="95"/>
      <c r="N92" s="184"/>
      <c r="O92" s="96"/>
      <c r="P92" s="185">
        <f>P93</f>
        <v>0</v>
      </c>
      <c r="Q92" s="96"/>
      <c r="R92" s="185">
        <f>R93</f>
        <v>16.866422</v>
      </c>
      <c r="S92" s="96"/>
      <c r="T92" s="186">
        <f>T93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74</v>
      </c>
      <c r="AU92" s="17" t="s">
        <v>95</v>
      </c>
      <c r="BK92" s="187">
        <f>BK93</f>
        <v>0</v>
      </c>
    </row>
    <row r="93" s="12" customFormat="1" ht="25.92" customHeight="1">
      <c r="A93" s="12"/>
      <c r="B93" s="188"/>
      <c r="C93" s="189"/>
      <c r="D93" s="190" t="s">
        <v>74</v>
      </c>
      <c r="E93" s="191" t="s">
        <v>140</v>
      </c>
      <c r="F93" s="191" t="s">
        <v>141</v>
      </c>
      <c r="G93" s="189"/>
      <c r="H93" s="189"/>
      <c r="I93" s="192"/>
      <c r="J93" s="193">
        <f>BK93</f>
        <v>0</v>
      </c>
      <c r="K93" s="189"/>
      <c r="L93" s="194"/>
      <c r="M93" s="195"/>
      <c r="N93" s="196"/>
      <c r="O93" s="196"/>
      <c r="P93" s="197">
        <f>P94+P117+P128+P133</f>
        <v>0</v>
      </c>
      <c r="Q93" s="196"/>
      <c r="R93" s="197">
        <f>R94+R117+R128+R133</f>
        <v>16.866422</v>
      </c>
      <c r="S93" s="196"/>
      <c r="T93" s="198">
        <f>T94+T117+T128+T133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99" t="s">
        <v>83</v>
      </c>
      <c r="AT93" s="200" t="s">
        <v>74</v>
      </c>
      <c r="AU93" s="200" t="s">
        <v>75</v>
      </c>
      <c r="AY93" s="199" t="s">
        <v>142</v>
      </c>
      <c r="BK93" s="201">
        <f>BK94+BK117+BK128+BK133</f>
        <v>0</v>
      </c>
    </row>
    <row r="94" s="12" customFormat="1" ht="22.8" customHeight="1">
      <c r="A94" s="12"/>
      <c r="B94" s="188"/>
      <c r="C94" s="189"/>
      <c r="D94" s="190" t="s">
        <v>74</v>
      </c>
      <c r="E94" s="202" t="s">
        <v>83</v>
      </c>
      <c r="F94" s="202" t="s">
        <v>143</v>
      </c>
      <c r="G94" s="189"/>
      <c r="H94" s="189"/>
      <c r="I94" s="192"/>
      <c r="J94" s="203">
        <f>BK94</f>
        <v>0</v>
      </c>
      <c r="K94" s="189"/>
      <c r="L94" s="194"/>
      <c r="M94" s="195"/>
      <c r="N94" s="196"/>
      <c r="O94" s="196"/>
      <c r="P94" s="197">
        <f>P95+P98+P101+P105+P114</f>
        <v>0</v>
      </c>
      <c r="Q94" s="196"/>
      <c r="R94" s="197">
        <f>R95+R98+R101+R105+R114</f>
        <v>0.03968</v>
      </c>
      <c r="S94" s="196"/>
      <c r="T94" s="198">
        <f>T95+T98+T101+T105+T114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99" t="s">
        <v>83</v>
      </c>
      <c r="AT94" s="200" t="s">
        <v>74</v>
      </c>
      <c r="AU94" s="200" t="s">
        <v>83</v>
      </c>
      <c r="AY94" s="199" t="s">
        <v>142</v>
      </c>
      <c r="BK94" s="201">
        <f>BK95+BK98+BK101+BK105+BK114</f>
        <v>0</v>
      </c>
    </row>
    <row r="95" s="12" customFormat="1" ht="20.88" customHeight="1">
      <c r="A95" s="12"/>
      <c r="B95" s="188"/>
      <c r="C95" s="189"/>
      <c r="D95" s="190" t="s">
        <v>74</v>
      </c>
      <c r="E95" s="202" t="s">
        <v>144</v>
      </c>
      <c r="F95" s="202" t="s">
        <v>145</v>
      </c>
      <c r="G95" s="189"/>
      <c r="H95" s="189"/>
      <c r="I95" s="192"/>
      <c r="J95" s="203">
        <f>BK95</f>
        <v>0</v>
      </c>
      <c r="K95" s="189"/>
      <c r="L95" s="194"/>
      <c r="M95" s="195"/>
      <c r="N95" s="196"/>
      <c r="O95" s="196"/>
      <c r="P95" s="197">
        <f>SUM(P96:P97)</f>
        <v>0</v>
      </c>
      <c r="Q95" s="196"/>
      <c r="R95" s="197">
        <f>SUM(R96:R97)</f>
        <v>0</v>
      </c>
      <c r="S95" s="196"/>
      <c r="T95" s="198">
        <f>SUM(T96:T97)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99" t="s">
        <v>83</v>
      </c>
      <c r="AT95" s="200" t="s">
        <v>74</v>
      </c>
      <c r="AU95" s="200" t="s">
        <v>85</v>
      </c>
      <c r="AY95" s="199" t="s">
        <v>142</v>
      </c>
      <c r="BK95" s="201">
        <f>SUM(BK96:BK97)</f>
        <v>0</v>
      </c>
    </row>
    <row r="96" s="2" customFormat="1" ht="24.15" customHeight="1">
      <c r="A96" s="38"/>
      <c r="B96" s="39"/>
      <c r="C96" s="204" t="s">
        <v>83</v>
      </c>
      <c r="D96" s="204" t="s">
        <v>146</v>
      </c>
      <c r="E96" s="205" t="s">
        <v>717</v>
      </c>
      <c r="F96" s="206" t="s">
        <v>718</v>
      </c>
      <c r="G96" s="207" t="s">
        <v>160</v>
      </c>
      <c r="H96" s="208">
        <v>4.5899999999999999</v>
      </c>
      <c r="I96" s="209"/>
      <c r="J96" s="210">
        <f>ROUND(I96*H96,2)</f>
        <v>0</v>
      </c>
      <c r="K96" s="206" t="s">
        <v>150</v>
      </c>
      <c r="L96" s="44"/>
      <c r="M96" s="211" t="s">
        <v>19</v>
      </c>
      <c r="N96" s="212" t="s">
        <v>46</v>
      </c>
      <c r="O96" s="84"/>
      <c r="P96" s="213">
        <f>O96*H96</f>
        <v>0</v>
      </c>
      <c r="Q96" s="213">
        <v>0</v>
      </c>
      <c r="R96" s="213">
        <f>Q96*H96</f>
        <v>0</v>
      </c>
      <c r="S96" s="213">
        <v>0</v>
      </c>
      <c r="T96" s="214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5" t="s">
        <v>151</v>
      </c>
      <c r="AT96" s="215" t="s">
        <v>146</v>
      </c>
      <c r="AU96" s="215" t="s">
        <v>152</v>
      </c>
      <c r="AY96" s="17" t="s">
        <v>142</v>
      </c>
      <c r="BE96" s="216">
        <f>IF(N96="základní",J96,0)</f>
        <v>0</v>
      </c>
      <c r="BF96" s="216">
        <f>IF(N96="snížená",J96,0)</f>
        <v>0</v>
      </c>
      <c r="BG96" s="216">
        <f>IF(N96="zákl. přenesená",J96,0)</f>
        <v>0</v>
      </c>
      <c r="BH96" s="216">
        <f>IF(N96="sníž. přenesená",J96,0)</f>
        <v>0</v>
      </c>
      <c r="BI96" s="216">
        <f>IF(N96="nulová",J96,0)</f>
        <v>0</v>
      </c>
      <c r="BJ96" s="17" t="s">
        <v>83</v>
      </c>
      <c r="BK96" s="216">
        <f>ROUND(I96*H96,2)</f>
        <v>0</v>
      </c>
      <c r="BL96" s="17" t="s">
        <v>151</v>
      </c>
      <c r="BM96" s="215" t="s">
        <v>719</v>
      </c>
    </row>
    <row r="97" s="14" customFormat="1">
      <c r="A97" s="14"/>
      <c r="B97" s="228"/>
      <c r="C97" s="229"/>
      <c r="D97" s="219" t="s">
        <v>154</v>
      </c>
      <c r="E97" s="230" t="s">
        <v>19</v>
      </c>
      <c r="F97" s="231" t="s">
        <v>720</v>
      </c>
      <c r="G97" s="229"/>
      <c r="H97" s="232">
        <v>4.5899999999999999</v>
      </c>
      <c r="I97" s="233"/>
      <c r="J97" s="229"/>
      <c r="K97" s="229"/>
      <c r="L97" s="234"/>
      <c r="M97" s="235"/>
      <c r="N97" s="236"/>
      <c r="O97" s="236"/>
      <c r="P97" s="236"/>
      <c r="Q97" s="236"/>
      <c r="R97" s="236"/>
      <c r="S97" s="236"/>
      <c r="T97" s="237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38" t="s">
        <v>154</v>
      </c>
      <c r="AU97" s="238" t="s">
        <v>152</v>
      </c>
      <c r="AV97" s="14" t="s">
        <v>85</v>
      </c>
      <c r="AW97" s="14" t="s">
        <v>35</v>
      </c>
      <c r="AX97" s="14" t="s">
        <v>75</v>
      </c>
      <c r="AY97" s="238" t="s">
        <v>142</v>
      </c>
    </row>
    <row r="98" s="12" customFormat="1" ht="20.88" customHeight="1">
      <c r="A98" s="12"/>
      <c r="B98" s="188"/>
      <c r="C98" s="189"/>
      <c r="D98" s="190" t="s">
        <v>74</v>
      </c>
      <c r="E98" s="202" t="s">
        <v>169</v>
      </c>
      <c r="F98" s="202" t="s">
        <v>170</v>
      </c>
      <c r="G98" s="189"/>
      <c r="H98" s="189"/>
      <c r="I98" s="192"/>
      <c r="J98" s="203">
        <f>BK98</f>
        <v>0</v>
      </c>
      <c r="K98" s="189"/>
      <c r="L98" s="194"/>
      <c r="M98" s="195"/>
      <c r="N98" s="196"/>
      <c r="O98" s="196"/>
      <c r="P98" s="197">
        <f>SUM(P99:P100)</f>
        <v>0</v>
      </c>
      <c r="Q98" s="196"/>
      <c r="R98" s="197">
        <f>SUM(R99:R100)</f>
        <v>0</v>
      </c>
      <c r="S98" s="196"/>
      <c r="T98" s="198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99" t="s">
        <v>83</v>
      </c>
      <c r="AT98" s="200" t="s">
        <v>74</v>
      </c>
      <c r="AU98" s="200" t="s">
        <v>85</v>
      </c>
      <c r="AY98" s="199" t="s">
        <v>142</v>
      </c>
      <c r="BK98" s="201">
        <f>SUM(BK99:BK100)</f>
        <v>0</v>
      </c>
    </row>
    <row r="99" s="2" customFormat="1" ht="37.8" customHeight="1">
      <c r="A99" s="38"/>
      <c r="B99" s="39"/>
      <c r="C99" s="204" t="s">
        <v>85</v>
      </c>
      <c r="D99" s="204" t="s">
        <v>146</v>
      </c>
      <c r="E99" s="205" t="s">
        <v>721</v>
      </c>
      <c r="F99" s="206" t="s">
        <v>722</v>
      </c>
      <c r="G99" s="207" t="s">
        <v>160</v>
      </c>
      <c r="H99" s="208">
        <v>1.2</v>
      </c>
      <c r="I99" s="209"/>
      <c r="J99" s="210">
        <f>ROUND(I99*H99,2)</f>
        <v>0</v>
      </c>
      <c r="K99" s="206" t="s">
        <v>150</v>
      </c>
      <c r="L99" s="44"/>
      <c r="M99" s="211" t="s">
        <v>19</v>
      </c>
      <c r="N99" s="212" t="s">
        <v>46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151</v>
      </c>
      <c r="AT99" s="215" t="s">
        <v>146</v>
      </c>
      <c r="AU99" s="215" t="s">
        <v>152</v>
      </c>
      <c r="AY99" s="17" t="s">
        <v>142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83</v>
      </c>
      <c r="BK99" s="216">
        <f>ROUND(I99*H99,2)</f>
        <v>0</v>
      </c>
      <c r="BL99" s="17" t="s">
        <v>151</v>
      </c>
      <c r="BM99" s="215" t="s">
        <v>723</v>
      </c>
    </row>
    <row r="100" s="14" customFormat="1">
      <c r="A100" s="14"/>
      <c r="B100" s="228"/>
      <c r="C100" s="229"/>
      <c r="D100" s="219" t="s">
        <v>154</v>
      </c>
      <c r="E100" s="230" t="s">
        <v>19</v>
      </c>
      <c r="F100" s="231" t="s">
        <v>724</v>
      </c>
      <c r="G100" s="229"/>
      <c r="H100" s="232">
        <v>1.2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38" t="s">
        <v>154</v>
      </c>
      <c r="AU100" s="238" t="s">
        <v>152</v>
      </c>
      <c r="AV100" s="14" t="s">
        <v>85</v>
      </c>
      <c r="AW100" s="14" t="s">
        <v>35</v>
      </c>
      <c r="AX100" s="14" t="s">
        <v>75</v>
      </c>
      <c r="AY100" s="238" t="s">
        <v>142</v>
      </c>
    </row>
    <row r="101" s="12" customFormat="1" ht="20.88" customHeight="1">
      <c r="A101" s="12"/>
      <c r="B101" s="188"/>
      <c r="C101" s="189"/>
      <c r="D101" s="190" t="s">
        <v>74</v>
      </c>
      <c r="E101" s="202" t="s">
        <v>8</v>
      </c>
      <c r="F101" s="202" t="s">
        <v>725</v>
      </c>
      <c r="G101" s="189"/>
      <c r="H101" s="189"/>
      <c r="I101" s="192"/>
      <c r="J101" s="203">
        <f>BK101</f>
        <v>0</v>
      </c>
      <c r="K101" s="189"/>
      <c r="L101" s="194"/>
      <c r="M101" s="195"/>
      <c r="N101" s="196"/>
      <c r="O101" s="196"/>
      <c r="P101" s="197">
        <f>SUM(P102:P104)</f>
        <v>0</v>
      </c>
      <c r="Q101" s="196"/>
      <c r="R101" s="197">
        <f>SUM(R102:R104)</f>
        <v>0.03968</v>
      </c>
      <c r="S101" s="196"/>
      <c r="T101" s="198">
        <f>SUM(T102:T104)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99" t="s">
        <v>83</v>
      </c>
      <c r="AT101" s="200" t="s">
        <v>74</v>
      </c>
      <c r="AU101" s="200" t="s">
        <v>85</v>
      </c>
      <c r="AY101" s="199" t="s">
        <v>142</v>
      </c>
      <c r="BK101" s="201">
        <f>SUM(BK102:BK104)</f>
        <v>0</v>
      </c>
    </row>
    <row r="102" s="2" customFormat="1" ht="37.8" customHeight="1">
      <c r="A102" s="38"/>
      <c r="B102" s="39"/>
      <c r="C102" s="204" t="s">
        <v>152</v>
      </c>
      <c r="D102" s="204" t="s">
        <v>146</v>
      </c>
      <c r="E102" s="205" t="s">
        <v>726</v>
      </c>
      <c r="F102" s="206" t="s">
        <v>727</v>
      </c>
      <c r="G102" s="207" t="s">
        <v>149</v>
      </c>
      <c r="H102" s="208">
        <v>8</v>
      </c>
      <c r="I102" s="209"/>
      <c r="J102" s="210">
        <f>ROUND(I102*H102,2)</f>
        <v>0</v>
      </c>
      <c r="K102" s="206" t="s">
        <v>150</v>
      </c>
      <c r="L102" s="44"/>
      <c r="M102" s="211" t="s">
        <v>19</v>
      </c>
      <c r="N102" s="212" t="s">
        <v>46</v>
      </c>
      <c r="O102" s="84"/>
      <c r="P102" s="213">
        <f>O102*H102</f>
        <v>0</v>
      </c>
      <c r="Q102" s="213">
        <v>0.00496</v>
      </c>
      <c r="R102" s="213">
        <f>Q102*H102</f>
        <v>0.03968</v>
      </c>
      <c r="S102" s="213">
        <v>0</v>
      </c>
      <c r="T102" s="214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5" t="s">
        <v>151</v>
      </c>
      <c r="AT102" s="215" t="s">
        <v>146</v>
      </c>
      <c r="AU102" s="215" t="s">
        <v>152</v>
      </c>
      <c r="AY102" s="17" t="s">
        <v>142</v>
      </c>
      <c r="BE102" s="216">
        <f>IF(N102="základní",J102,0)</f>
        <v>0</v>
      </c>
      <c r="BF102" s="216">
        <f>IF(N102="snížená",J102,0)</f>
        <v>0</v>
      </c>
      <c r="BG102" s="216">
        <f>IF(N102="zákl. přenesená",J102,0)</f>
        <v>0</v>
      </c>
      <c r="BH102" s="216">
        <f>IF(N102="sníž. přenesená",J102,0)</f>
        <v>0</v>
      </c>
      <c r="BI102" s="216">
        <f>IF(N102="nulová",J102,0)</f>
        <v>0</v>
      </c>
      <c r="BJ102" s="17" t="s">
        <v>83</v>
      </c>
      <c r="BK102" s="216">
        <f>ROUND(I102*H102,2)</f>
        <v>0</v>
      </c>
      <c r="BL102" s="17" t="s">
        <v>151</v>
      </c>
      <c r="BM102" s="215" t="s">
        <v>728</v>
      </c>
    </row>
    <row r="103" s="14" customFormat="1">
      <c r="A103" s="14"/>
      <c r="B103" s="228"/>
      <c r="C103" s="229"/>
      <c r="D103" s="219" t="s">
        <v>154</v>
      </c>
      <c r="E103" s="230" t="s">
        <v>19</v>
      </c>
      <c r="F103" s="231" t="s">
        <v>729</v>
      </c>
      <c r="G103" s="229"/>
      <c r="H103" s="232">
        <v>8</v>
      </c>
      <c r="I103" s="233"/>
      <c r="J103" s="229"/>
      <c r="K103" s="229"/>
      <c r="L103" s="234"/>
      <c r="M103" s="235"/>
      <c r="N103" s="236"/>
      <c r="O103" s="236"/>
      <c r="P103" s="236"/>
      <c r="Q103" s="236"/>
      <c r="R103" s="236"/>
      <c r="S103" s="236"/>
      <c r="T103" s="237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38" t="s">
        <v>154</v>
      </c>
      <c r="AU103" s="238" t="s">
        <v>152</v>
      </c>
      <c r="AV103" s="14" t="s">
        <v>85</v>
      </c>
      <c r="AW103" s="14" t="s">
        <v>35</v>
      </c>
      <c r="AX103" s="14" t="s">
        <v>75</v>
      </c>
      <c r="AY103" s="238" t="s">
        <v>142</v>
      </c>
    </row>
    <row r="104" s="2" customFormat="1" ht="37.8" customHeight="1">
      <c r="A104" s="38"/>
      <c r="B104" s="39"/>
      <c r="C104" s="204" t="s">
        <v>151</v>
      </c>
      <c r="D104" s="204" t="s">
        <v>146</v>
      </c>
      <c r="E104" s="205" t="s">
        <v>730</v>
      </c>
      <c r="F104" s="206" t="s">
        <v>731</v>
      </c>
      <c r="G104" s="207" t="s">
        <v>149</v>
      </c>
      <c r="H104" s="208">
        <v>8</v>
      </c>
      <c r="I104" s="209"/>
      <c r="J104" s="210">
        <f>ROUND(I104*H104,2)</f>
        <v>0</v>
      </c>
      <c r="K104" s="206" t="s">
        <v>150</v>
      </c>
      <c r="L104" s="44"/>
      <c r="M104" s="211" t="s">
        <v>19</v>
      </c>
      <c r="N104" s="212" t="s">
        <v>46</v>
      </c>
      <c r="O104" s="84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5" t="s">
        <v>151</v>
      </c>
      <c r="AT104" s="215" t="s">
        <v>146</v>
      </c>
      <c r="AU104" s="215" t="s">
        <v>152</v>
      </c>
      <c r="AY104" s="17" t="s">
        <v>142</v>
      </c>
      <c r="BE104" s="216">
        <f>IF(N104="základní",J104,0)</f>
        <v>0</v>
      </c>
      <c r="BF104" s="216">
        <f>IF(N104="snížená",J104,0)</f>
        <v>0</v>
      </c>
      <c r="BG104" s="216">
        <f>IF(N104="zákl. přenesená",J104,0)</f>
        <v>0</v>
      </c>
      <c r="BH104" s="216">
        <f>IF(N104="sníž. přenesená",J104,0)</f>
        <v>0</v>
      </c>
      <c r="BI104" s="216">
        <f>IF(N104="nulová",J104,0)</f>
        <v>0</v>
      </c>
      <c r="BJ104" s="17" t="s">
        <v>83</v>
      </c>
      <c r="BK104" s="216">
        <f>ROUND(I104*H104,2)</f>
        <v>0</v>
      </c>
      <c r="BL104" s="17" t="s">
        <v>151</v>
      </c>
      <c r="BM104" s="215" t="s">
        <v>732</v>
      </c>
    </row>
    <row r="105" s="12" customFormat="1" ht="20.88" customHeight="1">
      <c r="A105" s="12"/>
      <c r="B105" s="188"/>
      <c r="C105" s="189"/>
      <c r="D105" s="190" t="s">
        <v>74</v>
      </c>
      <c r="E105" s="202" t="s">
        <v>206</v>
      </c>
      <c r="F105" s="202" t="s">
        <v>207</v>
      </c>
      <c r="G105" s="189"/>
      <c r="H105" s="189"/>
      <c r="I105" s="192"/>
      <c r="J105" s="203">
        <f>BK105</f>
        <v>0</v>
      </c>
      <c r="K105" s="189"/>
      <c r="L105" s="194"/>
      <c r="M105" s="195"/>
      <c r="N105" s="196"/>
      <c r="O105" s="196"/>
      <c r="P105" s="197">
        <f>SUM(P106:P113)</f>
        <v>0</v>
      </c>
      <c r="Q105" s="196"/>
      <c r="R105" s="197">
        <f>SUM(R106:R113)</f>
        <v>0</v>
      </c>
      <c r="S105" s="196"/>
      <c r="T105" s="198">
        <f>SUM(T106:T113)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99" t="s">
        <v>83</v>
      </c>
      <c r="AT105" s="200" t="s">
        <v>74</v>
      </c>
      <c r="AU105" s="200" t="s">
        <v>85</v>
      </c>
      <c r="AY105" s="199" t="s">
        <v>142</v>
      </c>
      <c r="BK105" s="201">
        <f>SUM(BK106:BK113)</f>
        <v>0</v>
      </c>
    </row>
    <row r="106" s="2" customFormat="1" ht="62.7" customHeight="1">
      <c r="A106" s="38"/>
      <c r="B106" s="39"/>
      <c r="C106" s="204" t="s">
        <v>196</v>
      </c>
      <c r="D106" s="204" t="s">
        <v>146</v>
      </c>
      <c r="E106" s="205" t="s">
        <v>209</v>
      </c>
      <c r="F106" s="206" t="s">
        <v>210</v>
      </c>
      <c r="G106" s="207" t="s">
        <v>160</v>
      </c>
      <c r="H106" s="208">
        <v>5.79</v>
      </c>
      <c r="I106" s="209"/>
      <c r="J106" s="210">
        <f>ROUND(I106*H106,2)</f>
        <v>0</v>
      </c>
      <c r="K106" s="206" t="s">
        <v>150</v>
      </c>
      <c r="L106" s="44"/>
      <c r="M106" s="211" t="s">
        <v>19</v>
      </c>
      <c r="N106" s="212" t="s">
        <v>46</v>
      </c>
      <c r="O106" s="84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5" t="s">
        <v>151</v>
      </c>
      <c r="AT106" s="215" t="s">
        <v>146</v>
      </c>
      <c r="AU106" s="215" t="s">
        <v>152</v>
      </c>
      <c r="AY106" s="17" t="s">
        <v>142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83</v>
      </c>
      <c r="BK106" s="216">
        <f>ROUND(I106*H106,2)</f>
        <v>0</v>
      </c>
      <c r="BL106" s="17" t="s">
        <v>151</v>
      </c>
      <c r="BM106" s="215" t="s">
        <v>733</v>
      </c>
    </row>
    <row r="107" s="14" customFormat="1">
      <c r="A107" s="14"/>
      <c r="B107" s="228"/>
      <c r="C107" s="229"/>
      <c r="D107" s="219" t="s">
        <v>154</v>
      </c>
      <c r="E107" s="230" t="s">
        <v>19</v>
      </c>
      <c r="F107" s="231" t="s">
        <v>734</v>
      </c>
      <c r="G107" s="229"/>
      <c r="H107" s="232">
        <v>5.79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38" t="s">
        <v>154</v>
      </c>
      <c r="AU107" s="238" t="s">
        <v>152</v>
      </c>
      <c r="AV107" s="14" t="s">
        <v>85</v>
      </c>
      <c r="AW107" s="14" t="s">
        <v>35</v>
      </c>
      <c r="AX107" s="14" t="s">
        <v>75</v>
      </c>
      <c r="AY107" s="238" t="s">
        <v>142</v>
      </c>
    </row>
    <row r="108" s="2" customFormat="1" ht="62.7" customHeight="1">
      <c r="A108" s="38"/>
      <c r="B108" s="39"/>
      <c r="C108" s="204" t="s">
        <v>208</v>
      </c>
      <c r="D108" s="204" t="s">
        <v>146</v>
      </c>
      <c r="E108" s="205" t="s">
        <v>222</v>
      </c>
      <c r="F108" s="206" t="s">
        <v>223</v>
      </c>
      <c r="G108" s="207" t="s">
        <v>160</v>
      </c>
      <c r="H108" s="208">
        <v>5.79</v>
      </c>
      <c r="I108" s="209"/>
      <c r="J108" s="210">
        <f>ROUND(I108*H108,2)</f>
        <v>0</v>
      </c>
      <c r="K108" s="206" t="s">
        <v>150</v>
      </c>
      <c r="L108" s="44"/>
      <c r="M108" s="211" t="s">
        <v>19</v>
      </c>
      <c r="N108" s="212" t="s">
        <v>46</v>
      </c>
      <c r="O108" s="84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5" t="s">
        <v>151</v>
      </c>
      <c r="AT108" s="215" t="s">
        <v>146</v>
      </c>
      <c r="AU108" s="215" t="s">
        <v>152</v>
      </c>
      <c r="AY108" s="17" t="s">
        <v>142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83</v>
      </c>
      <c r="BK108" s="216">
        <f>ROUND(I108*H108,2)</f>
        <v>0</v>
      </c>
      <c r="BL108" s="17" t="s">
        <v>151</v>
      </c>
      <c r="BM108" s="215" t="s">
        <v>735</v>
      </c>
    </row>
    <row r="109" s="14" customFormat="1">
      <c r="A109" s="14"/>
      <c r="B109" s="228"/>
      <c r="C109" s="229"/>
      <c r="D109" s="219" t="s">
        <v>154</v>
      </c>
      <c r="E109" s="230" t="s">
        <v>19</v>
      </c>
      <c r="F109" s="231" t="s">
        <v>734</v>
      </c>
      <c r="G109" s="229"/>
      <c r="H109" s="232">
        <v>5.79</v>
      </c>
      <c r="I109" s="233"/>
      <c r="J109" s="229"/>
      <c r="K109" s="229"/>
      <c r="L109" s="234"/>
      <c r="M109" s="235"/>
      <c r="N109" s="236"/>
      <c r="O109" s="236"/>
      <c r="P109" s="236"/>
      <c r="Q109" s="236"/>
      <c r="R109" s="236"/>
      <c r="S109" s="236"/>
      <c r="T109" s="237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38" t="s">
        <v>154</v>
      </c>
      <c r="AU109" s="238" t="s">
        <v>152</v>
      </c>
      <c r="AV109" s="14" t="s">
        <v>85</v>
      </c>
      <c r="AW109" s="14" t="s">
        <v>35</v>
      </c>
      <c r="AX109" s="14" t="s">
        <v>75</v>
      </c>
      <c r="AY109" s="238" t="s">
        <v>142</v>
      </c>
    </row>
    <row r="110" s="2" customFormat="1" ht="62.7" customHeight="1">
      <c r="A110" s="38"/>
      <c r="B110" s="39"/>
      <c r="C110" s="204" t="s">
        <v>221</v>
      </c>
      <c r="D110" s="204" t="s">
        <v>146</v>
      </c>
      <c r="E110" s="205" t="s">
        <v>228</v>
      </c>
      <c r="F110" s="206" t="s">
        <v>229</v>
      </c>
      <c r="G110" s="207" t="s">
        <v>160</v>
      </c>
      <c r="H110" s="208">
        <v>5.79</v>
      </c>
      <c r="I110" s="209"/>
      <c r="J110" s="210">
        <f>ROUND(I110*H110,2)</f>
        <v>0</v>
      </c>
      <c r="K110" s="206" t="s">
        <v>150</v>
      </c>
      <c r="L110" s="44"/>
      <c r="M110" s="211" t="s">
        <v>19</v>
      </c>
      <c r="N110" s="212" t="s">
        <v>46</v>
      </c>
      <c r="O110" s="84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151</v>
      </c>
      <c r="AT110" s="215" t="s">
        <v>146</v>
      </c>
      <c r="AU110" s="215" t="s">
        <v>152</v>
      </c>
      <c r="AY110" s="17" t="s">
        <v>142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83</v>
      </c>
      <c r="BK110" s="216">
        <f>ROUND(I110*H110,2)</f>
        <v>0</v>
      </c>
      <c r="BL110" s="17" t="s">
        <v>151</v>
      </c>
      <c r="BM110" s="215" t="s">
        <v>736</v>
      </c>
    </row>
    <row r="111" s="14" customFormat="1">
      <c r="A111" s="14"/>
      <c r="B111" s="228"/>
      <c r="C111" s="229"/>
      <c r="D111" s="219" t="s">
        <v>154</v>
      </c>
      <c r="E111" s="230" t="s">
        <v>19</v>
      </c>
      <c r="F111" s="231" t="s">
        <v>734</v>
      </c>
      <c r="G111" s="229"/>
      <c r="H111" s="232">
        <v>5.79</v>
      </c>
      <c r="I111" s="233"/>
      <c r="J111" s="229"/>
      <c r="K111" s="229"/>
      <c r="L111" s="234"/>
      <c r="M111" s="235"/>
      <c r="N111" s="236"/>
      <c r="O111" s="236"/>
      <c r="P111" s="236"/>
      <c r="Q111" s="236"/>
      <c r="R111" s="236"/>
      <c r="S111" s="236"/>
      <c r="T111" s="237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38" t="s">
        <v>154</v>
      </c>
      <c r="AU111" s="238" t="s">
        <v>152</v>
      </c>
      <c r="AV111" s="14" t="s">
        <v>85</v>
      </c>
      <c r="AW111" s="14" t="s">
        <v>35</v>
      </c>
      <c r="AX111" s="14" t="s">
        <v>75</v>
      </c>
      <c r="AY111" s="238" t="s">
        <v>142</v>
      </c>
    </row>
    <row r="112" s="2" customFormat="1" ht="37.8" customHeight="1">
      <c r="A112" s="38"/>
      <c r="B112" s="39"/>
      <c r="C112" s="204" t="s">
        <v>227</v>
      </c>
      <c r="D112" s="204" t="s">
        <v>146</v>
      </c>
      <c r="E112" s="205" t="s">
        <v>234</v>
      </c>
      <c r="F112" s="206" t="s">
        <v>235</v>
      </c>
      <c r="G112" s="207" t="s">
        <v>160</v>
      </c>
      <c r="H112" s="208">
        <v>5.79</v>
      </c>
      <c r="I112" s="209"/>
      <c r="J112" s="210">
        <f>ROUND(I112*H112,2)</f>
        <v>0</v>
      </c>
      <c r="K112" s="206" t="s">
        <v>150</v>
      </c>
      <c r="L112" s="44"/>
      <c r="M112" s="211" t="s">
        <v>19</v>
      </c>
      <c r="N112" s="212" t="s">
        <v>46</v>
      </c>
      <c r="O112" s="84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5" t="s">
        <v>151</v>
      </c>
      <c r="AT112" s="215" t="s">
        <v>146</v>
      </c>
      <c r="AU112" s="215" t="s">
        <v>152</v>
      </c>
      <c r="AY112" s="17" t="s">
        <v>142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7" t="s">
        <v>83</v>
      </c>
      <c r="BK112" s="216">
        <f>ROUND(I112*H112,2)</f>
        <v>0</v>
      </c>
      <c r="BL112" s="17" t="s">
        <v>151</v>
      </c>
      <c r="BM112" s="215" t="s">
        <v>737</v>
      </c>
    </row>
    <row r="113" s="14" customFormat="1">
      <c r="A113" s="14"/>
      <c r="B113" s="228"/>
      <c r="C113" s="229"/>
      <c r="D113" s="219" t="s">
        <v>154</v>
      </c>
      <c r="E113" s="230" t="s">
        <v>19</v>
      </c>
      <c r="F113" s="231" t="s">
        <v>734</v>
      </c>
      <c r="G113" s="229"/>
      <c r="H113" s="232">
        <v>5.79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38" t="s">
        <v>154</v>
      </c>
      <c r="AU113" s="238" t="s">
        <v>152</v>
      </c>
      <c r="AV113" s="14" t="s">
        <v>85</v>
      </c>
      <c r="AW113" s="14" t="s">
        <v>35</v>
      </c>
      <c r="AX113" s="14" t="s">
        <v>75</v>
      </c>
      <c r="AY113" s="238" t="s">
        <v>142</v>
      </c>
    </row>
    <row r="114" s="12" customFormat="1" ht="20.88" customHeight="1">
      <c r="A114" s="12"/>
      <c r="B114" s="188"/>
      <c r="C114" s="189"/>
      <c r="D114" s="190" t="s">
        <v>74</v>
      </c>
      <c r="E114" s="202" t="s">
        <v>237</v>
      </c>
      <c r="F114" s="202" t="s">
        <v>238</v>
      </c>
      <c r="G114" s="189"/>
      <c r="H114" s="189"/>
      <c r="I114" s="192"/>
      <c r="J114" s="203">
        <f>BK114</f>
        <v>0</v>
      </c>
      <c r="K114" s="189"/>
      <c r="L114" s="194"/>
      <c r="M114" s="195"/>
      <c r="N114" s="196"/>
      <c r="O114" s="196"/>
      <c r="P114" s="197">
        <f>SUM(P115:P116)</f>
        <v>0</v>
      </c>
      <c r="Q114" s="196"/>
      <c r="R114" s="197">
        <f>SUM(R115:R116)</f>
        <v>0</v>
      </c>
      <c r="S114" s="196"/>
      <c r="T114" s="198">
        <f>SUM(T115:T116)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99" t="s">
        <v>83</v>
      </c>
      <c r="AT114" s="200" t="s">
        <v>74</v>
      </c>
      <c r="AU114" s="200" t="s">
        <v>85</v>
      </c>
      <c r="AY114" s="199" t="s">
        <v>142</v>
      </c>
      <c r="BK114" s="201">
        <f>SUM(BK115:BK116)</f>
        <v>0</v>
      </c>
    </row>
    <row r="115" s="2" customFormat="1" ht="37.8" customHeight="1">
      <c r="A115" s="38"/>
      <c r="B115" s="39"/>
      <c r="C115" s="204" t="s">
        <v>233</v>
      </c>
      <c r="D115" s="204" t="s">
        <v>146</v>
      </c>
      <c r="E115" s="205" t="s">
        <v>245</v>
      </c>
      <c r="F115" s="206" t="s">
        <v>246</v>
      </c>
      <c r="G115" s="207" t="s">
        <v>247</v>
      </c>
      <c r="H115" s="208">
        <v>11.58</v>
      </c>
      <c r="I115" s="209"/>
      <c r="J115" s="210">
        <f>ROUND(I115*H115,2)</f>
        <v>0</v>
      </c>
      <c r="K115" s="206" t="s">
        <v>150</v>
      </c>
      <c r="L115" s="44"/>
      <c r="M115" s="211" t="s">
        <v>19</v>
      </c>
      <c r="N115" s="212" t="s">
        <v>46</v>
      </c>
      <c r="O115" s="84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5" t="s">
        <v>151</v>
      </c>
      <c r="AT115" s="215" t="s">
        <v>146</v>
      </c>
      <c r="AU115" s="215" t="s">
        <v>152</v>
      </c>
      <c r="AY115" s="17" t="s">
        <v>142</v>
      </c>
      <c r="BE115" s="216">
        <f>IF(N115="základní",J115,0)</f>
        <v>0</v>
      </c>
      <c r="BF115" s="216">
        <f>IF(N115="snížená",J115,0)</f>
        <v>0</v>
      </c>
      <c r="BG115" s="216">
        <f>IF(N115="zákl. přenesená",J115,0)</f>
        <v>0</v>
      </c>
      <c r="BH115" s="216">
        <f>IF(N115="sníž. přenesená",J115,0)</f>
        <v>0</v>
      </c>
      <c r="BI115" s="216">
        <f>IF(N115="nulová",J115,0)</f>
        <v>0</v>
      </c>
      <c r="BJ115" s="17" t="s">
        <v>83</v>
      </c>
      <c r="BK115" s="216">
        <f>ROUND(I115*H115,2)</f>
        <v>0</v>
      </c>
      <c r="BL115" s="17" t="s">
        <v>151</v>
      </c>
      <c r="BM115" s="215" t="s">
        <v>738</v>
      </c>
    </row>
    <row r="116" s="14" customFormat="1">
      <c r="A116" s="14"/>
      <c r="B116" s="228"/>
      <c r="C116" s="229"/>
      <c r="D116" s="219" t="s">
        <v>154</v>
      </c>
      <c r="E116" s="230" t="s">
        <v>19</v>
      </c>
      <c r="F116" s="231" t="s">
        <v>739</v>
      </c>
      <c r="G116" s="229"/>
      <c r="H116" s="232">
        <v>11.58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38" t="s">
        <v>154</v>
      </c>
      <c r="AU116" s="238" t="s">
        <v>152</v>
      </c>
      <c r="AV116" s="14" t="s">
        <v>85</v>
      </c>
      <c r="AW116" s="14" t="s">
        <v>35</v>
      </c>
      <c r="AX116" s="14" t="s">
        <v>75</v>
      </c>
      <c r="AY116" s="238" t="s">
        <v>142</v>
      </c>
    </row>
    <row r="117" s="12" customFormat="1" ht="22.8" customHeight="1">
      <c r="A117" s="12"/>
      <c r="B117" s="188"/>
      <c r="C117" s="189"/>
      <c r="D117" s="190" t="s">
        <v>74</v>
      </c>
      <c r="E117" s="202" t="s">
        <v>151</v>
      </c>
      <c r="F117" s="202" t="s">
        <v>430</v>
      </c>
      <c r="G117" s="189"/>
      <c r="H117" s="189"/>
      <c r="I117" s="192"/>
      <c r="J117" s="203">
        <f>BK117</f>
        <v>0</v>
      </c>
      <c r="K117" s="189"/>
      <c r="L117" s="194"/>
      <c r="M117" s="195"/>
      <c r="N117" s="196"/>
      <c r="O117" s="196"/>
      <c r="P117" s="197">
        <f>P118+P123</f>
        <v>0</v>
      </c>
      <c r="Q117" s="196"/>
      <c r="R117" s="197">
        <f>R118+R123</f>
        <v>16.826741999999999</v>
      </c>
      <c r="S117" s="196"/>
      <c r="T117" s="198">
        <f>T118+T123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99" t="s">
        <v>83</v>
      </c>
      <c r="AT117" s="200" t="s">
        <v>74</v>
      </c>
      <c r="AU117" s="200" t="s">
        <v>83</v>
      </c>
      <c r="AY117" s="199" t="s">
        <v>142</v>
      </c>
      <c r="BK117" s="201">
        <f>BK118+BK123</f>
        <v>0</v>
      </c>
    </row>
    <row r="118" s="12" customFormat="1" ht="20.88" customHeight="1">
      <c r="A118" s="12"/>
      <c r="B118" s="188"/>
      <c r="C118" s="189"/>
      <c r="D118" s="190" t="s">
        <v>74</v>
      </c>
      <c r="E118" s="202" t="s">
        <v>431</v>
      </c>
      <c r="F118" s="202" t="s">
        <v>432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SUM(P119:P122)</f>
        <v>0</v>
      </c>
      <c r="Q118" s="196"/>
      <c r="R118" s="197">
        <f>SUM(R119:R122)</f>
        <v>4.0781639999999992</v>
      </c>
      <c r="S118" s="196"/>
      <c r="T118" s="198">
        <f>SUM(T119:T122)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99" t="s">
        <v>83</v>
      </c>
      <c r="AT118" s="200" t="s">
        <v>74</v>
      </c>
      <c r="AU118" s="200" t="s">
        <v>85</v>
      </c>
      <c r="AY118" s="199" t="s">
        <v>142</v>
      </c>
      <c r="BK118" s="201">
        <f>SUM(BK119:BK122)</f>
        <v>0</v>
      </c>
    </row>
    <row r="119" s="2" customFormat="1" ht="24.15" customHeight="1">
      <c r="A119" s="38"/>
      <c r="B119" s="39"/>
      <c r="C119" s="204" t="s">
        <v>239</v>
      </c>
      <c r="D119" s="204" t="s">
        <v>146</v>
      </c>
      <c r="E119" s="205" t="s">
        <v>740</v>
      </c>
      <c r="F119" s="206" t="s">
        <v>741</v>
      </c>
      <c r="G119" s="207" t="s">
        <v>149</v>
      </c>
      <c r="H119" s="208">
        <v>10.199999999999999</v>
      </c>
      <c r="I119" s="209"/>
      <c r="J119" s="210">
        <f>ROUND(I119*H119,2)</f>
        <v>0</v>
      </c>
      <c r="K119" s="206" t="s">
        <v>742</v>
      </c>
      <c r="L119" s="44"/>
      <c r="M119" s="211" t="s">
        <v>19</v>
      </c>
      <c r="N119" s="212" t="s">
        <v>46</v>
      </c>
      <c r="O119" s="84"/>
      <c r="P119" s="213">
        <f>O119*H119</f>
        <v>0</v>
      </c>
      <c r="Q119" s="213">
        <v>0.18729999999999999</v>
      </c>
      <c r="R119" s="213">
        <f>Q119*H119</f>
        <v>1.9104599999999998</v>
      </c>
      <c r="S119" s="213">
        <v>0</v>
      </c>
      <c r="T119" s="21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5" t="s">
        <v>151</v>
      </c>
      <c r="AT119" s="215" t="s">
        <v>146</v>
      </c>
      <c r="AU119" s="215" t="s">
        <v>152</v>
      </c>
      <c r="AY119" s="17" t="s">
        <v>142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83</v>
      </c>
      <c r="BK119" s="216">
        <f>ROUND(I119*H119,2)</f>
        <v>0</v>
      </c>
      <c r="BL119" s="17" t="s">
        <v>151</v>
      </c>
      <c r="BM119" s="215" t="s">
        <v>743</v>
      </c>
    </row>
    <row r="120" s="14" customFormat="1">
      <c r="A120" s="14"/>
      <c r="B120" s="228"/>
      <c r="C120" s="229"/>
      <c r="D120" s="219" t="s">
        <v>154</v>
      </c>
      <c r="E120" s="230" t="s">
        <v>19</v>
      </c>
      <c r="F120" s="231" t="s">
        <v>744</v>
      </c>
      <c r="G120" s="229"/>
      <c r="H120" s="232">
        <v>10.199999999999999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38" t="s">
        <v>154</v>
      </c>
      <c r="AU120" s="238" t="s">
        <v>152</v>
      </c>
      <c r="AV120" s="14" t="s">
        <v>85</v>
      </c>
      <c r="AW120" s="14" t="s">
        <v>35</v>
      </c>
      <c r="AX120" s="14" t="s">
        <v>75</v>
      </c>
      <c r="AY120" s="238" t="s">
        <v>142</v>
      </c>
    </row>
    <row r="121" s="2" customFormat="1" ht="24.15" customHeight="1">
      <c r="A121" s="38"/>
      <c r="B121" s="39"/>
      <c r="C121" s="204" t="s">
        <v>244</v>
      </c>
      <c r="D121" s="204" t="s">
        <v>146</v>
      </c>
      <c r="E121" s="205" t="s">
        <v>745</v>
      </c>
      <c r="F121" s="206" t="s">
        <v>746</v>
      </c>
      <c r="G121" s="207" t="s">
        <v>149</v>
      </c>
      <c r="H121" s="208">
        <v>10.199999999999999</v>
      </c>
      <c r="I121" s="209"/>
      <c r="J121" s="210">
        <f>ROUND(I121*H121,2)</f>
        <v>0</v>
      </c>
      <c r="K121" s="206" t="s">
        <v>742</v>
      </c>
      <c r="L121" s="44"/>
      <c r="M121" s="211" t="s">
        <v>19</v>
      </c>
      <c r="N121" s="212" t="s">
        <v>46</v>
      </c>
      <c r="O121" s="84"/>
      <c r="P121" s="213">
        <f>O121*H121</f>
        <v>0</v>
      </c>
      <c r="Q121" s="213">
        <v>0.21251999999999999</v>
      </c>
      <c r="R121" s="213">
        <f>Q121*H121</f>
        <v>2.1677039999999996</v>
      </c>
      <c r="S121" s="213">
        <v>0</v>
      </c>
      <c r="T121" s="214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5" t="s">
        <v>151</v>
      </c>
      <c r="AT121" s="215" t="s">
        <v>146</v>
      </c>
      <c r="AU121" s="215" t="s">
        <v>152</v>
      </c>
      <c r="AY121" s="17" t="s">
        <v>142</v>
      </c>
      <c r="BE121" s="216">
        <f>IF(N121="základní",J121,0)</f>
        <v>0</v>
      </c>
      <c r="BF121" s="216">
        <f>IF(N121="snížená",J121,0)</f>
        <v>0</v>
      </c>
      <c r="BG121" s="216">
        <f>IF(N121="zákl. přenesená",J121,0)</f>
        <v>0</v>
      </c>
      <c r="BH121" s="216">
        <f>IF(N121="sníž. přenesená",J121,0)</f>
        <v>0</v>
      </c>
      <c r="BI121" s="216">
        <f>IF(N121="nulová",J121,0)</f>
        <v>0</v>
      </c>
      <c r="BJ121" s="17" t="s">
        <v>83</v>
      </c>
      <c r="BK121" s="216">
        <f>ROUND(I121*H121,2)</f>
        <v>0</v>
      </c>
      <c r="BL121" s="17" t="s">
        <v>151</v>
      </c>
      <c r="BM121" s="215" t="s">
        <v>747</v>
      </c>
    </row>
    <row r="122" s="14" customFormat="1">
      <c r="A122" s="14"/>
      <c r="B122" s="228"/>
      <c r="C122" s="229"/>
      <c r="D122" s="219" t="s">
        <v>154</v>
      </c>
      <c r="E122" s="230" t="s">
        <v>19</v>
      </c>
      <c r="F122" s="231" t="s">
        <v>744</v>
      </c>
      <c r="G122" s="229"/>
      <c r="H122" s="232">
        <v>10.199999999999999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38" t="s">
        <v>154</v>
      </c>
      <c r="AU122" s="238" t="s">
        <v>152</v>
      </c>
      <c r="AV122" s="14" t="s">
        <v>85</v>
      </c>
      <c r="AW122" s="14" t="s">
        <v>35</v>
      </c>
      <c r="AX122" s="14" t="s">
        <v>75</v>
      </c>
      <c r="AY122" s="238" t="s">
        <v>142</v>
      </c>
    </row>
    <row r="123" s="12" customFormat="1" ht="20.88" customHeight="1">
      <c r="A123" s="12"/>
      <c r="B123" s="188"/>
      <c r="C123" s="189"/>
      <c r="D123" s="190" t="s">
        <v>74</v>
      </c>
      <c r="E123" s="202" t="s">
        <v>415</v>
      </c>
      <c r="F123" s="202" t="s">
        <v>748</v>
      </c>
      <c r="G123" s="189"/>
      <c r="H123" s="189"/>
      <c r="I123" s="192"/>
      <c r="J123" s="203">
        <f>BK123</f>
        <v>0</v>
      </c>
      <c r="K123" s="189"/>
      <c r="L123" s="194"/>
      <c r="M123" s="195"/>
      <c r="N123" s="196"/>
      <c r="O123" s="196"/>
      <c r="P123" s="197">
        <f>SUM(P124:P127)</f>
        <v>0</v>
      </c>
      <c r="Q123" s="196"/>
      <c r="R123" s="197">
        <f>SUM(R124:R127)</f>
        <v>12.748578</v>
      </c>
      <c r="S123" s="196"/>
      <c r="T123" s="198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99" t="s">
        <v>83</v>
      </c>
      <c r="AT123" s="200" t="s">
        <v>74</v>
      </c>
      <c r="AU123" s="200" t="s">
        <v>85</v>
      </c>
      <c r="AY123" s="199" t="s">
        <v>142</v>
      </c>
      <c r="BK123" s="201">
        <f>SUM(BK124:BK127)</f>
        <v>0</v>
      </c>
    </row>
    <row r="124" s="2" customFormat="1" ht="37.8" customHeight="1">
      <c r="A124" s="38"/>
      <c r="B124" s="39"/>
      <c r="C124" s="204" t="s">
        <v>144</v>
      </c>
      <c r="D124" s="204" t="s">
        <v>146</v>
      </c>
      <c r="E124" s="205" t="s">
        <v>749</v>
      </c>
      <c r="F124" s="206" t="s">
        <v>750</v>
      </c>
      <c r="G124" s="207" t="s">
        <v>160</v>
      </c>
      <c r="H124" s="208">
        <v>1.2</v>
      </c>
      <c r="I124" s="209"/>
      <c r="J124" s="210">
        <f>ROUND(I124*H124,2)</f>
        <v>0</v>
      </c>
      <c r="K124" s="206" t="s">
        <v>150</v>
      </c>
      <c r="L124" s="44"/>
      <c r="M124" s="211" t="s">
        <v>19</v>
      </c>
      <c r="N124" s="212" t="s">
        <v>46</v>
      </c>
      <c r="O124" s="84"/>
      <c r="P124" s="213">
        <f>O124*H124</f>
        <v>0</v>
      </c>
      <c r="Q124" s="213">
        <v>2.6526000000000001</v>
      </c>
      <c r="R124" s="213">
        <f>Q124*H124</f>
        <v>3.1831200000000002</v>
      </c>
      <c r="S124" s="213">
        <v>0</v>
      </c>
      <c r="T124" s="21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5" t="s">
        <v>151</v>
      </c>
      <c r="AT124" s="215" t="s">
        <v>146</v>
      </c>
      <c r="AU124" s="215" t="s">
        <v>152</v>
      </c>
      <c r="AY124" s="17" t="s">
        <v>142</v>
      </c>
      <c r="BE124" s="216">
        <f>IF(N124="základní",J124,0)</f>
        <v>0</v>
      </c>
      <c r="BF124" s="216">
        <f>IF(N124="snížená",J124,0)</f>
        <v>0</v>
      </c>
      <c r="BG124" s="216">
        <f>IF(N124="zákl. přenesená",J124,0)</f>
        <v>0</v>
      </c>
      <c r="BH124" s="216">
        <f>IF(N124="sníž. přenesená",J124,0)</f>
        <v>0</v>
      </c>
      <c r="BI124" s="216">
        <f>IF(N124="nulová",J124,0)</f>
        <v>0</v>
      </c>
      <c r="BJ124" s="17" t="s">
        <v>83</v>
      </c>
      <c r="BK124" s="216">
        <f>ROUND(I124*H124,2)</f>
        <v>0</v>
      </c>
      <c r="BL124" s="17" t="s">
        <v>151</v>
      </c>
      <c r="BM124" s="215" t="s">
        <v>751</v>
      </c>
    </row>
    <row r="125" s="14" customFormat="1">
      <c r="A125" s="14"/>
      <c r="B125" s="228"/>
      <c r="C125" s="229"/>
      <c r="D125" s="219" t="s">
        <v>154</v>
      </c>
      <c r="E125" s="230" t="s">
        <v>19</v>
      </c>
      <c r="F125" s="231" t="s">
        <v>724</v>
      </c>
      <c r="G125" s="229"/>
      <c r="H125" s="232">
        <v>1.2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38" t="s">
        <v>154</v>
      </c>
      <c r="AU125" s="238" t="s">
        <v>152</v>
      </c>
      <c r="AV125" s="14" t="s">
        <v>85</v>
      </c>
      <c r="AW125" s="14" t="s">
        <v>35</v>
      </c>
      <c r="AX125" s="14" t="s">
        <v>75</v>
      </c>
      <c r="AY125" s="238" t="s">
        <v>142</v>
      </c>
    </row>
    <row r="126" s="2" customFormat="1" ht="37.8" customHeight="1">
      <c r="A126" s="38"/>
      <c r="B126" s="39"/>
      <c r="C126" s="204" t="s">
        <v>169</v>
      </c>
      <c r="D126" s="204" t="s">
        <v>146</v>
      </c>
      <c r="E126" s="205" t="s">
        <v>752</v>
      </c>
      <c r="F126" s="206" t="s">
        <v>753</v>
      </c>
      <c r="G126" s="207" t="s">
        <v>149</v>
      </c>
      <c r="H126" s="208">
        <v>10.199999999999999</v>
      </c>
      <c r="I126" s="209"/>
      <c r="J126" s="210">
        <f>ROUND(I126*H126,2)</f>
        <v>0</v>
      </c>
      <c r="K126" s="206" t="s">
        <v>742</v>
      </c>
      <c r="L126" s="44"/>
      <c r="M126" s="211" t="s">
        <v>19</v>
      </c>
      <c r="N126" s="212" t="s">
        <v>46</v>
      </c>
      <c r="O126" s="84"/>
      <c r="P126" s="213">
        <f>O126*H126</f>
        <v>0</v>
      </c>
      <c r="Q126" s="213">
        <v>0.93779000000000001</v>
      </c>
      <c r="R126" s="213">
        <f>Q126*H126</f>
        <v>9.5654579999999996</v>
      </c>
      <c r="S126" s="213">
        <v>0</v>
      </c>
      <c r="T126" s="214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5" t="s">
        <v>151</v>
      </c>
      <c r="AT126" s="215" t="s">
        <v>146</v>
      </c>
      <c r="AU126" s="215" t="s">
        <v>152</v>
      </c>
      <c r="AY126" s="17" t="s">
        <v>142</v>
      </c>
      <c r="BE126" s="216">
        <f>IF(N126="základní",J126,0)</f>
        <v>0</v>
      </c>
      <c r="BF126" s="216">
        <f>IF(N126="snížená",J126,0)</f>
        <v>0</v>
      </c>
      <c r="BG126" s="216">
        <f>IF(N126="zákl. přenesená",J126,0)</f>
        <v>0</v>
      </c>
      <c r="BH126" s="216">
        <f>IF(N126="sníž. přenesená",J126,0)</f>
        <v>0</v>
      </c>
      <c r="BI126" s="216">
        <f>IF(N126="nulová",J126,0)</f>
        <v>0</v>
      </c>
      <c r="BJ126" s="17" t="s">
        <v>83</v>
      </c>
      <c r="BK126" s="216">
        <f>ROUND(I126*H126,2)</f>
        <v>0</v>
      </c>
      <c r="BL126" s="17" t="s">
        <v>151</v>
      </c>
      <c r="BM126" s="215" t="s">
        <v>754</v>
      </c>
    </row>
    <row r="127" s="14" customFormat="1">
      <c r="A127" s="14"/>
      <c r="B127" s="228"/>
      <c r="C127" s="229"/>
      <c r="D127" s="219" t="s">
        <v>154</v>
      </c>
      <c r="E127" s="230" t="s">
        <v>19</v>
      </c>
      <c r="F127" s="231" t="s">
        <v>744</v>
      </c>
      <c r="G127" s="229"/>
      <c r="H127" s="232">
        <v>10.199999999999999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38" t="s">
        <v>154</v>
      </c>
      <c r="AU127" s="238" t="s">
        <v>152</v>
      </c>
      <c r="AV127" s="14" t="s">
        <v>85</v>
      </c>
      <c r="AW127" s="14" t="s">
        <v>35</v>
      </c>
      <c r="AX127" s="14" t="s">
        <v>75</v>
      </c>
      <c r="AY127" s="238" t="s">
        <v>142</v>
      </c>
    </row>
    <row r="128" s="12" customFormat="1" ht="22.8" customHeight="1">
      <c r="A128" s="12"/>
      <c r="B128" s="188"/>
      <c r="C128" s="189"/>
      <c r="D128" s="190" t="s">
        <v>74</v>
      </c>
      <c r="E128" s="202" t="s">
        <v>227</v>
      </c>
      <c r="F128" s="202" t="s">
        <v>521</v>
      </c>
      <c r="G128" s="189"/>
      <c r="H128" s="189"/>
      <c r="I128" s="192"/>
      <c r="J128" s="203">
        <f>BK128</f>
        <v>0</v>
      </c>
      <c r="K128" s="189"/>
      <c r="L128" s="194"/>
      <c r="M128" s="195"/>
      <c r="N128" s="196"/>
      <c r="O128" s="196"/>
      <c r="P128" s="197">
        <f>P129</f>
        <v>0</v>
      </c>
      <c r="Q128" s="196"/>
      <c r="R128" s="197">
        <f>R129</f>
        <v>0</v>
      </c>
      <c r="S128" s="196"/>
      <c r="T128" s="198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99" t="s">
        <v>83</v>
      </c>
      <c r="AT128" s="200" t="s">
        <v>74</v>
      </c>
      <c r="AU128" s="200" t="s">
        <v>83</v>
      </c>
      <c r="AY128" s="199" t="s">
        <v>142</v>
      </c>
      <c r="BK128" s="201">
        <f>BK129</f>
        <v>0</v>
      </c>
    </row>
    <row r="129" s="12" customFormat="1" ht="20.88" customHeight="1">
      <c r="A129" s="12"/>
      <c r="B129" s="188"/>
      <c r="C129" s="189"/>
      <c r="D129" s="190" t="s">
        <v>74</v>
      </c>
      <c r="E129" s="202" t="s">
        <v>529</v>
      </c>
      <c r="F129" s="202" t="s">
        <v>530</v>
      </c>
      <c r="G129" s="189"/>
      <c r="H129" s="189"/>
      <c r="I129" s="192"/>
      <c r="J129" s="203">
        <f>BK129</f>
        <v>0</v>
      </c>
      <c r="K129" s="189"/>
      <c r="L129" s="194"/>
      <c r="M129" s="195"/>
      <c r="N129" s="196"/>
      <c r="O129" s="196"/>
      <c r="P129" s="197">
        <f>SUM(P130:P132)</f>
        <v>0</v>
      </c>
      <c r="Q129" s="196"/>
      <c r="R129" s="197">
        <f>SUM(R130:R132)</f>
        <v>0</v>
      </c>
      <c r="S129" s="196"/>
      <c r="T129" s="198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99" t="s">
        <v>83</v>
      </c>
      <c r="AT129" s="200" t="s">
        <v>74</v>
      </c>
      <c r="AU129" s="200" t="s">
        <v>85</v>
      </c>
      <c r="AY129" s="199" t="s">
        <v>142</v>
      </c>
      <c r="BK129" s="201">
        <f>SUM(BK130:BK132)</f>
        <v>0</v>
      </c>
    </row>
    <row r="130" s="2" customFormat="1" ht="24.15" customHeight="1">
      <c r="A130" s="38"/>
      <c r="B130" s="39"/>
      <c r="C130" s="204" t="s">
        <v>260</v>
      </c>
      <c r="D130" s="204" t="s">
        <v>146</v>
      </c>
      <c r="E130" s="205" t="s">
        <v>755</v>
      </c>
      <c r="F130" s="206" t="s">
        <v>756</v>
      </c>
      <c r="G130" s="207" t="s">
        <v>160</v>
      </c>
      <c r="H130" s="208">
        <v>0.67200000000000004</v>
      </c>
      <c r="I130" s="209"/>
      <c r="J130" s="210">
        <f>ROUND(I130*H130,2)</f>
        <v>0</v>
      </c>
      <c r="K130" s="206" t="s">
        <v>150</v>
      </c>
      <c r="L130" s="44"/>
      <c r="M130" s="211" t="s">
        <v>19</v>
      </c>
      <c r="N130" s="212" t="s">
        <v>46</v>
      </c>
      <c r="O130" s="84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5" t="s">
        <v>151</v>
      </c>
      <c r="AT130" s="215" t="s">
        <v>146</v>
      </c>
      <c r="AU130" s="215" t="s">
        <v>152</v>
      </c>
      <c r="AY130" s="17" t="s">
        <v>142</v>
      </c>
      <c r="BE130" s="216">
        <f>IF(N130="základní",J130,0)</f>
        <v>0</v>
      </c>
      <c r="BF130" s="216">
        <f>IF(N130="snížená",J130,0)</f>
        <v>0</v>
      </c>
      <c r="BG130" s="216">
        <f>IF(N130="zákl. přenesená",J130,0)</f>
        <v>0</v>
      </c>
      <c r="BH130" s="216">
        <f>IF(N130="sníž. přenesená",J130,0)</f>
        <v>0</v>
      </c>
      <c r="BI130" s="216">
        <f>IF(N130="nulová",J130,0)</f>
        <v>0</v>
      </c>
      <c r="BJ130" s="17" t="s">
        <v>83</v>
      </c>
      <c r="BK130" s="216">
        <f>ROUND(I130*H130,2)</f>
        <v>0</v>
      </c>
      <c r="BL130" s="17" t="s">
        <v>151</v>
      </c>
      <c r="BM130" s="215" t="s">
        <v>757</v>
      </c>
    </row>
    <row r="131" s="14" customFormat="1">
      <c r="A131" s="14"/>
      <c r="B131" s="228"/>
      <c r="C131" s="229"/>
      <c r="D131" s="219" t="s">
        <v>154</v>
      </c>
      <c r="E131" s="230" t="s">
        <v>19</v>
      </c>
      <c r="F131" s="231" t="s">
        <v>758</v>
      </c>
      <c r="G131" s="229"/>
      <c r="H131" s="232">
        <v>0.41999999999999998</v>
      </c>
      <c r="I131" s="233"/>
      <c r="J131" s="229"/>
      <c r="K131" s="229"/>
      <c r="L131" s="234"/>
      <c r="M131" s="235"/>
      <c r="N131" s="236"/>
      <c r="O131" s="236"/>
      <c r="P131" s="236"/>
      <c r="Q131" s="236"/>
      <c r="R131" s="236"/>
      <c r="S131" s="236"/>
      <c r="T131" s="23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38" t="s">
        <v>154</v>
      </c>
      <c r="AU131" s="238" t="s">
        <v>152</v>
      </c>
      <c r="AV131" s="14" t="s">
        <v>85</v>
      </c>
      <c r="AW131" s="14" t="s">
        <v>35</v>
      </c>
      <c r="AX131" s="14" t="s">
        <v>75</v>
      </c>
      <c r="AY131" s="238" t="s">
        <v>142</v>
      </c>
    </row>
    <row r="132" s="14" customFormat="1">
      <c r="A132" s="14"/>
      <c r="B132" s="228"/>
      <c r="C132" s="229"/>
      <c r="D132" s="219" t="s">
        <v>154</v>
      </c>
      <c r="E132" s="230" t="s">
        <v>19</v>
      </c>
      <c r="F132" s="231" t="s">
        <v>759</v>
      </c>
      <c r="G132" s="229"/>
      <c r="H132" s="232">
        <v>0.252</v>
      </c>
      <c r="I132" s="233"/>
      <c r="J132" s="229"/>
      <c r="K132" s="229"/>
      <c r="L132" s="234"/>
      <c r="M132" s="235"/>
      <c r="N132" s="236"/>
      <c r="O132" s="236"/>
      <c r="P132" s="236"/>
      <c r="Q132" s="236"/>
      <c r="R132" s="236"/>
      <c r="S132" s="236"/>
      <c r="T132" s="23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38" t="s">
        <v>154</v>
      </c>
      <c r="AU132" s="238" t="s">
        <v>152</v>
      </c>
      <c r="AV132" s="14" t="s">
        <v>85</v>
      </c>
      <c r="AW132" s="14" t="s">
        <v>35</v>
      </c>
      <c r="AX132" s="14" t="s">
        <v>75</v>
      </c>
      <c r="AY132" s="238" t="s">
        <v>142</v>
      </c>
    </row>
    <row r="133" s="12" customFormat="1" ht="22.8" customHeight="1">
      <c r="A133" s="12"/>
      <c r="B133" s="188"/>
      <c r="C133" s="189"/>
      <c r="D133" s="190" t="s">
        <v>74</v>
      </c>
      <c r="E133" s="202" t="s">
        <v>760</v>
      </c>
      <c r="F133" s="202" t="s">
        <v>761</v>
      </c>
      <c r="G133" s="189"/>
      <c r="H133" s="189"/>
      <c r="I133" s="192"/>
      <c r="J133" s="203">
        <f>BK133</f>
        <v>0</v>
      </c>
      <c r="K133" s="189"/>
      <c r="L133" s="194"/>
      <c r="M133" s="195"/>
      <c r="N133" s="196"/>
      <c r="O133" s="196"/>
      <c r="P133" s="197">
        <f>P134</f>
        <v>0</v>
      </c>
      <c r="Q133" s="196"/>
      <c r="R133" s="197">
        <f>R134</f>
        <v>0</v>
      </c>
      <c r="S133" s="196"/>
      <c r="T133" s="198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99" t="s">
        <v>83</v>
      </c>
      <c r="AT133" s="200" t="s">
        <v>74</v>
      </c>
      <c r="AU133" s="200" t="s">
        <v>83</v>
      </c>
      <c r="AY133" s="199" t="s">
        <v>142</v>
      </c>
      <c r="BK133" s="201">
        <f>BK134</f>
        <v>0</v>
      </c>
    </row>
    <row r="134" s="2" customFormat="1" ht="24.15" customHeight="1">
      <c r="A134" s="38"/>
      <c r="B134" s="39"/>
      <c r="C134" s="204" t="s">
        <v>8</v>
      </c>
      <c r="D134" s="204" t="s">
        <v>146</v>
      </c>
      <c r="E134" s="205" t="s">
        <v>762</v>
      </c>
      <c r="F134" s="206" t="s">
        <v>763</v>
      </c>
      <c r="G134" s="207" t="s">
        <v>247</v>
      </c>
      <c r="H134" s="208">
        <v>16.866</v>
      </c>
      <c r="I134" s="209"/>
      <c r="J134" s="210">
        <f>ROUND(I134*H134,2)</f>
        <v>0</v>
      </c>
      <c r="K134" s="206" t="s">
        <v>150</v>
      </c>
      <c r="L134" s="44"/>
      <c r="M134" s="249" t="s">
        <v>19</v>
      </c>
      <c r="N134" s="250" t="s">
        <v>46</v>
      </c>
      <c r="O134" s="251"/>
      <c r="P134" s="252">
        <f>O134*H134</f>
        <v>0</v>
      </c>
      <c r="Q134" s="252">
        <v>0</v>
      </c>
      <c r="R134" s="252">
        <f>Q134*H134</f>
        <v>0</v>
      </c>
      <c r="S134" s="252">
        <v>0</v>
      </c>
      <c r="T134" s="253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5" t="s">
        <v>151</v>
      </c>
      <c r="AT134" s="215" t="s">
        <v>146</v>
      </c>
      <c r="AU134" s="215" t="s">
        <v>85</v>
      </c>
      <c r="AY134" s="17" t="s">
        <v>142</v>
      </c>
      <c r="BE134" s="216">
        <f>IF(N134="základní",J134,0)</f>
        <v>0</v>
      </c>
      <c r="BF134" s="216">
        <f>IF(N134="snížená",J134,0)</f>
        <v>0</v>
      </c>
      <c r="BG134" s="216">
        <f>IF(N134="zákl. přenesená",J134,0)</f>
        <v>0</v>
      </c>
      <c r="BH134" s="216">
        <f>IF(N134="sníž. přenesená",J134,0)</f>
        <v>0</v>
      </c>
      <c r="BI134" s="216">
        <f>IF(N134="nulová",J134,0)</f>
        <v>0</v>
      </c>
      <c r="BJ134" s="17" t="s">
        <v>83</v>
      </c>
      <c r="BK134" s="216">
        <f>ROUND(I134*H134,2)</f>
        <v>0</v>
      </c>
      <c r="BL134" s="17" t="s">
        <v>151</v>
      </c>
      <c r="BM134" s="215" t="s">
        <v>764</v>
      </c>
    </row>
    <row r="135" s="2" customFormat="1" ht="6.96" customHeight="1">
      <c r="A135" s="38"/>
      <c r="B135" s="59"/>
      <c r="C135" s="60"/>
      <c r="D135" s="60"/>
      <c r="E135" s="60"/>
      <c r="F135" s="60"/>
      <c r="G135" s="60"/>
      <c r="H135" s="60"/>
      <c r="I135" s="60"/>
      <c r="J135" s="60"/>
      <c r="K135" s="60"/>
      <c r="L135" s="44"/>
      <c r="M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</sheetData>
  <sheetProtection sheet="1" autoFilter="0" formatColumns="0" formatRows="0" objects="1" scenarios="1" spinCount="100000" saltValue="KpCrVjcDSt5jVGN8jX7EUIcGEcdjpqmncR2leYoty7khkdDmilZpRcpkrbEQ1JgYqPCB+OO8ivJawXeMhhWe3g==" hashValue="TvyHJThuYr8utHgKJVqR7HJlYrX5MhrxPmCxwq14QzY3GaaLpEHEovZXKakGxRqY3B2ORasbNaYOiZWrvLniEg==" algorithmName="SHA-512" password="CC35"/>
  <autoFilter ref="C91:K134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54" customWidth="1"/>
    <col min="2" max="2" width="1.667969" style="254" customWidth="1"/>
    <col min="3" max="4" width="5" style="254" customWidth="1"/>
    <col min="5" max="5" width="11.66016" style="254" customWidth="1"/>
    <col min="6" max="6" width="9.160156" style="254" customWidth="1"/>
    <col min="7" max="7" width="5" style="254" customWidth="1"/>
    <col min="8" max="8" width="77.83203" style="254" customWidth="1"/>
    <col min="9" max="10" width="20" style="254" customWidth="1"/>
    <col min="11" max="11" width="1.667969" style="254" customWidth="1"/>
  </cols>
  <sheetData>
    <row r="1" s="1" customFormat="1" ht="37.5" customHeight="1"/>
    <row r="2" s="1" customFormat="1" ht="7.5" customHeight="1">
      <c r="B2" s="255"/>
      <c r="C2" s="256"/>
      <c r="D2" s="256"/>
      <c r="E2" s="256"/>
      <c r="F2" s="256"/>
      <c r="G2" s="256"/>
      <c r="H2" s="256"/>
      <c r="I2" s="256"/>
      <c r="J2" s="256"/>
      <c r="K2" s="257"/>
    </row>
    <row r="3" s="15" customFormat="1" ht="45" customHeight="1">
      <c r="B3" s="258"/>
      <c r="C3" s="259" t="s">
        <v>765</v>
      </c>
      <c r="D3" s="259"/>
      <c r="E3" s="259"/>
      <c r="F3" s="259"/>
      <c r="G3" s="259"/>
      <c r="H3" s="259"/>
      <c r="I3" s="259"/>
      <c r="J3" s="259"/>
      <c r="K3" s="260"/>
    </row>
    <row r="4" s="1" customFormat="1" ht="25.5" customHeight="1">
      <c r="B4" s="261"/>
      <c r="C4" s="262" t="s">
        <v>766</v>
      </c>
      <c r="D4" s="262"/>
      <c r="E4" s="262"/>
      <c r="F4" s="262"/>
      <c r="G4" s="262"/>
      <c r="H4" s="262"/>
      <c r="I4" s="262"/>
      <c r="J4" s="262"/>
      <c r="K4" s="263"/>
    </row>
    <row r="5" s="1" customFormat="1" ht="5.25" customHeight="1">
      <c r="B5" s="261"/>
      <c r="C5" s="264"/>
      <c r="D5" s="264"/>
      <c r="E5" s="264"/>
      <c r="F5" s="264"/>
      <c r="G5" s="264"/>
      <c r="H5" s="264"/>
      <c r="I5" s="264"/>
      <c r="J5" s="264"/>
      <c r="K5" s="263"/>
    </row>
    <row r="6" s="1" customFormat="1" ht="15" customHeight="1">
      <c r="B6" s="261"/>
      <c r="C6" s="265" t="s">
        <v>767</v>
      </c>
      <c r="D6" s="265"/>
      <c r="E6" s="265"/>
      <c r="F6" s="265"/>
      <c r="G6" s="265"/>
      <c r="H6" s="265"/>
      <c r="I6" s="265"/>
      <c r="J6" s="265"/>
      <c r="K6" s="263"/>
    </row>
    <row r="7" s="1" customFormat="1" ht="15" customHeight="1">
      <c r="B7" s="266"/>
      <c r="C7" s="265" t="s">
        <v>768</v>
      </c>
      <c r="D7" s="265"/>
      <c r="E7" s="265"/>
      <c r="F7" s="265"/>
      <c r="G7" s="265"/>
      <c r="H7" s="265"/>
      <c r="I7" s="265"/>
      <c r="J7" s="265"/>
      <c r="K7" s="263"/>
    </row>
    <row r="8" s="1" customFormat="1" ht="12.75" customHeight="1">
      <c r="B8" s="266"/>
      <c r="C8" s="265"/>
      <c r="D8" s="265"/>
      <c r="E8" s="265"/>
      <c r="F8" s="265"/>
      <c r="G8" s="265"/>
      <c r="H8" s="265"/>
      <c r="I8" s="265"/>
      <c r="J8" s="265"/>
      <c r="K8" s="263"/>
    </row>
    <row r="9" s="1" customFormat="1" ht="15" customHeight="1">
      <c r="B9" s="266"/>
      <c r="C9" s="265" t="s">
        <v>769</v>
      </c>
      <c r="D9" s="265"/>
      <c r="E9" s="265"/>
      <c r="F9" s="265"/>
      <c r="G9" s="265"/>
      <c r="H9" s="265"/>
      <c r="I9" s="265"/>
      <c r="J9" s="265"/>
      <c r="K9" s="263"/>
    </row>
    <row r="10" s="1" customFormat="1" ht="15" customHeight="1">
      <c r="B10" s="266"/>
      <c r="C10" s="265"/>
      <c r="D10" s="265" t="s">
        <v>770</v>
      </c>
      <c r="E10" s="265"/>
      <c r="F10" s="265"/>
      <c r="G10" s="265"/>
      <c r="H10" s="265"/>
      <c r="I10" s="265"/>
      <c r="J10" s="265"/>
      <c r="K10" s="263"/>
    </row>
    <row r="11" s="1" customFormat="1" ht="15" customHeight="1">
      <c r="B11" s="266"/>
      <c r="C11" s="267"/>
      <c r="D11" s="265" t="s">
        <v>771</v>
      </c>
      <c r="E11" s="265"/>
      <c r="F11" s="265"/>
      <c r="G11" s="265"/>
      <c r="H11" s="265"/>
      <c r="I11" s="265"/>
      <c r="J11" s="265"/>
      <c r="K11" s="263"/>
    </row>
    <row r="12" s="1" customFormat="1" ht="15" customHeight="1">
      <c r="B12" s="266"/>
      <c r="C12" s="267"/>
      <c r="D12" s="265"/>
      <c r="E12" s="265"/>
      <c r="F12" s="265"/>
      <c r="G12" s="265"/>
      <c r="H12" s="265"/>
      <c r="I12" s="265"/>
      <c r="J12" s="265"/>
      <c r="K12" s="263"/>
    </row>
    <row r="13" s="1" customFormat="1" ht="15" customHeight="1">
      <c r="B13" s="266"/>
      <c r="C13" s="267"/>
      <c r="D13" s="268" t="s">
        <v>772</v>
      </c>
      <c r="E13" s="265"/>
      <c r="F13" s="265"/>
      <c r="G13" s="265"/>
      <c r="H13" s="265"/>
      <c r="I13" s="265"/>
      <c r="J13" s="265"/>
      <c r="K13" s="263"/>
    </row>
    <row r="14" s="1" customFormat="1" ht="12.75" customHeight="1">
      <c r="B14" s="266"/>
      <c r="C14" s="267"/>
      <c r="D14" s="267"/>
      <c r="E14" s="267"/>
      <c r="F14" s="267"/>
      <c r="G14" s="267"/>
      <c r="H14" s="267"/>
      <c r="I14" s="267"/>
      <c r="J14" s="267"/>
      <c r="K14" s="263"/>
    </row>
    <row r="15" s="1" customFormat="1" ht="15" customHeight="1">
      <c r="B15" s="266"/>
      <c r="C15" s="267"/>
      <c r="D15" s="265" t="s">
        <v>773</v>
      </c>
      <c r="E15" s="265"/>
      <c r="F15" s="265"/>
      <c r="G15" s="265"/>
      <c r="H15" s="265"/>
      <c r="I15" s="265"/>
      <c r="J15" s="265"/>
      <c r="K15" s="263"/>
    </row>
    <row r="16" s="1" customFormat="1" ht="15" customHeight="1">
      <c r="B16" s="266"/>
      <c r="C16" s="267"/>
      <c r="D16" s="265" t="s">
        <v>774</v>
      </c>
      <c r="E16" s="265"/>
      <c r="F16" s="265"/>
      <c r="G16" s="265"/>
      <c r="H16" s="265"/>
      <c r="I16" s="265"/>
      <c r="J16" s="265"/>
      <c r="K16" s="263"/>
    </row>
    <row r="17" s="1" customFormat="1" ht="15" customHeight="1">
      <c r="B17" s="266"/>
      <c r="C17" s="267"/>
      <c r="D17" s="265" t="s">
        <v>775</v>
      </c>
      <c r="E17" s="265"/>
      <c r="F17" s="265"/>
      <c r="G17" s="265"/>
      <c r="H17" s="265"/>
      <c r="I17" s="265"/>
      <c r="J17" s="265"/>
      <c r="K17" s="263"/>
    </row>
    <row r="18" s="1" customFormat="1" ht="15" customHeight="1">
      <c r="B18" s="266"/>
      <c r="C18" s="267"/>
      <c r="D18" s="267"/>
      <c r="E18" s="269" t="s">
        <v>82</v>
      </c>
      <c r="F18" s="265" t="s">
        <v>776</v>
      </c>
      <c r="G18" s="265"/>
      <c r="H18" s="265"/>
      <c r="I18" s="265"/>
      <c r="J18" s="265"/>
      <c r="K18" s="263"/>
    </row>
    <row r="19" s="1" customFormat="1" ht="15" customHeight="1">
      <c r="B19" s="266"/>
      <c r="C19" s="267"/>
      <c r="D19" s="267"/>
      <c r="E19" s="269" t="s">
        <v>777</v>
      </c>
      <c r="F19" s="265" t="s">
        <v>778</v>
      </c>
      <c r="G19" s="265"/>
      <c r="H19" s="265"/>
      <c r="I19" s="265"/>
      <c r="J19" s="265"/>
      <c r="K19" s="263"/>
    </row>
    <row r="20" s="1" customFormat="1" ht="15" customHeight="1">
      <c r="B20" s="266"/>
      <c r="C20" s="267"/>
      <c r="D20" s="267"/>
      <c r="E20" s="269" t="s">
        <v>779</v>
      </c>
      <c r="F20" s="265" t="s">
        <v>780</v>
      </c>
      <c r="G20" s="265"/>
      <c r="H20" s="265"/>
      <c r="I20" s="265"/>
      <c r="J20" s="265"/>
      <c r="K20" s="263"/>
    </row>
    <row r="21" s="1" customFormat="1" ht="15" customHeight="1">
      <c r="B21" s="266"/>
      <c r="C21" s="267"/>
      <c r="D21" s="267"/>
      <c r="E21" s="269" t="s">
        <v>781</v>
      </c>
      <c r="F21" s="265" t="s">
        <v>782</v>
      </c>
      <c r="G21" s="265"/>
      <c r="H21" s="265"/>
      <c r="I21" s="265"/>
      <c r="J21" s="265"/>
      <c r="K21" s="263"/>
    </row>
    <row r="22" s="1" customFormat="1" ht="15" customHeight="1">
      <c r="B22" s="266"/>
      <c r="C22" s="267"/>
      <c r="D22" s="267"/>
      <c r="E22" s="269" t="s">
        <v>783</v>
      </c>
      <c r="F22" s="265" t="s">
        <v>784</v>
      </c>
      <c r="G22" s="265"/>
      <c r="H22" s="265"/>
      <c r="I22" s="265"/>
      <c r="J22" s="265"/>
      <c r="K22" s="263"/>
    </row>
    <row r="23" s="1" customFormat="1" ht="15" customHeight="1">
      <c r="B23" s="266"/>
      <c r="C23" s="267"/>
      <c r="D23" s="267"/>
      <c r="E23" s="269" t="s">
        <v>785</v>
      </c>
      <c r="F23" s="265" t="s">
        <v>786</v>
      </c>
      <c r="G23" s="265"/>
      <c r="H23" s="265"/>
      <c r="I23" s="265"/>
      <c r="J23" s="265"/>
      <c r="K23" s="263"/>
    </row>
    <row r="24" s="1" customFormat="1" ht="12.75" customHeight="1">
      <c r="B24" s="266"/>
      <c r="C24" s="267"/>
      <c r="D24" s="267"/>
      <c r="E24" s="267"/>
      <c r="F24" s="267"/>
      <c r="G24" s="267"/>
      <c r="H24" s="267"/>
      <c r="I24" s="267"/>
      <c r="J24" s="267"/>
      <c r="K24" s="263"/>
    </row>
    <row r="25" s="1" customFormat="1" ht="15" customHeight="1">
      <c r="B25" s="266"/>
      <c r="C25" s="265" t="s">
        <v>787</v>
      </c>
      <c r="D25" s="265"/>
      <c r="E25" s="265"/>
      <c r="F25" s="265"/>
      <c r="G25" s="265"/>
      <c r="H25" s="265"/>
      <c r="I25" s="265"/>
      <c r="J25" s="265"/>
      <c r="K25" s="263"/>
    </row>
    <row r="26" s="1" customFormat="1" ht="15" customHeight="1">
      <c r="B26" s="266"/>
      <c r="C26" s="265" t="s">
        <v>788</v>
      </c>
      <c r="D26" s="265"/>
      <c r="E26" s="265"/>
      <c r="F26" s="265"/>
      <c r="G26" s="265"/>
      <c r="H26" s="265"/>
      <c r="I26" s="265"/>
      <c r="J26" s="265"/>
      <c r="K26" s="263"/>
    </row>
    <row r="27" s="1" customFormat="1" ht="15" customHeight="1">
      <c r="B27" s="266"/>
      <c r="C27" s="265"/>
      <c r="D27" s="265" t="s">
        <v>789</v>
      </c>
      <c r="E27" s="265"/>
      <c r="F27" s="265"/>
      <c r="G27" s="265"/>
      <c r="H27" s="265"/>
      <c r="I27" s="265"/>
      <c r="J27" s="265"/>
      <c r="K27" s="263"/>
    </row>
    <row r="28" s="1" customFormat="1" ht="15" customHeight="1">
      <c r="B28" s="266"/>
      <c r="C28" s="267"/>
      <c r="D28" s="265" t="s">
        <v>790</v>
      </c>
      <c r="E28" s="265"/>
      <c r="F28" s="265"/>
      <c r="G28" s="265"/>
      <c r="H28" s="265"/>
      <c r="I28" s="265"/>
      <c r="J28" s="265"/>
      <c r="K28" s="263"/>
    </row>
    <row r="29" s="1" customFormat="1" ht="12.75" customHeight="1">
      <c r="B29" s="266"/>
      <c r="C29" s="267"/>
      <c r="D29" s="267"/>
      <c r="E29" s="267"/>
      <c r="F29" s="267"/>
      <c r="G29" s="267"/>
      <c r="H29" s="267"/>
      <c r="I29" s="267"/>
      <c r="J29" s="267"/>
      <c r="K29" s="263"/>
    </row>
    <row r="30" s="1" customFormat="1" ht="15" customHeight="1">
      <c r="B30" s="266"/>
      <c r="C30" s="267"/>
      <c r="D30" s="265" t="s">
        <v>791</v>
      </c>
      <c r="E30" s="265"/>
      <c r="F30" s="265"/>
      <c r="G30" s="265"/>
      <c r="H30" s="265"/>
      <c r="I30" s="265"/>
      <c r="J30" s="265"/>
      <c r="K30" s="263"/>
    </row>
    <row r="31" s="1" customFormat="1" ht="15" customHeight="1">
      <c r="B31" s="266"/>
      <c r="C31" s="267"/>
      <c r="D31" s="265" t="s">
        <v>792</v>
      </c>
      <c r="E31" s="265"/>
      <c r="F31" s="265"/>
      <c r="G31" s="265"/>
      <c r="H31" s="265"/>
      <c r="I31" s="265"/>
      <c r="J31" s="265"/>
      <c r="K31" s="263"/>
    </row>
    <row r="32" s="1" customFormat="1" ht="12.75" customHeight="1">
      <c r="B32" s="266"/>
      <c r="C32" s="267"/>
      <c r="D32" s="267"/>
      <c r="E32" s="267"/>
      <c r="F32" s="267"/>
      <c r="G32" s="267"/>
      <c r="H32" s="267"/>
      <c r="I32" s="267"/>
      <c r="J32" s="267"/>
      <c r="K32" s="263"/>
    </row>
    <row r="33" s="1" customFormat="1" ht="15" customHeight="1">
      <c r="B33" s="266"/>
      <c r="C33" s="267"/>
      <c r="D33" s="265" t="s">
        <v>793</v>
      </c>
      <c r="E33" s="265"/>
      <c r="F33" s="265"/>
      <c r="G33" s="265"/>
      <c r="H33" s="265"/>
      <c r="I33" s="265"/>
      <c r="J33" s="265"/>
      <c r="K33" s="263"/>
    </row>
    <row r="34" s="1" customFormat="1" ht="15" customHeight="1">
      <c r="B34" s="266"/>
      <c r="C34" s="267"/>
      <c r="D34" s="265" t="s">
        <v>794</v>
      </c>
      <c r="E34" s="265"/>
      <c r="F34" s="265"/>
      <c r="G34" s="265"/>
      <c r="H34" s="265"/>
      <c r="I34" s="265"/>
      <c r="J34" s="265"/>
      <c r="K34" s="263"/>
    </row>
    <row r="35" s="1" customFormat="1" ht="15" customHeight="1">
      <c r="B35" s="266"/>
      <c r="C35" s="267"/>
      <c r="D35" s="265" t="s">
        <v>795</v>
      </c>
      <c r="E35" s="265"/>
      <c r="F35" s="265"/>
      <c r="G35" s="265"/>
      <c r="H35" s="265"/>
      <c r="I35" s="265"/>
      <c r="J35" s="265"/>
      <c r="K35" s="263"/>
    </row>
    <row r="36" s="1" customFormat="1" ht="15" customHeight="1">
      <c r="B36" s="266"/>
      <c r="C36" s="267"/>
      <c r="D36" s="265"/>
      <c r="E36" s="268" t="s">
        <v>128</v>
      </c>
      <c r="F36" s="265"/>
      <c r="G36" s="265" t="s">
        <v>796</v>
      </c>
      <c r="H36" s="265"/>
      <c r="I36" s="265"/>
      <c r="J36" s="265"/>
      <c r="K36" s="263"/>
    </row>
    <row r="37" s="1" customFormat="1" ht="30.75" customHeight="1">
      <c r="B37" s="266"/>
      <c r="C37" s="267"/>
      <c r="D37" s="265"/>
      <c r="E37" s="268" t="s">
        <v>797</v>
      </c>
      <c r="F37" s="265"/>
      <c r="G37" s="265" t="s">
        <v>798</v>
      </c>
      <c r="H37" s="265"/>
      <c r="I37" s="265"/>
      <c r="J37" s="265"/>
      <c r="K37" s="263"/>
    </row>
    <row r="38" s="1" customFormat="1" ht="15" customHeight="1">
      <c r="B38" s="266"/>
      <c r="C38" s="267"/>
      <c r="D38" s="265"/>
      <c r="E38" s="268" t="s">
        <v>56</v>
      </c>
      <c r="F38" s="265"/>
      <c r="G38" s="265" t="s">
        <v>799</v>
      </c>
      <c r="H38" s="265"/>
      <c r="I38" s="265"/>
      <c r="J38" s="265"/>
      <c r="K38" s="263"/>
    </row>
    <row r="39" s="1" customFormat="1" ht="15" customHeight="1">
      <c r="B39" s="266"/>
      <c r="C39" s="267"/>
      <c r="D39" s="265"/>
      <c r="E39" s="268" t="s">
        <v>57</v>
      </c>
      <c r="F39" s="265"/>
      <c r="G39" s="265" t="s">
        <v>800</v>
      </c>
      <c r="H39" s="265"/>
      <c r="I39" s="265"/>
      <c r="J39" s="265"/>
      <c r="K39" s="263"/>
    </row>
    <row r="40" s="1" customFormat="1" ht="15" customHeight="1">
      <c r="B40" s="266"/>
      <c r="C40" s="267"/>
      <c r="D40" s="265"/>
      <c r="E40" s="268" t="s">
        <v>129</v>
      </c>
      <c r="F40" s="265"/>
      <c r="G40" s="265" t="s">
        <v>801</v>
      </c>
      <c r="H40" s="265"/>
      <c r="I40" s="265"/>
      <c r="J40" s="265"/>
      <c r="K40" s="263"/>
    </row>
    <row r="41" s="1" customFormat="1" ht="15" customHeight="1">
      <c r="B41" s="266"/>
      <c r="C41" s="267"/>
      <c r="D41" s="265"/>
      <c r="E41" s="268" t="s">
        <v>130</v>
      </c>
      <c r="F41" s="265"/>
      <c r="G41" s="265" t="s">
        <v>802</v>
      </c>
      <c r="H41" s="265"/>
      <c r="I41" s="265"/>
      <c r="J41" s="265"/>
      <c r="K41" s="263"/>
    </row>
    <row r="42" s="1" customFormat="1" ht="15" customHeight="1">
      <c r="B42" s="266"/>
      <c r="C42" s="267"/>
      <c r="D42" s="265"/>
      <c r="E42" s="268" t="s">
        <v>803</v>
      </c>
      <c r="F42" s="265"/>
      <c r="G42" s="265" t="s">
        <v>804</v>
      </c>
      <c r="H42" s="265"/>
      <c r="I42" s="265"/>
      <c r="J42" s="265"/>
      <c r="K42" s="263"/>
    </row>
    <row r="43" s="1" customFormat="1" ht="15" customHeight="1">
      <c r="B43" s="266"/>
      <c r="C43" s="267"/>
      <c r="D43" s="265"/>
      <c r="E43" s="268"/>
      <c r="F43" s="265"/>
      <c r="G43" s="265" t="s">
        <v>805</v>
      </c>
      <c r="H43" s="265"/>
      <c r="I43" s="265"/>
      <c r="J43" s="265"/>
      <c r="K43" s="263"/>
    </row>
    <row r="44" s="1" customFormat="1" ht="15" customHeight="1">
      <c r="B44" s="266"/>
      <c r="C44" s="267"/>
      <c r="D44" s="265"/>
      <c r="E44" s="268" t="s">
        <v>806</v>
      </c>
      <c r="F44" s="265"/>
      <c r="G44" s="265" t="s">
        <v>807</v>
      </c>
      <c r="H44" s="265"/>
      <c r="I44" s="265"/>
      <c r="J44" s="265"/>
      <c r="K44" s="263"/>
    </row>
    <row r="45" s="1" customFormat="1" ht="15" customHeight="1">
      <c r="B45" s="266"/>
      <c r="C45" s="267"/>
      <c r="D45" s="265"/>
      <c r="E45" s="268" t="s">
        <v>132</v>
      </c>
      <c r="F45" s="265"/>
      <c r="G45" s="265" t="s">
        <v>808</v>
      </c>
      <c r="H45" s="265"/>
      <c r="I45" s="265"/>
      <c r="J45" s="265"/>
      <c r="K45" s="263"/>
    </row>
    <row r="46" s="1" customFormat="1" ht="12.75" customHeight="1">
      <c r="B46" s="266"/>
      <c r="C46" s="267"/>
      <c r="D46" s="265"/>
      <c r="E46" s="265"/>
      <c r="F46" s="265"/>
      <c r="G46" s="265"/>
      <c r="H46" s="265"/>
      <c r="I46" s="265"/>
      <c r="J46" s="265"/>
      <c r="K46" s="263"/>
    </row>
    <row r="47" s="1" customFormat="1" ht="15" customHeight="1">
      <c r="B47" s="266"/>
      <c r="C47" s="267"/>
      <c r="D47" s="265" t="s">
        <v>809</v>
      </c>
      <c r="E47" s="265"/>
      <c r="F47" s="265"/>
      <c r="G47" s="265"/>
      <c r="H47" s="265"/>
      <c r="I47" s="265"/>
      <c r="J47" s="265"/>
      <c r="K47" s="263"/>
    </row>
    <row r="48" s="1" customFormat="1" ht="15" customHeight="1">
      <c r="B48" s="266"/>
      <c r="C48" s="267"/>
      <c r="D48" s="267"/>
      <c r="E48" s="265" t="s">
        <v>810</v>
      </c>
      <c r="F48" s="265"/>
      <c r="G48" s="265"/>
      <c r="H48" s="265"/>
      <c r="I48" s="265"/>
      <c r="J48" s="265"/>
      <c r="K48" s="263"/>
    </row>
    <row r="49" s="1" customFormat="1" ht="15" customHeight="1">
      <c r="B49" s="266"/>
      <c r="C49" s="267"/>
      <c r="D49" s="267"/>
      <c r="E49" s="265" t="s">
        <v>811</v>
      </c>
      <c r="F49" s="265"/>
      <c r="G49" s="265"/>
      <c r="H49" s="265"/>
      <c r="I49" s="265"/>
      <c r="J49" s="265"/>
      <c r="K49" s="263"/>
    </row>
    <row r="50" s="1" customFormat="1" ht="15" customHeight="1">
      <c r="B50" s="266"/>
      <c r="C50" s="267"/>
      <c r="D50" s="267"/>
      <c r="E50" s="265" t="s">
        <v>812</v>
      </c>
      <c r="F50" s="265"/>
      <c r="G50" s="265"/>
      <c r="H50" s="265"/>
      <c r="I50" s="265"/>
      <c r="J50" s="265"/>
      <c r="K50" s="263"/>
    </row>
    <row r="51" s="1" customFormat="1" ht="15" customHeight="1">
      <c r="B51" s="266"/>
      <c r="C51" s="267"/>
      <c r="D51" s="265" t="s">
        <v>813</v>
      </c>
      <c r="E51" s="265"/>
      <c r="F51" s="265"/>
      <c r="G51" s="265"/>
      <c r="H51" s="265"/>
      <c r="I51" s="265"/>
      <c r="J51" s="265"/>
      <c r="K51" s="263"/>
    </row>
    <row r="52" s="1" customFormat="1" ht="25.5" customHeight="1">
      <c r="B52" s="261"/>
      <c r="C52" s="262" t="s">
        <v>814</v>
      </c>
      <c r="D52" s="262"/>
      <c r="E52" s="262"/>
      <c r="F52" s="262"/>
      <c r="G52" s="262"/>
      <c r="H52" s="262"/>
      <c r="I52" s="262"/>
      <c r="J52" s="262"/>
      <c r="K52" s="263"/>
    </row>
    <row r="53" s="1" customFormat="1" ht="5.25" customHeight="1">
      <c r="B53" s="261"/>
      <c r="C53" s="264"/>
      <c r="D53" s="264"/>
      <c r="E53" s="264"/>
      <c r="F53" s="264"/>
      <c r="G53" s="264"/>
      <c r="H53" s="264"/>
      <c r="I53" s="264"/>
      <c r="J53" s="264"/>
      <c r="K53" s="263"/>
    </row>
    <row r="54" s="1" customFormat="1" ht="15" customHeight="1">
      <c r="B54" s="261"/>
      <c r="C54" s="265" t="s">
        <v>815</v>
      </c>
      <c r="D54" s="265"/>
      <c r="E54" s="265"/>
      <c r="F54" s="265"/>
      <c r="G54" s="265"/>
      <c r="H54" s="265"/>
      <c r="I54" s="265"/>
      <c r="J54" s="265"/>
      <c r="K54" s="263"/>
    </row>
    <row r="55" s="1" customFormat="1" ht="15" customHeight="1">
      <c r="B55" s="261"/>
      <c r="C55" s="265" t="s">
        <v>816</v>
      </c>
      <c r="D55" s="265"/>
      <c r="E55" s="265"/>
      <c r="F55" s="265"/>
      <c r="G55" s="265"/>
      <c r="H55" s="265"/>
      <c r="I55" s="265"/>
      <c r="J55" s="265"/>
      <c r="K55" s="263"/>
    </row>
    <row r="56" s="1" customFormat="1" ht="12.75" customHeight="1">
      <c r="B56" s="261"/>
      <c r="C56" s="265"/>
      <c r="D56" s="265"/>
      <c r="E56" s="265"/>
      <c r="F56" s="265"/>
      <c r="G56" s="265"/>
      <c r="H56" s="265"/>
      <c r="I56" s="265"/>
      <c r="J56" s="265"/>
      <c r="K56" s="263"/>
    </row>
    <row r="57" s="1" customFormat="1" ht="15" customHeight="1">
      <c r="B57" s="261"/>
      <c r="C57" s="265" t="s">
        <v>817</v>
      </c>
      <c r="D57" s="265"/>
      <c r="E57" s="265"/>
      <c r="F57" s="265"/>
      <c r="G57" s="265"/>
      <c r="H57" s="265"/>
      <c r="I57" s="265"/>
      <c r="J57" s="265"/>
      <c r="K57" s="263"/>
    </row>
    <row r="58" s="1" customFormat="1" ht="15" customHeight="1">
      <c r="B58" s="261"/>
      <c r="C58" s="267"/>
      <c r="D58" s="265" t="s">
        <v>818</v>
      </c>
      <c r="E58" s="265"/>
      <c r="F58" s="265"/>
      <c r="G58" s="265"/>
      <c r="H58" s="265"/>
      <c r="I58" s="265"/>
      <c r="J58" s="265"/>
      <c r="K58" s="263"/>
    </row>
    <row r="59" s="1" customFormat="1" ht="15" customHeight="1">
      <c r="B59" s="261"/>
      <c r="C59" s="267"/>
      <c r="D59" s="265" t="s">
        <v>819</v>
      </c>
      <c r="E59" s="265"/>
      <c r="F59" s="265"/>
      <c r="G59" s="265"/>
      <c r="H59" s="265"/>
      <c r="I59" s="265"/>
      <c r="J59" s="265"/>
      <c r="K59" s="263"/>
    </row>
    <row r="60" s="1" customFormat="1" ht="15" customHeight="1">
      <c r="B60" s="261"/>
      <c r="C60" s="267"/>
      <c r="D60" s="265" t="s">
        <v>820</v>
      </c>
      <c r="E60" s="265"/>
      <c r="F60" s="265"/>
      <c r="G60" s="265"/>
      <c r="H60" s="265"/>
      <c r="I60" s="265"/>
      <c r="J60" s="265"/>
      <c r="K60" s="263"/>
    </row>
    <row r="61" s="1" customFormat="1" ht="15" customHeight="1">
      <c r="B61" s="261"/>
      <c r="C61" s="267"/>
      <c r="D61" s="265" t="s">
        <v>821</v>
      </c>
      <c r="E61" s="265"/>
      <c r="F61" s="265"/>
      <c r="G61" s="265"/>
      <c r="H61" s="265"/>
      <c r="I61" s="265"/>
      <c r="J61" s="265"/>
      <c r="K61" s="263"/>
    </row>
    <row r="62" s="1" customFormat="1" ht="15" customHeight="1">
      <c r="B62" s="261"/>
      <c r="C62" s="267"/>
      <c r="D62" s="270" t="s">
        <v>822</v>
      </c>
      <c r="E62" s="270"/>
      <c r="F62" s="270"/>
      <c r="G62" s="270"/>
      <c r="H62" s="270"/>
      <c r="I62" s="270"/>
      <c r="J62" s="270"/>
      <c r="K62" s="263"/>
    </row>
    <row r="63" s="1" customFormat="1" ht="15" customHeight="1">
      <c r="B63" s="261"/>
      <c r="C63" s="267"/>
      <c r="D63" s="265" t="s">
        <v>823</v>
      </c>
      <c r="E63" s="265"/>
      <c r="F63" s="265"/>
      <c r="G63" s="265"/>
      <c r="H63" s="265"/>
      <c r="I63" s="265"/>
      <c r="J63" s="265"/>
      <c r="K63" s="263"/>
    </row>
    <row r="64" s="1" customFormat="1" ht="12.75" customHeight="1">
      <c r="B64" s="261"/>
      <c r="C64" s="267"/>
      <c r="D64" s="267"/>
      <c r="E64" s="271"/>
      <c r="F64" s="267"/>
      <c r="G64" s="267"/>
      <c r="H64" s="267"/>
      <c r="I64" s="267"/>
      <c r="J64" s="267"/>
      <c r="K64" s="263"/>
    </row>
    <row r="65" s="1" customFormat="1" ht="15" customHeight="1">
      <c r="B65" s="261"/>
      <c r="C65" s="267"/>
      <c r="D65" s="265" t="s">
        <v>824</v>
      </c>
      <c r="E65" s="265"/>
      <c r="F65" s="265"/>
      <c r="G65" s="265"/>
      <c r="H65" s="265"/>
      <c r="I65" s="265"/>
      <c r="J65" s="265"/>
      <c r="K65" s="263"/>
    </row>
    <row r="66" s="1" customFormat="1" ht="15" customHeight="1">
      <c r="B66" s="261"/>
      <c r="C66" s="267"/>
      <c r="D66" s="270" t="s">
        <v>825</v>
      </c>
      <c r="E66" s="270"/>
      <c r="F66" s="270"/>
      <c r="G66" s="270"/>
      <c r="H66" s="270"/>
      <c r="I66" s="270"/>
      <c r="J66" s="270"/>
      <c r="K66" s="263"/>
    </row>
    <row r="67" s="1" customFormat="1" ht="15" customHeight="1">
      <c r="B67" s="261"/>
      <c r="C67" s="267"/>
      <c r="D67" s="265" t="s">
        <v>826</v>
      </c>
      <c r="E67" s="265"/>
      <c r="F67" s="265"/>
      <c r="G67" s="265"/>
      <c r="H67" s="265"/>
      <c r="I67" s="265"/>
      <c r="J67" s="265"/>
      <c r="K67" s="263"/>
    </row>
    <row r="68" s="1" customFormat="1" ht="15" customHeight="1">
      <c r="B68" s="261"/>
      <c r="C68" s="267"/>
      <c r="D68" s="265" t="s">
        <v>827</v>
      </c>
      <c r="E68" s="265"/>
      <c r="F68" s="265"/>
      <c r="G68" s="265"/>
      <c r="H68" s="265"/>
      <c r="I68" s="265"/>
      <c r="J68" s="265"/>
      <c r="K68" s="263"/>
    </row>
    <row r="69" s="1" customFormat="1" ht="15" customHeight="1">
      <c r="B69" s="261"/>
      <c r="C69" s="267"/>
      <c r="D69" s="265" t="s">
        <v>828</v>
      </c>
      <c r="E69" s="265"/>
      <c r="F69" s="265"/>
      <c r="G69" s="265"/>
      <c r="H69" s="265"/>
      <c r="I69" s="265"/>
      <c r="J69" s="265"/>
      <c r="K69" s="263"/>
    </row>
    <row r="70" s="1" customFormat="1" ht="15" customHeight="1">
      <c r="B70" s="261"/>
      <c r="C70" s="267"/>
      <c r="D70" s="265" t="s">
        <v>829</v>
      </c>
      <c r="E70" s="265"/>
      <c r="F70" s="265"/>
      <c r="G70" s="265"/>
      <c r="H70" s="265"/>
      <c r="I70" s="265"/>
      <c r="J70" s="265"/>
      <c r="K70" s="263"/>
    </row>
    <row r="71" s="1" customFormat="1" ht="12.75" customHeight="1">
      <c r="B71" s="272"/>
      <c r="C71" s="273"/>
      <c r="D71" s="273"/>
      <c r="E71" s="273"/>
      <c r="F71" s="273"/>
      <c r="G71" s="273"/>
      <c r="H71" s="273"/>
      <c r="I71" s="273"/>
      <c r="J71" s="273"/>
      <c r="K71" s="274"/>
    </row>
    <row r="72" s="1" customFormat="1" ht="18.75" customHeight="1">
      <c r="B72" s="275"/>
      <c r="C72" s="275"/>
      <c r="D72" s="275"/>
      <c r="E72" s="275"/>
      <c r="F72" s="275"/>
      <c r="G72" s="275"/>
      <c r="H72" s="275"/>
      <c r="I72" s="275"/>
      <c r="J72" s="275"/>
      <c r="K72" s="276"/>
    </row>
    <row r="73" s="1" customFormat="1" ht="18.75" customHeight="1">
      <c r="B73" s="276"/>
      <c r="C73" s="276"/>
      <c r="D73" s="276"/>
      <c r="E73" s="276"/>
      <c r="F73" s="276"/>
      <c r="G73" s="276"/>
      <c r="H73" s="276"/>
      <c r="I73" s="276"/>
      <c r="J73" s="276"/>
      <c r="K73" s="276"/>
    </row>
    <row r="74" s="1" customFormat="1" ht="7.5" customHeight="1">
      <c r="B74" s="277"/>
      <c r="C74" s="278"/>
      <c r="D74" s="278"/>
      <c r="E74" s="278"/>
      <c r="F74" s="278"/>
      <c r="G74" s="278"/>
      <c r="H74" s="278"/>
      <c r="I74" s="278"/>
      <c r="J74" s="278"/>
      <c r="K74" s="279"/>
    </row>
    <row r="75" s="1" customFormat="1" ht="45" customHeight="1">
      <c r="B75" s="280"/>
      <c r="C75" s="281" t="s">
        <v>830</v>
      </c>
      <c r="D75" s="281"/>
      <c r="E75" s="281"/>
      <c r="F75" s="281"/>
      <c r="G75" s="281"/>
      <c r="H75" s="281"/>
      <c r="I75" s="281"/>
      <c r="J75" s="281"/>
      <c r="K75" s="282"/>
    </row>
    <row r="76" s="1" customFormat="1" ht="17.25" customHeight="1">
      <c r="B76" s="280"/>
      <c r="C76" s="283" t="s">
        <v>831</v>
      </c>
      <c r="D76" s="283"/>
      <c r="E76" s="283"/>
      <c r="F76" s="283" t="s">
        <v>832</v>
      </c>
      <c r="G76" s="284"/>
      <c r="H76" s="283" t="s">
        <v>57</v>
      </c>
      <c r="I76" s="283" t="s">
        <v>60</v>
      </c>
      <c r="J76" s="283" t="s">
        <v>833</v>
      </c>
      <c r="K76" s="282"/>
    </row>
    <row r="77" s="1" customFormat="1" ht="17.25" customHeight="1">
      <c r="B77" s="280"/>
      <c r="C77" s="285" t="s">
        <v>834</v>
      </c>
      <c r="D77" s="285"/>
      <c r="E77" s="285"/>
      <c r="F77" s="286" t="s">
        <v>835</v>
      </c>
      <c r="G77" s="287"/>
      <c r="H77" s="285"/>
      <c r="I77" s="285"/>
      <c r="J77" s="285" t="s">
        <v>836</v>
      </c>
      <c r="K77" s="282"/>
    </row>
    <row r="78" s="1" customFormat="1" ht="5.25" customHeight="1">
      <c r="B78" s="280"/>
      <c r="C78" s="288"/>
      <c r="D78" s="288"/>
      <c r="E78" s="288"/>
      <c r="F78" s="288"/>
      <c r="G78" s="289"/>
      <c r="H78" s="288"/>
      <c r="I78" s="288"/>
      <c r="J78" s="288"/>
      <c r="K78" s="282"/>
    </row>
    <row r="79" s="1" customFormat="1" ht="15" customHeight="1">
      <c r="B79" s="280"/>
      <c r="C79" s="268" t="s">
        <v>56</v>
      </c>
      <c r="D79" s="290"/>
      <c r="E79" s="290"/>
      <c r="F79" s="291" t="s">
        <v>837</v>
      </c>
      <c r="G79" s="292"/>
      <c r="H79" s="268" t="s">
        <v>838</v>
      </c>
      <c r="I79" s="268" t="s">
        <v>839</v>
      </c>
      <c r="J79" s="268">
        <v>20</v>
      </c>
      <c r="K79" s="282"/>
    </row>
    <row r="80" s="1" customFormat="1" ht="15" customHeight="1">
      <c r="B80" s="280"/>
      <c r="C80" s="268" t="s">
        <v>840</v>
      </c>
      <c r="D80" s="268"/>
      <c r="E80" s="268"/>
      <c r="F80" s="291" t="s">
        <v>837</v>
      </c>
      <c r="G80" s="292"/>
      <c r="H80" s="268" t="s">
        <v>841</v>
      </c>
      <c r="I80" s="268" t="s">
        <v>839</v>
      </c>
      <c r="J80" s="268">
        <v>120</v>
      </c>
      <c r="K80" s="282"/>
    </row>
    <row r="81" s="1" customFormat="1" ht="15" customHeight="1">
      <c r="B81" s="293"/>
      <c r="C81" s="268" t="s">
        <v>842</v>
      </c>
      <c r="D81" s="268"/>
      <c r="E81" s="268"/>
      <c r="F81" s="291" t="s">
        <v>843</v>
      </c>
      <c r="G81" s="292"/>
      <c r="H81" s="268" t="s">
        <v>844</v>
      </c>
      <c r="I81" s="268" t="s">
        <v>839</v>
      </c>
      <c r="J81" s="268">
        <v>50</v>
      </c>
      <c r="K81" s="282"/>
    </row>
    <row r="82" s="1" customFormat="1" ht="15" customHeight="1">
      <c r="B82" s="293"/>
      <c r="C82" s="268" t="s">
        <v>845</v>
      </c>
      <c r="D82" s="268"/>
      <c r="E82" s="268"/>
      <c r="F82" s="291" t="s">
        <v>837</v>
      </c>
      <c r="G82" s="292"/>
      <c r="H82" s="268" t="s">
        <v>846</v>
      </c>
      <c r="I82" s="268" t="s">
        <v>847</v>
      </c>
      <c r="J82" s="268"/>
      <c r="K82" s="282"/>
    </row>
    <row r="83" s="1" customFormat="1" ht="15" customHeight="1">
      <c r="B83" s="293"/>
      <c r="C83" s="294" t="s">
        <v>848</v>
      </c>
      <c r="D83" s="294"/>
      <c r="E83" s="294"/>
      <c r="F83" s="295" t="s">
        <v>843</v>
      </c>
      <c r="G83" s="294"/>
      <c r="H83" s="294" t="s">
        <v>849</v>
      </c>
      <c r="I83" s="294" t="s">
        <v>839</v>
      </c>
      <c r="J83" s="294">
        <v>15</v>
      </c>
      <c r="K83" s="282"/>
    </row>
    <row r="84" s="1" customFormat="1" ht="15" customHeight="1">
      <c r="B84" s="293"/>
      <c r="C84" s="294" t="s">
        <v>850</v>
      </c>
      <c r="D84" s="294"/>
      <c r="E84" s="294"/>
      <c r="F84" s="295" t="s">
        <v>843</v>
      </c>
      <c r="G84" s="294"/>
      <c r="H84" s="294" t="s">
        <v>851</v>
      </c>
      <c r="I84" s="294" t="s">
        <v>839</v>
      </c>
      <c r="J84" s="294">
        <v>15</v>
      </c>
      <c r="K84" s="282"/>
    </row>
    <row r="85" s="1" customFormat="1" ht="15" customHeight="1">
      <c r="B85" s="293"/>
      <c r="C85" s="294" t="s">
        <v>852</v>
      </c>
      <c r="D85" s="294"/>
      <c r="E85" s="294"/>
      <c r="F85" s="295" t="s">
        <v>843</v>
      </c>
      <c r="G85" s="294"/>
      <c r="H85" s="294" t="s">
        <v>853</v>
      </c>
      <c r="I85" s="294" t="s">
        <v>839</v>
      </c>
      <c r="J85" s="294">
        <v>20</v>
      </c>
      <c r="K85" s="282"/>
    </row>
    <row r="86" s="1" customFormat="1" ht="15" customHeight="1">
      <c r="B86" s="293"/>
      <c r="C86" s="294" t="s">
        <v>854</v>
      </c>
      <c r="D86" s="294"/>
      <c r="E86" s="294"/>
      <c r="F86" s="295" t="s">
        <v>843</v>
      </c>
      <c r="G86" s="294"/>
      <c r="H86" s="294" t="s">
        <v>855</v>
      </c>
      <c r="I86" s="294" t="s">
        <v>839</v>
      </c>
      <c r="J86" s="294">
        <v>20</v>
      </c>
      <c r="K86" s="282"/>
    </row>
    <row r="87" s="1" customFormat="1" ht="15" customHeight="1">
      <c r="B87" s="293"/>
      <c r="C87" s="268" t="s">
        <v>856</v>
      </c>
      <c r="D87" s="268"/>
      <c r="E87" s="268"/>
      <c r="F87" s="291" t="s">
        <v>843</v>
      </c>
      <c r="G87" s="292"/>
      <c r="H87" s="268" t="s">
        <v>857</v>
      </c>
      <c r="I87" s="268" t="s">
        <v>839</v>
      </c>
      <c r="J87" s="268">
        <v>50</v>
      </c>
      <c r="K87" s="282"/>
    </row>
    <row r="88" s="1" customFormat="1" ht="15" customHeight="1">
      <c r="B88" s="293"/>
      <c r="C88" s="268" t="s">
        <v>858</v>
      </c>
      <c r="D88" s="268"/>
      <c r="E88" s="268"/>
      <c r="F88" s="291" t="s">
        <v>843</v>
      </c>
      <c r="G88" s="292"/>
      <c r="H88" s="268" t="s">
        <v>859</v>
      </c>
      <c r="I88" s="268" t="s">
        <v>839</v>
      </c>
      <c r="J88" s="268">
        <v>20</v>
      </c>
      <c r="K88" s="282"/>
    </row>
    <row r="89" s="1" customFormat="1" ht="15" customHeight="1">
      <c r="B89" s="293"/>
      <c r="C89" s="268" t="s">
        <v>860</v>
      </c>
      <c r="D89" s="268"/>
      <c r="E89" s="268"/>
      <c r="F89" s="291" t="s">
        <v>843</v>
      </c>
      <c r="G89" s="292"/>
      <c r="H89" s="268" t="s">
        <v>861</v>
      </c>
      <c r="I89" s="268" t="s">
        <v>839</v>
      </c>
      <c r="J89" s="268">
        <v>20</v>
      </c>
      <c r="K89" s="282"/>
    </row>
    <row r="90" s="1" customFormat="1" ht="15" customHeight="1">
      <c r="B90" s="293"/>
      <c r="C90" s="268" t="s">
        <v>862</v>
      </c>
      <c r="D90" s="268"/>
      <c r="E90" s="268"/>
      <c r="F90" s="291" t="s">
        <v>843</v>
      </c>
      <c r="G90" s="292"/>
      <c r="H90" s="268" t="s">
        <v>863</v>
      </c>
      <c r="I90" s="268" t="s">
        <v>839</v>
      </c>
      <c r="J90" s="268">
        <v>50</v>
      </c>
      <c r="K90" s="282"/>
    </row>
    <row r="91" s="1" customFormat="1" ht="15" customHeight="1">
      <c r="B91" s="293"/>
      <c r="C91" s="268" t="s">
        <v>864</v>
      </c>
      <c r="D91" s="268"/>
      <c r="E91" s="268"/>
      <c r="F91" s="291" t="s">
        <v>843</v>
      </c>
      <c r="G91" s="292"/>
      <c r="H91" s="268" t="s">
        <v>864</v>
      </c>
      <c r="I91" s="268" t="s">
        <v>839</v>
      </c>
      <c r="J91" s="268">
        <v>50</v>
      </c>
      <c r="K91" s="282"/>
    </row>
    <row r="92" s="1" customFormat="1" ht="15" customHeight="1">
      <c r="B92" s="293"/>
      <c r="C92" s="268" t="s">
        <v>865</v>
      </c>
      <c r="D92" s="268"/>
      <c r="E92" s="268"/>
      <c r="F92" s="291" t="s">
        <v>843</v>
      </c>
      <c r="G92" s="292"/>
      <c r="H92" s="268" t="s">
        <v>866</v>
      </c>
      <c r="I92" s="268" t="s">
        <v>839</v>
      </c>
      <c r="J92" s="268">
        <v>255</v>
      </c>
      <c r="K92" s="282"/>
    </row>
    <row r="93" s="1" customFormat="1" ht="15" customHeight="1">
      <c r="B93" s="293"/>
      <c r="C93" s="268" t="s">
        <v>867</v>
      </c>
      <c r="D93" s="268"/>
      <c r="E93" s="268"/>
      <c r="F93" s="291" t="s">
        <v>837</v>
      </c>
      <c r="G93" s="292"/>
      <c r="H93" s="268" t="s">
        <v>868</v>
      </c>
      <c r="I93" s="268" t="s">
        <v>869</v>
      </c>
      <c r="J93" s="268"/>
      <c r="K93" s="282"/>
    </row>
    <row r="94" s="1" customFormat="1" ht="15" customHeight="1">
      <c r="B94" s="293"/>
      <c r="C94" s="268" t="s">
        <v>870</v>
      </c>
      <c r="D94" s="268"/>
      <c r="E94" s="268"/>
      <c r="F94" s="291" t="s">
        <v>837</v>
      </c>
      <c r="G94" s="292"/>
      <c r="H94" s="268" t="s">
        <v>871</v>
      </c>
      <c r="I94" s="268" t="s">
        <v>872</v>
      </c>
      <c r="J94" s="268"/>
      <c r="K94" s="282"/>
    </row>
    <row r="95" s="1" customFormat="1" ht="15" customHeight="1">
      <c r="B95" s="293"/>
      <c r="C95" s="268" t="s">
        <v>873</v>
      </c>
      <c r="D95" s="268"/>
      <c r="E95" s="268"/>
      <c r="F95" s="291" t="s">
        <v>837</v>
      </c>
      <c r="G95" s="292"/>
      <c r="H95" s="268" t="s">
        <v>873</v>
      </c>
      <c r="I95" s="268" t="s">
        <v>872</v>
      </c>
      <c r="J95" s="268"/>
      <c r="K95" s="282"/>
    </row>
    <row r="96" s="1" customFormat="1" ht="15" customHeight="1">
      <c r="B96" s="293"/>
      <c r="C96" s="268" t="s">
        <v>41</v>
      </c>
      <c r="D96" s="268"/>
      <c r="E96" s="268"/>
      <c r="F96" s="291" t="s">
        <v>837</v>
      </c>
      <c r="G96" s="292"/>
      <c r="H96" s="268" t="s">
        <v>874</v>
      </c>
      <c r="I96" s="268" t="s">
        <v>872</v>
      </c>
      <c r="J96" s="268"/>
      <c r="K96" s="282"/>
    </row>
    <row r="97" s="1" customFormat="1" ht="15" customHeight="1">
      <c r="B97" s="293"/>
      <c r="C97" s="268" t="s">
        <v>51</v>
      </c>
      <c r="D97" s="268"/>
      <c r="E97" s="268"/>
      <c r="F97" s="291" t="s">
        <v>837</v>
      </c>
      <c r="G97" s="292"/>
      <c r="H97" s="268" t="s">
        <v>875</v>
      </c>
      <c r="I97" s="268" t="s">
        <v>872</v>
      </c>
      <c r="J97" s="268"/>
      <c r="K97" s="282"/>
    </row>
    <row r="98" s="1" customFormat="1" ht="15" customHeight="1">
      <c r="B98" s="296"/>
      <c r="C98" s="297"/>
      <c r="D98" s="297"/>
      <c r="E98" s="297"/>
      <c r="F98" s="297"/>
      <c r="G98" s="297"/>
      <c r="H98" s="297"/>
      <c r="I98" s="297"/>
      <c r="J98" s="297"/>
      <c r="K98" s="298"/>
    </row>
    <row r="99" s="1" customFormat="1" ht="18.75" customHeight="1">
      <c r="B99" s="299"/>
      <c r="C99" s="300"/>
      <c r="D99" s="300"/>
      <c r="E99" s="300"/>
      <c r="F99" s="300"/>
      <c r="G99" s="300"/>
      <c r="H99" s="300"/>
      <c r="I99" s="300"/>
      <c r="J99" s="300"/>
      <c r="K99" s="299"/>
    </row>
    <row r="100" s="1" customFormat="1" ht="18.75" customHeight="1">
      <c r="B100" s="276"/>
      <c r="C100" s="276"/>
      <c r="D100" s="276"/>
      <c r="E100" s="276"/>
      <c r="F100" s="276"/>
      <c r="G100" s="276"/>
      <c r="H100" s="276"/>
      <c r="I100" s="276"/>
      <c r="J100" s="276"/>
      <c r="K100" s="276"/>
    </row>
    <row r="101" s="1" customFormat="1" ht="7.5" customHeight="1">
      <c r="B101" s="277"/>
      <c r="C101" s="278"/>
      <c r="D101" s="278"/>
      <c r="E101" s="278"/>
      <c r="F101" s="278"/>
      <c r="G101" s="278"/>
      <c r="H101" s="278"/>
      <c r="I101" s="278"/>
      <c r="J101" s="278"/>
      <c r="K101" s="279"/>
    </row>
    <row r="102" s="1" customFormat="1" ht="45" customHeight="1">
      <c r="B102" s="280"/>
      <c r="C102" s="281" t="s">
        <v>876</v>
      </c>
      <c r="D102" s="281"/>
      <c r="E102" s="281"/>
      <c r="F102" s="281"/>
      <c r="G102" s="281"/>
      <c r="H102" s="281"/>
      <c r="I102" s="281"/>
      <c r="J102" s="281"/>
      <c r="K102" s="282"/>
    </row>
    <row r="103" s="1" customFormat="1" ht="17.25" customHeight="1">
      <c r="B103" s="280"/>
      <c r="C103" s="283" t="s">
        <v>831</v>
      </c>
      <c r="D103" s="283"/>
      <c r="E103" s="283"/>
      <c r="F103" s="283" t="s">
        <v>832</v>
      </c>
      <c r="G103" s="284"/>
      <c r="H103" s="283" t="s">
        <v>57</v>
      </c>
      <c r="I103" s="283" t="s">
        <v>60</v>
      </c>
      <c r="J103" s="283" t="s">
        <v>833</v>
      </c>
      <c r="K103" s="282"/>
    </row>
    <row r="104" s="1" customFormat="1" ht="17.25" customHeight="1">
      <c r="B104" s="280"/>
      <c r="C104" s="285" t="s">
        <v>834</v>
      </c>
      <c r="D104" s="285"/>
      <c r="E104" s="285"/>
      <c r="F104" s="286" t="s">
        <v>835</v>
      </c>
      <c r="G104" s="287"/>
      <c r="H104" s="285"/>
      <c r="I104" s="285"/>
      <c r="J104" s="285" t="s">
        <v>836</v>
      </c>
      <c r="K104" s="282"/>
    </row>
    <row r="105" s="1" customFormat="1" ht="5.25" customHeight="1">
      <c r="B105" s="280"/>
      <c r="C105" s="283"/>
      <c r="D105" s="283"/>
      <c r="E105" s="283"/>
      <c r="F105" s="283"/>
      <c r="G105" s="301"/>
      <c r="H105" s="283"/>
      <c r="I105" s="283"/>
      <c r="J105" s="283"/>
      <c r="K105" s="282"/>
    </row>
    <row r="106" s="1" customFormat="1" ht="15" customHeight="1">
      <c r="B106" s="280"/>
      <c r="C106" s="268" t="s">
        <v>56</v>
      </c>
      <c r="D106" s="290"/>
      <c r="E106" s="290"/>
      <c r="F106" s="291" t="s">
        <v>837</v>
      </c>
      <c r="G106" s="268"/>
      <c r="H106" s="268" t="s">
        <v>877</v>
      </c>
      <c r="I106" s="268" t="s">
        <v>839</v>
      </c>
      <c r="J106" s="268">
        <v>20</v>
      </c>
      <c r="K106" s="282"/>
    </row>
    <row r="107" s="1" customFormat="1" ht="15" customHeight="1">
      <c r="B107" s="280"/>
      <c r="C107" s="268" t="s">
        <v>840</v>
      </c>
      <c r="D107" s="268"/>
      <c r="E107" s="268"/>
      <c r="F107" s="291" t="s">
        <v>837</v>
      </c>
      <c r="G107" s="268"/>
      <c r="H107" s="268" t="s">
        <v>877</v>
      </c>
      <c r="I107" s="268" t="s">
        <v>839</v>
      </c>
      <c r="J107" s="268">
        <v>120</v>
      </c>
      <c r="K107" s="282"/>
    </row>
    <row r="108" s="1" customFormat="1" ht="15" customHeight="1">
      <c r="B108" s="293"/>
      <c r="C108" s="268" t="s">
        <v>842</v>
      </c>
      <c r="D108" s="268"/>
      <c r="E108" s="268"/>
      <c r="F108" s="291" t="s">
        <v>843</v>
      </c>
      <c r="G108" s="268"/>
      <c r="H108" s="268" t="s">
        <v>877</v>
      </c>
      <c r="I108" s="268" t="s">
        <v>839</v>
      </c>
      <c r="J108" s="268">
        <v>50</v>
      </c>
      <c r="K108" s="282"/>
    </row>
    <row r="109" s="1" customFormat="1" ht="15" customHeight="1">
      <c r="B109" s="293"/>
      <c r="C109" s="268" t="s">
        <v>845</v>
      </c>
      <c r="D109" s="268"/>
      <c r="E109" s="268"/>
      <c r="F109" s="291" t="s">
        <v>837</v>
      </c>
      <c r="G109" s="268"/>
      <c r="H109" s="268" t="s">
        <v>877</v>
      </c>
      <c r="I109" s="268" t="s">
        <v>847</v>
      </c>
      <c r="J109" s="268"/>
      <c r="K109" s="282"/>
    </row>
    <row r="110" s="1" customFormat="1" ht="15" customHeight="1">
      <c r="B110" s="293"/>
      <c r="C110" s="268" t="s">
        <v>856</v>
      </c>
      <c r="D110" s="268"/>
      <c r="E110" s="268"/>
      <c r="F110" s="291" t="s">
        <v>843</v>
      </c>
      <c r="G110" s="268"/>
      <c r="H110" s="268" t="s">
        <v>877</v>
      </c>
      <c r="I110" s="268" t="s">
        <v>839</v>
      </c>
      <c r="J110" s="268">
        <v>50</v>
      </c>
      <c r="K110" s="282"/>
    </row>
    <row r="111" s="1" customFormat="1" ht="15" customHeight="1">
      <c r="B111" s="293"/>
      <c r="C111" s="268" t="s">
        <v>864</v>
      </c>
      <c r="D111" s="268"/>
      <c r="E111" s="268"/>
      <c r="F111" s="291" t="s">
        <v>843</v>
      </c>
      <c r="G111" s="268"/>
      <c r="H111" s="268" t="s">
        <v>877</v>
      </c>
      <c r="I111" s="268" t="s">
        <v>839</v>
      </c>
      <c r="J111" s="268">
        <v>50</v>
      </c>
      <c r="K111" s="282"/>
    </row>
    <row r="112" s="1" customFormat="1" ht="15" customHeight="1">
      <c r="B112" s="293"/>
      <c r="C112" s="268" t="s">
        <v>862</v>
      </c>
      <c r="D112" s="268"/>
      <c r="E112" s="268"/>
      <c r="F112" s="291" t="s">
        <v>843</v>
      </c>
      <c r="G112" s="268"/>
      <c r="H112" s="268" t="s">
        <v>877</v>
      </c>
      <c r="I112" s="268" t="s">
        <v>839</v>
      </c>
      <c r="J112" s="268">
        <v>50</v>
      </c>
      <c r="K112" s="282"/>
    </row>
    <row r="113" s="1" customFormat="1" ht="15" customHeight="1">
      <c r="B113" s="293"/>
      <c r="C113" s="268" t="s">
        <v>56</v>
      </c>
      <c r="D113" s="268"/>
      <c r="E113" s="268"/>
      <c r="F113" s="291" t="s">
        <v>837</v>
      </c>
      <c r="G113" s="268"/>
      <c r="H113" s="268" t="s">
        <v>878</v>
      </c>
      <c r="I113" s="268" t="s">
        <v>839</v>
      </c>
      <c r="J113" s="268">
        <v>20</v>
      </c>
      <c r="K113" s="282"/>
    </row>
    <row r="114" s="1" customFormat="1" ht="15" customHeight="1">
      <c r="B114" s="293"/>
      <c r="C114" s="268" t="s">
        <v>879</v>
      </c>
      <c r="D114" s="268"/>
      <c r="E114" s="268"/>
      <c r="F114" s="291" t="s">
        <v>837</v>
      </c>
      <c r="G114" s="268"/>
      <c r="H114" s="268" t="s">
        <v>880</v>
      </c>
      <c r="I114" s="268" t="s">
        <v>839</v>
      </c>
      <c r="J114" s="268">
        <v>120</v>
      </c>
      <c r="K114" s="282"/>
    </row>
    <row r="115" s="1" customFormat="1" ht="15" customHeight="1">
      <c r="B115" s="293"/>
      <c r="C115" s="268" t="s">
        <v>41</v>
      </c>
      <c r="D115" s="268"/>
      <c r="E115" s="268"/>
      <c r="F115" s="291" t="s">
        <v>837</v>
      </c>
      <c r="G115" s="268"/>
      <c r="H115" s="268" t="s">
        <v>881</v>
      </c>
      <c r="I115" s="268" t="s">
        <v>872</v>
      </c>
      <c r="J115" s="268"/>
      <c r="K115" s="282"/>
    </row>
    <row r="116" s="1" customFormat="1" ht="15" customHeight="1">
      <c r="B116" s="293"/>
      <c r="C116" s="268" t="s">
        <v>51</v>
      </c>
      <c r="D116" s="268"/>
      <c r="E116" s="268"/>
      <c r="F116" s="291" t="s">
        <v>837</v>
      </c>
      <c r="G116" s="268"/>
      <c r="H116" s="268" t="s">
        <v>882</v>
      </c>
      <c r="I116" s="268" t="s">
        <v>872</v>
      </c>
      <c r="J116" s="268"/>
      <c r="K116" s="282"/>
    </row>
    <row r="117" s="1" customFormat="1" ht="15" customHeight="1">
      <c r="B117" s="293"/>
      <c r="C117" s="268" t="s">
        <v>60</v>
      </c>
      <c r="D117" s="268"/>
      <c r="E117" s="268"/>
      <c r="F117" s="291" t="s">
        <v>837</v>
      </c>
      <c r="G117" s="268"/>
      <c r="H117" s="268" t="s">
        <v>883</v>
      </c>
      <c r="I117" s="268" t="s">
        <v>884</v>
      </c>
      <c r="J117" s="268"/>
      <c r="K117" s="282"/>
    </row>
    <row r="118" s="1" customFormat="1" ht="15" customHeight="1">
      <c r="B118" s="296"/>
      <c r="C118" s="302"/>
      <c r="D118" s="302"/>
      <c r="E118" s="302"/>
      <c r="F118" s="302"/>
      <c r="G118" s="302"/>
      <c r="H118" s="302"/>
      <c r="I118" s="302"/>
      <c r="J118" s="302"/>
      <c r="K118" s="298"/>
    </row>
    <row r="119" s="1" customFormat="1" ht="18.75" customHeight="1">
      <c r="B119" s="303"/>
      <c r="C119" s="304"/>
      <c r="D119" s="304"/>
      <c r="E119" s="304"/>
      <c r="F119" s="305"/>
      <c r="G119" s="304"/>
      <c r="H119" s="304"/>
      <c r="I119" s="304"/>
      <c r="J119" s="304"/>
      <c r="K119" s="303"/>
    </row>
    <row r="120" s="1" customFormat="1" ht="18.75" customHeight="1">
      <c r="B120" s="276"/>
      <c r="C120" s="276"/>
      <c r="D120" s="276"/>
      <c r="E120" s="276"/>
      <c r="F120" s="276"/>
      <c r="G120" s="276"/>
      <c r="H120" s="276"/>
      <c r="I120" s="276"/>
      <c r="J120" s="276"/>
      <c r="K120" s="276"/>
    </row>
    <row r="121" s="1" customFormat="1" ht="7.5" customHeight="1">
      <c r="B121" s="306"/>
      <c r="C121" s="307"/>
      <c r="D121" s="307"/>
      <c r="E121" s="307"/>
      <c r="F121" s="307"/>
      <c r="G121" s="307"/>
      <c r="H121" s="307"/>
      <c r="I121" s="307"/>
      <c r="J121" s="307"/>
      <c r="K121" s="308"/>
    </row>
    <row r="122" s="1" customFormat="1" ht="45" customHeight="1">
      <c r="B122" s="309"/>
      <c r="C122" s="259" t="s">
        <v>885</v>
      </c>
      <c r="D122" s="259"/>
      <c r="E122" s="259"/>
      <c r="F122" s="259"/>
      <c r="G122" s="259"/>
      <c r="H122" s="259"/>
      <c r="I122" s="259"/>
      <c r="J122" s="259"/>
      <c r="K122" s="310"/>
    </row>
    <row r="123" s="1" customFormat="1" ht="17.25" customHeight="1">
      <c r="B123" s="311"/>
      <c r="C123" s="283" t="s">
        <v>831</v>
      </c>
      <c r="D123" s="283"/>
      <c r="E123" s="283"/>
      <c r="F123" s="283" t="s">
        <v>832</v>
      </c>
      <c r="G123" s="284"/>
      <c r="H123" s="283" t="s">
        <v>57</v>
      </c>
      <c r="I123" s="283" t="s">
        <v>60</v>
      </c>
      <c r="J123" s="283" t="s">
        <v>833</v>
      </c>
      <c r="K123" s="312"/>
    </row>
    <row r="124" s="1" customFormat="1" ht="17.25" customHeight="1">
      <c r="B124" s="311"/>
      <c r="C124" s="285" t="s">
        <v>834</v>
      </c>
      <c r="D124" s="285"/>
      <c r="E124" s="285"/>
      <c r="F124" s="286" t="s">
        <v>835</v>
      </c>
      <c r="G124" s="287"/>
      <c r="H124" s="285"/>
      <c r="I124" s="285"/>
      <c r="J124" s="285" t="s">
        <v>836</v>
      </c>
      <c r="K124" s="312"/>
    </row>
    <row r="125" s="1" customFormat="1" ht="5.25" customHeight="1">
      <c r="B125" s="313"/>
      <c r="C125" s="288"/>
      <c r="D125" s="288"/>
      <c r="E125" s="288"/>
      <c r="F125" s="288"/>
      <c r="G125" s="314"/>
      <c r="H125" s="288"/>
      <c r="I125" s="288"/>
      <c r="J125" s="288"/>
      <c r="K125" s="315"/>
    </row>
    <row r="126" s="1" customFormat="1" ht="15" customHeight="1">
      <c r="B126" s="313"/>
      <c r="C126" s="268" t="s">
        <v>840</v>
      </c>
      <c r="D126" s="290"/>
      <c r="E126" s="290"/>
      <c r="F126" s="291" t="s">
        <v>837</v>
      </c>
      <c r="G126" s="268"/>
      <c r="H126" s="268" t="s">
        <v>877</v>
      </c>
      <c r="I126" s="268" t="s">
        <v>839</v>
      </c>
      <c r="J126" s="268">
        <v>120</v>
      </c>
      <c r="K126" s="316"/>
    </row>
    <row r="127" s="1" customFormat="1" ht="15" customHeight="1">
      <c r="B127" s="313"/>
      <c r="C127" s="268" t="s">
        <v>886</v>
      </c>
      <c r="D127" s="268"/>
      <c r="E127" s="268"/>
      <c r="F127" s="291" t="s">
        <v>837</v>
      </c>
      <c r="G127" s="268"/>
      <c r="H127" s="268" t="s">
        <v>887</v>
      </c>
      <c r="I127" s="268" t="s">
        <v>839</v>
      </c>
      <c r="J127" s="268" t="s">
        <v>888</v>
      </c>
      <c r="K127" s="316"/>
    </row>
    <row r="128" s="1" customFormat="1" ht="15" customHeight="1">
      <c r="B128" s="313"/>
      <c r="C128" s="268" t="s">
        <v>785</v>
      </c>
      <c r="D128" s="268"/>
      <c r="E128" s="268"/>
      <c r="F128" s="291" t="s">
        <v>837</v>
      </c>
      <c r="G128" s="268"/>
      <c r="H128" s="268" t="s">
        <v>889</v>
      </c>
      <c r="I128" s="268" t="s">
        <v>839</v>
      </c>
      <c r="J128" s="268" t="s">
        <v>888</v>
      </c>
      <c r="K128" s="316"/>
    </row>
    <row r="129" s="1" customFormat="1" ht="15" customHeight="1">
      <c r="B129" s="313"/>
      <c r="C129" s="268" t="s">
        <v>848</v>
      </c>
      <c r="D129" s="268"/>
      <c r="E129" s="268"/>
      <c r="F129" s="291" t="s">
        <v>843</v>
      </c>
      <c r="G129" s="268"/>
      <c r="H129" s="268" t="s">
        <v>849</v>
      </c>
      <c r="I129" s="268" t="s">
        <v>839</v>
      </c>
      <c r="J129" s="268">
        <v>15</v>
      </c>
      <c r="K129" s="316"/>
    </row>
    <row r="130" s="1" customFormat="1" ht="15" customHeight="1">
      <c r="B130" s="313"/>
      <c r="C130" s="294" t="s">
        <v>850</v>
      </c>
      <c r="D130" s="294"/>
      <c r="E130" s="294"/>
      <c r="F130" s="295" t="s">
        <v>843</v>
      </c>
      <c r="G130" s="294"/>
      <c r="H130" s="294" t="s">
        <v>851</v>
      </c>
      <c r="I130" s="294" t="s">
        <v>839</v>
      </c>
      <c r="J130" s="294">
        <v>15</v>
      </c>
      <c r="K130" s="316"/>
    </row>
    <row r="131" s="1" customFormat="1" ht="15" customHeight="1">
      <c r="B131" s="313"/>
      <c r="C131" s="294" t="s">
        <v>852</v>
      </c>
      <c r="D131" s="294"/>
      <c r="E131" s="294"/>
      <c r="F131" s="295" t="s">
        <v>843</v>
      </c>
      <c r="G131" s="294"/>
      <c r="H131" s="294" t="s">
        <v>853</v>
      </c>
      <c r="I131" s="294" t="s">
        <v>839</v>
      </c>
      <c r="J131" s="294">
        <v>20</v>
      </c>
      <c r="K131" s="316"/>
    </row>
    <row r="132" s="1" customFormat="1" ht="15" customHeight="1">
      <c r="B132" s="313"/>
      <c r="C132" s="294" t="s">
        <v>854</v>
      </c>
      <c r="D132" s="294"/>
      <c r="E132" s="294"/>
      <c r="F132" s="295" t="s">
        <v>843</v>
      </c>
      <c r="G132" s="294"/>
      <c r="H132" s="294" t="s">
        <v>855</v>
      </c>
      <c r="I132" s="294" t="s">
        <v>839</v>
      </c>
      <c r="J132" s="294">
        <v>20</v>
      </c>
      <c r="K132" s="316"/>
    </row>
    <row r="133" s="1" customFormat="1" ht="15" customHeight="1">
      <c r="B133" s="313"/>
      <c r="C133" s="268" t="s">
        <v>842</v>
      </c>
      <c r="D133" s="268"/>
      <c r="E133" s="268"/>
      <c r="F133" s="291" t="s">
        <v>843</v>
      </c>
      <c r="G133" s="268"/>
      <c r="H133" s="268" t="s">
        <v>877</v>
      </c>
      <c r="I133" s="268" t="s">
        <v>839</v>
      </c>
      <c r="J133" s="268">
        <v>50</v>
      </c>
      <c r="K133" s="316"/>
    </row>
    <row r="134" s="1" customFormat="1" ht="15" customHeight="1">
      <c r="B134" s="313"/>
      <c r="C134" s="268" t="s">
        <v>856</v>
      </c>
      <c r="D134" s="268"/>
      <c r="E134" s="268"/>
      <c r="F134" s="291" t="s">
        <v>843</v>
      </c>
      <c r="G134" s="268"/>
      <c r="H134" s="268" t="s">
        <v>877</v>
      </c>
      <c r="I134" s="268" t="s">
        <v>839</v>
      </c>
      <c r="J134" s="268">
        <v>50</v>
      </c>
      <c r="K134" s="316"/>
    </row>
    <row r="135" s="1" customFormat="1" ht="15" customHeight="1">
      <c r="B135" s="313"/>
      <c r="C135" s="268" t="s">
        <v>862</v>
      </c>
      <c r="D135" s="268"/>
      <c r="E135" s="268"/>
      <c r="F135" s="291" t="s">
        <v>843</v>
      </c>
      <c r="G135" s="268"/>
      <c r="H135" s="268" t="s">
        <v>877</v>
      </c>
      <c r="I135" s="268" t="s">
        <v>839</v>
      </c>
      <c r="J135" s="268">
        <v>50</v>
      </c>
      <c r="K135" s="316"/>
    </row>
    <row r="136" s="1" customFormat="1" ht="15" customHeight="1">
      <c r="B136" s="313"/>
      <c r="C136" s="268" t="s">
        <v>864</v>
      </c>
      <c r="D136" s="268"/>
      <c r="E136" s="268"/>
      <c r="F136" s="291" t="s">
        <v>843</v>
      </c>
      <c r="G136" s="268"/>
      <c r="H136" s="268" t="s">
        <v>877</v>
      </c>
      <c r="I136" s="268" t="s">
        <v>839</v>
      </c>
      <c r="J136" s="268">
        <v>50</v>
      </c>
      <c r="K136" s="316"/>
    </row>
    <row r="137" s="1" customFormat="1" ht="15" customHeight="1">
      <c r="B137" s="313"/>
      <c r="C137" s="268" t="s">
        <v>865</v>
      </c>
      <c r="D137" s="268"/>
      <c r="E137" s="268"/>
      <c r="F137" s="291" t="s">
        <v>843</v>
      </c>
      <c r="G137" s="268"/>
      <c r="H137" s="268" t="s">
        <v>890</v>
      </c>
      <c r="I137" s="268" t="s">
        <v>839</v>
      </c>
      <c r="J137" s="268">
        <v>255</v>
      </c>
      <c r="K137" s="316"/>
    </row>
    <row r="138" s="1" customFormat="1" ht="15" customHeight="1">
      <c r="B138" s="313"/>
      <c r="C138" s="268" t="s">
        <v>867</v>
      </c>
      <c r="D138" s="268"/>
      <c r="E138" s="268"/>
      <c r="F138" s="291" t="s">
        <v>837</v>
      </c>
      <c r="G138" s="268"/>
      <c r="H138" s="268" t="s">
        <v>891</v>
      </c>
      <c r="I138" s="268" t="s">
        <v>869</v>
      </c>
      <c r="J138" s="268"/>
      <c r="K138" s="316"/>
    </row>
    <row r="139" s="1" customFormat="1" ht="15" customHeight="1">
      <c r="B139" s="313"/>
      <c r="C139" s="268" t="s">
        <v>870</v>
      </c>
      <c r="D139" s="268"/>
      <c r="E139" s="268"/>
      <c r="F139" s="291" t="s">
        <v>837</v>
      </c>
      <c r="G139" s="268"/>
      <c r="H139" s="268" t="s">
        <v>892</v>
      </c>
      <c r="I139" s="268" t="s">
        <v>872</v>
      </c>
      <c r="J139" s="268"/>
      <c r="K139" s="316"/>
    </row>
    <row r="140" s="1" customFormat="1" ht="15" customHeight="1">
      <c r="B140" s="313"/>
      <c r="C140" s="268" t="s">
        <v>873</v>
      </c>
      <c r="D140" s="268"/>
      <c r="E140" s="268"/>
      <c r="F140" s="291" t="s">
        <v>837</v>
      </c>
      <c r="G140" s="268"/>
      <c r="H140" s="268" t="s">
        <v>873</v>
      </c>
      <c r="I140" s="268" t="s">
        <v>872</v>
      </c>
      <c r="J140" s="268"/>
      <c r="K140" s="316"/>
    </row>
    <row r="141" s="1" customFormat="1" ht="15" customHeight="1">
      <c r="B141" s="313"/>
      <c r="C141" s="268" t="s">
        <v>41</v>
      </c>
      <c r="D141" s="268"/>
      <c r="E141" s="268"/>
      <c r="F141" s="291" t="s">
        <v>837</v>
      </c>
      <c r="G141" s="268"/>
      <c r="H141" s="268" t="s">
        <v>893</v>
      </c>
      <c r="I141" s="268" t="s">
        <v>872</v>
      </c>
      <c r="J141" s="268"/>
      <c r="K141" s="316"/>
    </row>
    <row r="142" s="1" customFormat="1" ht="15" customHeight="1">
      <c r="B142" s="313"/>
      <c r="C142" s="268" t="s">
        <v>894</v>
      </c>
      <c r="D142" s="268"/>
      <c r="E142" s="268"/>
      <c r="F142" s="291" t="s">
        <v>837</v>
      </c>
      <c r="G142" s="268"/>
      <c r="H142" s="268" t="s">
        <v>895</v>
      </c>
      <c r="I142" s="268" t="s">
        <v>872</v>
      </c>
      <c r="J142" s="268"/>
      <c r="K142" s="316"/>
    </row>
    <row r="143" s="1" customFormat="1" ht="15" customHeight="1">
      <c r="B143" s="317"/>
      <c r="C143" s="318"/>
      <c r="D143" s="318"/>
      <c r="E143" s="318"/>
      <c r="F143" s="318"/>
      <c r="G143" s="318"/>
      <c r="H143" s="318"/>
      <c r="I143" s="318"/>
      <c r="J143" s="318"/>
      <c r="K143" s="319"/>
    </row>
    <row r="144" s="1" customFormat="1" ht="18.75" customHeight="1">
      <c r="B144" s="304"/>
      <c r="C144" s="304"/>
      <c r="D144" s="304"/>
      <c r="E144" s="304"/>
      <c r="F144" s="305"/>
      <c r="G144" s="304"/>
      <c r="H144" s="304"/>
      <c r="I144" s="304"/>
      <c r="J144" s="304"/>
      <c r="K144" s="304"/>
    </row>
    <row r="145" s="1" customFormat="1" ht="18.75" customHeight="1">
      <c r="B145" s="276"/>
      <c r="C145" s="276"/>
      <c r="D145" s="276"/>
      <c r="E145" s="276"/>
      <c r="F145" s="276"/>
      <c r="G145" s="276"/>
      <c r="H145" s="276"/>
      <c r="I145" s="276"/>
      <c r="J145" s="276"/>
      <c r="K145" s="276"/>
    </row>
    <row r="146" s="1" customFormat="1" ht="7.5" customHeight="1">
      <c r="B146" s="277"/>
      <c r="C146" s="278"/>
      <c r="D146" s="278"/>
      <c r="E146" s="278"/>
      <c r="F146" s="278"/>
      <c r="G146" s="278"/>
      <c r="H146" s="278"/>
      <c r="I146" s="278"/>
      <c r="J146" s="278"/>
      <c r="K146" s="279"/>
    </row>
    <row r="147" s="1" customFormat="1" ht="45" customHeight="1">
      <c r="B147" s="280"/>
      <c r="C147" s="281" t="s">
        <v>896</v>
      </c>
      <c r="D147" s="281"/>
      <c r="E147" s="281"/>
      <c r="F147" s="281"/>
      <c r="G147" s="281"/>
      <c r="H147" s="281"/>
      <c r="I147" s="281"/>
      <c r="J147" s="281"/>
      <c r="K147" s="282"/>
    </row>
    <row r="148" s="1" customFormat="1" ht="17.25" customHeight="1">
      <c r="B148" s="280"/>
      <c r="C148" s="283" t="s">
        <v>831</v>
      </c>
      <c r="D148" s="283"/>
      <c r="E148" s="283"/>
      <c r="F148" s="283" t="s">
        <v>832</v>
      </c>
      <c r="G148" s="284"/>
      <c r="H148" s="283" t="s">
        <v>57</v>
      </c>
      <c r="I148" s="283" t="s">
        <v>60</v>
      </c>
      <c r="J148" s="283" t="s">
        <v>833</v>
      </c>
      <c r="K148" s="282"/>
    </row>
    <row r="149" s="1" customFormat="1" ht="17.25" customHeight="1">
      <c r="B149" s="280"/>
      <c r="C149" s="285" t="s">
        <v>834</v>
      </c>
      <c r="D149" s="285"/>
      <c r="E149" s="285"/>
      <c r="F149" s="286" t="s">
        <v>835</v>
      </c>
      <c r="G149" s="287"/>
      <c r="H149" s="285"/>
      <c r="I149" s="285"/>
      <c r="J149" s="285" t="s">
        <v>836</v>
      </c>
      <c r="K149" s="282"/>
    </row>
    <row r="150" s="1" customFormat="1" ht="5.25" customHeight="1">
      <c r="B150" s="293"/>
      <c r="C150" s="288"/>
      <c r="D150" s="288"/>
      <c r="E150" s="288"/>
      <c r="F150" s="288"/>
      <c r="G150" s="289"/>
      <c r="H150" s="288"/>
      <c r="I150" s="288"/>
      <c r="J150" s="288"/>
      <c r="K150" s="316"/>
    </row>
    <row r="151" s="1" customFormat="1" ht="15" customHeight="1">
      <c r="B151" s="293"/>
      <c r="C151" s="320" t="s">
        <v>840</v>
      </c>
      <c r="D151" s="268"/>
      <c r="E151" s="268"/>
      <c r="F151" s="321" t="s">
        <v>837</v>
      </c>
      <c r="G151" s="268"/>
      <c r="H151" s="320" t="s">
        <v>877</v>
      </c>
      <c r="I151" s="320" t="s">
        <v>839</v>
      </c>
      <c r="J151" s="320">
        <v>120</v>
      </c>
      <c r="K151" s="316"/>
    </row>
    <row r="152" s="1" customFormat="1" ht="15" customHeight="1">
      <c r="B152" s="293"/>
      <c r="C152" s="320" t="s">
        <v>886</v>
      </c>
      <c r="D152" s="268"/>
      <c r="E152" s="268"/>
      <c r="F152" s="321" t="s">
        <v>837</v>
      </c>
      <c r="G152" s="268"/>
      <c r="H152" s="320" t="s">
        <v>897</v>
      </c>
      <c r="I152" s="320" t="s">
        <v>839</v>
      </c>
      <c r="J152" s="320" t="s">
        <v>888</v>
      </c>
      <c r="K152" s="316"/>
    </row>
    <row r="153" s="1" customFormat="1" ht="15" customHeight="1">
      <c r="B153" s="293"/>
      <c r="C153" s="320" t="s">
        <v>785</v>
      </c>
      <c r="D153" s="268"/>
      <c r="E153" s="268"/>
      <c r="F153" s="321" t="s">
        <v>837</v>
      </c>
      <c r="G153" s="268"/>
      <c r="H153" s="320" t="s">
        <v>898</v>
      </c>
      <c r="I153" s="320" t="s">
        <v>839</v>
      </c>
      <c r="J153" s="320" t="s">
        <v>888</v>
      </c>
      <c r="K153" s="316"/>
    </row>
    <row r="154" s="1" customFormat="1" ht="15" customHeight="1">
      <c r="B154" s="293"/>
      <c r="C154" s="320" t="s">
        <v>842</v>
      </c>
      <c r="D154" s="268"/>
      <c r="E154" s="268"/>
      <c r="F154" s="321" t="s">
        <v>843</v>
      </c>
      <c r="G154" s="268"/>
      <c r="H154" s="320" t="s">
        <v>877</v>
      </c>
      <c r="I154" s="320" t="s">
        <v>839</v>
      </c>
      <c r="J154" s="320">
        <v>50</v>
      </c>
      <c r="K154" s="316"/>
    </row>
    <row r="155" s="1" customFormat="1" ht="15" customHeight="1">
      <c r="B155" s="293"/>
      <c r="C155" s="320" t="s">
        <v>845</v>
      </c>
      <c r="D155" s="268"/>
      <c r="E155" s="268"/>
      <c r="F155" s="321" t="s">
        <v>837</v>
      </c>
      <c r="G155" s="268"/>
      <c r="H155" s="320" t="s">
        <v>877</v>
      </c>
      <c r="I155" s="320" t="s">
        <v>847</v>
      </c>
      <c r="J155" s="320"/>
      <c r="K155" s="316"/>
    </row>
    <row r="156" s="1" customFormat="1" ht="15" customHeight="1">
      <c r="B156" s="293"/>
      <c r="C156" s="320" t="s">
        <v>856</v>
      </c>
      <c r="D156" s="268"/>
      <c r="E156" s="268"/>
      <c r="F156" s="321" t="s">
        <v>843</v>
      </c>
      <c r="G156" s="268"/>
      <c r="H156" s="320" t="s">
        <v>877</v>
      </c>
      <c r="I156" s="320" t="s">
        <v>839</v>
      </c>
      <c r="J156" s="320">
        <v>50</v>
      </c>
      <c r="K156" s="316"/>
    </row>
    <row r="157" s="1" customFormat="1" ht="15" customHeight="1">
      <c r="B157" s="293"/>
      <c r="C157" s="320" t="s">
        <v>864</v>
      </c>
      <c r="D157" s="268"/>
      <c r="E157" s="268"/>
      <c r="F157" s="321" t="s">
        <v>843</v>
      </c>
      <c r="G157" s="268"/>
      <c r="H157" s="320" t="s">
        <v>877</v>
      </c>
      <c r="I157" s="320" t="s">
        <v>839</v>
      </c>
      <c r="J157" s="320">
        <v>50</v>
      </c>
      <c r="K157" s="316"/>
    </row>
    <row r="158" s="1" customFormat="1" ht="15" customHeight="1">
      <c r="B158" s="293"/>
      <c r="C158" s="320" t="s">
        <v>862</v>
      </c>
      <c r="D158" s="268"/>
      <c r="E158" s="268"/>
      <c r="F158" s="321" t="s">
        <v>843</v>
      </c>
      <c r="G158" s="268"/>
      <c r="H158" s="320" t="s">
        <v>877</v>
      </c>
      <c r="I158" s="320" t="s">
        <v>839</v>
      </c>
      <c r="J158" s="320">
        <v>50</v>
      </c>
      <c r="K158" s="316"/>
    </row>
    <row r="159" s="1" customFormat="1" ht="15" customHeight="1">
      <c r="B159" s="293"/>
      <c r="C159" s="320" t="s">
        <v>93</v>
      </c>
      <c r="D159" s="268"/>
      <c r="E159" s="268"/>
      <c r="F159" s="321" t="s">
        <v>837</v>
      </c>
      <c r="G159" s="268"/>
      <c r="H159" s="320" t="s">
        <v>899</v>
      </c>
      <c r="I159" s="320" t="s">
        <v>839</v>
      </c>
      <c r="J159" s="320" t="s">
        <v>900</v>
      </c>
      <c r="K159" s="316"/>
    </row>
    <row r="160" s="1" customFormat="1" ht="15" customHeight="1">
      <c r="B160" s="293"/>
      <c r="C160" s="320" t="s">
        <v>901</v>
      </c>
      <c r="D160" s="268"/>
      <c r="E160" s="268"/>
      <c r="F160" s="321" t="s">
        <v>837</v>
      </c>
      <c r="G160" s="268"/>
      <c r="H160" s="320" t="s">
        <v>902</v>
      </c>
      <c r="I160" s="320" t="s">
        <v>872</v>
      </c>
      <c r="J160" s="320"/>
      <c r="K160" s="316"/>
    </row>
    <row r="161" s="1" customFormat="1" ht="15" customHeight="1">
      <c r="B161" s="322"/>
      <c r="C161" s="302"/>
      <c r="D161" s="302"/>
      <c r="E161" s="302"/>
      <c r="F161" s="302"/>
      <c r="G161" s="302"/>
      <c r="H161" s="302"/>
      <c r="I161" s="302"/>
      <c r="J161" s="302"/>
      <c r="K161" s="323"/>
    </row>
    <row r="162" s="1" customFormat="1" ht="18.75" customHeight="1">
      <c r="B162" s="304"/>
      <c r="C162" s="314"/>
      <c r="D162" s="314"/>
      <c r="E162" s="314"/>
      <c r="F162" s="324"/>
      <c r="G162" s="314"/>
      <c r="H162" s="314"/>
      <c r="I162" s="314"/>
      <c r="J162" s="314"/>
      <c r="K162" s="304"/>
    </row>
    <row r="163" s="1" customFormat="1" ht="18.75" customHeight="1">
      <c r="B163" s="276"/>
      <c r="C163" s="276"/>
      <c r="D163" s="276"/>
      <c r="E163" s="276"/>
      <c r="F163" s="276"/>
      <c r="G163" s="276"/>
      <c r="H163" s="276"/>
      <c r="I163" s="276"/>
      <c r="J163" s="276"/>
      <c r="K163" s="276"/>
    </row>
    <row r="164" s="1" customFormat="1" ht="7.5" customHeight="1">
      <c r="B164" s="255"/>
      <c r="C164" s="256"/>
      <c r="D164" s="256"/>
      <c r="E164" s="256"/>
      <c r="F164" s="256"/>
      <c r="G164" s="256"/>
      <c r="H164" s="256"/>
      <c r="I164" s="256"/>
      <c r="J164" s="256"/>
      <c r="K164" s="257"/>
    </row>
    <row r="165" s="1" customFormat="1" ht="45" customHeight="1">
      <c r="B165" s="258"/>
      <c r="C165" s="259" t="s">
        <v>903</v>
      </c>
      <c r="D165" s="259"/>
      <c r="E165" s="259"/>
      <c r="F165" s="259"/>
      <c r="G165" s="259"/>
      <c r="H165" s="259"/>
      <c r="I165" s="259"/>
      <c r="J165" s="259"/>
      <c r="K165" s="260"/>
    </row>
    <row r="166" s="1" customFormat="1" ht="17.25" customHeight="1">
      <c r="B166" s="258"/>
      <c r="C166" s="283" t="s">
        <v>831</v>
      </c>
      <c r="D166" s="283"/>
      <c r="E166" s="283"/>
      <c r="F166" s="283" t="s">
        <v>832</v>
      </c>
      <c r="G166" s="325"/>
      <c r="H166" s="326" t="s">
        <v>57</v>
      </c>
      <c r="I166" s="326" t="s">
        <v>60</v>
      </c>
      <c r="J166" s="283" t="s">
        <v>833</v>
      </c>
      <c r="K166" s="260"/>
    </row>
    <row r="167" s="1" customFormat="1" ht="17.25" customHeight="1">
      <c r="B167" s="261"/>
      <c r="C167" s="285" t="s">
        <v>834</v>
      </c>
      <c r="D167" s="285"/>
      <c r="E167" s="285"/>
      <c r="F167" s="286" t="s">
        <v>835</v>
      </c>
      <c r="G167" s="327"/>
      <c r="H167" s="328"/>
      <c r="I167" s="328"/>
      <c r="J167" s="285" t="s">
        <v>836</v>
      </c>
      <c r="K167" s="263"/>
    </row>
    <row r="168" s="1" customFormat="1" ht="5.25" customHeight="1">
      <c r="B168" s="293"/>
      <c r="C168" s="288"/>
      <c r="D168" s="288"/>
      <c r="E168" s="288"/>
      <c r="F168" s="288"/>
      <c r="G168" s="289"/>
      <c r="H168" s="288"/>
      <c r="I168" s="288"/>
      <c r="J168" s="288"/>
      <c r="K168" s="316"/>
    </row>
    <row r="169" s="1" customFormat="1" ht="15" customHeight="1">
      <c r="B169" s="293"/>
      <c r="C169" s="268" t="s">
        <v>840</v>
      </c>
      <c r="D169" s="268"/>
      <c r="E169" s="268"/>
      <c r="F169" s="291" t="s">
        <v>837</v>
      </c>
      <c r="G169" s="268"/>
      <c r="H169" s="268" t="s">
        <v>877</v>
      </c>
      <c r="I169" s="268" t="s">
        <v>839</v>
      </c>
      <c r="J169" s="268">
        <v>120</v>
      </c>
      <c r="K169" s="316"/>
    </row>
    <row r="170" s="1" customFormat="1" ht="15" customHeight="1">
      <c r="B170" s="293"/>
      <c r="C170" s="268" t="s">
        <v>886</v>
      </c>
      <c r="D170" s="268"/>
      <c r="E170" s="268"/>
      <c r="F170" s="291" t="s">
        <v>837</v>
      </c>
      <c r="G170" s="268"/>
      <c r="H170" s="268" t="s">
        <v>887</v>
      </c>
      <c r="I170" s="268" t="s">
        <v>839</v>
      </c>
      <c r="J170" s="268" t="s">
        <v>888</v>
      </c>
      <c r="K170" s="316"/>
    </row>
    <row r="171" s="1" customFormat="1" ht="15" customHeight="1">
      <c r="B171" s="293"/>
      <c r="C171" s="268" t="s">
        <v>785</v>
      </c>
      <c r="D171" s="268"/>
      <c r="E171" s="268"/>
      <c r="F171" s="291" t="s">
        <v>837</v>
      </c>
      <c r="G171" s="268"/>
      <c r="H171" s="268" t="s">
        <v>904</v>
      </c>
      <c r="I171" s="268" t="s">
        <v>839</v>
      </c>
      <c r="J171" s="268" t="s">
        <v>888</v>
      </c>
      <c r="K171" s="316"/>
    </row>
    <row r="172" s="1" customFormat="1" ht="15" customHeight="1">
      <c r="B172" s="293"/>
      <c r="C172" s="268" t="s">
        <v>842</v>
      </c>
      <c r="D172" s="268"/>
      <c r="E172" s="268"/>
      <c r="F172" s="291" t="s">
        <v>843</v>
      </c>
      <c r="G172" s="268"/>
      <c r="H172" s="268" t="s">
        <v>904</v>
      </c>
      <c r="I172" s="268" t="s">
        <v>839</v>
      </c>
      <c r="J172" s="268">
        <v>50</v>
      </c>
      <c r="K172" s="316"/>
    </row>
    <row r="173" s="1" customFormat="1" ht="15" customHeight="1">
      <c r="B173" s="293"/>
      <c r="C173" s="268" t="s">
        <v>845</v>
      </c>
      <c r="D173" s="268"/>
      <c r="E173" s="268"/>
      <c r="F173" s="291" t="s">
        <v>837</v>
      </c>
      <c r="G173" s="268"/>
      <c r="H173" s="268" t="s">
        <v>904</v>
      </c>
      <c r="I173" s="268" t="s">
        <v>847</v>
      </c>
      <c r="J173" s="268"/>
      <c r="K173" s="316"/>
    </row>
    <row r="174" s="1" customFormat="1" ht="15" customHeight="1">
      <c r="B174" s="293"/>
      <c r="C174" s="268" t="s">
        <v>856</v>
      </c>
      <c r="D174" s="268"/>
      <c r="E174" s="268"/>
      <c r="F174" s="291" t="s">
        <v>843</v>
      </c>
      <c r="G174" s="268"/>
      <c r="H174" s="268" t="s">
        <v>904</v>
      </c>
      <c r="I174" s="268" t="s">
        <v>839</v>
      </c>
      <c r="J174" s="268">
        <v>50</v>
      </c>
      <c r="K174" s="316"/>
    </row>
    <row r="175" s="1" customFormat="1" ht="15" customHeight="1">
      <c r="B175" s="293"/>
      <c r="C175" s="268" t="s">
        <v>864</v>
      </c>
      <c r="D175" s="268"/>
      <c r="E175" s="268"/>
      <c r="F175" s="291" t="s">
        <v>843</v>
      </c>
      <c r="G175" s="268"/>
      <c r="H175" s="268" t="s">
        <v>904</v>
      </c>
      <c r="I175" s="268" t="s">
        <v>839</v>
      </c>
      <c r="J175" s="268">
        <v>50</v>
      </c>
      <c r="K175" s="316"/>
    </row>
    <row r="176" s="1" customFormat="1" ht="15" customHeight="1">
      <c r="B176" s="293"/>
      <c r="C176" s="268" t="s">
        <v>862</v>
      </c>
      <c r="D176" s="268"/>
      <c r="E176" s="268"/>
      <c r="F176" s="291" t="s">
        <v>843</v>
      </c>
      <c r="G176" s="268"/>
      <c r="H176" s="268" t="s">
        <v>904</v>
      </c>
      <c r="I176" s="268" t="s">
        <v>839</v>
      </c>
      <c r="J176" s="268">
        <v>50</v>
      </c>
      <c r="K176" s="316"/>
    </row>
    <row r="177" s="1" customFormat="1" ht="15" customHeight="1">
      <c r="B177" s="293"/>
      <c r="C177" s="268" t="s">
        <v>128</v>
      </c>
      <c r="D177" s="268"/>
      <c r="E177" s="268"/>
      <c r="F177" s="291" t="s">
        <v>837</v>
      </c>
      <c r="G177" s="268"/>
      <c r="H177" s="268" t="s">
        <v>905</v>
      </c>
      <c r="I177" s="268" t="s">
        <v>906</v>
      </c>
      <c r="J177" s="268"/>
      <c r="K177" s="316"/>
    </row>
    <row r="178" s="1" customFormat="1" ht="15" customHeight="1">
      <c r="B178" s="293"/>
      <c r="C178" s="268" t="s">
        <v>60</v>
      </c>
      <c r="D178" s="268"/>
      <c r="E178" s="268"/>
      <c r="F178" s="291" t="s">
        <v>837</v>
      </c>
      <c r="G178" s="268"/>
      <c r="H178" s="268" t="s">
        <v>907</v>
      </c>
      <c r="I178" s="268" t="s">
        <v>908</v>
      </c>
      <c r="J178" s="268">
        <v>1</v>
      </c>
      <c r="K178" s="316"/>
    </row>
    <row r="179" s="1" customFormat="1" ht="15" customHeight="1">
      <c r="B179" s="293"/>
      <c r="C179" s="268" t="s">
        <v>56</v>
      </c>
      <c r="D179" s="268"/>
      <c r="E179" s="268"/>
      <c r="F179" s="291" t="s">
        <v>837</v>
      </c>
      <c r="G179" s="268"/>
      <c r="H179" s="268" t="s">
        <v>909</v>
      </c>
      <c r="I179" s="268" t="s">
        <v>839</v>
      </c>
      <c r="J179" s="268">
        <v>20</v>
      </c>
      <c r="K179" s="316"/>
    </row>
    <row r="180" s="1" customFormat="1" ht="15" customHeight="1">
      <c r="B180" s="293"/>
      <c r="C180" s="268" t="s">
        <v>57</v>
      </c>
      <c r="D180" s="268"/>
      <c r="E180" s="268"/>
      <c r="F180" s="291" t="s">
        <v>837</v>
      </c>
      <c r="G180" s="268"/>
      <c r="H180" s="268" t="s">
        <v>910</v>
      </c>
      <c r="I180" s="268" t="s">
        <v>839</v>
      </c>
      <c r="J180" s="268">
        <v>255</v>
      </c>
      <c r="K180" s="316"/>
    </row>
    <row r="181" s="1" customFormat="1" ht="15" customHeight="1">
      <c r="B181" s="293"/>
      <c r="C181" s="268" t="s">
        <v>129</v>
      </c>
      <c r="D181" s="268"/>
      <c r="E181" s="268"/>
      <c r="F181" s="291" t="s">
        <v>837</v>
      </c>
      <c r="G181" s="268"/>
      <c r="H181" s="268" t="s">
        <v>801</v>
      </c>
      <c r="I181" s="268" t="s">
        <v>839</v>
      </c>
      <c r="J181" s="268">
        <v>10</v>
      </c>
      <c r="K181" s="316"/>
    </row>
    <row r="182" s="1" customFormat="1" ht="15" customHeight="1">
      <c r="B182" s="293"/>
      <c r="C182" s="268" t="s">
        <v>130</v>
      </c>
      <c r="D182" s="268"/>
      <c r="E182" s="268"/>
      <c r="F182" s="291" t="s">
        <v>837</v>
      </c>
      <c r="G182" s="268"/>
      <c r="H182" s="268" t="s">
        <v>911</v>
      </c>
      <c r="I182" s="268" t="s">
        <v>872</v>
      </c>
      <c r="J182" s="268"/>
      <c r="K182" s="316"/>
    </row>
    <row r="183" s="1" customFormat="1" ht="15" customHeight="1">
      <c r="B183" s="293"/>
      <c r="C183" s="268" t="s">
        <v>912</v>
      </c>
      <c r="D183" s="268"/>
      <c r="E183" s="268"/>
      <c r="F183" s="291" t="s">
        <v>837</v>
      </c>
      <c r="G183" s="268"/>
      <c r="H183" s="268" t="s">
        <v>913</v>
      </c>
      <c r="I183" s="268" t="s">
        <v>872</v>
      </c>
      <c r="J183" s="268"/>
      <c r="K183" s="316"/>
    </row>
    <row r="184" s="1" customFormat="1" ht="15" customHeight="1">
      <c r="B184" s="293"/>
      <c r="C184" s="268" t="s">
        <v>901</v>
      </c>
      <c r="D184" s="268"/>
      <c r="E184" s="268"/>
      <c r="F184" s="291" t="s">
        <v>837</v>
      </c>
      <c r="G184" s="268"/>
      <c r="H184" s="268" t="s">
        <v>914</v>
      </c>
      <c r="I184" s="268" t="s">
        <v>872</v>
      </c>
      <c r="J184" s="268"/>
      <c r="K184" s="316"/>
    </row>
    <row r="185" s="1" customFormat="1" ht="15" customHeight="1">
      <c r="B185" s="293"/>
      <c r="C185" s="268" t="s">
        <v>132</v>
      </c>
      <c r="D185" s="268"/>
      <c r="E185" s="268"/>
      <c r="F185" s="291" t="s">
        <v>843</v>
      </c>
      <c r="G185" s="268"/>
      <c r="H185" s="268" t="s">
        <v>915</v>
      </c>
      <c r="I185" s="268" t="s">
        <v>839</v>
      </c>
      <c r="J185" s="268">
        <v>50</v>
      </c>
      <c r="K185" s="316"/>
    </row>
    <row r="186" s="1" customFormat="1" ht="15" customHeight="1">
      <c r="B186" s="293"/>
      <c r="C186" s="268" t="s">
        <v>916</v>
      </c>
      <c r="D186" s="268"/>
      <c r="E186" s="268"/>
      <c r="F186" s="291" t="s">
        <v>843</v>
      </c>
      <c r="G186" s="268"/>
      <c r="H186" s="268" t="s">
        <v>917</v>
      </c>
      <c r="I186" s="268" t="s">
        <v>918</v>
      </c>
      <c r="J186" s="268"/>
      <c r="K186" s="316"/>
    </row>
    <row r="187" s="1" customFormat="1" ht="15" customHeight="1">
      <c r="B187" s="293"/>
      <c r="C187" s="268" t="s">
        <v>919</v>
      </c>
      <c r="D187" s="268"/>
      <c r="E187" s="268"/>
      <c r="F187" s="291" t="s">
        <v>843</v>
      </c>
      <c r="G187" s="268"/>
      <c r="H187" s="268" t="s">
        <v>920</v>
      </c>
      <c r="I187" s="268" t="s">
        <v>918</v>
      </c>
      <c r="J187" s="268"/>
      <c r="K187" s="316"/>
    </row>
    <row r="188" s="1" customFormat="1" ht="15" customHeight="1">
      <c r="B188" s="293"/>
      <c r="C188" s="268" t="s">
        <v>921</v>
      </c>
      <c r="D188" s="268"/>
      <c r="E188" s="268"/>
      <c r="F188" s="291" t="s">
        <v>843</v>
      </c>
      <c r="G188" s="268"/>
      <c r="H188" s="268" t="s">
        <v>922</v>
      </c>
      <c r="I188" s="268" t="s">
        <v>918</v>
      </c>
      <c r="J188" s="268"/>
      <c r="K188" s="316"/>
    </row>
    <row r="189" s="1" customFormat="1" ht="15" customHeight="1">
      <c r="B189" s="293"/>
      <c r="C189" s="329" t="s">
        <v>923</v>
      </c>
      <c r="D189" s="268"/>
      <c r="E189" s="268"/>
      <c r="F189" s="291" t="s">
        <v>843</v>
      </c>
      <c r="G189" s="268"/>
      <c r="H189" s="268" t="s">
        <v>924</v>
      </c>
      <c r="I189" s="268" t="s">
        <v>925</v>
      </c>
      <c r="J189" s="330" t="s">
        <v>926</v>
      </c>
      <c r="K189" s="316"/>
    </row>
    <row r="190" s="1" customFormat="1" ht="15" customHeight="1">
      <c r="B190" s="293"/>
      <c r="C190" s="329" t="s">
        <v>45</v>
      </c>
      <c r="D190" s="268"/>
      <c r="E190" s="268"/>
      <c r="F190" s="291" t="s">
        <v>837</v>
      </c>
      <c r="G190" s="268"/>
      <c r="H190" s="265" t="s">
        <v>927</v>
      </c>
      <c r="I190" s="268" t="s">
        <v>928</v>
      </c>
      <c r="J190" s="268"/>
      <c r="K190" s="316"/>
    </row>
    <row r="191" s="1" customFormat="1" ht="15" customHeight="1">
      <c r="B191" s="293"/>
      <c r="C191" s="329" t="s">
        <v>929</v>
      </c>
      <c r="D191" s="268"/>
      <c r="E191" s="268"/>
      <c r="F191" s="291" t="s">
        <v>837</v>
      </c>
      <c r="G191" s="268"/>
      <c r="H191" s="268" t="s">
        <v>930</v>
      </c>
      <c r="I191" s="268" t="s">
        <v>872</v>
      </c>
      <c r="J191" s="268"/>
      <c r="K191" s="316"/>
    </row>
    <row r="192" s="1" customFormat="1" ht="15" customHeight="1">
      <c r="B192" s="293"/>
      <c r="C192" s="329" t="s">
        <v>931</v>
      </c>
      <c r="D192" s="268"/>
      <c r="E192" s="268"/>
      <c r="F192" s="291" t="s">
        <v>837</v>
      </c>
      <c r="G192" s="268"/>
      <c r="H192" s="268" t="s">
        <v>932</v>
      </c>
      <c r="I192" s="268" t="s">
        <v>872</v>
      </c>
      <c r="J192" s="268"/>
      <c r="K192" s="316"/>
    </row>
    <row r="193" s="1" customFormat="1" ht="15" customHeight="1">
      <c r="B193" s="293"/>
      <c r="C193" s="329" t="s">
        <v>933</v>
      </c>
      <c r="D193" s="268"/>
      <c r="E193" s="268"/>
      <c r="F193" s="291" t="s">
        <v>843</v>
      </c>
      <c r="G193" s="268"/>
      <c r="H193" s="268" t="s">
        <v>934</v>
      </c>
      <c r="I193" s="268" t="s">
        <v>872</v>
      </c>
      <c r="J193" s="268"/>
      <c r="K193" s="316"/>
    </row>
    <row r="194" s="1" customFormat="1" ht="15" customHeight="1">
      <c r="B194" s="322"/>
      <c r="C194" s="331"/>
      <c r="D194" s="302"/>
      <c r="E194" s="302"/>
      <c r="F194" s="302"/>
      <c r="G194" s="302"/>
      <c r="H194" s="302"/>
      <c r="I194" s="302"/>
      <c r="J194" s="302"/>
      <c r="K194" s="323"/>
    </row>
    <row r="195" s="1" customFormat="1" ht="18.75" customHeight="1">
      <c r="B195" s="304"/>
      <c r="C195" s="314"/>
      <c r="D195" s="314"/>
      <c r="E195" s="314"/>
      <c r="F195" s="324"/>
      <c r="G195" s="314"/>
      <c r="H195" s="314"/>
      <c r="I195" s="314"/>
      <c r="J195" s="314"/>
      <c r="K195" s="304"/>
    </row>
    <row r="196" s="1" customFormat="1" ht="18.75" customHeight="1">
      <c r="B196" s="304"/>
      <c r="C196" s="314"/>
      <c r="D196" s="314"/>
      <c r="E196" s="314"/>
      <c r="F196" s="324"/>
      <c r="G196" s="314"/>
      <c r="H196" s="314"/>
      <c r="I196" s="314"/>
      <c r="J196" s="314"/>
      <c r="K196" s="304"/>
    </row>
    <row r="197" s="1" customFormat="1" ht="18.75" customHeight="1">
      <c r="B197" s="276"/>
      <c r="C197" s="276"/>
      <c r="D197" s="276"/>
      <c r="E197" s="276"/>
      <c r="F197" s="276"/>
      <c r="G197" s="276"/>
      <c r="H197" s="276"/>
      <c r="I197" s="276"/>
      <c r="J197" s="276"/>
      <c r="K197" s="276"/>
    </row>
    <row r="198" s="1" customFormat="1" ht="13.5">
      <c r="B198" s="255"/>
      <c r="C198" s="256"/>
      <c r="D198" s="256"/>
      <c r="E198" s="256"/>
      <c r="F198" s="256"/>
      <c r="G198" s="256"/>
      <c r="H198" s="256"/>
      <c r="I198" s="256"/>
      <c r="J198" s="256"/>
      <c r="K198" s="257"/>
    </row>
    <row r="199" s="1" customFormat="1" ht="21">
      <c r="B199" s="258"/>
      <c r="C199" s="259" t="s">
        <v>935</v>
      </c>
      <c r="D199" s="259"/>
      <c r="E199" s="259"/>
      <c r="F199" s="259"/>
      <c r="G199" s="259"/>
      <c r="H199" s="259"/>
      <c r="I199" s="259"/>
      <c r="J199" s="259"/>
      <c r="K199" s="260"/>
    </row>
    <row r="200" s="1" customFormat="1" ht="25.5" customHeight="1">
      <c r="B200" s="258"/>
      <c r="C200" s="332" t="s">
        <v>936</v>
      </c>
      <c r="D200" s="332"/>
      <c r="E200" s="332"/>
      <c r="F200" s="332" t="s">
        <v>937</v>
      </c>
      <c r="G200" s="333"/>
      <c r="H200" s="332" t="s">
        <v>938</v>
      </c>
      <c r="I200" s="332"/>
      <c r="J200" s="332"/>
      <c r="K200" s="260"/>
    </row>
    <row r="201" s="1" customFormat="1" ht="5.25" customHeight="1">
      <c r="B201" s="293"/>
      <c r="C201" s="288"/>
      <c r="D201" s="288"/>
      <c r="E201" s="288"/>
      <c r="F201" s="288"/>
      <c r="G201" s="314"/>
      <c r="H201" s="288"/>
      <c r="I201" s="288"/>
      <c r="J201" s="288"/>
      <c r="K201" s="316"/>
    </row>
    <row r="202" s="1" customFormat="1" ht="15" customHeight="1">
      <c r="B202" s="293"/>
      <c r="C202" s="268" t="s">
        <v>928</v>
      </c>
      <c r="D202" s="268"/>
      <c r="E202" s="268"/>
      <c r="F202" s="291" t="s">
        <v>46</v>
      </c>
      <c r="G202" s="268"/>
      <c r="H202" s="268" t="s">
        <v>939</v>
      </c>
      <c r="I202" s="268"/>
      <c r="J202" s="268"/>
      <c r="K202" s="316"/>
    </row>
    <row r="203" s="1" customFormat="1" ht="15" customHeight="1">
      <c r="B203" s="293"/>
      <c r="C203" s="268"/>
      <c r="D203" s="268"/>
      <c r="E203" s="268"/>
      <c r="F203" s="291" t="s">
        <v>47</v>
      </c>
      <c r="G203" s="268"/>
      <c r="H203" s="268" t="s">
        <v>940</v>
      </c>
      <c r="I203" s="268"/>
      <c r="J203" s="268"/>
      <c r="K203" s="316"/>
    </row>
    <row r="204" s="1" customFormat="1" ht="15" customHeight="1">
      <c r="B204" s="293"/>
      <c r="C204" s="268"/>
      <c r="D204" s="268"/>
      <c r="E204" s="268"/>
      <c r="F204" s="291" t="s">
        <v>50</v>
      </c>
      <c r="G204" s="268"/>
      <c r="H204" s="268" t="s">
        <v>941</v>
      </c>
      <c r="I204" s="268"/>
      <c r="J204" s="268"/>
      <c r="K204" s="316"/>
    </row>
    <row r="205" s="1" customFormat="1" ht="15" customHeight="1">
      <c r="B205" s="293"/>
      <c r="C205" s="268"/>
      <c r="D205" s="268"/>
      <c r="E205" s="268"/>
      <c r="F205" s="291" t="s">
        <v>48</v>
      </c>
      <c r="G205" s="268"/>
      <c r="H205" s="268" t="s">
        <v>942</v>
      </c>
      <c r="I205" s="268"/>
      <c r="J205" s="268"/>
      <c r="K205" s="316"/>
    </row>
    <row r="206" s="1" customFormat="1" ht="15" customHeight="1">
      <c r="B206" s="293"/>
      <c r="C206" s="268"/>
      <c r="D206" s="268"/>
      <c r="E206" s="268"/>
      <c r="F206" s="291" t="s">
        <v>49</v>
      </c>
      <c r="G206" s="268"/>
      <c r="H206" s="268" t="s">
        <v>943</v>
      </c>
      <c r="I206" s="268"/>
      <c r="J206" s="268"/>
      <c r="K206" s="316"/>
    </row>
    <row r="207" s="1" customFormat="1" ht="15" customHeight="1">
      <c r="B207" s="293"/>
      <c r="C207" s="268"/>
      <c r="D207" s="268"/>
      <c r="E207" s="268"/>
      <c r="F207" s="291"/>
      <c r="G207" s="268"/>
      <c r="H207" s="268"/>
      <c r="I207" s="268"/>
      <c r="J207" s="268"/>
      <c r="K207" s="316"/>
    </row>
    <row r="208" s="1" customFormat="1" ht="15" customHeight="1">
      <c r="B208" s="293"/>
      <c r="C208" s="268" t="s">
        <v>884</v>
      </c>
      <c r="D208" s="268"/>
      <c r="E208" s="268"/>
      <c r="F208" s="291" t="s">
        <v>82</v>
      </c>
      <c r="G208" s="268"/>
      <c r="H208" s="268" t="s">
        <v>944</v>
      </c>
      <c r="I208" s="268"/>
      <c r="J208" s="268"/>
      <c r="K208" s="316"/>
    </row>
    <row r="209" s="1" customFormat="1" ht="15" customHeight="1">
      <c r="B209" s="293"/>
      <c r="C209" s="268"/>
      <c r="D209" s="268"/>
      <c r="E209" s="268"/>
      <c r="F209" s="291" t="s">
        <v>779</v>
      </c>
      <c r="G209" s="268"/>
      <c r="H209" s="268" t="s">
        <v>780</v>
      </c>
      <c r="I209" s="268"/>
      <c r="J209" s="268"/>
      <c r="K209" s="316"/>
    </row>
    <row r="210" s="1" customFormat="1" ht="15" customHeight="1">
      <c r="B210" s="293"/>
      <c r="C210" s="268"/>
      <c r="D210" s="268"/>
      <c r="E210" s="268"/>
      <c r="F210" s="291" t="s">
        <v>777</v>
      </c>
      <c r="G210" s="268"/>
      <c r="H210" s="268" t="s">
        <v>945</v>
      </c>
      <c r="I210" s="268"/>
      <c r="J210" s="268"/>
      <c r="K210" s="316"/>
    </row>
    <row r="211" s="1" customFormat="1" ht="15" customHeight="1">
      <c r="B211" s="334"/>
      <c r="C211" s="268"/>
      <c r="D211" s="268"/>
      <c r="E211" s="268"/>
      <c r="F211" s="291" t="s">
        <v>781</v>
      </c>
      <c r="G211" s="329"/>
      <c r="H211" s="320" t="s">
        <v>782</v>
      </c>
      <c r="I211" s="320"/>
      <c r="J211" s="320"/>
      <c r="K211" s="335"/>
    </row>
    <row r="212" s="1" customFormat="1" ht="15" customHeight="1">
      <c r="B212" s="334"/>
      <c r="C212" s="268"/>
      <c r="D212" s="268"/>
      <c r="E212" s="268"/>
      <c r="F212" s="291" t="s">
        <v>783</v>
      </c>
      <c r="G212" s="329"/>
      <c r="H212" s="320" t="s">
        <v>946</v>
      </c>
      <c r="I212" s="320"/>
      <c r="J212" s="320"/>
      <c r="K212" s="335"/>
    </row>
    <row r="213" s="1" customFormat="1" ht="15" customHeight="1">
      <c r="B213" s="334"/>
      <c r="C213" s="268"/>
      <c r="D213" s="268"/>
      <c r="E213" s="268"/>
      <c r="F213" s="291"/>
      <c r="G213" s="329"/>
      <c r="H213" s="320"/>
      <c r="I213" s="320"/>
      <c r="J213" s="320"/>
      <c r="K213" s="335"/>
    </row>
    <row r="214" s="1" customFormat="1" ht="15" customHeight="1">
      <c r="B214" s="334"/>
      <c r="C214" s="268" t="s">
        <v>908</v>
      </c>
      <c r="D214" s="268"/>
      <c r="E214" s="268"/>
      <c r="F214" s="291">
        <v>1</v>
      </c>
      <c r="G214" s="329"/>
      <c r="H214" s="320" t="s">
        <v>947</v>
      </c>
      <c r="I214" s="320"/>
      <c r="J214" s="320"/>
      <c r="K214" s="335"/>
    </row>
    <row r="215" s="1" customFormat="1" ht="15" customHeight="1">
      <c r="B215" s="334"/>
      <c r="C215" s="268"/>
      <c r="D215" s="268"/>
      <c r="E215" s="268"/>
      <c r="F215" s="291">
        <v>2</v>
      </c>
      <c r="G215" s="329"/>
      <c r="H215" s="320" t="s">
        <v>948</v>
      </c>
      <c r="I215" s="320"/>
      <c r="J215" s="320"/>
      <c r="K215" s="335"/>
    </row>
    <row r="216" s="1" customFormat="1" ht="15" customHeight="1">
      <c r="B216" s="334"/>
      <c r="C216" s="268"/>
      <c r="D216" s="268"/>
      <c r="E216" s="268"/>
      <c r="F216" s="291">
        <v>3</v>
      </c>
      <c r="G216" s="329"/>
      <c r="H216" s="320" t="s">
        <v>949</v>
      </c>
      <c r="I216" s="320"/>
      <c r="J216" s="320"/>
      <c r="K216" s="335"/>
    </row>
    <row r="217" s="1" customFormat="1" ht="15" customHeight="1">
      <c r="B217" s="334"/>
      <c r="C217" s="268"/>
      <c r="D217" s="268"/>
      <c r="E217" s="268"/>
      <c r="F217" s="291">
        <v>4</v>
      </c>
      <c r="G217" s="329"/>
      <c r="H217" s="320" t="s">
        <v>950</v>
      </c>
      <c r="I217" s="320"/>
      <c r="J217" s="320"/>
      <c r="K217" s="335"/>
    </row>
    <row r="218" s="1" customFormat="1" ht="12.75" customHeight="1">
      <c r="B218" s="336"/>
      <c r="C218" s="337"/>
      <c r="D218" s="337"/>
      <c r="E218" s="337"/>
      <c r="F218" s="337"/>
      <c r="G218" s="337"/>
      <c r="H218" s="337"/>
      <c r="I218" s="337"/>
      <c r="J218" s="337"/>
      <c r="K218" s="338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PALOVA-PC\Marek</dc:creator>
  <cp:lastModifiedBy>PALOVA-PC\Marek</cp:lastModifiedBy>
  <dcterms:created xsi:type="dcterms:W3CDTF">2021-06-21T05:35:55Z</dcterms:created>
  <dcterms:modified xsi:type="dcterms:W3CDTF">2021-06-21T05:36:02Z</dcterms:modified>
</cp:coreProperties>
</file>