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Share\munb\homes\stefan\Desktop\"/>
    </mc:Choice>
  </mc:AlternateContent>
  <bookViews>
    <workbookView xWindow="0" yWindow="0" windowWidth="0" windowHeight="0"/>
  </bookViews>
  <sheets>
    <sheet name="Rekapitulace stavby" sheetId="1" r:id="rId1"/>
    <sheet name="2020_27_01 - Stavební" sheetId="2" r:id="rId2"/>
    <sheet name="2020_27_02 - Domovní plyn..." sheetId="3" r:id="rId3"/>
    <sheet name="2020_27_03 - Elektroinsta..." sheetId="4" r:id="rId4"/>
    <sheet name="2020_27_04 - Ústřední vyt..." sheetId="5" r:id="rId5"/>
    <sheet name="2020_27_05 - Zdravotní te..." sheetId="6" r:id="rId6"/>
    <sheet name="2020_27_06 - STL plynovod..." sheetId="7" r:id="rId7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'2020_27_01 - Stavební'!$C$99:$K$851</definedName>
    <definedName name="_xlnm.Print_Area" localSheetId="1">'2020_27_01 - Stavební'!$C$4:$J$39,'2020_27_01 - Stavební'!$C$87:$J$851</definedName>
    <definedName name="_xlnm.Print_Titles" localSheetId="1">'2020_27_01 - Stavební'!$99:$99</definedName>
    <definedName name="_xlnm._FilterDatabase" localSheetId="2" hidden="1">'2020_27_02 - Domovní plyn...'!$C$82:$K$166</definedName>
    <definedName name="_xlnm.Print_Area" localSheetId="2">'2020_27_02 - Domovní plyn...'!$C$4:$J$39,'2020_27_02 - Domovní plyn...'!$C$70:$J$166</definedName>
    <definedName name="_xlnm.Print_Titles" localSheetId="2">'2020_27_02 - Domovní plyn...'!$82:$82</definedName>
    <definedName name="_xlnm._FilterDatabase" localSheetId="3" hidden="1">'2020_27_03 - Elektroinsta...'!$C$88:$K$526</definedName>
    <definedName name="_xlnm.Print_Area" localSheetId="3">'2020_27_03 - Elektroinsta...'!$C$4:$J$39,'2020_27_03 - Elektroinsta...'!$C$76:$J$526</definedName>
    <definedName name="_xlnm.Print_Titles" localSheetId="3">'2020_27_03 - Elektroinsta...'!$88:$88</definedName>
    <definedName name="_xlnm._FilterDatabase" localSheetId="4" hidden="1">'2020_27_04 - Ústřední vyt...'!$C$86:$K$310</definedName>
    <definedName name="_xlnm.Print_Area" localSheetId="4">'2020_27_04 - Ústřední vyt...'!$C$4:$J$39,'2020_27_04 - Ústřední vyt...'!$C$74:$J$310</definedName>
    <definedName name="_xlnm.Print_Titles" localSheetId="4">'2020_27_04 - Ústřední vyt...'!$86:$86</definedName>
    <definedName name="_xlnm._FilterDatabase" localSheetId="5" hidden="1">'2020_27_05 - Zdravotní te...'!$C$83:$K$421</definedName>
    <definedName name="_xlnm.Print_Area" localSheetId="5">'2020_27_05 - Zdravotní te...'!$C$4:$J$39,'2020_27_05 - Zdravotní te...'!$C$71:$J$421</definedName>
    <definedName name="_xlnm.Print_Titles" localSheetId="5">'2020_27_05 - Zdravotní te...'!$83:$83</definedName>
    <definedName name="_xlnm._FilterDatabase" localSheetId="6" hidden="1">'2020_27_06 - STL plynovod...'!$C$86:$K$136</definedName>
    <definedName name="_xlnm.Print_Area" localSheetId="6">'2020_27_06 - STL plynovod...'!$C$4:$J$39,'2020_27_06 - STL plynovod...'!$C$74:$J$136</definedName>
    <definedName name="_xlnm.Print_Titles" localSheetId="6">'2020_27_06 - STL plynovod...'!$86:$86</definedName>
  </definedNames>
  <calcPr/>
</workbook>
</file>

<file path=xl/calcChain.xml><?xml version="1.0" encoding="utf-8"?>
<calcChain xmlns="http://schemas.openxmlformats.org/spreadsheetml/2006/main">
  <c i="7" l="1" r="J37"/>
  <c r="J36"/>
  <c i="1" r="AY60"/>
  <c i="7" r="J35"/>
  <c i="1" r="AX60"/>
  <c i="7"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8"/>
  <c r="BH118"/>
  <c r="BG118"/>
  <c r="BF118"/>
  <c r="T118"/>
  <c r="R118"/>
  <c r="P118"/>
  <c r="BI117"/>
  <c r="BH117"/>
  <c r="BG117"/>
  <c r="BF117"/>
  <c r="T117"/>
  <c r="R117"/>
  <c r="P117"/>
  <c r="BI114"/>
  <c r="BH114"/>
  <c r="BG114"/>
  <c r="BF114"/>
  <c r="T114"/>
  <c r="T113"/>
  <c r="R114"/>
  <c r="R113"/>
  <c r="P114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J83"/>
  <c r="F83"/>
  <c r="F81"/>
  <c r="E79"/>
  <c r="J54"/>
  <c r="F54"/>
  <c r="F52"/>
  <c r="E50"/>
  <c r="J24"/>
  <c r="E24"/>
  <c r="J84"/>
  <c r="J23"/>
  <c r="J18"/>
  <c r="E18"/>
  <c r="F55"/>
  <c r="J17"/>
  <c r="J12"/>
  <c r="J81"/>
  <c r="E7"/>
  <c r="E77"/>
  <c i="6" r="J37"/>
  <c r="J36"/>
  <c i="1" r="AY59"/>
  <c i="6" r="J35"/>
  <c i="1" r="AX59"/>
  <c i="6" r="BI419"/>
  <c r="BH419"/>
  <c r="BG419"/>
  <c r="BF419"/>
  <c r="T419"/>
  <c r="R419"/>
  <c r="P419"/>
  <c r="BI416"/>
  <c r="BH416"/>
  <c r="BG416"/>
  <c r="BF416"/>
  <c r="T416"/>
  <c r="R416"/>
  <c r="P416"/>
  <c r="BI412"/>
  <c r="BH412"/>
  <c r="BG412"/>
  <c r="BF412"/>
  <c r="T412"/>
  <c r="R412"/>
  <c r="P412"/>
  <c r="BI409"/>
  <c r="BH409"/>
  <c r="BG409"/>
  <c r="BF409"/>
  <c r="T409"/>
  <c r="R409"/>
  <c r="P409"/>
  <c r="BI405"/>
  <c r="BH405"/>
  <c r="BG405"/>
  <c r="BF405"/>
  <c r="T405"/>
  <c r="R405"/>
  <c r="P405"/>
  <c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1"/>
  <c r="BH391"/>
  <c r="BG391"/>
  <c r="BF391"/>
  <c r="T391"/>
  <c r="R391"/>
  <c r="P391"/>
  <c r="BI387"/>
  <c r="BH387"/>
  <c r="BG387"/>
  <c r="BF387"/>
  <c r="T387"/>
  <c r="R387"/>
  <c r="P387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5"/>
  <c r="BH295"/>
  <c r="BG295"/>
  <c r="BF295"/>
  <c r="T295"/>
  <c r="R295"/>
  <c r="P295"/>
  <c r="BI292"/>
  <c r="BH292"/>
  <c r="BG292"/>
  <c r="BF292"/>
  <c r="T292"/>
  <c r="R292"/>
  <c r="P292"/>
  <c r="BI289"/>
  <c r="BH289"/>
  <c r="BG289"/>
  <c r="BF289"/>
  <c r="T289"/>
  <c r="R289"/>
  <c r="P289"/>
  <c r="BI285"/>
  <c r="BH285"/>
  <c r="BG285"/>
  <c r="BF285"/>
  <c r="T285"/>
  <c r="R285"/>
  <c r="P285"/>
  <c r="BI281"/>
  <c r="BH281"/>
  <c r="BG281"/>
  <c r="BF281"/>
  <c r="T281"/>
  <c r="R281"/>
  <c r="P281"/>
  <c r="BI277"/>
  <c r="BH277"/>
  <c r="BG277"/>
  <c r="BF277"/>
  <c r="T277"/>
  <c r="R277"/>
  <c r="P277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BI87"/>
  <c r="BH87"/>
  <c r="BG87"/>
  <c r="BF87"/>
  <c r="T87"/>
  <c r="R87"/>
  <c r="P87"/>
  <c r="J80"/>
  <c r="F80"/>
  <c r="F78"/>
  <c r="E76"/>
  <c r="J54"/>
  <c r="F54"/>
  <c r="F52"/>
  <c r="E50"/>
  <c r="J24"/>
  <c r="E24"/>
  <c r="J55"/>
  <c r="J23"/>
  <c r="J18"/>
  <c r="E18"/>
  <c r="F81"/>
  <c r="J17"/>
  <c r="J12"/>
  <c r="J78"/>
  <c r="E7"/>
  <c r="E74"/>
  <c i="5" r="J37"/>
  <c r="J36"/>
  <c i="1" r="AY58"/>
  <c i="5" r="J35"/>
  <c i="1" r="AX58"/>
  <c i="5"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3"/>
  <c r="BH183"/>
  <c r="BG183"/>
  <c r="BF183"/>
  <c r="T183"/>
  <c r="R183"/>
  <c r="P183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J83"/>
  <c r="F83"/>
  <c r="F81"/>
  <c r="E79"/>
  <c r="J54"/>
  <c r="F54"/>
  <c r="F52"/>
  <c r="E50"/>
  <c r="J24"/>
  <c r="E24"/>
  <c r="J84"/>
  <c r="J23"/>
  <c r="J18"/>
  <c r="E18"/>
  <c r="F84"/>
  <c r="J17"/>
  <c r="J12"/>
  <c r="J81"/>
  <c r="E7"/>
  <c r="E48"/>
  <c i="4" r="J37"/>
  <c r="J36"/>
  <c i="1" r="AY57"/>
  <c i="4" r="J35"/>
  <c i="1" r="AX57"/>
  <c i="4" r="BI524"/>
  <c r="BH524"/>
  <c r="BG524"/>
  <c r="BF524"/>
  <c r="T524"/>
  <c r="T523"/>
  <c r="R524"/>
  <c r="R523"/>
  <c r="P524"/>
  <c r="P523"/>
  <c r="BI520"/>
  <c r="BH520"/>
  <c r="BG520"/>
  <c r="BF520"/>
  <c r="T520"/>
  <c r="R520"/>
  <c r="P520"/>
  <c r="BI517"/>
  <c r="BH517"/>
  <c r="BG517"/>
  <c r="BF517"/>
  <c r="T517"/>
  <c r="R517"/>
  <c r="P517"/>
  <c r="BI514"/>
  <c r="BH514"/>
  <c r="BG514"/>
  <c r="BF514"/>
  <c r="T514"/>
  <c r="R514"/>
  <c r="P514"/>
  <c r="BI511"/>
  <c r="BH511"/>
  <c r="BG511"/>
  <c r="BF511"/>
  <c r="T511"/>
  <c r="R511"/>
  <c r="P511"/>
  <c r="BI508"/>
  <c r="BH508"/>
  <c r="BG508"/>
  <c r="BF508"/>
  <c r="T508"/>
  <c r="R508"/>
  <c r="P508"/>
  <c r="BI505"/>
  <c r="BH505"/>
  <c r="BG505"/>
  <c r="BF505"/>
  <c r="T505"/>
  <c r="R505"/>
  <c r="P505"/>
  <c r="BI501"/>
  <c r="BH501"/>
  <c r="BG501"/>
  <c r="BF501"/>
  <c r="T501"/>
  <c r="R501"/>
  <c r="P501"/>
  <c r="BI498"/>
  <c r="BH498"/>
  <c r="BG498"/>
  <c r="BF498"/>
  <c r="T498"/>
  <c r="R498"/>
  <c r="P498"/>
  <c r="BI495"/>
  <c r="BH495"/>
  <c r="BG495"/>
  <c r="BF495"/>
  <c r="T495"/>
  <c r="R495"/>
  <c r="P495"/>
  <c r="BI492"/>
  <c r="BH492"/>
  <c r="BG492"/>
  <c r="BF492"/>
  <c r="T492"/>
  <c r="R492"/>
  <c r="P492"/>
  <c r="BI489"/>
  <c r="BH489"/>
  <c r="BG489"/>
  <c r="BF489"/>
  <c r="T489"/>
  <c r="R489"/>
  <c r="P489"/>
  <c r="BI486"/>
  <c r="BH486"/>
  <c r="BG486"/>
  <c r="BF486"/>
  <c r="T486"/>
  <c r="R486"/>
  <c r="P486"/>
  <c r="BI482"/>
  <c r="BH482"/>
  <c r="BG482"/>
  <c r="BF482"/>
  <c r="T482"/>
  <c r="R482"/>
  <c r="P482"/>
  <c r="BI479"/>
  <c r="BH479"/>
  <c r="BG479"/>
  <c r="BF479"/>
  <c r="T479"/>
  <c r="R479"/>
  <c r="P479"/>
  <c r="BI476"/>
  <c r="BH476"/>
  <c r="BG476"/>
  <c r="BF476"/>
  <c r="T476"/>
  <c r="R476"/>
  <c r="P476"/>
  <c r="BI473"/>
  <c r="BH473"/>
  <c r="BG473"/>
  <c r="BF473"/>
  <c r="T473"/>
  <c r="R473"/>
  <c r="P473"/>
  <c r="BI470"/>
  <c r="BH470"/>
  <c r="BG470"/>
  <c r="BF470"/>
  <c r="T470"/>
  <c r="R470"/>
  <c r="P470"/>
  <c r="BI467"/>
  <c r="BH467"/>
  <c r="BG467"/>
  <c r="BF467"/>
  <c r="T467"/>
  <c r="R467"/>
  <c r="P467"/>
  <c r="BI464"/>
  <c r="BH464"/>
  <c r="BG464"/>
  <c r="BF464"/>
  <c r="T464"/>
  <c r="R464"/>
  <c r="P464"/>
  <c r="BI461"/>
  <c r="BH461"/>
  <c r="BG461"/>
  <c r="BF461"/>
  <c r="T461"/>
  <c r="R461"/>
  <c r="P461"/>
  <c r="BI458"/>
  <c r="BH458"/>
  <c r="BG458"/>
  <c r="BF458"/>
  <c r="T458"/>
  <c r="R458"/>
  <c r="P458"/>
  <c r="BI455"/>
  <c r="BH455"/>
  <c r="BG455"/>
  <c r="BF455"/>
  <c r="T455"/>
  <c r="R455"/>
  <c r="P455"/>
  <c r="BI452"/>
  <c r="BH452"/>
  <c r="BG452"/>
  <c r="BF452"/>
  <c r="T452"/>
  <c r="R452"/>
  <c r="P452"/>
  <c r="BI449"/>
  <c r="BH449"/>
  <c r="BG449"/>
  <c r="BF449"/>
  <c r="T449"/>
  <c r="R449"/>
  <c r="P449"/>
  <c r="BI446"/>
  <c r="BH446"/>
  <c r="BG446"/>
  <c r="BF446"/>
  <c r="T446"/>
  <c r="R446"/>
  <c r="P446"/>
  <c r="BI443"/>
  <c r="BH443"/>
  <c r="BG443"/>
  <c r="BF443"/>
  <c r="T443"/>
  <c r="R443"/>
  <c r="P443"/>
  <c r="BI439"/>
  <c r="BH439"/>
  <c r="BG439"/>
  <c r="BF439"/>
  <c r="T439"/>
  <c r="R439"/>
  <c r="P439"/>
  <c r="BI436"/>
  <c r="BH436"/>
  <c r="BG436"/>
  <c r="BF436"/>
  <c r="T436"/>
  <c r="R436"/>
  <c r="P436"/>
  <c r="BI433"/>
  <c r="BH433"/>
  <c r="BG433"/>
  <c r="BF433"/>
  <c r="T433"/>
  <c r="R433"/>
  <c r="P433"/>
  <c r="BI430"/>
  <c r="BH430"/>
  <c r="BG430"/>
  <c r="BF430"/>
  <c r="T430"/>
  <c r="R430"/>
  <c r="P430"/>
  <c r="BI427"/>
  <c r="BH427"/>
  <c r="BG427"/>
  <c r="BF427"/>
  <c r="T427"/>
  <c r="R427"/>
  <c r="P427"/>
  <c r="BI424"/>
  <c r="BH424"/>
  <c r="BG424"/>
  <c r="BF424"/>
  <c r="T424"/>
  <c r="R424"/>
  <c r="P424"/>
  <c r="BI421"/>
  <c r="BH421"/>
  <c r="BG421"/>
  <c r="BF421"/>
  <c r="T421"/>
  <c r="R421"/>
  <c r="P421"/>
  <c r="BI418"/>
  <c r="BH418"/>
  <c r="BG418"/>
  <c r="BF418"/>
  <c r="T418"/>
  <c r="R418"/>
  <c r="P418"/>
  <c r="BI415"/>
  <c r="BH415"/>
  <c r="BG415"/>
  <c r="BF415"/>
  <c r="T415"/>
  <c r="R415"/>
  <c r="P415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3"/>
  <c r="BH403"/>
  <c r="BG403"/>
  <c r="BF403"/>
  <c r="T403"/>
  <c r="R403"/>
  <c r="P403"/>
  <c r="BI400"/>
  <c r="BH400"/>
  <c r="BG400"/>
  <c r="BF400"/>
  <c r="T400"/>
  <c r="R400"/>
  <c r="P400"/>
  <c r="BI397"/>
  <c r="BH397"/>
  <c r="BG397"/>
  <c r="BF397"/>
  <c r="T397"/>
  <c r="R397"/>
  <c r="P397"/>
  <c r="BI394"/>
  <c r="BH394"/>
  <c r="BG394"/>
  <c r="BF394"/>
  <c r="T394"/>
  <c r="R394"/>
  <c r="P394"/>
  <c r="BI391"/>
  <c r="BH391"/>
  <c r="BG391"/>
  <c r="BF391"/>
  <c r="T391"/>
  <c r="R391"/>
  <c r="P391"/>
  <c r="BI388"/>
  <c r="BH388"/>
  <c r="BG388"/>
  <c r="BF388"/>
  <c r="T388"/>
  <c r="R388"/>
  <c r="P388"/>
  <c r="BI385"/>
  <c r="BH385"/>
  <c r="BG385"/>
  <c r="BF385"/>
  <c r="T385"/>
  <c r="R385"/>
  <c r="P385"/>
  <c r="BI382"/>
  <c r="BH382"/>
  <c r="BG382"/>
  <c r="BF382"/>
  <c r="T382"/>
  <c r="R382"/>
  <c r="P382"/>
  <c r="BI379"/>
  <c r="BH379"/>
  <c r="BG379"/>
  <c r="BF379"/>
  <c r="T379"/>
  <c r="R379"/>
  <c r="P379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2"/>
  <c r="BH352"/>
  <c r="BG352"/>
  <c r="BF352"/>
  <c r="T352"/>
  <c r="R352"/>
  <c r="P352"/>
  <c r="BI349"/>
  <c r="BH349"/>
  <c r="BG349"/>
  <c r="BF349"/>
  <c r="T349"/>
  <c r="R349"/>
  <c r="P349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1"/>
  <c r="BH291"/>
  <c r="BG291"/>
  <c r="BF291"/>
  <c r="T291"/>
  <c r="R291"/>
  <c r="P291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5"/>
  <c r="BH255"/>
  <c r="BG255"/>
  <c r="BF255"/>
  <c r="T255"/>
  <c r="R255"/>
  <c r="P255"/>
  <c r="BI251"/>
  <c r="BH251"/>
  <c r="BG251"/>
  <c r="BF251"/>
  <c r="T251"/>
  <c r="R251"/>
  <c r="P251"/>
  <c r="BI248"/>
  <c r="BH248"/>
  <c r="BG248"/>
  <c r="BF248"/>
  <c r="T248"/>
  <c r="R248"/>
  <c r="P248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J85"/>
  <c r="F85"/>
  <c r="F83"/>
  <c r="E81"/>
  <c r="J54"/>
  <c r="F54"/>
  <c r="F52"/>
  <c r="E50"/>
  <c r="J24"/>
  <c r="E24"/>
  <c r="J55"/>
  <c r="J23"/>
  <c r="J18"/>
  <c r="E18"/>
  <c r="F55"/>
  <c r="J17"/>
  <c r="J12"/>
  <c r="J52"/>
  <c r="E7"/>
  <c r="E48"/>
  <c i="3" r="J37"/>
  <c r="J36"/>
  <c i="1" r="AY56"/>
  <c i="3" r="J35"/>
  <c i="1" r="AX56"/>
  <c i="3"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0"/>
  <c r="BH90"/>
  <c r="BG90"/>
  <c r="BF90"/>
  <c r="T90"/>
  <c r="R90"/>
  <c r="P90"/>
  <c r="BI86"/>
  <c r="BH86"/>
  <c r="BG86"/>
  <c r="BF86"/>
  <c r="T86"/>
  <c r="R86"/>
  <c r="P86"/>
  <c r="J79"/>
  <c r="F79"/>
  <c r="F77"/>
  <c r="E75"/>
  <c r="J54"/>
  <c r="F54"/>
  <c r="F52"/>
  <c r="E50"/>
  <c r="J24"/>
  <c r="E24"/>
  <c r="J80"/>
  <c r="J23"/>
  <c r="J18"/>
  <c r="E18"/>
  <c r="F80"/>
  <c r="J17"/>
  <c r="J12"/>
  <c r="J77"/>
  <c r="E7"/>
  <c r="E73"/>
  <c i="2" r="J37"/>
  <c r="J36"/>
  <c i="1" r="AY55"/>
  <c i="2" r="J35"/>
  <c i="1" r="AX55"/>
  <c i="2" r="BI850"/>
  <c r="BH850"/>
  <c r="BG850"/>
  <c r="BF850"/>
  <c r="T850"/>
  <c r="R850"/>
  <c r="P850"/>
  <c r="BI848"/>
  <c r="BH848"/>
  <c r="BG848"/>
  <c r="BF848"/>
  <c r="T848"/>
  <c r="R848"/>
  <c r="P848"/>
  <c r="BI846"/>
  <c r="BH846"/>
  <c r="BG846"/>
  <c r="BF846"/>
  <c r="T846"/>
  <c r="R846"/>
  <c r="P846"/>
  <c r="BI841"/>
  <c r="BH841"/>
  <c r="BG841"/>
  <c r="BF841"/>
  <c r="T841"/>
  <c r="R841"/>
  <c r="P841"/>
  <c r="BI837"/>
  <c r="BH837"/>
  <c r="BG837"/>
  <c r="BF837"/>
  <c r="T837"/>
  <c r="R837"/>
  <c r="P837"/>
  <c r="BI833"/>
  <c r="BH833"/>
  <c r="BG833"/>
  <c r="BF833"/>
  <c r="T833"/>
  <c r="R833"/>
  <c r="P833"/>
  <c r="BI829"/>
  <c r="BH829"/>
  <c r="BG829"/>
  <c r="BF829"/>
  <c r="T829"/>
  <c r="R829"/>
  <c r="P829"/>
  <c r="BI824"/>
  <c r="BH824"/>
  <c r="BG824"/>
  <c r="BF824"/>
  <c r="T824"/>
  <c r="R824"/>
  <c r="P824"/>
  <c r="BI820"/>
  <c r="BH820"/>
  <c r="BG820"/>
  <c r="BF820"/>
  <c r="T820"/>
  <c r="R820"/>
  <c r="P820"/>
  <c r="BI816"/>
  <c r="BH816"/>
  <c r="BG816"/>
  <c r="BF816"/>
  <c r="T816"/>
  <c r="R816"/>
  <c r="P816"/>
  <c r="BI812"/>
  <c r="BH812"/>
  <c r="BG812"/>
  <c r="BF812"/>
  <c r="T812"/>
  <c r="R812"/>
  <c r="P812"/>
  <c r="BI808"/>
  <c r="BH808"/>
  <c r="BG808"/>
  <c r="BF808"/>
  <c r="T808"/>
  <c r="R808"/>
  <c r="P808"/>
  <c r="BI803"/>
  <c r="BH803"/>
  <c r="BG803"/>
  <c r="BF803"/>
  <c r="T803"/>
  <c r="R803"/>
  <c r="P803"/>
  <c r="BI788"/>
  <c r="BH788"/>
  <c r="BG788"/>
  <c r="BF788"/>
  <c r="T788"/>
  <c r="R788"/>
  <c r="P788"/>
  <c r="BI784"/>
  <c r="BH784"/>
  <c r="BG784"/>
  <c r="BF784"/>
  <c r="T784"/>
  <c r="R784"/>
  <c r="P784"/>
  <c r="BI780"/>
  <c r="BH780"/>
  <c r="BG780"/>
  <c r="BF780"/>
  <c r="T780"/>
  <c r="R780"/>
  <c r="P780"/>
  <c r="BI775"/>
  <c r="BH775"/>
  <c r="BG775"/>
  <c r="BF775"/>
  <c r="T775"/>
  <c r="R775"/>
  <c r="P775"/>
  <c r="BI771"/>
  <c r="BH771"/>
  <c r="BG771"/>
  <c r="BF771"/>
  <c r="T771"/>
  <c r="R771"/>
  <c r="P771"/>
  <c r="BI766"/>
  <c r="BH766"/>
  <c r="BG766"/>
  <c r="BF766"/>
  <c r="T766"/>
  <c r="R766"/>
  <c r="P766"/>
  <c r="BI761"/>
  <c r="BH761"/>
  <c r="BG761"/>
  <c r="BF761"/>
  <c r="T761"/>
  <c r="R761"/>
  <c r="P761"/>
  <c r="BI758"/>
  <c r="BH758"/>
  <c r="BG758"/>
  <c r="BF758"/>
  <c r="T758"/>
  <c r="R758"/>
  <c r="P758"/>
  <c r="BI754"/>
  <c r="BH754"/>
  <c r="BG754"/>
  <c r="BF754"/>
  <c r="T754"/>
  <c r="R754"/>
  <c r="P754"/>
  <c r="BI751"/>
  <c r="BH751"/>
  <c r="BG751"/>
  <c r="BF751"/>
  <c r="T751"/>
  <c r="R751"/>
  <c r="P751"/>
  <c r="BI748"/>
  <c r="BH748"/>
  <c r="BG748"/>
  <c r="BF748"/>
  <c r="T748"/>
  <c r="R748"/>
  <c r="P748"/>
  <c r="BI745"/>
  <c r="BH745"/>
  <c r="BG745"/>
  <c r="BF745"/>
  <c r="T745"/>
  <c r="R745"/>
  <c r="P745"/>
  <c r="BI742"/>
  <c r="BH742"/>
  <c r="BG742"/>
  <c r="BF742"/>
  <c r="T742"/>
  <c r="R742"/>
  <c r="P742"/>
  <c r="BI739"/>
  <c r="BH739"/>
  <c r="BG739"/>
  <c r="BF739"/>
  <c r="T739"/>
  <c r="R739"/>
  <c r="P739"/>
  <c r="BI735"/>
  <c r="BH735"/>
  <c r="BG735"/>
  <c r="BF735"/>
  <c r="T735"/>
  <c r="R735"/>
  <c r="P735"/>
  <c r="BI732"/>
  <c r="BH732"/>
  <c r="BG732"/>
  <c r="BF732"/>
  <c r="T732"/>
  <c r="R732"/>
  <c r="P732"/>
  <c r="BI729"/>
  <c r="BH729"/>
  <c r="BG729"/>
  <c r="BF729"/>
  <c r="T729"/>
  <c r="R729"/>
  <c r="P729"/>
  <c r="BI726"/>
  <c r="BH726"/>
  <c r="BG726"/>
  <c r="BF726"/>
  <c r="T726"/>
  <c r="R726"/>
  <c r="P726"/>
  <c r="BI723"/>
  <c r="BH723"/>
  <c r="BG723"/>
  <c r="BF723"/>
  <c r="T723"/>
  <c r="R723"/>
  <c r="P723"/>
  <c r="BI720"/>
  <c r="BH720"/>
  <c r="BG720"/>
  <c r="BF720"/>
  <c r="T720"/>
  <c r="R720"/>
  <c r="P720"/>
  <c r="BI717"/>
  <c r="BH717"/>
  <c r="BG717"/>
  <c r="BF717"/>
  <c r="T717"/>
  <c r="R717"/>
  <c r="P717"/>
  <c r="BI714"/>
  <c r="BH714"/>
  <c r="BG714"/>
  <c r="BF714"/>
  <c r="T714"/>
  <c r="R714"/>
  <c r="P714"/>
  <c r="BI711"/>
  <c r="BH711"/>
  <c r="BG711"/>
  <c r="BF711"/>
  <c r="T711"/>
  <c r="R711"/>
  <c r="P711"/>
  <c r="BI708"/>
  <c r="BH708"/>
  <c r="BG708"/>
  <c r="BF708"/>
  <c r="T708"/>
  <c r="R708"/>
  <c r="P708"/>
  <c r="BI704"/>
  <c r="BH704"/>
  <c r="BG704"/>
  <c r="BF704"/>
  <c r="T704"/>
  <c r="R704"/>
  <c r="P704"/>
  <c r="BI700"/>
  <c r="BH700"/>
  <c r="BG700"/>
  <c r="BF700"/>
  <c r="T700"/>
  <c r="R700"/>
  <c r="P700"/>
  <c r="BI696"/>
  <c r="BH696"/>
  <c r="BG696"/>
  <c r="BF696"/>
  <c r="T696"/>
  <c r="R696"/>
  <c r="P696"/>
  <c r="BI691"/>
  <c r="BH691"/>
  <c r="BG691"/>
  <c r="BF691"/>
  <c r="T691"/>
  <c r="R691"/>
  <c r="P691"/>
  <c r="BI687"/>
  <c r="BH687"/>
  <c r="BG687"/>
  <c r="BF687"/>
  <c r="T687"/>
  <c r="R687"/>
  <c r="P687"/>
  <c r="BI683"/>
  <c r="BH683"/>
  <c r="BG683"/>
  <c r="BF683"/>
  <c r="T683"/>
  <c r="R683"/>
  <c r="P683"/>
  <c r="BI679"/>
  <c r="BH679"/>
  <c r="BG679"/>
  <c r="BF679"/>
  <c r="T679"/>
  <c r="R679"/>
  <c r="P679"/>
  <c r="BI675"/>
  <c r="BH675"/>
  <c r="BG675"/>
  <c r="BF675"/>
  <c r="T675"/>
  <c r="R675"/>
  <c r="P675"/>
  <c r="BI670"/>
  <c r="BH670"/>
  <c r="BG670"/>
  <c r="BF670"/>
  <c r="T670"/>
  <c r="R670"/>
  <c r="P670"/>
  <c r="BI667"/>
  <c r="BH667"/>
  <c r="BG667"/>
  <c r="BF667"/>
  <c r="T667"/>
  <c r="R667"/>
  <c r="P667"/>
  <c r="BI663"/>
  <c r="BH663"/>
  <c r="BG663"/>
  <c r="BF663"/>
  <c r="T663"/>
  <c r="R663"/>
  <c r="P663"/>
  <c r="BI659"/>
  <c r="BH659"/>
  <c r="BG659"/>
  <c r="BF659"/>
  <c r="T659"/>
  <c r="R659"/>
  <c r="P659"/>
  <c r="BI655"/>
  <c r="BH655"/>
  <c r="BG655"/>
  <c r="BF655"/>
  <c r="T655"/>
  <c r="R655"/>
  <c r="P655"/>
  <c r="BI651"/>
  <c r="BH651"/>
  <c r="BG651"/>
  <c r="BF651"/>
  <c r="T651"/>
  <c r="R651"/>
  <c r="P651"/>
  <c r="BI647"/>
  <c r="BH647"/>
  <c r="BG647"/>
  <c r="BF647"/>
  <c r="T647"/>
  <c r="R647"/>
  <c r="P647"/>
  <c r="BI643"/>
  <c r="BH643"/>
  <c r="BG643"/>
  <c r="BF643"/>
  <c r="T643"/>
  <c r="R643"/>
  <c r="P643"/>
  <c r="BI639"/>
  <c r="BH639"/>
  <c r="BG639"/>
  <c r="BF639"/>
  <c r="T639"/>
  <c r="R639"/>
  <c r="P639"/>
  <c r="BI636"/>
  <c r="BH636"/>
  <c r="BG636"/>
  <c r="BF636"/>
  <c r="T636"/>
  <c r="R636"/>
  <c r="P636"/>
  <c r="BI633"/>
  <c r="BH633"/>
  <c r="BG633"/>
  <c r="BF633"/>
  <c r="T633"/>
  <c r="R633"/>
  <c r="P633"/>
  <c r="BI628"/>
  <c r="BH628"/>
  <c r="BG628"/>
  <c r="BF628"/>
  <c r="T628"/>
  <c r="R628"/>
  <c r="P628"/>
  <c r="BI624"/>
  <c r="BH624"/>
  <c r="BG624"/>
  <c r="BF624"/>
  <c r="T624"/>
  <c r="R624"/>
  <c r="P624"/>
  <c r="BI621"/>
  <c r="BH621"/>
  <c r="BG621"/>
  <c r="BF621"/>
  <c r="T621"/>
  <c r="R621"/>
  <c r="P621"/>
  <c r="BI617"/>
  <c r="BH617"/>
  <c r="BG617"/>
  <c r="BF617"/>
  <c r="T617"/>
  <c r="R617"/>
  <c r="P617"/>
  <c r="BI612"/>
  <c r="BH612"/>
  <c r="BG612"/>
  <c r="BF612"/>
  <c r="T612"/>
  <c r="R612"/>
  <c r="P612"/>
  <c r="BI606"/>
  <c r="BH606"/>
  <c r="BG606"/>
  <c r="BF606"/>
  <c r="T606"/>
  <c r="T605"/>
  <c r="R606"/>
  <c r="R605"/>
  <c r="P606"/>
  <c r="P605"/>
  <c r="BI601"/>
  <c r="BH601"/>
  <c r="BG601"/>
  <c r="BF601"/>
  <c r="T601"/>
  <c r="R601"/>
  <c r="P601"/>
  <c r="BI592"/>
  <c r="BH592"/>
  <c r="BG592"/>
  <c r="BF592"/>
  <c r="T592"/>
  <c r="R592"/>
  <c r="P592"/>
  <c r="BI589"/>
  <c r="BH589"/>
  <c r="BG589"/>
  <c r="BF589"/>
  <c r="T589"/>
  <c r="R589"/>
  <c r="P589"/>
  <c r="BI585"/>
  <c r="BH585"/>
  <c r="BG585"/>
  <c r="BF585"/>
  <c r="T585"/>
  <c r="R585"/>
  <c r="P585"/>
  <c r="BI581"/>
  <c r="BH581"/>
  <c r="BG581"/>
  <c r="BF581"/>
  <c r="T581"/>
  <c r="R581"/>
  <c r="P581"/>
  <c r="BI577"/>
  <c r="BH577"/>
  <c r="BG577"/>
  <c r="BF577"/>
  <c r="T577"/>
  <c r="R577"/>
  <c r="P577"/>
  <c r="BI573"/>
  <c r="BH573"/>
  <c r="BG573"/>
  <c r="BF573"/>
  <c r="T573"/>
  <c r="R573"/>
  <c r="P573"/>
  <c r="BI569"/>
  <c r="BH569"/>
  <c r="BG569"/>
  <c r="BF569"/>
  <c r="T569"/>
  <c r="R569"/>
  <c r="P569"/>
  <c r="BI565"/>
  <c r="BH565"/>
  <c r="BG565"/>
  <c r="BF565"/>
  <c r="T565"/>
  <c r="R565"/>
  <c r="P565"/>
  <c r="BI561"/>
  <c r="BH561"/>
  <c r="BG561"/>
  <c r="BF561"/>
  <c r="T561"/>
  <c r="R561"/>
  <c r="P561"/>
  <c r="BI557"/>
  <c r="BH557"/>
  <c r="BG557"/>
  <c r="BF557"/>
  <c r="T557"/>
  <c r="R557"/>
  <c r="P557"/>
  <c r="BI553"/>
  <c r="BH553"/>
  <c r="BG553"/>
  <c r="BF553"/>
  <c r="T553"/>
  <c r="R553"/>
  <c r="P553"/>
  <c r="BI549"/>
  <c r="BH549"/>
  <c r="BG549"/>
  <c r="BF549"/>
  <c r="T549"/>
  <c r="R549"/>
  <c r="P549"/>
  <c r="BI546"/>
  <c r="BH546"/>
  <c r="BG546"/>
  <c r="BF546"/>
  <c r="T546"/>
  <c r="R546"/>
  <c r="P546"/>
  <c r="BI543"/>
  <c r="BH543"/>
  <c r="BG543"/>
  <c r="BF543"/>
  <c r="T543"/>
  <c r="R543"/>
  <c r="P543"/>
  <c r="BI540"/>
  <c r="BH540"/>
  <c r="BG540"/>
  <c r="BF540"/>
  <c r="T540"/>
  <c r="R540"/>
  <c r="P540"/>
  <c r="BI537"/>
  <c r="BH537"/>
  <c r="BG537"/>
  <c r="BF537"/>
  <c r="T537"/>
  <c r="R537"/>
  <c r="P537"/>
  <c r="BI534"/>
  <c r="BH534"/>
  <c r="BG534"/>
  <c r="BF534"/>
  <c r="T534"/>
  <c r="R534"/>
  <c r="P534"/>
  <c r="BI530"/>
  <c r="BH530"/>
  <c r="BG530"/>
  <c r="BF530"/>
  <c r="T530"/>
  <c r="R530"/>
  <c r="P530"/>
  <c r="BI522"/>
  <c r="BH522"/>
  <c r="BG522"/>
  <c r="BF522"/>
  <c r="T522"/>
  <c r="R522"/>
  <c r="P522"/>
  <c r="BI516"/>
  <c r="BH516"/>
  <c r="BG516"/>
  <c r="BF516"/>
  <c r="T516"/>
  <c r="R516"/>
  <c r="P516"/>
  <c r="BI512"/>
  <c r="BH512"/>
  <c r="BG512"/>
  <c r="BF512"/>
  <c r="T512"/>
  <c r="R512"/>
  <c r="P512"/>
  <c r="BI506"/>
  <c r="BH506"/>
  <c r="BG506"/>
  <c r="BF506"/>
  <c r="T506"/>
  <c r="R506"/>
  <c r="P506"/>
  <c r="BI502"/>
  <c r="BH502"/>
  <c r="BG502"/>
  <c r="BF502"/>
  <c r="T502"/>
  <c r="R502"/>
  <c r="P502"/>
  <c r="BI496"/>
  <c r="BH496"/>
  <c r="BG496"/>
  <c r="BF496"/>
  <c r="T496"/>
  <c r="R496"/>
  <c r="P496"/>
  <c r="BI492"/>
  <c r="BH492"/>
  <c r="BG492"/>
  <c r="BF492"/>
  <c r="T492"/>
  <c r="R492"/>
  <c r="P492"/>
  <c r="BI488"/>
  <c r="BH488"/>
  <c r="BG488"/>
  <c r="BF488"/>
  <c r="T488"/>
  <c r="R488"/>
  <c r="P488"/>
  <c r="BI476"/>
  <c r="BH476"/>
  <c r="BG476"/>
  <c r="BF476"/>
  <c r="T476"/>
  <c r="R476"/>
  <c r="P476"/>
  <c r="BI466"/>
  <c r="BH466"/>
  <c r="BG466"/>
  <c r="BF466"/>
  <c r="T466"/>
  <c r="R466"/>
  <c r="P466"/>
  <c r="BI454"/>
  <c r="BH454"/>
  <c r="BG454"/>
  <c r="BF454"/>
  <c r="T454"/>
  <c r="R454"/>
  <c r="P454"/>
  <c r="BI448"/>
  <c r="BH448"/>
  <c r="BG448"/>
  <c r="BF448"/>
  <c r="T448"/>
  <c r="R448"/>
  <c r="P448"/>
  <c r="BI444"/>
  <c r="BH444"/>
  <c r="BG444"/>
  <c r="BF444"/>
  <c r="T444"/>
  <c r="R444"/>
  <c r="P444"/>
  <c r="BI438"/>
  <c r="BH438"/>
  <c r="BG438"/>
  <c r="BF438"/>
  <c r="T438"/>
  <c r="R438"/>
  <c r="P438"/>
  <c r="BI434"/>
  <c r="BH434"/>
  <c r="BG434"/>
  <c r="BF434"/>
  <c r="T434"/>
  <c r="R434"/>
  <c r="P434"/>
  <c r="BI421"/>
  <c r="BH421"/>
  <c r="BG421"/>
  <c r="BF421"/>
  <c r="T421"/>
  <c r="R421"/>
  <c r="P421"/>
  <c r="BI415"/>
  <c r="BH415"/>
  <c r="BG415"/>
  <c r="BF415"/>
  <c r="T415"/>
  <c r="R415"/>
  <c r="P415"/>
  <c r="BI410"/>
  <c r="BH410"/>
  <c r="BG410"/>
  <c r="BF410"/>
  <c r="T410"/>
  <c r="R410"/>
  <c r="P410"/>
  <c r="BI405"/>
  <c r="BH405"/>
  <c r="BG405"/>
  <c r="BF405"/>
  <c r="T405"/>
  <c r="R405"/>
  <c r="P405"/>
  <c r="BI401"/>
  <c r="BH401"/>
  <c r="BG401"/>
  <c r="BF401"/>
  <c r="T401"/>
  <c r="R401"/>
  <c r="P401"/>
  <c r="BI397"/>
  <c r="BH397"/>
  <c r="BG397"/>
  <c r="BF397"/>
  <c r="T397"/>
  <c r="R397"/>
  <c r="P397"/>
  <c r="BI393"/>
  <c r="BH393"/>
  <c r="BG393"/>
  <c r="BF393"/>
  <c r="T393"/>
  <c r="R393"/>
  <c r="P393"/>
  <c r="BI389"/>
  <c r="BH389"/>
  <c r="BG389"/>
  <c r="BF389"/>
  <c r="T389"/>
  <c r="R389"/>
  <c r="P389"/>
  <c r="BI385"/>
  <c r="BH385"/>
  <c r="BG385"/>
  <c r="BF385"/>
  <c r="T385"/>
  <c r="R385"/>
  <c r="P385"/>
  <c r="BI381"/>
  <c r="BH381"/>
  <c r="BG381"/>
  <c r="BF381"/>
  <c r="T381"/>
  <c r="R381"/>
  <c r="P381"/>
  <c r="BI376"/>
  <c r="BH376"/>
  <c r="BG376"/>
  <c r="BF376"/>
  <c r="T376"/>
  <c r="R376"/>
  <c r="P376"/>
  <c r="BI372"/>
  <c r="BH372"/>
  <c r="BG372"/>
  <c r="BF372"/>
  <c r="T372"/>
  <c r="R372"/>
  <c r="P372"/>
  <c r="BI369"/>
  <c r="BH369"/>
  <c r="BG369"/>
  <c r="BF369"/>
  <c r="T369"/>
  <c r="R369"/>
  <c r="P369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R341"/>
  <c r="P341"/>
  <c r="BI337"/>
  <c r="BH337"/>
  <c r="BG337"/>
  <c r="BF337"/>
  <c r="T337"/>
  <c r="T336"/>
  <c r="R337"/>
  <c r="R336"/>
  <c r="P337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6"/>
  <c r="BH296"/>
  <c r="BG296"/>
  <c r="BF296"/>
  <c r="T296"/>
  <c r="R296"/>
  <c r="P296"/>
  <c r="BI288"/>
  <c r="BH288"/>
  <c r="BG288"/>
  <c r="BF288"/>
  <c r="T288"/>
  <c r="R288"/>
  <c r="P288"/>
  <c r="BI284"/>
  <c r="BH284"/>
  <c r="BG284"/>
  <c r="BF284"/>
  <c r="T284"/>
  <c r="R284"/>
  <c r="P284"/>
  <c r="BI279"/>
  <c r="BH279"/>
  <c r="BG279"/>
  <c r="BF279"/>
  <c r="T279"/>
  <c r="R279"/>
  <c r="P279"/>
  <c r="BI272"/>
  <c r="BH272"/>
  <c r="BG272"/>
  <c r="BF272"/>
  <c r="T272"/>
  <c r="R272"/>
  <c r="P272"/>
  <c r="BI267"/>
  <c r="BH267"/>
  <c r="BG267"/>
  <c r="BF267"/>
  <c r="T267"/>
  <c r="R267"/>
  <c r="P267"/>
  <c r="BI262"/>
  <c r="BH262"/>
  <c r="BG262"/>
  <c r="BF262"/>
  <c r="T262"/>
  <c r="R262"/>
  <c r="P262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1"/>
  <c r="BH211"/>
  <c r="BG211"/>
  <c r="BF211"/>
  <c r="T211"/>
  <c r="R211"/>
  <c r="P211"/>
  <c r="BI197"/>
  <c r="BH197"/>
  <c r="BG197"/>
  <c r="BF197"/>
  <c r="T197"/>
  <c r="R197"/>
  <c r="P197"/>
  <c r="BI191"/>
  <c r="BH191"/>
  <c r="BG191"/>
  <c r="BF191"/>
  <c r="T191"/>
  <c r="R191"/>
  <c r="P191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24"/>
  <c r="BH124"/>
  <c r="BG124"/>
  <c r="BF124"/>
  <c r="T124"/>
  <c r="R124"/>
  <c r="P124"/>
  <c r="BI120"/>
  <c r="BH120"/>
  <c r="BG120"/>
  <c r="BF120"/>
  <c r="T120"/>
  <c r="R120"/>
  <c r="P120"/>
  <c r="BI116"/>
  <c r="BH116"/>
  <c r="BG116"/>
  <c r="BF116"/>
  <c r="T116"/>
  <c r="R116"/>
  <c r="P116"/>
  <c r="BI111"/>
  <c r="BH111"/>
  <c r="BG111"/>
  <c r="BF111"/>
  <c r="T111"/>
  <c r="R111"/>
  <c r="P111"/>
  <c r="BI103"/>
  <c r="BH103"/>
  <c r="BG103"/>
  <c r="BF103"/>
  <c r="T103"/>
  <c r="R103"/>
  <c r="P103"/>
  <c r="J96"/>
  <c r="F96"/>
  <c r="F94"/>
  <c r="E92"/>
  <c r="J54"/>
  <c r="F54"/>
  <c r="F52"/>
  <c r="E50"/>
  <c r="J24"/>
  <c r="E24"/>
  <c r="J97"/>
  <c r="J23"/>
  <c r="J18"/>
  <c r="E18"/>
  <c r="F55"/>
  <c r="J17"/>
  <c r="J12"/>
  <c r="J94"/>
  <c r="E7"/>
  <c r="E90"/>
  <c i="1" r="L50"/>
  <c r="AM50"/>
  <c r="AM49"/>
  <c r="L49"/>
  <c r="AM47"/>
  <c r="L47"/>
  <c r="L45"/>
  <c r="L44"/>
  <c i="2" r="BK833"/>
  <c r="J808"/>
  <c r="J766"/>
  <c r="J745"/>
  <c r="BK726"/>
  <c r="J717"/>
  <c r="BK691"/>
  <c r="J679"/>
  <c r="BK659"/>
  <c r="BK621"/>
  <c r="J565"/>
  <c r="BK540"/>
  <c r="J466"/>
  <c r="J421"/>
  <c r="BK393"/>
  <c r="BK376"/>
  <c r="J321"/>
  <c r="J308"/>
  <c r="BK296"/>
  <c r="J225"/>
  <c r="J178"/>
  <c r="J166"/>
  <c r="J149"/>
  <c r="J848"/>
  <c r="BK841"/>
  <c r="J833"/>
  <c r="J788"/>
  <c r="J754"/>
  <c r="J723"/>
  <c r="J700"/>
  <c r="BK663"/>
  <c r="BK651"/>
  <c r="J636"/>
  <c r="J624"/>
  <c r="BK589"/>
  <c r="J569"/>
  <c r="J553"/>
  <c r="J530"/>
  <c r="BK516"/>
  <c r="BK488"/>
  <c r="J448"/>
  <c r="BK421"/>
  <c r="BK381"/>
  <c r="BK369"/>
  <c r="J358"/>
  <c r="J345"/>
  <c r="BK330"/>
  <c r="BK324"/>
  <c r="BK304"/>
  <c r="BK279"/>
  <c r="J250"/>
  <c r="BK221"/>
  <c r="BK197"/>
  <c r="BK178"/>
  <c r="BK149"/>
  <c r="J139"/>
  <c i="1" r="AS54"/>
  <c i="2" r="BK711"/>
  <c r="J675"/>
  <c r="BK647"/>
  <c r="J621"/>
  <c r="J606"/>
  <c r="BK585"/>
  <c r="BK549"/>
  <c r="BK512"/>
  <c r="J488"/>
  <c r="J405"/>
  <c r="J389"/>
  <c r="BK333"/>
  <c r="J296"/>
  <c r="J262"/>
  <c r="BK230"/>
  <c r="BK158"/>
  <c r="BK111"/>
  <c r="J829"/>
  <c r="BK816"/>
  <c r="BK808"/>
  <c r="BK766"/>
  <c r="BK754"/>
  <c r="BK739"/>
  <c r="J729"/>
  <c r="J708"/>
  <c r="BK679"/>
  <c r="J667"/>
  <c r="J639"/>
  <c r="J612"/>
  <c r="BK577"/>
  <c r="BK561"/>
  <c r="J549"/>
  <c r="J534"/>
  <c r="J512"/>
  <c r="J496"/>
  <c r="BK444"/>
  <c r="BK401"/>
  <c r="J393"/>
  <c r="J369"/>
  <c r="BK358"/>
  <c r="BK341"/>
  <c r="J327"/>
  <c r="J304"/>
  <c r="J272"/>
  <c r="BK255"/>
  <c r="J230"/>
  <c r="J197"/>
  <c r="BK162"/>
  <c r="BK139"/>
  <c r="J120"/>
  <c i="3" r="BK161"/>
  <c r="BK143"/>
  <c r="BK134"/>
  <c r="BK125"/>
  <c r="BK106"/>
  <c r="BK158"/>
  <c r="J143"/>
  <c r="J125"/>
  <c r="J114"/>
  <c r="BK102"/>
  <c r="J152"/>
  <c r="BK152"/>
  <c r="J137"/>
  <c r="BK122"/>
  <c r="J94"/>
  <c i="4" r="BK520"/>
  <c r="BK495"/>
  <c r="J486"/>
  <c r="BK470"/>
  <c r="BK458"/>
  <c r="J430"/>
  <c r="J415"/>
  <c r="J406"/>
  <c r="J382"/>
  <c r="BK355"/>
  <c r="J343"/>
  <c r="BK319"/>
  <c r="BK296"/>
  <c r="BK282"/>
  <c r="J261"/>
  <c r="J251"/>
  <c r="J235"/>
  <c r="J229"/>
  <c r="J220"/>
  <c r="BK214"/>
  <c r="BK195"/>
  <c r="J174"/>
  <c r="BK153"/>
  <c r="BK135"/>
  <c r="J104"/>
  <c r="BK511"/>
  <c r="J501"/>
  <c r="BK486"/>
  <c r="J473"/>
  <c r="J464"/>
  <c r="BK433"/>
  <c r="J421"/>
  <c r="BK412"/>
  <c r="BK391"/>
  <c r="J376"/>
  <c r="BK364"/>
  <c r="BK352"/>
  <c r="J328"/>
  <c r="J296"/>
  <c r="BK273"/>
  <c r="BK258"/>
  <c r="BK229"/>
  <c r="BK211"/>
  <c r="BK189"/>
  <c r="BK180"/>
  <c r="BK147"/>
  <c r="BK132"/>
  <c r="J111"/>
  <c r="J92"/>
  <c r="BK508"/>
  <c r="BK498"/>
  <c r="BK464"/>
  <c r="BK449"/>
  <c r="BK439"/>
  <c r="BK418"/>
  <c r="BK382"/>
  <c r="J370"/>
  <c r="J352"/>
  <c r="J340"/>
  <c r="J319"/>
  <c r="J304"/>
  <c r="J282"/>
  <c r="BK270"/>
  <c r="BK241"/>
  <c r="J208"/>
  <c r="BK165"/>
  <c r="J153"/>
  <c r="BK129"/>
  <c r="J120"/>
  <c r="J479"/>
  <c r="J449"/>
  <c r="BK443"/>
  <c r="BK406"/>
  <c r="J391"/>
  <c r="BK376"/>
  <c r="BK349"/>
  <c r="BK322"/>
  <c r="BK307"/>
  <c r="J299"/>
  <c r="J270"/>
  <c r="BK251"/>
  <c r="BK235"/>
  <c r="BK208"/>
  <c r="J195"/>
  <c r="BK177"/>
  <c r="J165"/>
  <c r="J147"/>
  <c i="5" r="J305"/>
  <c r="BK287"/>
  <c r="J238"/>
  <c r="J211"/>
  <c r="BK187"/>
  <c r="J174"/>
  <c r="BK162"/>
  <c r="BK121"/>
  <c r="J93"/>
  <c r="J308"/>
  <c r="J293"/>
  <c r="J278"/>
  <c r="BK254"/>
  <c r="BK242"/>
  <c r="J202"/>
  <c r="BK174"/>
  <c r="BK158"/>
  <c r="J121"/>
  <c r="J106"/>
  <c r="J274"/>
  <c r="BK262"/>
  <c r="J218"/>
  <c r="BK202"/>
  <c r="J183"/>
  <c r="J146"/>
  <c r="J132"/>
  <c r="BK106"/>
  <c r="BK93"/>
  <c r="BK282"/>
  <c r="J258"/>
  <c r="BK221"/>
  <c r="BK199"/>
  <c r="BK178"/>
  <c r="BK132"/>
  <c r="BK96"/>
  <c i="6" r="BK402"/>
  <c r="J353"/>
  <c r="J341"/>
  <c r="J325"/>
  <c r="BK295"/>
  <c r="J270"/>
  <c r="J241"/>
  <c r="BK206"/>
  <c r="BK188"/>
  <c r="BK167"/>
  <c r="BK140"/>
  <c r="J103"/>
  <c r="BK91"/>
  <c r="J402"/>
  <c r="BK395"/>
  <c r="J375"/>
  <c r="J363"/>
  <c r="BK347"/>
  <c r="J328"/>
  <c r="BK310"/>
  <c r="J303"/>
  <c r="J277"/>
  <c r="J264"/>
  <c r="BK261"/>
  <c r="J247"/>
  <c r="J227"/>
  <c r="BK210"/>
  <c r="J194"/>
  <c r="J167"/>
  <c r="BK155"/>
  <c r="J140"/>
  <c r="J127"/>
  <c r="BK111"/>
  <c r="BK87"/>
  <c r="J395"/>
  <c r="BK381"/>
  <c r="BK363"/>
  <c r="BK341"/>
  <c r="J316"/>
  <c r="J295"/>
  <c r="BK281"/>
  <c r="BK247"/>
  <c r="BK234"/>
  <c r="BK214"/>
  <c r="BK191"/>
  <c r="BK173"/>
  <c r="BK151"/>
  <c r="BK134"/>
  <c r="BK123"/>
  <c r="J99"/>
  <c r="J419"/>
  <c r="J412"/>
  <c r="J387"/>
  <c r="BK378"/>
  <c r="BK369"/>
  <c r="BK335"/>
  <c r="BK325"/>
  <c r="J289"/>
  <c r="BK264"/>
  <c r="J234"/>
  <c r="BK224"/>
  <c r="J214"/>
  <c r="BK185"/>
  <c r="BK179"/>
  <c i="7" r="J134"/>
  <c r="J133"/>
  <c r="BK132"/>
  <c r="BK131"/>
  <c r="BK112"/>
  <c r="BK111"/>
  <c r="J110"/>
  <c r="BK109"/>
  <c r="BK108"/>
  <c r="BK106"/>
  <c r="J102"/>
  <c r="BK97"/>
  <c r="J96"/>
  <c r="J132"/>
  <c r="BK127"/>
  <c r="BK126"/>
  <c r="J124"/>
  <c r="BK117"/>
  <c r="BK107"/>
  <c r="BK102"/>
  <c r="J99"/>
  <c r="BK91"/>
  <c r="J136"/>
  <c r="BK133"/>
  <c r="J131"/>
  <c r="J118"/>
  <c r="J107"/>
  <c r="BK96"/>
  <c r="J94"/>
  <c r="BK129"/>
  <c r="BK118"/>
  <c r="J114"/>
  <c r="J105"/>
  <c r="BK99"/>
  <c r="J93"/>
  <c r="BK90"/>
  <c r="J129"/>
  <c r="J122"/>
  <c r="BK110"/>
  <c r="BK105"/>
  <c r="J97"/>
  <c r="J92"/>
  <c r="J90"/>
  <c r="BK134"/>
  <c r="BK124"/>
  <c r="BK122"/>
  <c r="BK114"/>
  <c r="J109"/>
  <c r="J103"/>
  <c r="BK93"/>
  <c r="J126"/>
  <c r="J112"/>
  <c r="J106"/>
  <c r="BK103"/>
  <c r="BK94"/>
  <c r="J91"/>
  <c i="2" r="BK850"/>
  <c r="J820"/>
  <c r="BK771"/>
  <c r="BK751"/>
  <c r="J742"/>
  <c r="BK723"/>
  <c r="BK700"/>
  <c r="BK687"/>
  <c r="BK675"/>
  <c r="BK655"/>
  <c r="J617"/>
  <c r="J573"/>
  <c r="J543"/>
  <c r="BK530"/>
  <c r="J454"/>
  <c r="BK415"/>
  <c r="BK389"/>
  <c r="BK372"/>
  <c r="J312"/>
  <c r="BK272"/>
  <c r="BK240"/>
  <c r="J191"/>
  <c r="J162"/>
  <c r="BK144"/>
  <c r="BK848"/>
  <c r="J846"/>
  <c r="J837"/>
  <c r="J816"/>
  <c r="J771"/>
  <c r="BK742"/>
  <c r="BK729"/>
  <c r="J704"/>
  <c r="J687"/>
  <c r="J659"/>
  <c r="BK639"/>
  <c r="BK628"/>
  <c r="J592"/>
  <c r="BK581"/>
  <c r="J546"/>
  <c r="BK502"/>
  <c r="BK454"/>
  <c r="J434"/>
  <c r="J410"/>
  <c r="J376"/>
  <c r="BK362"/>
  <c r="J349"/>
  <c r="J337"/>
  <c r="BK321"/>
  <c r="BK300"/>
  <c r="BK262"/>
  <c r="BK245"/>
  <c r="J217"/>
  <c r="BK191"/>
  <c r="J154"/>
  <c r="J124"/>
  <c r="BK103"/>
  <c r="BK812"/>
  <c r="BK788"/>
  <c r="BK780"/>
  <c r="J761"/>
  <c r="BK745"/>
  <c r="BK714"/>
  <c r="J696"/>
  <c r="J670"/>
  <c r="J628"/>
  <c r="BK617"/>
  <c r="BK601"/>
  <c r="J577"/>
  <c r="BK546"/>
  <c r="BK492"/>
  <c r="J444"/>
  <c r="J397"/>
  <c r="BK337"/>
  <c r="BK312"/>
  <c r="J284"/>
  <c r="BK235"/>
  <c r="BK174"/>
  <c r="BK116"/>
  <c r="J850"/>
  <c r="BK820"/>
  <c r="BK803"/>
  <c r="BK758"/>
  <c r="BK748"/>
  <c r="J732"/>
  <c r="J714"/>
  <c r="BK704"/>
  <c r="J643"/>
  <c r="BK636"/>
  <c r="BK592"/>
  <c r="BK569"/>
  <c r="J557"/>
  <c r="J540"/>
  <c r="BK522"/>
  <c r="J502"/>
  <c r="BK466"/>
  <c r="J438"/>
  <c r="BK397"/>
  <c r="J381"/>
  <c r="BK345"/>
  <c r="J324"/>
  <c r="J288"/>
  <c r="BK267"/>
  <c r="J245"/>
  <c r="BK217"/>
  <c r="BK170"/>
  <c r="BK124"/>
  <c i="3" r="BK164"/>
  <c r="BK140"/>
  <c r="J131"/>
  <c r="BK118"/>
  <c r="J102"/>
  <c r="BK94"/>
  <c r="J155"/>
  <c r="J134"/>
  <c r="J118"/>
  <c r="J106"/>
  <c r="J164"/>
  <c r="BK155"/>
  <c r="J140"/>
  <c r="BK128"/>
  <c r="J98"/>
  <c r="J86"/>
  <c i="4" r="J517"/>
  <c r="J508"/>
  <c r="J489"/>
  <c r="BK479"/>
  <c r="BK467"/>
  <c r="J439"/>
  <c r="BK427"/>
  <c r="J412"/>
  <c r="J403"/>
  <c r="BK358"/>
  <c r="BK334"/>
  <c r="BK316"/>
  <c r="BK288"/>
  <c r="BK276"/>
  <c r="J258"/>
  <c r="BK238"/>
  <c r="BK226"/>
  <c r="J217"/>
  <c r="J198"/>
  <c r="J177"/>
  <c r="J159"/>
  <c r="BK150"/>
  <c r="BK111"/>
  <c r="J95"/>
  <c r="J505"/>
  <c r="BK489"/>
  <c r="J476"/>
  <c r="J467"/>
  <c r="BK452"/>
  <c r="BK424"/>
  <c r="BK415"/>
  <c r="J397"/>
  <c r="BK385"/>
  <c r="J367"/>
  <c r="J355"/>
  <c r="BK331"/>
  <c r="J313"/>
  <c r="BK291"/>
  <c r="J264"/>
  <c r="J226"/>
  <c r="J214"/>
  <c r="BK198"/>
  <c r="BK183"/>
  <c r="BK168"/>
  <c r="J141"/>
  <c r="BK117"/>
  <c r="BK98"/>
  <c r="BK524"/>
  <c r="BK517"/>
  <c r="BK505"/>
  <c r="J495"/>
  <c r="J452"/>
  <c r="BK446"/>
  <c r="J433"/>
  <c r="BK403"/>
  <c r="BK394"/>
  <c r="BK373"/>
  <c r="J364"/>
  <c r="BK343"/>
  <c r="J334"/>
  <c r="BK325"/>
  <c r="BK310"/>
  <c r="J291"/>
  <c r="J288"/>
  <c r="J276"/>
  <c r="BK261"/>
  <c r="J223"/>
  <c r="J192"/>
  <c r="J168"/>
  <c r="BK156"/>
  <c r="J138"/>
  <c r="J126"/>
  <c r="BK101"/>
  <c r="BK492"/>
  <c r="J461"/>
  <c r="J446"/>
  <c r="J424"/>
  <c r="BK397"/>
  <c r="BK388"/>
  <c r="BK370"/>
  <c r="J358"/>
  <c r="BK340"/>
  <c r="BK328"/>
  <c r="BK313"/>
  <c r="BK302"/>
  <c r="J285"/>
  <c r="BK267"/>
  <c r="BK248"/>
  <c r="J238"/>
  <c r="BK220"/>
  <c r="BK201"/>
  <c r="J183"/>
  <c r="BK141"/>
  <c r="J135"/>
  <c r="J129"/>
  <c r="BK126"/>
  <c r="J123"/>
  <c r="BK120"/>
  <c r="J117"/>
  <c r="J114"/>
  <c r="J108"/>
  <c r="BK104"/>
  <c r="J101"/>
  <c i="5" r="BK293"/>
  <c r="BK250"/>
  <c r="J234"/>
  <c r="J199"/>
  <c r="J178"/>
  <c r="J165"/>
  <c r="J158"/>
  <c r="BK135"/>
  <c r="BK118"/>
  <c r="J109"/>
  <c r="BK308"/>
  <c r="J302"/>
  <c r="J287"/>
  <c r="BK270"/>
  <c r="BK258"/>
  <c r="BK246"/>
  <c r="BK211"/>
  <c r="BK205"/>
  <c r="BK193"/>
  <c r="J171"/>
  <c r="J154"/>
  <c r="J135"/>
  <c r="J112"/>
  <c r="BK103"/>
  <c r="J266"/>
  <c r="J246"/>
  <c r="J221"/>
  <c r="J205"/>
  <c r="J196"/>
  <c r="BK165"/>
  <c r="J150"/>
  <c r="BK138"/>
  <c r="J118"/>
  <c r="J103"/>
  <c r="J96"/>
  <c r="BK299"/>
  <c r="BK278"/>
  <c r="BK238"/>
  <c r="BK230"/>
  <c r="J215"/>
  <c r="BK190"/>
  <c r="BK150"/>
  <c r="J126"/>
  <c r="J99"/>
  <c i="6" r="J405"/>
  <c r="BK366"/>
  <c r="BK350"/>
  <c r="BK344"/>
  <c r="J335"/>
  <c r="J307"/>
  <c r="J292"/>
  <c r="J285"/>
  <c r="J261"/>
  <c r="J251"/>
  <c r="J210"/>
  <c r="BK194"/>
  <c r="BK182"/>
  <c r="J163"/>
  <c r="BK131"/>
  <c r="BK99"/>
  <c r="J87"/>
  <c r="BK391"/>
  <c r="J366"/>
  <c r="BK353"/>
  <c r="BK331"/>
  <c r="J319"/>
  <c r="BK299"/>
  <c r="BK270"/>
  <c r="J254"/>
  <c r="J244"/>
  <c r="J224"/>
  <c r="J197"/>
  <c r="BK176"/>
  <c r="BK159"/>
  <c r="J143"/>
  <c r="J134"/>
  <c r="BK115"/>
  <c r="BK103"/>
  <c r="BK399"/>
  <c r="J391"/>
  <c r="J378"/>
  <c r="BK356"/>
  <c r="BK322"/>
  <c r="BK313"/>
  <c r="BK292"/>
  <c r="BK277"/>
  <c r="BK244"/>
  <c r="BK221"/>
  <c r="J206"/>
  <c r="J188"/>
  <c r="J155"/>
  <c r="BK143"/>
  <c r="BK127"/>
  <c r="J115"/>
  <c r="BK419"/>
  <c r="J416"/>
  <c r="BK405"/>
  <c r="J381"/>
  <c r="J372"/>
  <c r="BK338"/>
  <c r="J331"/>
  <c r="J299"/>
  <c r="J267"/>
  <c r="BK254"/>
  <c r="BK230"/>
  <c r="J221"/>
  <c r="J203"/>
  <c r="J182"/>
  <c r="J173"/>
  <c r="J137"/>
  <c r="BK107"/>
  <c i="2" r="BK837"/>
  <c r="J775"/>
  <c r="BK761"/>
  <c r="J748"/>
  <c r="J739"/>
  <c r="BK720"/>
  <c r="BK696"/>
  <c r="J683"/>
  <c r="BK670"/>
  <c r="BK643"/>
  <c r="BK606"/>
  <c r="J561"/>
  <c r="J537"/>
  <c r="J492"/>
  <c r="BK434"/>
  <c r="BK410"/>
  <c r="J385"/>
  <c r="J333"/>
  <c r="J300"/>
  <c r="J267"/>
  <c r="J221"/>
  <c r="J170"/>
  <c r="J158"/>
  <c r="BK120"/>
  <c r="BK846"/>
  <c r="J841"/>
  <c r="BK824"/>
  <c r="J780"/>
  <c r="BK732"/>
  <c r="J726"/>
  <c r="BK717"/>
  <c r="BK667"/>
  <c r="J655"/>
  <c r="J647"/>
  <c r="BK633"/>
  <c r="J601"/>
  <c r="J585"/>
  <c r="BK557"/>
  <c r="BK534"/>
  <c r="J522"/>
  <c r="BK506"/>
  <c r="J476"/>
  <c r="BK438"/>
  <c r="BK405"/>
  <c r="J372"/>
  <c r="BK354"/>
  <c r="J341"/>
  <c r="BK327"/>
  <c r="BK316"/>
  <c r="BK284"/>
  <c r="J255"/>
  <c r="J235"/>
  <c r="J211"/>
  <c r="J174"/>
  <c r="J144"/>
  <c r="J111"/>
  <c r="BK829"/>
  <c r="J803"/>
  <c r="J784"/>
  <c r="BK775"/>
  <c r="J758"/>
  <c r="J735"/>
  <c r="BK708"/>
  <c r="BK683"/>
  <c r="J663"/>
  <c r="BK624"/>
  <c r="BK612"/>
  <c r="J589"/>
  <c r="BK573"/>
  <c r="BK543"/>
  <c r="J506"/>
  <c r="BK476"/>
  <c r="J401"/>
  <c r="BK349"/>
  <c r="J316"/>
  <c r="BK288"/>
  <c r="BK250"/>
  <c r="BK225"/>
  <c r="BK134"/>
  <c r="J103"/>
  <c r="J824"/>
  <c r="J812"/>
  <c r="BK784"/>
  <c r="J751"/>
  <c r="BK735"/>
  <c r="J720"/>
  <c r="J711"/>
  <c r="J691"/>
  <c r="J651"/>
  <c r="J633"/>
  <c r="J581"/>
  <c r="BK565"/>
  <c r="BK553"/>
  <c r="BK537"/>
  <c r="J516"/>
  <c r="BK496"/>
  <c r="BK448"/>
  <c r="J415"/>
  <c r="BK385"/>
  <c r="J362"/>
  <c r="J354"/>
  <c r="J330"/>
  <c r="BK308"/>
  <c r="J279"/>
  <c r="J240"/>
  <c r="BK211"/>
  <c r="BK166"/>
  <c r="BK154"/>
  <c r="J134"/>
  <c r="J116"/>
  <c i="3" r="J158"/>
  <c r="BK137"/>
  <c r="J128"/>
  <c r="BK110"/>
  <c r="BK98"/>
  <c r="BK86"/>
  <c r="J147"/>
  <c r="J122"/>
  <c r="J110"/>
  <c r="BK90"/>
  <c r="J161"/>
  <c r="BK147"/>
  <c r="BK131"/>
  <c r="BK114"/>
  <c r="J90"/>
  <c i="4" r="J524"/>
  <c r="J511"/>
  <c r="J492"/>
  <c r="BK476"/>
  <c r="BK461"/>
  <c r="J436"/>
  <c r="BK421"/>
  <c r="BK409"/>
  <c r="J385"/>
  <c r="BK346"/>
  <c r="J331"/>
  <c r="J302"/>
  <c r="BK285"/>
  <c r="BK264"/>
  <c r="BK255"/>
  <c r="J241"/>
  <c r="BK232"/>
  <c r="BK223"/>
  <c r="J204"/>
  <c r="BK192"/>
  <c r="BK162"/>
  <c r="BK144"/>
  <c r="BK108"/>
  <c r="BK514"/>
  <c r="J498"/>
  <c r="BK482"/>
  <c r="J470"/>
  <c r="J458"/>
  <c r="BK430"/>
  <c r="J418"/>
  <c r="BK400"/>
  <c r="J388"/>
  <c r="J373"/>
  <c r="J349"/>
  <c r="J316"/>
  <c r="BK299"/>
  <c r="J267"/>
  <c r="J248"/>
  <c r="BK217"/>
  <c r="J201"/>
  <c r="J186"/>
  <c r="BK171"/>
  <c r="J162"/>
  <c r="BK138"/>
  <c r="BK114"/>
  <c r="BK95"/>
  <c r="J520"/>
  <c r="J514"/>
  <c r="BK501"/>
  <c r="BK473"/>
  <c r="J455"/>
  <c r="J443"/>
  <c r="J427"/>
  <c r="J400"/>
  <c r="J379"/>
  <c r="BK367"/>
  <c r="J361"/>
  <c r="BK337"/>
  <c r="J322"/>
  <c r="J307"/>
  <c r="BK294"/>
  <c r="J279"/>
  <c r="J273"/>
  <c r="BK244"/>
  <c r="J211"/>
  <c r="BK186"/>
  <c r="BK159"/>
  <c r="J150"/>
  <c r="J132"/>
  <c r="BK123"/>
  <c r="BK92"/>
  <c r="J482"/>
  <c r="BK455"/>
  <c r="BK436"/>
  <c r="J409"/>
  <c r="J394"/>
  <c r="BK379"/>
  <c r="BK361"/>
  <c r="J346"/>
  <c r="J337"/>
  <c r="J325"/>
  <c r="J310"/>
  <c r="BK304"/>
  <c r="J294"/>
  <c r="BK279"/>
  <c r="J255"/>
  <c r="J244"/>
  <c r="J232"/>
  <c r="BK204"/>
  <c r="J189"/>
  <c r="J180"/>
  <c r="BK174"/>
  <c r="J171"/>
  <c r="J156"/>
  <c r="J144"/>
  <c r="J98"/>
  <c i="5" r="J299"/>
  <c r="BK296"/>
  <c r="BK274"/>
  <c r="J242"/>
  <c r="BK226"/>
  <c r="BK196"/>
  <c r="BK183"/>
  <c r="BK168"/>
  <c r="BK143"/>
  <c r="J129"/>
  <c r="J115"/>
  <c r="BK90"/>
  <c r="BK305"/>
  <c r="J290"/>
  <c r="J282"/>
  <c r="BK266"/>
  <c r="J250"/>
  <c r="J226"/>
  <c r="BK208"/>
  <c r="J190"/>
  <c r="J168"/>
  <c r="BK146"/>
  <c r="BK126"/>
  <c r="BK109"/>
  <c r="J90"/>
  <c r="J296"/>
  <c r="J270"/>
  <c r="J254"/>
  <c r="J230"/>
  <c r="BK215"/>
  <c r="J187"/>
  <c r="BK171"/>
  <c r="J162"/>
  <c r="J143"/>
  <c r="BK129"/>
  <c r="BK112"/>
  <c r="BK99"/>
  <c r="BK302"/>
  <c r="BK290"/>
  <c r="J262"/>
  <c r="BK234"/>
  <c r="BK218"/>
  <c r="J208"/>
  <c r="J193"/>
  <c r="BK154"/>
  <c r="J138"/>
  <c r="BK115"/>
  <c i="6" r="BK412"/>
  <c r="BK384"/>
  <c r="J359"/>
  <c r="J347"/>
  <c r="J338"/>
  <c r="BK316"/>
  <c r="BK303"/>
  <c r="BK289"/>
  <c r="J281"/>
  <c r="J257"/>
  <c r="J230"/>
  <c r="BK203"/>
  <c r="J191"/>
  <c r="J170"/>
  <c r="J159"/>
  <c r="J119"/>
  <c r="J95"/>
  <c r="J399"/>
  <c r="BK372"/>
  <c r="J356"/>
  <c r="J344"/>
  <c r="J322"/>
  <c r="BK307"/>
  <c r="BK267"/>
  <c r="BK257"/>
  <c r="BK251"/>
  <c r="J238"/>
  <c r="J200"/>
  <c r="J179"/>
  <c r="BK163"/>
  <c r="J151"/>
  <c r="BK137"/>
  <c r="J123"/>
  <c r="J107"/>
  <c r="BK409"/>
  <c r="BK387"/>
  <c r="J369"/>
  <c r="J350"/>
  <c r="BK319"/>
  <c r="J310"/>
  <c r="BK285"/>
  <c r="J273"/>
  <c r="BK241"/>
  <c r="J218"/>
  <c r="BK200"/>
  <c r="J185"/>
  <c r="BK170"/>
  <c r="J147"/>
  <c r="J131"/>
  <c r="BK119"/>
  <c r="BK95"/>
  <c r="BK416"/>
  <c r="J409"/>
  <c r="J384"/>
  <c r="BK375"/>
  <c r="BK359"/>
  <c r="BK328"/>
  <c r="J313"/>
  <c r="BK273"/>
  <c r="BK238"/>
  <c r="BK227"/>
  <c r="BK218"/>
  <c r="BK197"/>
  <c r="J176"/>
  <c r="BK147"/>
  <c r="J111"/>
  <c r="J91"/>
  <c i="7" r="J111"/>
  <c r="BK104"/>
  <c r="J95"/>
  <c r="BK136"/>
  <c r="J127"/>
  <c r="J117"/>
  <c r="J108"/>
  <c r="J104"/>
  <c r="BK95"/>
  <c r="BK92"/>
  <c i="2" l="1" r="R102"/>
  <c r="P315"/>
  <c r="BK340"/>
  <c r="J340"/>
  <c r="J64"/>
  <c r="R340"/>
  <c r="BK380"/>
  <c r="J380"/>
  <c r="J65"/>
  <c r="R380"/>
  <c r="R409"/>
  <c r="P552"/>
  <c r="T611"/>
  <c r="R627"/>
  <c r="BK662"/>
  <c r="J662"/>
  <c r="J73"/>
  <c r="T662"/>
  <c r="P690"/>
  <c r="T690"/>
  <c r="R707"/>
  <c r="T765"/>
  <c r="T819"/>
  <c r="T836"/>
  <c r="R845"/>
  <c r="R844"/>
  <c i="3" r="R85"/>
  <c r="P142"/>
  <c r="R142"/>
  <c r="T151"/>
  <c i="4" r="P91"/>
  <c r="R107"/>
  <c r="R207"/>
  <c r="R247"/>
  <c r="BK254"/>
  <c r="J254"/>
  <c r="J65"/>
  <c r="BK442"/>
  <c r="J442"/>
  <c r="J66"/>
  <c r="BK485"/>
  <c r="J485"/>
  <c r="J67"/>
  <c r="R504"/>
  <c i="5" r="R89"/>
  <c r="R102"/>
  <c r="R125"/>
  <c r="T142"/>
  <c r="BK182"/>
  <c r="J182"/>
  <c r="J65"/>
  <c r="R225"/>
  <c r="T286"/>
  <c i="6" r="T86"/>
  <c r="R154"/>
  <c r="P306"/>
  <c i="7" r="P89"/>
  <c r="BK101"/>
  <c r="J101"/>
  <c r="J63"/>
  <c r="BK116"/>
  <c r="BK115"/>
  <c r="J115"/>
  <c r="J65"/>
  <c i="2" r="BK102"/>
  <c r="J102"/>
  <c r="J61"/>
  <c r="T102"/>
  <c r="R315"/>
  <c r="T340"/>
  <c r="P380"/>
  <c r="T380"/>
  <c r="P409"/>
  <c r="BK552"/>
  <c r="J552"/>
  <c r="J67"/>
  <c r="R552"/>
  <c r="BK611"/>
  <c r="J611"/>
  <c r="J70"/>
  <c r="R611"/>
  <c r="P627"/>
  <c r="BK650"/>
  <c r="J650"/>
  <c r="J72"/>
  <c r="T650"/>
  <c r="P662"/>
  <c r="BK690"/>
  <c r="J690"/>
  <c r="J74"/>
  <c r="R690"/>
  <c r="P707"/>
  <c r="BK765"/>
  <c r="J765"/>
  <c r="J76"/>
  <c r="R765"/>
  <c r="P819"/>
  <c r="BK836"/>
  <c r="J836"/>
  <c r="J78"/>
  <c r="R836"/>
  <c r="P845"/>
  <c r="P844"/>
  <c i="3" r="BK85"/>
  <c r="J85"/>
  <c r="J61"/>
  <c r="T85"/>
  <c r="BK151"/>
  <c r="J151"/>
  <c r="J63"/>
  <c r="P151"/>
  <c i="4" r="BK91"/>
  <c r="J91"/>
  <c r="J61"/>
  <c r="P107"/>
  <c r="BK207"/>
  <c r="J207"/>
  <c r="J63"/>
  <c r="P247"/>
  <c r="P254"/>
  <c r="T442"/>
  <c r="T485"/>
  <c r="P504"/>
  <c i="5" r="T89"/>
  <c r="T102"/>
  <c r="T125"/>
  <c r="R142"/>
  <c r="P182"/>
  <c r="P225"/>
  <c r="BK286"/>
  <c r="J286"/>
  <c r="J67"/>
  <c i="6" r="P86"/>
  <c i="7" r="R89"/>
  <c r="P101"/>
  <c r="P116"/>
  <c r="P115"/>
  <c i="4" r="T91"/>
  <c r="BK107"/>
  <c r="J107"/>
  <c r="J62"/>
  <c r="P207"/>
  <c r="BK247"/>
  <c r="J247"/>
  <c r="J64"/>
  <c r="R254"/>
  <c r="R442"/>
  <c r="P485"/>
  <c r="BK504"/>
  <c r="J504"/>
  <c r="J68"/>
  <c i="5" r="P89"/>
  <c r="P102"/>
  <c r="P125"/>
  <c r="P142"/>
  <c r="R182"/>
  <c r="T225"/>
  <c r="R286"/>
  <c i="6" r="BK86"/>
  <c r="J86"/>
  <c r="J61"/>
  <c r="BK154"/>
  <c r="J154"/>
  <c r="J62"/>
  <c r="T154"/>
  <c r="R306"/>
  <c r="BK415"/>
  <c r="J415"/>
  <c r="J64"/>
  <c r="T415"/>
  <c i="7" r="R101"/>
  <c r="T116"/>
  <c r="T115"/>
  <c i="2" r="P102"/>
  <c r="P101"/>
  <c r="BK315"/>
  <c r="J315"/>
  <c r="J62"/>
  <c r="T315"/>
  <c r="P340"/>
  <c r="BK409"/>
  <c r="J409"/>
  <c r="J66"/>
  <c r="T409"/>
  <c r="T552"/>
  <c r="P611"/>
  <c r="BK627"/>
  <c r="J627"/>
  <c r="J71"/>
  <c r="T627"/>
  <c r="P650"/>
  <c r="R650"/>
  <c r="R662"/>
  <c r="BK707"/>
  <c r="J707"/>
  <c r="J75"/>
  <c r="T707"/>
  <c r="P765"/>
  <c r="BK819"/>
  <c r="J819"/>
  <c r="J77"/>
  <c r="R819"/>
  <c r="P836"/>
  <c r="BK845"/>
  <c r="J845"/>
  <c r="J80"/>
  <c r="T845"/>
  <c r="T844"/>
  <c i="3" r="P85"/>
  <c r="P84"/>
  <c r="P83"/>
  <c i="1" r="AU56"/>
  <c i="3" r="BK142"/>
  <c r="J142"/>
  <c r="J62"/>
  <c r="T142"/>
  <c r="R151"/>
  <c i="4" r="R91"/>
  <c r="T107"/>
  <c r="T207"/>
  <c r="T247"/>
  <c r="T254"/>
  <c r="P442"/>
  <c r="R485"/>
  <c r="T504"/>
  <c i="5" r="BK89"/>
  <c r="J89"/>
  <c r="J61"/>
  <c r="BK102"/>
  <c r="J102"/>
  <c r="J62"/>
  <c r="BK125"/>
  <c r="J125"/>
  <c r="J63"/>
  <c r="BK142"/>
  <c r="J142"/>
  <c r="J64"/>
  <c r="T182"/>
  <c r="BK225"/>
  <c r="J225"/>
  <c r="J66"/>
  <c r="P286"/>
  <c i="6" r="R86"/>
  <c r="P154"/>
  <c r="BK306"/>
  <c r="J306"/>
  <c r="J63"/>
  <c r="T306"/>
  <c r="P415"/>
  <c r="R415"/>
  <c i="7" r="BK89"/>
  <c r="J89"/>
  <c r="J61"/>
  <c r="T89"/>
  <c r="T101"/>
  <c r="R116"/>
  <c r="R115"/>
  <c i="2" r="BK605"/>
  <c r="J605"/>
  <c r="J68"/>
  <c r="BK336"/>
  <c r="J336"/>
  <c r="J63"/>
  <c i="4" r="BK523"/>
  <c r="J523"/>
  <c r="J69"/>
  <c i="7" r="BK113"/>
  <c r="J113"/>
  <c r="J64"/>
  <c r="BK135"/>
  <c r="J135"/>
  <c r="J67"/>
  <c r="BK98"/>
  <c r="J98"/>
  <c r="J62"/>
  <c i="6" r="BK85"/>
  <c r="J85"/>
  <c r="J60"/>
  <c i="7" r="F84"/>
  <c r="BE96"/>
  <c r="BE108"/>
  <c r="BE110"/>
  <c r="BE122"/>
  <c r="BE132"/>
  <c r="BE133"/>
  <c r="BE134"/>
  <c r="BE136"/>
  <c r="BE90"/>
  <c r="BE91"/>
  <c r="BE97"/>
  <c r="BE99"/>
  <c r="BE105"/>
  <c r="BE106"/>
  <c r="BE107"/>
  <c r="BE109"/>
  <c r="BE111"/>
  <c r="BE126"/>
  <c r="BE127"/>
  <c r="E48"/>
  <c r="J52"/>
  <c r="BE92"/>
  <c r="BE95"/>
  <c r="BE112"/>
  <c r="BE114"/>
  <c r="BE129"/>
  <c r="BE131"/>
  <c r="J55"/>
  <c r="BE93"/>
  <c r="BE94"/>
  <c r="BE102"/>
  <c r="BE103"/>
  <c r="BE104"/>
  <c r="BE117"/>
  <c r="BE118"/>
  <c r="BE124"/>
  <c i="5" r="BK88"/>
  <c r="BK87"/>
  <c r="J87"/>
  <c r="J59"/>
  <c i="6" r="E48"/>
  <c r="F55"/>
  <c r="J81"/>
  <c r="BE115"/>
  <c r="BE119"/>
  <c r="BE123"/>
  <c r="BE131"/>
  <c r="BE151"/>
  <c r="BE155"/>
  <c r="BE163"/>
  <c r="BE170"/>
  <c r="BE188"/>
  <c r="BE191"/>
  <c r="BE206"/>
  <c r="BE238"/>
  <c r="BE247"/>
  <c r="BE257"/>
  <c r="BE267"/>
  <c r="BE277"/>
  <c r="BE303"/>
  <c r="BE310"/>
  <c r="BE316"/>
  <c r="BE319"/>
  <c r="BE344"/>
  <c r="BE350"/>
  <c r="BE353"/>
  <c r="BE363"/>
  <c r="BE395"/>
  <c r="BE399"/>
  <c r="BE412"/>
  <c r="BE416"/>
  <c r="BE419"/>
  <c r="BE87"/>
  <c r="BE99"/>
  <c r="BE103"/>
  <c r="BE137"/>
  <c r="BE159"/>
  <c r="BE176"/>
  <c r="BE194"/>
  <c r="BE227"/>
  <c r="BE251"/>
  <c r="BE254"/>
  <c r="BE261"/>
  <c r="BE264"/>
  <c r="BE299"/>
  <c r="BE328"/>
  <c r="BE331"/>
  <c r="BE335"/>
  <c r="BE347"/>
  <c r="BE366"/>
  <c r="BE372"/>
  <c r="BE402"/>
  <c r="BE91"/>
  <c r="BE95"/>
  <c r="BE140"/>
  <c r="BE143"/>
  <c r="BE167"/>
  <c r="BE179"/>
  <c r="BE182"/>
  <c r="BE200"/>
  <c r="BE203"/>
  <c r="BE214"/>
  <c r="BE221"/>
  <c r="BE230"/>
  <c r="BE234"/>
  <c r="BE241"/>
  <c r="BE281"/>
  <c r="BE285"/>
  <c r="BE289"/>
  <c r="BE292"/>
  <c r="BE313"/>
  <c r="BE338"/>
  <c r="BE341"/>
  <c r="BE378"/>
  <c r="BE381"/>
  <c r="BE384"/>
  <c r="BE409"/>
  <c r="J52"/>
  <c r="BE107"/>
  <c r="BE111"/>
  <c r="BE127"/>
  <c r="BE134"/>
  <c r="BE147"/>
  <c r="BE173"/>
  <c r="BE185"/>
  <c r="BE197"/>
  <c r="BE210"/>
  <c r="BE218"/>
  <c r="BE224"/>
  <c r="BE244"/>
  <c r="BE270"/>
  <c r="BE273"/>
  <c r="BE295"/>
  <c r="BE307"/>
  <c r="BE322"/>
  <c r="BE325"/>
  <c r="BE356"/>
  <c r="BE359"/>
  <c r="BE369"/>
  <c r="BE375"/>
  <c r="BE387"/>
  <c r="BE391"/>
  <c r="BE405"/>
  <c i="5" r="E77"/>
  <c r="BE90"/>
  <c r="BE103"/>
  <c r="BE106"/>
  <c r="BE118"/>
  <c r="BE143"/>
  <c r="BE158"/>
  <c r="BE165"/>
  <c r="BE168"/>
  <c r="BE171"/>
  <c r="BE174"/>
  <c r="BE178"/>
  <c r="BE183"/>
  <c r="BE211"/>
  <c r="BE250"/>
  <c r="BE266"/>
  <c r="BE270"/>
  <c r="BE121"/>
  <c r="BE126"/>
  <c r="BE132"/>
  <c r="BE150"/>
  <c r="BE187"/>
  <c r="BE193"/>
  <c r="BE205"/>
  <c r="BE218"/>
  <c r="BE221"/>
  <c r="BE226"/>
  <c r="BE234"/>
  <c r="BE238"/>
  <c r="BE246"/>
  <c r="BE274"/>
  <c r="BE282"/>
  <c r="BE287"/>
  <c r="BE290"/>
  <c r="BE293"/>
  <c r="BE299"/>
  <c r="J52"/>
  <c r="F55"/>
  <c r="BE93"/>
  <c r="BE112"/>
  <c r="BE115"/>
  <c r="BE129"/>
  <c r="BE138"/>
  <c r="BE154"/>
  <c r="BE162"/>
  <c r="BE196"/>
  <c r="BE215"/>
  <c r="BE230"/>
  <c r="BE258"/>
  <c r="BE262"/>
  <c r="BE296"/>
  <c r="BE302"/>
  <c r="BE305"/>
  <c r="BE308"/>
  <c r="J55"/>
  <c r="BE96"/>
  <c r="BE99"/>
  <c r="BE109"/>
  <c r="BE135"/>
  <c r="BE146"/>
  <c r="BE190"/>
  <c r="BE199"/>
  <c r="BE202"/>
  <c r="BE208"/>
  <c r="BE242"/>
  <c r="BE254"/>
  <c r="BE278"/>
  <c i="4" r="E79"/>
  <c r="J83"/>
  <c r="F86"/>
  <c r="BE92"/>
  <c r="BE150"/>
  <c r="BE156"/>
  <c r="BE162"/>
  <c r="BE183"/>
  <c r="BE189"/>
  <c r="BE211"/>
  <c r="BE214"/>
  <c r="BE223"/>
  <c r="BE261"/>
  <c r="BE273"/>
  <c r="BE288"/>
  <c r="BE316"/>
  <c r="BE331"/>
  <c r="BE352"/>
  <c r="BE364"/>
  <c r="BE382"/>
  <c r="BE397"/>
  <c r="BE412"/>
  <c r="BE415"/>
  <c r="BE418"/>
  <c r="BE424"/>
  <c r="BE430"/>
  <c r="BE439"/>
  <c r="BE449"/>
  <c r="BE461"/>
  <c r="BE464"/>
  <c r="BE470"/>
  <c r="BE473"/>
  <c r="BE476"/>
  <c r="BE489"/>
  <c r="J86"/>
  <c r="BE95"/>
  <c r="BE108"/>
  <c r="BE111"/>
  <c r="BE141"/>
  <c r="BE144"/>
  <c r="BE171"/>
  <c r="BE177"/>
  <c r="BE180"/>
  <c r="BE195"/>
  <c r="BE198"/>
  <c r="BE201"/>
  <c r="BE217"/>
  <c r="BE226"/>
  <c r="BE229"/>
  <c r="BE248"/>
  <c r="BE255"/>
  <c r="BE264"/>
  <c r="BE282"/>
  <c r="BE296"/>
  <c r="BE299"/>
  <c r="BE328"/>
  <c r="BE346"/>
  <c r="BE355"/>
  <c r="BE385"/>
  <c r="BE391"/>
  <c r="BE409"/>
  <c r="BE421"/>
  <c r="BE433"/>
  <c r="BE458"/>
  <c r="BE467"/>
  <c r="BE482"/>
  <c r="BE486"/>
  <c r="BE492"/>
  <c r="BE505"/>
  <c r="BE511"/>
  <c r="BE517"/>
  <c r="BE520"/>
  <c r="BE101"/>
  <c r="BE104"/>
  <c r="BE120"/>
  <c r="BE126"/>
  <c r="BE153"/>
  <c r="BE159"/>
  <c r="BE174"/>
  <c r="BE192"/>
  <c r="BE204"/>
  <c r="BE220"/>
  <c r="BE232"/>
  <c r="BE235"/>
  <c r="BE238"/>
  <c r="BE251"/>
  <c r="BE276"/>
  <c r="BE279"/>
  <c r="BE285"/>
  <c r="BE294"/>
  <c r="BE302"/>
  <c r="BE304"/>
  <c r="BE307"/>
  <c r="BE313"/>
  <c r="BE322"/>
  <c r="BE334"/>
  <c r="BE340"/>
  <c r="BE343"/>
  <c r="BE358"/>
  <c r="BE379"/>
  <c r="BE394"/>
  <c r="BE403"/>
  <c r="BE406"/>
  <c r="BE427"/>
  <c r="BE436"/>
  <c r="BE455"/>
  <c r="BE495"/>
  <c r="BE501"/>
  <c r="BE508"/>
  <c r="BE98"/>
  <c r="BE114"/>
  <c r="BE117"/>
  <c r="BE123"/>
  <c r="BE129"/>
  <c r="BE132"/>
  <c r="BE135"/>
  <c r="BE138"/>
  <c r="BE147"/>
  <c r="BE165"/>
  <c r="BE168"/>
  <c r="BE186"/>
  <c r="BE208"/>
  <c r="BE241"/>
  <c r="BE244"/>
  <c r="BE258"/>
  <c r="BE267"/>
  <c r="BE270"/>
  <c r="BE291"/>
  <c r="BE310"/>
  <c r="BE319"/>
  <c r="BE325"/>
  <c r="BE337"/>
  <c r="BE349"/>
  <c r="BE361"/>
  <c r="BE367"/>
  <c r="BE370"/>
  <c r="BE373"/>
  <c r="BE376"/>
  <c r="BE388"/>
  <c r="BE400"/>
  <c r="BE443"/>
  <c r="BE446"/>
  <c r="BE452"/>
  <c r="BE479"/>
  <c r="BE498"/>
  <c r="BE514"/>
  <c r="BE524"/>
  <c i="3" r="J52"/>
  <c r="F55"/>
  <c r="BE106"/>
  <c r="BE110"/>
  <c r="BE118"/>
  <c r="BE125"/>
  <c r="BE131"/>
  <c r="BE134"/>
  <c r="BE147"/>
  <c r="BE155"/>
  <c r="BE158"/>
  <c r="BE164"/>
  <c r="J55"/>
  <c r="BE86"/>
  <c r="BE140"/>
  <c r="BE161"/>
  <c r="E48"/>
  <c r="BE90"/>
  <c r="BE94"/>
  <c r="BE98"/>
  <c r="BE102"/>
  <c r="BE114"/>
  <c r="BE122"/>
  <c r="BE128"/>
  <c r="BE137"/>
  <c r="BE143"/>
  <c r="BE152"/>
  <c i="2" r="J52"/>
  <c r="J55"/>
  <c r="F97"/>
  <c r="BE103"/>
  <c r="BE144"/>
  <c r="BE154"/>
  <c r="BE174"/>
  <c r="BE178"/>
  <c r="BE191"/>
  <c r="BE197"/>
  <c r="BE221"/>
  <c r="BE250"/>
  <c r="BE288"/>
  <c r="BE300"/>
  <c r="BE316"/>
  <c r="BE333"/>
  <c r="BE372"/>
  <c r="BE405"/>
  <c r="BE488"/>
  <c r="BE502"/>
  <c r="BE506"/>
  <c r="BE543"/>
  <c r="BE546"/>
  <c r="BE569"/>
  <c r="BE585"/>
  <c r="BE606"/>
  <c r="BE617"/>
  <c r="BE643"/>
  <c r="BE659"/>
  <c r="BE670"/>
  <c r="BE683"/>
  <c r="BE714"/>
  <c r="BE717"/>
  <c r="BE720"/>
  <c r="BE742"/>
  <c r="BE745"/>
  <c r="BE771"/>
  <c r="BE775"/>
  <c r="BE812"/>
  <c r="BE824"/>
  <c r="BE120"/>
  <c r="BE139"/>
  <c r="BE149"/>
  <c r="BE166"/>
  <c r="BE211"/>
  <c r="BE217"/>
  <c r="BE240"/>
  <c r="BE262"/>
  <c r="BE304"/>
  <c r="BE321"/>
  <c r="BE324"/>
  <c r="BE354"/>
  <c r="BE358"/>
  <c r="BE369"/>
  <c r="BE376"/>
  <c r="BE381"/>
  <c r="BE415"/>
  <c r="BE421"/>
  <c r="BE434"/>
  <c r="BE448"/>
  <c r="BE454"/>
  <c r="BE496"/>
  <c r="BE512"/>
  <c r="BE522"/>
  <c r="BE530"/>
  <c r="BE557"/>
  <c r="BE592"/>
  <c r="BE633"/>
  <c r="BE639"/>
  <c r="BE651"/>
  <c r="BE655"/>
  <c r="BE667"/>
  <c r="BE687"/>
  <c r="BE700"/>
  <c r="BE723"/>
  <c r="BE726"/>
  <c r="BE732"/>
  <c r="BE748"/>
  <c r="BE766"/>
  <c r="BE808"/>
  <c r="BE833"/>
  <c r="E48"/>
  <c r="BE116"/>
  <c r="BE124"/>
  <c r="BE158"/>
  <c r="BE162"/>
  <c r="BE225"/>
  <c r="BE235"/>
  <c r="BE267"/>
  <c r="BE272"/>
  <c r="BE296"/>
  <c r="BE308"/>
  <c r="BE312"/>
  <c r="BE385"/>
  <c r="BE389"/>
  <c r="BE393"/>
  <c r="BE397"/>
  <c r="BE410"/>
  <c r="BE466"/>
  <c r="BE492"/>
  <c r="BE537"/>
  <c r="BE540"/>
  <c r="BE561"/>
  <c r="BE573"/>
  <c r="BE577"/>
  <c r="BE612"/>
  <c r="BE621"/>
  <c r="BE675"/>
  <c r="BE679"/>
  <c r="BE691"/>
  <c r="BE711"/>
  <c r="BE735"/>
  <c r="BE739"/>
  <c r="BE751"/>
  <c r="BE754"/>
  <c r="BE758"/>
  <c r="BE761"/>
  <c r="BE784"/>
  <c r="BE816"/>
  <c r="BE820"/>
  <c r="BE837"/>
  <c r="BE841"/>
  <c r="BE846"/>
  <c r="BE848"/>
  <c r="BE111"/>
  <c r="BE134"/>
  <c r="BE170"/>
  <c r="BE230"/>
  <c r="BE245"/>
  <c r="BE255"/>
  <c r="BE279"/>
  <c r="BE284"/>
  <c r="BE327"/>
  <c r="BE330"/>
  <c r="BE337"/>
  <c r="BE341"/>
  <c r="BE345"/>
  <c r="BE349"/>
  <c r="BE362"/>
  <c r="BE401"/>
  <c r="BE438"/>
  <c r="BE444"/>
  <c r="BE476"/>
  <c r="BE516"/>
  <c r="BE534"/>
  <c r="BE549"/>
  <c r="BE553"/>
  <c r="BE565"/>
  <c r="BE581"/>
  <c r="BE589"/>
  <c r="BE601"/>
  <c r="BE624"/>
  <c r="BE628"/>
  <c r="BE636"/>
  <c r="BE647"/>
  <c r="BE663"/>
  <c r="BE696"/>
  <c r="BE704"/>
  <c r="BE708"/>
  <c r="BE729"/>
  <c r="BE780"/>
  <c r="BE788"/>
  <c r="BE803"/>
  <c r="BE829"/>
  <c r="BE850"/>
  <c r="F35"/>
  <c i="1" r="BB55"/>
  <c i="3" r="J34"/>
  <c i="1" r="AW56"/>
  <c i="3" r="F36"/>
  <c i="1" r="BC56"/>
  <c i="4" r="F37"/>
  <c i="1" r="BD57"/>
  <c i="5" r="J34"/>
  <c i="1" r="AW58"/>
  <c i="6" r="J34"/>
  <c i="1" r="AW59"/>
  <c i="7" r="F34"/>
  <c i="1" r="BA60"/>
  <c i="7" r="J34"/>
  <c i="1" r="AW60"/>
  <c i="2" r="J34"/>
  <c i="1" r="AW55"/>
  <c i="2" r="F36"/>
  <c i="1" r="BC55"/>
  <c i="4" r="F36"/>
  <c i="1" r="BC57"/>
  <c i="5" r="F37"/>
  <c i="1" r="BD58"/>
  <c i="6" r="F35"/>
  <c i="1" r="BB59"/>
  <c i="6" r="F37"/>
  <c i="1" r="BD59"/>
  <c i="2" r="F34"/>
  <c i="1" r="BA55"/>
  <c i="3" r="F35"/>
  <c i="1" r="BB56"/>
  <c i="4" r="J34"/>
  <c i="1" r="AW57"/>
  <c i="4" r="F34"/>
  <c i="1" r="BA57"/>
  <c i="5" r="F36"/>
  <c i="1" r="BC58"/>
  <c i="5" r="F34"/>
  <c i="1" r="BA58"/>
  <c i="6" r="F34"/>
  <c i="1" r="BA59"/>
  <c i="7" r="F35"/>
  <c i="1" r="BB60"/>
  <c i="7" r="F37"/>
  <c i="1" r="BD60"/>
  <c i="2" r="F37"/>
  <c i="1" r="BD55"/>
  <c i="3" r="F34"/>
  <c i="1" r="BA56"/>
  <c i="3" r="F37"/>
  <c i="1" r="BD56"/>
  <c i="4" r="F35"/>
  <c i="1" r="BB57"/>
  <c i="5" r="F35"/>
  <c i="1" r="BB58"/>
  <c i="6" r="F36"/>
  <c i="1" r="BC59"/>
  <c i="7" r="F36"/>
  <c i="1" r="BC60"/>
  <c i="7" l="1" r="R88"/>
  <c r="R87"/>
  <c i="3" r="T84"/>
  <c r="T83"/>
  <c i="2" r="T101"/>
  <c i="7" r="P88"/>
  <c r="P87"/>
  <c i="1" r="AU60"/>
  <c i="3" r="R84"/>
  <c r="R83"/>
  <c i="5" r="T88"/>
  <c r="T87"/>
  <c i="4" r="P90"/>
  <c r="P89"/>
  <c i="1" r="AU57"/>
  <c i="2" r="T610"/>
  <c i="7" r="T88"/>
  <c r="T87"/>
  <c i="6" r="R85"/>
  <c r="R84"/>
  <c i="4" r="R90"/>
  <c r="R89"/>
  <c i="5" r="P88"/>
  <c r="P87"/>
  <c i="1" r="AU58"/>
  <c i="4" r="T90"/>
  <c r="T89"/>
  <c i="2" r="R610"/>
  <c i="6" r="T85"/>
  <c r="T84"/>
  <c i="2" r="P610"/>
  <c r="P100"/>
  <c i="1" r="AU55"/>
  <c i="6" r="P85"/>
  <c r="P84"/>
  <c i="1" r="AU59"/>
  <c i="5" r="R88"/>
  <c r="R87"/>
  <c i="2" r="R101"/>
  <c r="R100"/>
  <c r="BK610"/>
  <c r="J610"/>
  <c r="J69"/>
  <c i="3" r="BK84"/>
  <c r="J84"/>
  <c r="J60"/>
  <c i="7" r="J116"/>
  <c r="J66"/>
  <c i="2" r="BK844"/>
  <c r="J844"/>
  <c r="J79"/>
  <c i="7" r="BK88"/>
  <c r="J88"/>
  <c r="J60"/>
  <c i="2" r="BK101"/>
  <c r="J101"/>
  <c r="J60"/>
  <c i="4" r="BK90"/>
  <c r="J90"/>
  <c r="J60"/>
  <c i="6" r="BK84"/>
  <c r="J84"/>
  <c r="J59"/>
  <c i="5" r="J88"/>
  <c r="J60"/>
  <c i="2" r="F33"/>
  <c i="1" r="AZ55"/>
  <c i="7" r="J33"/>
  <c i="1" r="AV60"/>
  <c r="AT60"/>
  <c r="BA54"/>
  <c r="AW54"/>
  <c r="AK30"/>
  <c i="2" r="J33"/>
  <c i="1" r="AV55"/>
  <c r="AT55"/>
  <c r="BB54"/>
  <c r="W31"/>
  <c i="7" r="F33"/>
  <c i="1" r="AZ60"/>
  <c r="BC54"/>
  <c r="W32"/>
  <c r="BD54"/>
  <c r="W33"/>
  <c i="3" r="F33"/>
  <c i="1" r="AZ56"/>
  <c i="4" r="J33"/>
  <c i="1" r="AV57"/>
  <c r="AT57"/>
  <c i="5" r="F33"/>
  <c i="1" r="AZ58"/>
  <c i="5" r="J30"/>
  <c i="1" r="AG58"/>
  <c i="6" r="J33"/>
  <c i="1" r="AV59"/>
  <c r="AT59"/>
  <c i="3" r="J33"/>
  <c i="1" r="AV56"/>
  <c r="AT56"/>
  <c i="4" r="F33"/>
  <c i="1" r="AZ57"/>
  <c i="5" r="J33"/>
  <c i="1" r="AV58"/>
  <c r="AT58"/>
  <c i="6" r="F33"/>
  <c i="1" r="AZ59"/>
  <c i="2" l="1" r="T100"/>
  <c i="3" r="BK83"/>
  <c r="J83"/>
  <c i="7" r="BK87"/>
  <c r="J87"/>
  <c i="4" r="BK89"/>
  <c r="J89"/>
  <c r="J59"/>
  <c i="2" r="BK100"/>
  <c r="J100"/>
  <c r="J59"/>
  <c i="1" r="AN58"/>
  <c i="5" r="J39"/>
  <c i="3" r="J30"/>
  <c i="1" r="AG56"/>
  <c i="7" r="J30"/>
  <c i="1" r="AG60"/>
  <c i="6" r="J30"/>
  <c i="1" r="AG59"/>
  <c r="AU54"/>
  <c r="W30"/>
  <c r="AZ54"/>
  <c r="W29"/>
  <c r="AY54"/>
  <c r="AX54"/>
  <c i="3" l="1" r="J39"/>
  <c i="7" r="J39"/>
  <c r="J59"/>
  <c i="3" r="J59"/>
  <c i="6" r="J39"/>
  <c i="1" r="AN59"/>
  <c r="AN60"/>
  <c r="AN56"/>
  <c i="2" r="J30"/>
  <c i="1" r="AG55"/>
  <c i="4" r="J30"/>
  <c i="1" r="AG57"/>
  <c r="AV54"/>
  <c r="AK29"/>
  <c i="4" l="1" r="J39"/>
  <c i="2" r="J39"/>
  <c i="1" r="AN55"/>
  <c r="AN57"/>
  <c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<sst xmlns="http://schemas.openxmlformats.org/spreadsheetml/2006/main">
  <si>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</si>
  <si>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</si>
  <si>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</si>
  <si>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</si>
  <si>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</si>
  <si>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{26d6aca9-19d5-45d2-ba6a-aa7aeb2d3e62}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</si>
  <si>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</si>
  <si>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</si>
  <si>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</si>
  <si>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</si>
  <si>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</si>
  <si>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</si>
  <si>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</si>
  <si>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</si>
  <si>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2020_27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</si>
  <si>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</si>
  <si>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</si>
  <si>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objektu č.p. 52 ve Vysočanech - ostatní prostory (ÚRS 2021 02)</t>
  </si>
  <si>
    <t>KSO:</t>
  </si>
  <si>
    <t>801</t>
  </si>
  <si>
    <t>CC-CZ:</t>
  </si>
  <si>
    <t>1</t>
  </si>
  <si>
    <t>Místo:</t>
  </si>
  <si>
    <t>Vysočany u Nového Bydžova</t>
  </si>
  <si>
    <t>Datum:</t>
  </si>
  <si>
    <t>7. 9. 2020</t>
  </si>
  <si>
    <t>CZ-CPV:</t>
  </si>
  <si>
    <t>45000000-7</t>
  </si>
  <si>
    <t>CZ-CPA:</t>
  </si>
  <si>
    <t>41</t>
  </si>
  <si>
    <t>Zadavatel:</t>
  </si>
  <si>
    <t>IČ:</t>
  </si>
  <si>
    <t>00269247</t>
  </si>
  <si>
    <t>Město Nový Bydžov</t>
  </si>
  <si>
    <t>DIČ:</t>
  </si>
  <si>
    <t>CZ00269247</t>
  </si>
  <si>
    <t>Uchazeč:</t>
  </si>
  <si>
    <t>Vyplň údaj</t>
  </si>
  <si>
    <t>Projektant:</t>
  </si>
  <si>
    <t>11014857</t>
  </si>
  <si>
    <t>SPA - Ing. Václav Hanuš</t>
  </si>
  <si>
    <t/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</si>
  <si>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</si>
  <si>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</si>
  <si>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</si>
  <si>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</si>
  <si>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</si>
  <si>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</si>
  <si>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</si>
  <si>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</si>
  <si>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</si>
  <si>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</si>
  <si>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</si>
  <si>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</si>
  <si>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</si>
  <si>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</si>
  <si>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</si>
  <si>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</si>
  <si>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</si>
  <si>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</si>
  <si>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</si>
  <si>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</si>
  <si>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</si>
  <si>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</si>
  <si>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</si>
  <si>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</si>
  <si>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</si>
  <si>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</si>
  <si>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</si>
  <si>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</si>
  <si>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</si>
  <si>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</si>
  <si>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</si>
  <si>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</si>
  <si>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</si>
  <si>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</si>
  <si>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</si>
  <si>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</si>
  <si>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</si>
  <si>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</si>
  <si>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</si>
  <si>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</si>
  <si>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</si>
  <si>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</si>
  <si>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</si>
  <si>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</si>
  <si>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2020_27_01</t>
  </si>
  <si>
    <t>Stavební</t>
  </si>
  <si>
    <t>STA</t>
  </si>
  <si>
    <t>{f77fdf4d-387d-4dfd-9334-1436335a0dd0}</t>
  </si>
  <si>
    <t>2</t>
  </si>
  <si>
    <t>2020_27_02</t>
  </si>
  <si>
    <t>Domovní plynovod</t>
  </si>
  <si>
    <t>{0af38427-2335-4489-a480-59fa72ee6efc}</t>
  </si>
  <si>
    <t>2020_27_03</t>
  </si>
  <si>
    <t>Elektroinstalace</t>
  </si>
  <si>
    <t>{bf58252d-ae03-4f4f-9151-27447598ccc4}</t>
  </si>
  <si>
    <t>2020_27_04</t>
  </si>
  <si>
    <t>Ústřední vytápění</t>
  </si>
  <si>
    <t>{8dc54bad-26dc-4358-9db4-476e7e4a1e44}</t>
  </si>
  <si>
    <t>2020_27_05</t>
  </si>
  <si>
    <t>Zdravotní technika</t>
  </si>
  <si>
    <t>{afe64e4a-d213-4ee7-b8cd-935721d78304}</t>
  </si>
  <si>
    <t>2020_27_06</t>
  </si>
  <si>
    <t>STL plynovodní přípojka, NTL plynovod</t>
  </si>
  <si>
    <t>{3864b9d6-79cd-4d62-86e5-252f469f6f5a}</t>
  </si>
  <si>
    <t>KRYCÍ LIST SOUPISU PRACÍ</t>
  </si>
  <si>
    <t>Objekt:</t>
  </si>
  <si>
    <t>2020_27_01 - Stavební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</si>
  <si>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</si>
  <si>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</si>
  <si>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</si>
  <si>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</si>
  <si>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</si>
  <si>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</si>
  <si>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Bourací práce a demontáže</t>
  </si>
  <si>
    <t xml:space="preserve">    1 - Zemní práce</t>
  </si>
  <si>
    <t xml:space="preserve">    2 - Základy</t>
  </si>
  <si>
    <t xml:space="preserve">    3 - Svislé konstrukce</t>
  </si>
  <si>
    <t xml:space="preserve">    4 - Vodorovné konstrukce</t>
  </si>
  <si>
    <t xml:space="preserve">    6 - Úpravy povrchů, podlahy a osazování výplní</t>
  </si>
  <si>
    <t xml:space="preserve">    91 - Ostatní konstrukce</t>
  </si>
  <si>
    <t xml:space="preserve">    998 - Přesun hmot</t>
  </si>
  <si>
    <t>PSV - Práce a dodávky PSV</t>
  </si>
  <si>
    <t xml:space="preserve">    711 - Izolace proti vodě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</si>
  <si>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</si>
  <si>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</si>
  <si>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</si>
  <si>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</si>
  <si>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truhlářské, výplně otvorů vč úpravy povrchů</t>
  </si>
  <si>
    <t xml:space="preserve">    771 - Dlažby a obklady</t>
  </si>
  <si>
    <t xml:space="preserve">    775 - Podlahy skládané</t>
  </si>
  <si>
    <t xml:space="preserve">    784 - Malby a nátěry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</si>
  <si>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</si>
  <si>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</si>
  <si>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</si>
  <si>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</si>
  <si>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</si>
  <si>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</si>
  <si>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</si>
  <si>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</si>
  <si>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</si>
  <si>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</si>
  <si>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</si>
  <si>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</si>
  <si>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</si>
  <si>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</si>
  <si>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</si>
  <si>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</si>
  <si>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</si>
  <si>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</si>
  <si>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</si>
  <si>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Bourací práce a demontáže</t>
  </si>
  <si>
    <t>K</t>
  </si>
  <si>
    <t>968072455</t>
  </si>
  <si>
    <t>Vybourání kovových dveřních zárubní pl do 2 m2</t>
  </si>
  <si>
    <t>m2</t>
  </si>
  <si>
    <t>4</t>
  </si>
  <si>
    <t>235914507</t>
  </si>
  <si>
    <t>Online PSC</t>
  </si>
  <si>
    <t>https://podminky.urs.cz/item/CS_URS_2021_02/968072455</t>
  </si>
  <si>
    <t>VV</t>
  </si>
  <si>
    <t>"1. PP" (0,95*1,75)*2</t>
  </si>
  <si>
    <t>"1. NP" (0,86*1,97)*3+(0,80*1,97)*3+(0,60*1,97)+(0,90*1,92)</t>
  </si>
  <si>
    <t>"1. NP" 0,94*2,45</t>
  </si>
  <si>
    <t>"půda" (1,00*1,85)</t>
  </si>
  <si>
    <t>"2. NP" (0,60*1,97)*2</t>
  </si>
  <si>
    <t>Součet</t>
  </si>
  <si>
    <t>968072456</t>
  </si>
  <si>
    <t>Vybourání kovových dveřních zárubní pl přes 2 m2</t>
  </si>
  <si>
    <t>887150208</t>
  </si>
  <si>
    <t>https://podminky.urs.cz/item/CS_URS_2021_02/968072456</t>
  </si>
  <si>
    <t>"1. NP" 1,20*2,40</t>
  </si>
  <si>
    <t>"2. NP" (1,15*2,40)*4+(1,00*2,40)</t>
  </si>
  <si>
    <t>3</t>
  </si>
  <si>
    <t>767112812</t>
  </si>
  <si>
    <t>Demontáž vstupní stěny s 2kř. dveřmi (do haly)</t>
  </si>
  <si>
    <t>97123092</t>
  </si>
  <si>
    <t>"1. NP" 2,25*3,64</t>
  </si>
  <si>
    <t>"2. NP" (3,54*3,70)</t>
  </si>
  <si>
    <t>974031668</t>
  </si>
  <si>
    <t>Vysekání rýh ve zdivu cihelném pro vtahování nosníků hl do 150 mm v do 350 mm</t>
  </si>
  <si>
    <t>m</t>
  </si>
  <si>
    <t>1100989941</t>
  </si>
  <si>
    <t>https://podminky.urs.cz/item/CS_URS_2021_02/974031668</t>
  </si>
  <si>
    <t>16,38*4*2</t>
  </si>
  <si>
    <t>5</t>
  </si>
  <si>
    <t>978059541</t>
  </si>
  <si>
    <t>Odsekání a odebrání obkladů stěn z vnitřních obkládaček plochy přes 1 m2</t>
  </si>
  <si>
    <t>-423743382</t>
  </si>
  <si>
    <t>https://podminky.urs.cz/item/CS_URS_2021_02/978059541</t>
  </si>
  <si>
    <t>"1. NP" (3,229*2,00)*2</t>
  </si>
  <si>
    <t>"1. NP" (1,13*2,00)*2+(1,39*2,00)*2-(0,85*2,10)+(1,39*2,00)*2+(0,95*2,00)*2-(0,85*2,10)</t>
  </si>
  <si>
    <t>"1. NP" (2,28*2,00)*2</t>
  </si>
  <si>
    <t>"2. NP" (3,20*2,00)*2+(2,34*2,00)*2</t>
  </si>
  <si>
    <t>"2. NP" (3,60*2,00)*2+(2,34*2,00)*2+(1,20*2,00)*2</t>
  </si>
  <si>
    <t>"2. NP" (3,20*2,00)*2+(2,28*2,00)*2</t>
  </si>
  <si>
    <t>"2. NP" (3,64*2,00)*2+(2,28*2,00)*2+(1,20*2,00)*2</t>
  </si>
  <si>
    <t>6</t>
  </si>
  <si>
    <t>965081213</t>
  </si>
  <si>
    <t>Bourání podlah z dlaždic keramických nebo xylolitových tl do 10 mm plochy přes 1 m2</t>
  </si>
  <si>
    <t>749030326</t>
  </si>
  <si>
    <t>https://podminky.urs.cz/item/CS_URS_2021_02/965081213</t>
  </si>
  <si>
    <t>"1. NP" 7,56+3,27+12,65</t>
  </si>
  <si>
    <t xml:space="preserve">"2. NP" 8,18+7,72+8,06+8,02 </t>
  </si>
  <si>
    <t>7</t>
  </si>
  <si>
    <t>776201811</t>
  </si>
  <si>
    <t>Demontáž lepených povlakových podlah bez podložky ručně</t>
  </si>
  <si>
    <t>-1599065380</t>
  </si>
  <si>
    <t>https://podminky.urs.cz/item/CS_URS_2021_02/776201811</t>
  </si>
  <si>
    <t>"1. NP" 22,33</t>
  </si>
  <si>
    <t>"2. NP" 67,97</t>
  </si>
  <si>
    <t>8</t>
  </si>
  <si>
    <t>965042141</t>
  </si>
  <si>
    <t>Bourání podkladů pod dlažby nebo mazanin betonových nebo z litého asfaltu tl do 100 mm pl přes 4 m2</t>
  </si>
  <si>
    <t>m3</t>
  </si>
  <si>
    <t>-540885972</t>
  </si>
  <si>
    <t>https://podminky.urs.cz/item/CS_URS_2021_02/965042141</t>
  </si>
  <si>
    <t>"1. NP" (7,56+3,27+12,65)*0,12</t>
  </si>
  <si>
    <t>"2. NP" (8,18+7,72+8,06+8,02)*0,10</t>
  </si>
  <si>
    <t>775511810</t>
  </si>
  <si>
    <t>Demontáž podlah vlysových přibíjených s lištami přibíjenými do suti</t>
  </si>
  <si>
    <t>1315001088</t>
  </si>
  <si>
    <t>https://podminky.urs.cz/item/CS_URS_2021_02/775511810</t>
  </si>
  <si>
    <t>"1. NP" 63,80</t>
  </si>
  <si>
    <t>10</t>
  </si>
  <si>
    <t>762521811</t>
  </si>
  <si>
    <t>Demontáž podlah bez polštářů z prken tloušťky do 32 mm</t>
  </si>
  <si>
    <t>-1122111875</t>
  </si>
  <si>
    <t>https://podminky.urs.cz/item/CS_URS_2021_02/762521811</t>
  </si>
  <si>
    <t>"2. NP" 15,66+68,80</t>
  </si>
  <si>
    <t>11</t>
  </si>
  <si>
    <t>762841811</t>
  </si>
  <si>
    <t>Demontáž podbíjení obkladů stropů a střech sklonu do 60° z hrubých prken tl do 35 mm</t>
  </si>
  <si>
    <t>1355587400</t>
  </si>
  <si>
    <t>https://podminky.urs.cz/item/CS_URS_2021_02/762841811</t>
  </si>
  <si>
    <t>12</t>
  </si>
  <si>
    <t>964061321</t>
  </si>
  <si>
    <t>Uvolnění zhlaví trámů ze zdiva cihelného průřezu zhlaví do 0,03 m2</t>
  </si>
  <si>
    <t>kus</t>
  </si>
  <si>
    <t>-1609593491</t>
  </si>
  <si>
    <t>https://podminky.urs.cz/item/CS_URS_2021_02/964061321</t>
  </si>
  <si>
    <t>"2. NP" 14*2</t>
  </si>
  <si>
    <t>13</t>
  </si>
  <si>
    <t>762822820</t>
  </si>
  <si>
    <t>Demontáž stropních trámů z hraněného řeziva průřezové pl přes 144 do 288 cm2</t>
  </si>
  <si>
    <t>373628047</t>
  </si>
  <si>
    <t>https://podminky.urs.cz/item/CS_URS_2021_02/762822820</t>
  </si>
  <si>
    <t>"2. NP" (7,50*2)+(7,10*12)</t>
  </si>
  <si>
    <t>14</t>
  </si>
  <si>
    <t>762522811</t>
  </si>
  <si>
    <t>Demontáž podlah s polštáři z prken tloušťky do 32 mm</t>
  </si>
  <si>
    <t>-1461900256</t>
  </si>
  <si>
    <t>https://podminky.urs.cz/item/CS_URS_2021_02/762522811</t>
  </si>
  <si>
    <t>"1. NP" 22,33+63,80</t>
  </si>
  <si>
    <t>965083122</t>
  </si>
  <si>
    <t>Odstranění násypů pod podlahami mezi trámy tl do 200 mm pl přes 2 m2</t>
  </si>
  <si>
    <t>392908232</t>
  </si>
  <si>
    <t>https://podminky.urs.cz/item/CS_URS_2021_02/965083122</t>
  </si>
  <si>
    <t>"1. NP" (22,33+63,80)*0,20</t>
  </si>
  <si>
    <t>16</t>
  </si>
  <si>
    <t>978013191</t>
  </si>
  <si>
    <t>Otlučení (osekání) vnitřní vápenné nebo vápenocementové omítky stěn v rozsahu přes 50 do 100 %</t>
  </si>
  <si>
    <t>-1411733064</t>
  </si>
  <si>
    <t>https://podminky.urs.cz/item/CS_URS_2021_02/978013191</t>
  </si>
  <si>
    <t>"1. PP" (0,45*1,15)*2+(0,75*1,15)+(1,00*1,40)*2+(0,45*1,40)*2*2</t>
  </si>
  <si>
    <t>"1. PP" (0,61*2,00)*2+(2,128*2,00)*2-(1,00*1,40)+(2,954*2,00)-(0,75*1,15)</t>
  </si>
  <si>
    <t>"1. PP" (2,954*2,00)-(1,00*1,40)-(1,05*1,75)</t>
  </si>
  <si>
    <t>"schody 1. PP" (4,30*2,20)*2+(1,20*2,20)*2-(1,20*2,00)*2</t>
  </si>
  <si>
    <t>"1. PP" (3,09*2,00)*2-(2,55*1,58)-(1,20*2,00)+(1,404*2,00)*2-(0,95*1,75)*2</t>
  </si>
  <si>
    <t>"1. PP" (0,61*1,58)*2+(2,758*2,00)*2+(3,09*2,00)*2-(2,55*1,58)</t>
  </si>
  <si>
    <t>"1. PP" (1,00*1,40)+(0,45*1,40)*2+(0,85*1,00)+(0,45*1,00)*2</t>
  </si>
  <si>
    <t>"1. PP" (1,00*1,30)+(0,45*1,30)*2+(0,61*2,00)*2</t>
  </si>
  <si>
    <t>"1. PP" (2,908*2,00)*2-(0,85*1,00)-(1,00*1,40)-(0,95*1,75)</t>
  </si>
  <si>
    <t>"1. PP" (2,10*2,00)*2-(1,00*1,30)</t>
  </si>
  <si>
    <t>17</t>
  </si>
  <si>
    <t>978011191</t>
  </si>
  <si>
    <t>Otlučení (osekání) vnitřní vápenné nebo vápenocementové omítky stropů v rozsahu přes 50 do 100 %</t>
  </si>
  <si>
    <t>-1275611394</t>
  </si>
  <si>
    <t>https://podminky.urs.cz/item/CS_URS_2021_02/978011191</t>
  </si>
  <si>
    <t>"1. PP" (0,45*0,75)+(0,45*1,00)*2+(0,61*1,05)*2+(4,30*1,20)</t>
  </si>
  <si>
    <t>"1. PP" (3,09*1,404)+(2,55*0,61)+(2,758*3,09)+(2,10*2,908)</t>
  </si>
  <si>
    <t>"1. PP" (2,128*2,954)+(1,00*0,45)*2+(0,85*0,45)</t>
  </si>
  <si>
    <t>18</t>
  </si>
  <si>
    <t>978013141</t>
  </si>
  <si>
    <t>Otlučení (osekání) vnitřní vápenné nebo vápenocementové omítky stěn v rozsahu přes 10 do 30 %</t>
  </si>
  <si>
    <t>168612611</t>
  </si>
  <si>
    <t>https://podminky.urs.cz/item/CS_URS_2021_02/978013141</t>
  </si>
  <si>
    <t>"1. NP" (3,229*1,64)*2+(2,34*1,64)*2</t>
  </si>
  <si>
    <t>"1. NP" (1,13*1,64)*2+(1,39*1,64)*2+(1,39*1,64)*2+(0,95*1,64)*2</t>
  </si>
  <si>
    <t>"1. NP" (2,28*1,64)*2+(5,55*1,64)*2</t>
  </si>
  <si>
    <t>"1. NP" (6,72*3,64)*2+(3,21*3,64)*2-(0,86*1,97)</t>
  </si>
  <si>
    <t>"1. NP" (7,15*3,64)*2+(10,50*3,64)*2+(3,54*3,64)*2-(0,80*1,97)*3</t>
  </si>
  <si>
    <t>"1. NP" (10,00*3,64)*2+(6,38*3,64)*2</t>
  </si>
  <si>
    <t>"2. NP" (6,72*3,70)*2+(10,02*3,70)*2+(6,38*3,70)*2+(10,00*3,70)*2</t>
  </si>
  <si>
    <t>"2. NP" (5,97*3,70)*2+(2,81*3,70)*2+(3,201*1,70)*2+(2,34*1,70)*2</t>
  </si>
  <si>
    <t>"2. NP" (3,60*1,70)*2+(2,34*1,70)*2+(1,20*1,70)*2</t>
  </si>
  <si>
    <t>"2. NP" (10,50*3,70)*2+(3,54*3,70)*2+(3,20*1,70)*2+(2,28*1,70)*2</t>
  </si>
  <si>
    <t>"2. NP" (3,64*1,70)*2+(2,28*1,70)*2+(1,20*1,70)*2</t>
  </si>
  <si>
    <t>19</t>
  </si>
  <si>
    <t>978012121</t>
  </si>
  <si>
    <t>Otlučení (osekání) vnitřní vápenné nebo vápenocementové omítky stropů rákosových v rozsahu přes 5 do 10 %</t>
  </si>
  <si>
    <t>610253864</t>
  </si>
  <si>
    <t>https://podminky.urs.cz/item/CS_URS_2021_02/978012121</t>
  </si>
  <si>
    <t>"1. NP" 17,03+22,33+7,56</t>
  </si>
  <si>
    <t>"1. NP" (35,35+3,27+12,65+63,80)-67,97</t>
  </si>
  <si>
    <t>"2. NP" 19,38+8,06+8,02+64,29+67,97+17,27+17,72+7,72+8,18</t>
  </si>
  <si>
    <t>20</t>
  </si>
  <si>
    <t>968062374</t>
  </si>
  <si>
    <t>Vybourání dřevěných rámů oken zdvojených včetně křídel pl do 1 m2</t>
  </si>
  <si>
    <t>204635796</t>
  </si>
  <si>
    <t>https://podminky.urs.cz/item/CS_URS_2021_02/968062374</t>
  </si>
  <si>
    <t>"1. NP" (0,60*0,65)</t>
  </si>
  <si>
    <t>968062375</t>
  </si>
  <si>
    <t>Vybourání dřevěných rámů oken zdvojených včetně křídel pl do 2 m2</t>
  </si>
  <si>
    <t>-886996404</t>
  </si>
  <si>
    <t>https://podminky.urs.cz/item/CS_URS_2021_02/968062375</t>
  </si>
  <si>
    <t>"2. NP" (1,00*1,20)*6</t>
  </si>
  <si>
    <t>22</t>
  </si>
  <si>
    <t>968062376</t>
  </si>
  <si>
    <t>Vybourání dřevěných rámů oken zdvojených včetně křídel pl do 4 m2</t>
  </si>
  <si>
    <t>-20422846</t>
  </si>
  <si>
    <t>https://podminky.urs.cz/item/CS_URS_2021_02/968062376</t>
  </si>
  <si>
    <t>"1. NP" (2,05*2,03)*6</t>
  </si>
  <si>
    <t>"2. NP" (2,05*2,03)*5</t>
  </si>
  <si>
    <t>23</t>
  </si>
  <si>
    <t>968062377</t>
  </si>
  <si>
    <t>Vybourání dřevěných rámů oken zdvojených včetně křídel pl přes 4 m2</t>
  </si>
  <si>
    <t>-2023386576</t>
  </si>
  <si>
    <t>https://podminky.urs.cz/item/CS_URS_2021_02/968062377</t>
  </si>
  <si>
    <t>"1. NP" 3,26*2,05</t>
  </si>
  <si>
    <t>"2. NP" (3,26*2,05)*2</t>
  </si>
  <si>
    <t>24</t>
  </si>
  <si>
    <t>766441822</t>
  </si>
  <si>
    <t>Demontáž parapetních desek dřevěných nebo plastových šířky přes 30 cm délky přes 1,0 m</t>
  </si>
  <si>
    <t>1865542891</t>
  </si>
  <si>
    <t>https://podminky.urs.cz/item/CS_URS_2021_02/766441822</t>
  </si>
  <si>
    <t>"1. NP" (1,00*4)+0,85+3,26+1,15</t>
  </si>
  <si>
    <t>"2. NP" (2,05*5)+(3,26*2)+(1,00*6)</t>
  </si>
  <si>
    <t>25</t>
  </si>
  <si>
    <t>764002851</t>
  </si>
  <si>
    <t>Demontáž oplechování parapetů do suti</t>
  </si>
  <si>
    <t>-143497249</t>
  </si>
  <si>
    <t>https://podminky.urs.cz/item/CS_URS_2021_02/764002851</t>
  </si>
  <si>
    <t>26</t>
  </si>
  <si>
    <t>962081141</t>
  </si>
  <si>
    <t>Bourání příček ze skleněných tvárnic tl do 150 mm</t>
  </si>
  <si>
    <t>246975810</t>
  </si>
  <si>
    <t>https://podminky.urs.cz/item/CS_URS_2021_02/962081141</t>
  </si>
  <si>
    <t>"1. NP" 1,15*1,06</t>
  </si>
  <si>
    <t>"2. NP" (2,25*2,25)*2</t>
  </si>
  <si>
    <t>27</t>
  </si>
  <si>
    <t>971033561</t>
  </si>
  <si>
    <t>Vybourání otvorů ve zdivu cihelném pl do 1 m2 na MVC nebo MV tl do 600 mm</t>
  </si>
  <si>
    <t>830302262</t>
  </si>
  <si>
    <t>https://podminky.urs.cz/item/CS_URS_2021_02/971033561</t>
  </si>
  <si>
    <t>"1. NP" (0,64*2,03*0,61)+(0,66*2,05*0,61)+(1,00*0,95*0,61)</t>
  </si>
  <si>
    <t>"2. NP" (0,65*2,15*0,61)*2+(0,45*2,15*0,61)</t>
  </si>
  <si>
    <t>28</t>
  </si>
  <si>
    <t>971033651</t>
  </si>
  <si>
    <t>Vybourání otvorů ve zdivu cihelném pl do 4 m2 na MVC nebo MV tl do 600 mm</t>
  </si>
  <si>
    <t>-1711747997</t>
  </si>
  <si>
    <t>https://podminky.urs.cz/item/CS_URS_2021_02/971033651</t>
  </si>
  <si>
    <t>"1. NP" (1,00*2,15*0,51)*3+(1,30*2,40*0,51)</t>
  </si>
  <si>
    <t>"1. NP" (1,15*2,15*0,61)*4+(1,00*1,50*0,61)*2</t>
  </si>
  <si>
    <t>"2. NP" (1,15*2,15*0,61)*5</t>
  </si>
  <si>
    <t>"2. NP" (2,91*3,50*0,51)*2+(1,10*2,45*0,51)</t>
  </si>
  <si>
    <t>29</t>
  </si>
  <si>
    <t>962032231</t>
  </si>
  <si>
    <t>Bourání zdiva z cihel pálených nebo vápenopískových na MV nebo MVC přes 1 m3</t>
  </si>
  <si>
    <t>-1165064176</t>
  </si>
  <si>
    <t>https://podminky.urs.cz/item/CS_URS_2021_02/962032231</t>
  </si>
  <si>
    <t>"2. NP" (1,20*3,70*0,20)*2+(2,28*3,70*0,20)-(0,80*1,97*0,20)+16,38*0,61*2,15</t>
  </si>
  <si>
    <t>"2. NP" (2,34*3,70*0,20)-(0,80*1,97*0,20)</t>
  </si>
  <si>
    <t>30</t>
  </si>
  <si>
    <t>973031151</t>
  </si>
  <si>
    <t>Vysekání výklenků ve zdivu cihelném na MV nebo MVC pl přes 0,25 m2</t>
  </si>
  <si>
    <t>1039461480</t>
  </si>
  <si>
    <t>https://podminky.urs.cz/item/CS_URS_2021_02/973031151</t>
  </si>
  <si>
    <t>"1. NP" (0,90*1,90*0,15)</t>
  </si>
  <si>
    <t>"2. NP" (1,15*2,15*0,15)*2</t>
  </si>
  <si>
    <t>31</t>
  </si>
  <si>
    <t>967031132</t>
  </si>
  <si>
    <t>Přisekání rovných ostění v cihelném zdivu na MV nebo MVC</t>
  </si>
  <si>
    <t>-244238115</t>
  </si>
  <si>
    <t>https://podminky.urs.cz/item/CS_URS_2021_02/967031132</t>
  </si>
  <si>
    <t>"1. NP" (0,61*2,15)*2*5+(0,61*1,15)*5+(0,51*2,40)*2+(0,51*1,30)</t>
  </si>
  <si>
    <t>"1. NP" (0,51*2,00)*2*2+(0,51*0,90)*2+(0,20*2,00)*2+(0,20*0,90)</t>
  </si>
  <si>
    <t>"2. NP" (0,61*2,15)*2*5+(0,61*1,15)*5+(0,51*2,45)*2+(0,51*1,10)</t>
  </si>
  <si>
    <t>"2. NP" (0,51*3,50)*2*2+(0,51*2,91)*2</t>
  </si>
  <si>
    <t>32</t>
  </si>
  <si>
    <t>973031812</t>
  </si>
  <si>
    <t>Vysekání kapes ve zdivu cihelném na MV nebo MVC pro zavázání příček tl do 100 mm</t>
  </si>
  <si>
    <t>811396243</t>
  </si>
  <si>
    <t>https://podminky.urs.cz/item/CS_URS_2021_02/973031812</t>
  </si>
  <si>
    <t>"1. NP" 3,64*5</t>
  </si>
  <si>
    <t>"2. NP" 3,70*10</t>
  </si>
  <si>
    <t>33</t>
  </si>
  <si>
    <t>973031325</t>
  </si>
  <si>
    <t>Vysekání kapes ve zdivu cihelném na MV nebo MVC pl do 0,10 m2 hl do 300 mm</t>
  </si>
  <si>
    <t>255747944</t>
  </si>
  <si>
    <t>https://podminky.urs.cz/item/CS_URS_2021_02/973031325</t>
  </si>
  <si>
    <t>"1. NP"2*14*0,5</t>
  </si>
  <si>
    <t>34</t>
  </si>
  <si>
    <t>978019391</t>
  </si>
  <si>
    <t>Otlučení (osekání) vnější vápenné nebo vápenocementové omítky stupně členitosti 3 až 5 vrozsahu přes 80 do 100 %</t>
  </si>
  <si>
    <t>518909230</t>
  </si>
  <si>
    <t>https://podminky.urs.cz/item/CS_URS_2021_02/978019391</t>
  </si>
  <si>
    <t>(18,13*9,50)+(0,25*9,50)*4+(0,20*3,70)*2+(1,55*0,20)-(1,45*2,65)-(1,15*2,15)*13</t>
  </si>
  <si>
    <t>(11,22*9,50)-(1,15*2,15)*10+(4,10*9,50)+(7,65*9,50)-(1,00*1,16)*3-(1,00*1,20)*3</t>
  </si>
  <si>
    <t>(10,40*9,50)+(2,00*1,80)*2+(6,00*2,50)-(1,00*2,02)-(1,15*1,06)-(2,25*2,25)*2</t>
  </si>
  <si>
    <t>(7,61*9,50)-(1,00*1,50)*3-(1,00*2,00)-(1,00*1,20)*3+(3,63*9,50)</t>
  </si>
  <si>
    <t>(11,26*9,50)-(1,15*2,15)*6</t>
  </si>
  <si>
    <t>35</t>
  </si>
  <si>
    <t>Předb. 01</t>
  </si>
  <si>
    <t>Rezerva na bourací práce a demontáže</t>
  </si>
  <si>
    <t>kpl</t>
  </si>
  <si>
    <t>-624683360</t>
  </si>
  <si>
    <t>P</t>
  </si>
  <si>
    <t>Poznámka k položce:_x000d_
Musí být schváleno zápisem do stavebního deníku.</t>
  </si>
  <si>
    <t>36</t>
  </si>
  <si>
    <t>997013112</t>
  </si>
  <si>
    <t>Vnitrostaveništní doprava suti a vybouraných hmot pro budovy v přes 6 do 9 m s použitím mechanizace</t>
  </si>
  <si>
    <t>t</t>
  </si>
  <si>
    <t>-1281734291</t>
  </si>
  <si>
    <t>https://podminky.urs.cz/item/CS_URS_2021_02/997013112</t>
  </si>
  <si>
    <t>189,833</t>
  </si>
  <si>
    <t>37</t>
  </si>
  <si>
    <t>997013501</t>
  </si>
  <si>
    <t>Odvoz suti a vybouraných hmot na skládku nebo meziskládku do 1 km se složením</t>
  </si>
  <si>
    <t>1329482116</t>
  </si>
  <si>
    <t>https://podminky.urs.cz/item/CS_URS_2021_02/997013501</t>
  </si>
  <si>
    <t>38</t>
  </si>
  <si>
    <t>997013509</t>
  </si>
  <si>
    <t>Příplatek k odvozu suti a vybouraných hmot na skládku ZKD 1 km přes 1 km</t>
  </si>
  <si>
    <t>176296088</t>
  </si>
  <si>
    <t>https://podminky.urs.cz/item/CS_URS_2021_02/997013509</t>
  </si>
  <si>
    <t>189,833*10</t>
  </si>
  <si>
    <t>39</t>
  </si>
  <si>
    <t>SPC</t>
  </si>
  <si>
    <t>Poplatek za skládku zeminy</t>
  </si>
  <si>
    <t>-1597908416</t>
  </si>
  <si>
    <t>Zemní práce</t>
  </si>
  <si>
    <t>40</t>
  </si>
  <si>
    <t>139711101</t>
  </si>
  <si>
    <t>Výkopy v uzavřených prostorách</t>
  </si>
  <si>
    <t>-432859984</t>
  </si>
  <si>
    <t>"1. PP" (0,61*1,05*0,15)*2</t>
  </si>
  <si>
    <t>"1. PP" (3,09*1,404*0,15)+(2,55*0,61*0,15)+(2,758*3,09*0,15)+(2,10*2,908*0,15)</t>
  </si>
  <si>
    <t>"1. PP" (2,128*2,954*0,15)</t>
  </si>
  <si>
    <t>162201211</t>
  </si>
  <si>
    <t>Vodorovné přemístění výkopku na stavbě do 10 m kolečkem</t>
  </si>
  <si>
    <t>-1383899309</t>
  </si>
  <si>
    <t>4,2135</t>
  </si>
  <si>
    <t>42</t>
  </si>
  <si>
    <t>162201219</t>
  </si>
  <si>
    <t>Příplatek za každých dalších 10 m x 2</t>
  </si>
  <si>
    <t>-1504455229</t>
  </si>
  <si>
    <t>43</t>
  </si>
  <si>
    <t>162701105</t>
  </si>
  <si>
    <t>Vodorovné přemístění výkopku na skládku do 10 km</t>
  </si>
  <si>
    <t>-1724684463</t>
  </si>
  <si>
    <t>44</t>
  </si>
  <si>
    <t>171201201</t>
  </si>
  <si>
    <t>Uložení zeminy na skládku</t>
  </si>
  <si>
    <t>-771372576</t>
  </si>
  <si>
    <t>45</t>
  </si>
  <si>
    <t>SPC.1</t>
  </si>
  <si>
    <t>-1528522019</t>
  </si>
  <si>
    <t>Základy</t>
  </si>
  <si>
    <t>46</t>
  </si>
  <si>
    <t>273313511</t>
  </si>
  <si>
    <t>Podkladní betony C12/15 tl. 100 mm</t>
  </si>
  <si>
    <t>-329544624</t>
  </si>
  <si>
    <t>"1. NP" (22,33+63,80)*0,10</t>
  </si>
  <si>
    <t>Svislé konstrukce</t>
  </si>
  <si>
    <t>47</t>
  </si>
  <si>
    <t>317234410</t>
  </si>
  <si>
    <t>Vyzdívka mezi nosníky z cihel pálených na MC</t>
  </si>
  <si>
    <t>-1433634759</t>
  </si>
  <si>
    <t>https://podminky.urs.cz/item/CS_URS_2021_02/317234410</t>
  </si>
  <si>
    <t>16,38*0,62*0,35*2</t>
  </si>
  <si>
    <t>48</t>
  </si>
  <si>
    <t>317944323</t>
  </si>
  <si>
    <t>Válcované nosníky č.14 až 22 dodatečně osazované do připravených otvorů</t>
  </si>
  <si>
    <t>1341869170</t>
  </si>
  <si>
    <t>https://podminky.urs.cz/item/CS_URS_2021_02/317944323</t>
  </si>
  <si>
    <t>"I 120" 16,38*4*0,0179*2</t>
  </si>
  <si>
    <t>49</t>
  </si>
  <si>
    <t>349231811</t>
  </si>
  <si>
    <t>Přizdívka ostění s ozubem z cihel tl přes 80 do 150 mm</t>
  </si>
  <si>
    <t>1881644243</t>
  </si>
  <si>
    <t>https://podminky.urs.cz/item/CS_URS_2021_02/349231811</t>
  </si>
  <si>
    <t>"1. NP" 0,61*2,03</t>
  </si>
  <si>
    <t>"2. NP" 0,61*2,15</t>
  </si>
  <si>
    <t>50</t>
  </si>
  <si>
    <t>310239211.1</t>
  </si>
  <si>
    <t>Dozdívky v obvodovém zdivu na maltu vápenocementovou</t>
  </si>
  <si>
    <t>-1061152963</t>
  </si>
  <si>
    <t>"1. NP" (0,75*2,05*0,61)+(0,75*2,15*0,61)*3+(0,65*1,90*0,61)+16,38*0,62*2,15*2</t>
  </si>
  <si>
    <t>"2. NP" (0,75*2,15*0,61)*6+(0,45*2,15*0,61)*4+(0,60*2,15*0,61)</t>
  </si>
  <si>
    <t>51</t>
  </si>
  <si>
    <t>310239211</t>
  </si>
  <si>
    <t>Zazdívka otvorů pl přes 1 do 4 m2 ve zdivu nadzákladovém cihlami pálenými na MVC</t>
  </si>
  <si>
    <t>-79481813</t>
  </si>
  <si>
    <t>https://podminky.urs.cz/item/CS_URS_2021_02/310239211</t>
  </si>
  <si>
    <t>"1. NP" (1,43*2,03*0,35)</t>
  </si>
  <si>
    <t>52</t>
  </si>
  <si>
    <t>342244101</t>
  </si>
  <si>
    <t>Příčka z cihel děrovaných do P10 na maltu M5 tloušťky 80 mm</t>
  </si>
  <si>
    <t>-1674926614</t>
  </si>
  <si>
    <t>https://podminky.urs.cz/item/CS_URS_2021_02/342244101</t>
  </si>
  <si>
    <t>"1. NP" (2,00*3,64)-(0,80*1,97)+(2,28*3,64)*2-(0,80*1,97)</t>
  </si>
  <si>
    <t>"2. NP" (2,34*3,70)-(0,70*1,97)+(3,50*3,70)-(0,70*1,97)*2</t>
  </si>
  <si>
    <t>"2. NP" (1,00+1,10+1,24)*3,70-(0,70*1,97)</t>
  </si>
  <si>
    <t>"2. NP" (1,64*3,70)+(2,28*3,70)*2-(0,70*1,97)*3</t>
  </si>
  <si>
    <t>53</t>
  </si>
  <si>
    <t>317944323.1</t>
  </si>
  <si>
    <t xml:space="preserve">Osazení válc. nosníků jako překlady, dodatečně, vč dodávky </t>
  </si>
  <si>
    <t>-321362255</t>
  </si>
  <si>
    <t>"I 180" (4*6,50)*0,0219*1,08</t>
  </si>
  <si>
    <t>54</t>
  </si>
  <si>
    <t>346244381</t>
  </si>
  <si>
    <t>Plentování jednostranné v do 200 mm válcovaných nosníků cihlami</t>
  </si>
  <si>
    <t>-989700418</t>
  </si>
  <si>
    <t>https://podminky.urs.cz/item/CS_URS_2021_02/346244381</t>
  </si>
  <si>
    <t>"I 180" (6,50*0,18)*2</t>
  </si>
  <si>
    <t>55</t>
  </si>
  <si>
    <t>331231115</t>
  </si>
  <si>
    <t>Zdivo pilířů z cihel dl 290 mm pevnosti P 7,5 až 15 na SMS 5 MPa</t>
  </si>
  <si>
    <t>-1455372079</t>
  </si>
  <si>
    <t>https://podminky.urs.cz/item/CS_URS_2021_02/331231115</t>
  </si>
  <si>
    <t>"2. NP" (0,30*0,51*3,50)*3</t>
  </si>
  <si>
    <t>Vodorovné konstrukce</t>
  </si>
  <si>
    <t>56</t>
  </si>
  <si>
    <t>413232221</t>
  </si>
  <si>
    <t>Zazdívka zhlaví válcovaných nosníků v přes 150 do 300 mm</t>
  </si>
  <si>
    <t>-429076308</t>
  </si>
  <si>
    <t>https://podminky.urs.cz/item/CS_URS_2021_02/413232221</t>
  </si>
  <si>
    <t>(2*2)+(2*14)</t>
  </si>
  <si>
    <t>57</t>
  </si>
  <si>
    <t>411354219</t>
  </si>
  <si>
    <t>Bednění stropů ztracené z hraněných trapézových vln v 60 mm plech lesklý tl 1,0 mm</t>
  </si>
  <si>
    <t>85726888</t>
  </si>
  <si>
    <t>https://podminky.urs.cz/item/CS_URS_2021_02/411354219</t>
  </si>
  <si>
    <t>15,66+68,80</t>
  </si>
  <si>
    <t>58</t>
  </si>
  <si>
    <t>411354311</t>
  </si>
  <si>
    <t>Zřízení podpěrné konstrukce stropů výšky do 4 m tl přes 5 do 15 cm</t>
  </si>
  <si>
    <t>881791410</t>
  </si>
  <si>
    <t>https://podminky.urs.cz/item/CS_URS_2021_02/411354311</t>
  </si>
  <si>
    <t>59</t>
  </si>
  <si>
    <t>411354312</t>
  </si>
  <si>
    <t>Odstranění podpěrné konstrukce stropů výšky do 4 m tl přes 5 do 15 cm</t>
  </si>
  <si>
    <t>-300418007</t>
  </si>
  <si>
    <t>https://podminky.urs.cz/item/CS_URS_2021_02/411354312</t>
  </si>
  <si>
    <t>60</t>
  </si>
  <si>
    <t>411361821</t>
  </si>
  <si>
    <t>Výztuž stropů betonářskou ocelí 10 505</t>
  </si>
  <si>
    <t>1209709993</t>
  </si>
  <si>
    <t>https://podminky.urs.cz/item/CS_URS_2021_02/411361821</t>
  </si>
  <si>
    <t>(6,72*1,15)*125*0,000617*1,08</t>
  </si>
  <si>
    <t>61</t>
  </si>
  <si>
    <t>411321515</t>
  </si>
  <si>
    <t>Stropy deskové ze ŽB tř. C 20/25</t>
  </si>
  <si>
    <t>-24309621</t>
  </si>
  <si>
    <t>https://podminky.urs.cz/item/CS_URS_2021_02/411321515</t>
  </si>
  <si>
    <t>(15,66*0,12)+(68,80*0,12)</t>
  </si>
  <si>
    <t>62</t>
  </si>
  <si>
    <t>411362021</t>
  </si>
  <si>
    <t>Výztuž stropů svařovanými sítěmi Kari</t>
  </si>
  <si>
    <t>-1818265049</t>
  </si>
  <si>
    <t>https://podminky.urs.cz/item/CS_URS_2021_02/411362021</t>
  </si>
  <si>
    <t>84,46*1,20*0,003033</t>
  </si>
  <si>
    <t>Úpravy povrchů, podlahy a osazování výplní</t>
  </si>
  <si>
    <t>63</t>
  </si>
  <si>
    <t>632450124</t>
  </si>
  <si>
    <t>Vyrovnávací cementový potěr tl přes 40 do 50 mm ze suchých směsí provedený v pásu</t>
  </si>
  <si>
    <t>1155481064</t>
  </si>
  <si>
    <t>https://podminky.urs.cz/item/CS_URS_2021_02/632450124</t>
  </si>
  <si>
    <t>"1. NP" (1,00*0,61)*7+(1,15*0,61)*10</t>
  </si>
  <si>
    <t>"2. NP" (2,25*0,61)+(1,00*0,61)*6+(1,216*0,61)+(1,15*0,61)*13+(1,138*0,61)</t>
  </si>
  <si>
    <t>64</t>
  </si>
  <si>
    <t>631312141</t>
  </si>
  <si>
    <t>Doplnění rýh v dosavadních mazaninách betonem prostým</t>
  </si>
  <si>
    <t>-1088062430</t>
  </si>
  <si>
    <t>https://podminky.urs.cz/item/CS_URS_2021_02/631312141</t>
  </si>
  <si>
    <t>"1. NP" (1,00*0,51*0,10)*2+(1,30*0,51*0,10)</t>
  </si>
  <si>
    <t>"2. NP" (1,20*0,20*0,10)*2+(2,34*0,20*0,10)+(2,28*0,20*0,10)</t>
  </si>
  <si>
    <t>"2. NP" (1,10*0,51*0,10)+(6,72*0,51*0,10)</t>
  </si>
  <si>
    <t>65</t>
  </si>
  <si>
    <t>612131101</t>
  </si>
  <si>
    <t>Cementový postřik vnitřních stěn nanášený celoplošně ručně</t>
  </si>
  <si>
    <t>417272780</t>
  </si>
  <si>
    <t>https://podminky.urs.cz/item/CS_URS_2021_02/612131101</t>
  </si>
  <si>
    <t>66</t>
  </si>
  <si>
    <t>612321141</t>
  </si>
  <si>
    <t>Vápenocementová omítka štuková dvouvrstvá vnitřních stěn nanášená ručně</t>
  </si>
  <si>
    <t>-2134374403</t>
  </si>
  <si>
    <t>https://podminky.urs.cz/item/CS_URS_2021_02/612321141</t>
  </si>
  <si>
    <t>97,5376</t>
  </si>
  <si>
    <t>67</t>
  </si>
  <si>
    <t>611131101</t>
  </si>
  <si>
    <t>Cementový postřik vnitřních stropů nanášený celoplošně ručně</t>
  </si>
  <si>
    <t>1173947011</t>
  </si>
  <si>
    <t>https://podminky.urs.cz/item/CS_URS_2021_02/611131101</t>
  </si>
  <si>
    <t>68</t>
  </si>
  <si>
    <t>611321143</t>
  </si>
  <si>
    <t>Vápenocementová omítka štuková dvouvrstvá vnitřních kleneb nebo skořepin nanášená ručně</t>
  </si>
  <si>
    <t>673810575</t>
  </si>
  <si>
    <t>https://podminky.urs.cz/item/CS_URS_2021_02/611321143</t>
  </si>
  <si>
    <t>35,76999</t>
  </si>
  <si>
    <t>69</t>
  </si>
  <si>
    <t>611325421</t>
  </si>
  <si>
    <t>Oprava vnitřní vápenocementové štukové omítky stropů v rozsahu plochy do 10 %</t>
  </si>
  <si>
    <t>2086147688</t>
  </si>
  <si>
    <t>https://podminky.urs.cz/item/CS_URS_2021_02/611325421</t>
  </si>
  <si>
    <t>"2. NP" 19,38+9,20+7,11+64,29+67,97+17,27+17,72+6,17+9,92</t>
  </si>
  <si>
    <t>70</t>
  </si>
  <si>
    <t>612325422</t>
  </si>
  <si>
    <t>Oprava vnitřní vápenocementové štukové omítky stěn v rozsahu plochy přes 10 do 30 %</t>
  </si>
  <si>
    <t>-17041968</t>
  </si>
  <si>
    <t>https://podminky.urs.cz/item/CS_URS_2021_02/612325422</t>
  </si>
  <si>
    <t>"technická místnost" (3,229*1,64)*2+(2,34*1,64)*2</t>
  </si>
  <si>
    <t>"úklid" (1,13*1,64)*2+(1,39*1,64)*2+(1,39*1,64)*2+(0,95*1,64)*2</t>
  </si>
  <si>
    <t>"WC" (2,28*1,64)*2+(5,55*1,64)*2</t>
  </si>
  <si>
    <t>"přípravna/kuchyň" (6,72*3,64)+(3,21+2,61)*3,64+(3,82*3,64)-(1,20*2,40)</t>
  </si>
  <si>
    <t>"zádveří" (7,15*3,64)*2+(2,33*3,64)+(10,2*3,64)*2+(3,54*3,64)-(0,80*1,97)*6</t>
  </si>
  <si>
    <t>"společenská místnost" (10,00*3,64)*2+(6,38*3,64)*2</t>
  </si>
  <si>
    <t>"2. NP" (5,97*3,70)*2+(2,81*3,70)*2+(7,00*1,70)*2+(2,34*1,70)*2</t>
  </si>
  <si>
    <t>"2. NP" (10,50*3,70)*2+(3,54*3,70)*2+(7,00*1,70)*2+(2,28*1,70)*2</t>
  </si>
  <si>
    <t>71</t>
  </si>
  <si>
    <t>2037719478</t>
  </si>
  <si>
    <t>"1. NP" (0,75*2,03)+(1,08*2,32)*2+(0,96*2,02)*2+(0,45*2,15)*2</t>
  </si>
  <si>
    <t>"1. NP" (0,75*2,15)*4+(1,43*2,30)+(2,28*3,64)*2*2-(0,80*1,97)*2</t>
  </si>
  <si>
    <t>"1. NP" (2,10*3,64)*2-(0,80*1,97)*2</t>
  </si>
  <si>
    <t>"2. NP" (2,34*3,70)*2-(0,70*1,97)*2+(1,00*3,70)*3+(1,24*3,70)*2-(0,70*1,97)*2</t>
  </si>
  <si>
    <t>"2. NP" (3,55*3,70)*2-(0,70*1,97)*4+(0,75*2,15)*2+(0,45*2,15)*5</t>
  </si>
  <si>
    <t>"2. NP" (0,30*3,70)*2*3+(0,51*3,50)*4+(0,75*2,15)*4</t>
  </si>
  <si>
    <t>"2. NP" (2,28*3,70)*2*2-(0,70*1,97)*6+(1,64*3,70)*2</t>
  </si>
  <si>
    <t>72</t>
  </si>
  <si>
    <t>612325302</t>
  </si>
  <si>
    <t>Vápenocementová štuková omítka ostění nebo nadpraží</t>
  </si>
  <si>
    <t>-1884504475</t>
  </si>
  <si>
    <t>https://podminky.urs.cz/item/CS_URS_2021_02/612325302</t>
  </si>
  <si>
    <t>"1. NP" (1,15*0,61)*3+(2,15*0,61)*2*3+(1,15*0,61)*11+(2,15*0,61)*2*11</t>
  </si>
  <si>
    <t>"1. NP" (1,00*0,61)*3+(1,16*0,61)*2*3</t>
  </si>
  <si>
    <t>"1. NP" (2,00*0,51)*2*6+(0,80*0,51)*6+(0,90*0,61)+(2,00*0,61)*2</t>
  </si>
  <si>
    <t>"1. NP" (0,90*0,20)+(2,00*0,20)*2+(1,30*0,51)*2+(2,40*0,51)*2*2</t>
  </si>
  <si>
    <t>"2. NP" (1,00*0,61)*3+(1,20*0,61)*2*3</t>
  </si>
  <si>
    <t>"2. NP" (1,15*0,61)*3+(2,15*0,61)*2*3+(1,15*0,61)*12+(2,15*0,61)*2*12</t>
  </si>
  <si>
    <t>"2. NP" (1,25*0,51)*4+(2,45*0,51)*2*4+(1,10*0,51)*2+(2,45*0,51)*2*2</t>
  </si>
  <si>
    <t>"2. NP" (2,91*0,51)*2+(2,25*0,61)*2+(2,25*0,61)*2*2</t>
  </si>
  <si>
    <t>73</t>
  </si>
  <si>
    <t>632451435</t>
  </si>
  <si>
    <t>Potěr pískocementový tl přes 20 do 30 mm tř. C 20 běžný</t>
  </si>
  <si>
    <t>251967747</t>
  </si>
  <si>
    <t>https://podminky.urs.cz/item/CS_URS_2021_02/632451435</t>
  </si>
  <si>
    <t>74</t>
  </si>
  <si>
    <t>632481213</t>
  </si>
  <si>
    <t>Separační vrstva z PE fólie</t>
  </si>
  <si>
    <t>-1685813491</t>
  </si>
  <si>
    <t>https://podminky.urs.cz/item/CS_URS_2021_02/632481213</t>
  </si>
  <si>
    <t>"1. NP" (22,33+63,80)*1,15</t>
  </si>
  <si>
    <t>75</t>
  </si>
  <si>
    <t>631311124</t>
  </si>
  <si>
    <t>Mazanina tl přes 80 do 120 mm z betonu prostého bez zvýšených nároků na prostředí tř. C 16/20</t>
  </si>
  <si>
    <t>-1527535836</t>
  </si>
  <si>
    <t>https://podminky.urs.cz/item/CS_URS_2021_02/631311124</t>
  </si>
  <si>
    <t>"1. NP" (7,56+3,27+12,65)*0,10</t>
  </si>
  <si>
    <t>"2. NP" (9,92+6,17+9,20+7,11)*0,10</t>
  </si>
  <si>
    <t>76</t>
  </si>
  <si>
    <t>631362021</t>
  </si>
  <si>
    <t>Výztuž mazanin svařovanými sítěmi Kari</t>
  </si>
  <si>
    <t>392291620</t>
  </si>
  <si>
    <t>https://podminky.urs.cz/item/CS_URS_2021_02/631362021</t>
  </si>
  <si>
    <t>"1. NP" (22,33+63,80)*1,20*0,001351</t>
  </si>
  <si>
    <t>77</t>
  </si>
  <si>
    <t>631311134</t>
  </si>
  <si>
    <t>Mazanina tl přes 120 do 240 mm z betonu prostého bez zvýšených nároků na prostředí tř. C 16/20</t>
  </si>
  <si>
    <t>1851374694</t>
  </si>
  <si>
    <t>https://podminky.urs.cz/item/CS_URS_2021_02/631311134</t>
  </si>
  <si>
    <t>78</t>
  </si>
  <si>
    <t>631319013</t>
  </si>
  <si>
    <t>Příplatek k mazanině tl přes 120 do 240 mm za přehlazení povrchu</t>
  </si>
  <si>
    <t>-59433418</t>
  </si>
  <si>
    <t>https://podminky.urs.cz/item/CS_URS_2021_02/631319013</t>
  </si>
  <si>
    <t>79</t>
  </si>
  <si>
    <t>629991011</t>
  </si>
  <si>
    <t>Zakrytí výplní otvorů a svislých ploch fólií přilepenou lepící páskou</t>
  </si>
  <si>
    <t>579134191</t>
  </si>
  <si>
    <t>https://podminky.urs.cz/item/CS_URS_2021_02/629991011</t>
  </si>
  <si>
    <t>"1. NP" (1,00*2,02)*2+(1,15*1,06)+(1,00*1,50)*3+(1,15*2,15)*14</t>
  </si>
  <si>
    <t>"1. NP" 1,55*2,65</t>
  </si>
  <si>
    <t>"2. NP" (2,25*2,25)*2+(1,00*1,20)*6+(1,15*2,15)*15</t>
  </si>
  <si>
    <t>80</t>
  </si>
  <si>
    <t>629995101</t>
  </si>
  <si>
    <t>Očištění vnějších ploch tlakovou vodou</t>
  </si>
  <si>
    <t>2135411848</t>
  </si>
  <si>
    <t>https://podminky.urs.cz/item/CS_URS_2021_02/629995101</t>
  </si>
  <si>
    <t>81</t>
  </si>
  <si>
    <t>622211031</t>
  </si>
  <si>
    <t>Montáž kontaktního zateplení vnějších stěn lepením a mechanickým kotvením polystyrénových desek do betonu a zdiva tl přes 120 do 160 mm</t>
  </si>
  <si>
    <t>1298248711</t>
  </si>
  <si>
    <t>https://podminky.urs.cz/item/CS_URS_2021_02/622211031</t>
  </si>
  <si>
    <t>630,401</t>
  </si>
  <si>
    <t>82</t>
  </si>
  <si>
    <t>M</t>
  </si>
  <si>
    <t>Předb 101</t>
  </si>
  <si>
    <t>Fasádní polystyren tl. 150 mm (dodávka) vč systémových doplňků a lišt</t>
  </si>
  <si>
    <t>557844528</t>
  </si>
  <si>
    <t>630,401*1,03</t>
  </si>
  <si>
    <t>83</t>
  </si>
  <si>
    <t>622212011a</t>
  </si>
  <si>
    <t>Montáž polystyrenových profilů tl. 50 mm (rohy objektu) vč systémových doplňků a lišt</t>
  </si>
  <si>
    <t>-1762758875</t>
  </si>
  <si>
    <t>(0,50)*26*2*6</t>
  </si>
  <si>
    <t>84</t>
  </si>
  <si>
    <t>Předb 102</t>
  </si>
  <si>
    <t>Fasádní polystyren tl. 50 mm (dodávka) vč systémových doplňků a lišt</t>
  </si>
  <si>
    <t>-1994813844</t>
  </si>
  <si>
    <t>(0,50*0,20)*26*2*6*1,03</t>
  </si>
  <si>
    <t>85</t>
  </si>
  <si>
    <t>622531011</t>
  </si>
  <si>
    <t>Tenkovrstvá silikonová omítka vnějších stěn 1,5 mm vč ostění a nadpraží otvorů, vč penetrace podkladu</t>
  </si>
  <si>
    <t>1381926731</t>
  </si>
  <si>
    <t>630,401+(0,50+0,50+0,20+0,20)*0,05*26*2*6-44,034</t>
  </si>
  <si>
    <t>86</t>
  </si>
  <si>
    <t>622511111</t>
  </si>
  <si>
    <t>Tenkovrstvá mozaiková omítka soklové části vč penetrace podkladu</t>
  </si>
  <si>
    <t>-1306925703</t>
  </si>
  <si>
    <t>(18,13+11,22+4,10+7,65+10,40+7,00+3,63+11,26)*0,60</t>
  </si>
  <si>
    <t>87</t>
  </si>
  <si>
    <t>Předb 103</t>
  </si>
  <si>
    <t>Rezerva na ozdobné prvky fasády</t>
  </si>
  <si>
    <t>755834374</t>
  </si>
  <si>
    <t>91</t>
  </si>
  <si>
    <t>Ostatní konstrukce</t>
  </si>
  <si>
    <t>88</t>
  </si>
  <si>
    <t>975043111</t>
  </si>
  <si>
    <t>Jednořadové podchycení stropů pro osazení nosníků v do 3,5 m pro zatížení do 750 kg/m</t>
  </si>
  <si>
    <t>1905352917</t>
  </si>
  <si>
    <t>https://podminky.urs.cz/item/CS_URS_2021_02/975043111</t>
  </si>
  <si>
    <t>6,38*2*0,5+16,38*2</t>
  </si>
  <si>
    <t>89</t>
  </si>
  <si>
    <t>949101111</t>
  </si>
  <si>
    <t>Lešení pomocné pro objekty pozemních staveb s lešeňovou podlahou v do 1,9 m zatížení do 150 kg/m2</t>
  </si>
  <si>
    <t>216318142</t>
  </si>
  <si>
    <t>https://podminky.urs.cz/item/CS_URS_2021_02/949101111</t>
  </si>
  <si>
    <t>337,5</t>
  </si>
  <si>
    <t>90</t>
  </si>
  <si>
    <t>941111121</t>
  </si>
  <si>
    <t>Montáž lešení řadového trubkového lehkého s podlahami zatížení do 200 kg/m2 š přes 0,9 do 1,2 m v do 10 m</t>
  </si>
  <si>
    <t>-2036519605</t>
  </si>
  <si>
    <t>https://podminky.urs.cz/item/CS_URS_2021_02/941111121</t>
  </si>
  <si>
    <t>750</t>
  </si>
  <si>
    <t>941111221</t>
  </si>
  <si>
    <t>Příplatek k lešení řadovému trubkovému lehkému s podlahami š 1,2 m v 10 m za první a ZKD den použití</t>
  </si>
  <si>
    <t>-1721383585</t>
  </si>
  <si>
    <t>https://podminky.urs.cz/item/CS_URS_2021_02/941111221</t>
  </si>
  <si>
    <t>750*60</t>
  </si>
  <si>
    <t>92</t>
  </si>
  <si>
    <t>941111821</t>
  </si>
  <si>
    <t>Demontáž lešení řadového trubkového lehkého s podlahami zatížení do 200 kg/m2 š přes 0,9 do 1,2 m v do 10 m</t>
  </si>
  <si>
    <t>633382269</t>
  </si>
  <si>
    <t>https://podminky.urs.cz/item/CS_URS_2021_02/941111821</t>
  </si>
  <si>
    <t>93</t>
  </si>
  <si>
    <t>944511111</t>
  </si>
  <si>
    <t>Montáž ochranné sítě z textilie z umělých vláken</t>
  </si>
  <si>
    <t>1690911316</t>
  </si>
  <si>
    <t>https://podminky.urs.cz/item/CS_URS_2021_02/944511111</t>
  </si>
  <si>
    <t>94</t>
  </si>
  <si>
    <t>944511211</t>
  </si>
  <si>
    <t>Příplatek k ochranné síti za první a ZKD den použití</t>
  </si>
  <si>
    <t>140493268</t>
  </si>
  <si>
    <t>https://podminky.urs.cz/item/CS_URS_2021_02/944511211</t>
  </si>
  <si>
    <t>95</t>
  </si>
  <si>
    <t>944511811</t>
  </si>
  <si>
    <t>Demontáž ochranné sítě z textilie z umělých vláken</t>
  </si>
  <si>
    <t>2010287139</t>
  </si>
  <si>
    <t>https://podminky.urs.cz/item/CS_URS_2021_02/944511811</t>
  </si>
  <si>
    <t>96</t>
  </si>
  <si>
    <t>1107162565</t>
  </si>
  <si>
    <t>6,72*2*0,5</t>
  </si>
  <si>
    <t>97</t>
  </si>
  <si>
    <t>Předb. 02</t>
  </si>
  <si>
    <t>Oprava schodišťového zábradlí</t>
  </si>
  <si>
    <t>1031001678</t>
  </si>
  <si>
    <t>98</t>
  </si>
  <si>
    <t>952901111</t>
  </si>
  <si>
    <t>Vyčištění budov bytové a občanské výstavby při výšce podlaží do 4 m</t>
  </si>
  <si>
    <t>-863982654</t>
  </si>
  <si>
    <t>https://podminky.urs.cz/item/CS_URS_2021_02/952901111</t>
  </si>
  <si>
    <t>"1. NP" 35,35+3,27+12,65+63,80</t>
  </si>
  <si>
    <t>"2. NP" 19,38+9,20+7,11+64,28+67,97+17,27+17,72+6,17+9,92</t>
  </si>
  <si>
    <t>99</t>
  </si>
  <si>
    <t>HZS</t>
  </si>
  <si>
    <t>Drobné stavební nekalkulovatelné práce a výpomoce řemesel</t>
  </si>
  <si>
    <t>hod</t>
  </si>
  <si>
    <t>351997165</t>
  </si>
  <si>
    <t>Poznámka k položce:_x000d_
Musí být specifikováno a schváleno zápisem do stavebního deníku.</t>
  </si>
  <si>
    <t>150</t>
  </si>
  <si>
    <t>998</t>
  </si>
  <si>
    <t>Přesun hmot</t>
  </si>
  <si>
    <t>100</t>
  </si>
  <si>
    <t>998017002</t>
  </si>
  <si>
    <t>Přesun hmot s omezením mechanizace pro budovy v přes 6 do 12 m</t>
  </si>
  <si>
    <t>322723468</t>
  </si>
  <si>
    <t>https://podminky.urs.cz/item/CS_URS_2021_02/998017002</t>
  </si>
  <si>
    <t>186,18248</t>
  </si>
  <si>
    <t>PSV</t>
  </si>
  <si>
    <t>Práce a dodávky PSV</t>
  </si>
  <si>
    <t>711</t>
  </si>
  <si>
    <t>Izolace proti vodě</t>
  </si>
  <si>
    <t>101</t>
  </si>
  <si>
    <t>711193131</t>
  </si>
  <si>
    <t>Izolace proti vlhkosti na svislé ploše těsnicí kaší minerální minerální na bázi cementu a disperze dvousložková</t>
  </si>
  <si>
    <t>1021673095</t>
  </si>
  <si>
    <t>https://podminky.urs.cz/item/CS_URS_2021_02/711193131</t>
  </si>
  <si>
    <t>"1. NP za umyvadly" (1,00*1,50)*2+(2,00*1,50)</t>
  </si>
  <si>
    <t>"2. NP za umyvadly" (1,00*1,50)*1+(1,50*1,50)*2</t>
  </si>
  <si>
    <t>102</t>
  </si>
  <si>
    <t>711193121</t>
  </si>
  <si>
    <t>Izolace proti vlhkosti na vodorovné ploše těsnicí hmotou minerální na bázi cementu a disperze dvousložková</t>
  </si>
  <si>
    <t>-1744837230</t>
  </si>
  <si>
    <t>https://podminky.urs.cz/item/CS_URS_2021_02/711193121</t>
  </si>
  <si>
    <t>"2. NP" (9,92+6,17+9,20+7,11)</t>
  </si>
  <si>
    <t>103</t>
  </si>
  <si>
    <t>Rpol</t>
  </si>
  <si>
    <t>Izolace proti vodě a vlhkosti injektováním včetně všech doplňujících prací, materiálu a příslušenství včetně přesunu hmot</t>
  </si>
  <si>
    <t>147842750</t>
  </si>
  <si>
    <t>71,33</t>
  </si>
  <si>
    <t>104</t>
  </si>
  <si>
    <t>Předb. 03</t>
  </si>
  <si>
    <t>%</t>
  </si>
  <si>
    <t>1216869301</t>
  </si>
  <si>
    <t>0,04</t>
  </si>
  <si>
    <t>713</t>
  </si>
  <si>
    <t>Izolace tepelné</t>
  </si>
  <si>
    <t>105</t>
  </si>
  <si>
    <t>713121121</t>
  </si>
  <si>
    <t>Montáž izolace tepelné podlah volně kladenými rohožemi, pásy, dílci, deskami 2 vrstvy</t>
  </si>
  <si>
    <t>-1608224111</t>
  </si>
  <si>
    <t>https://podminky.urs.cz/item/CS_URS_2021_02/713121121</t>
  </si>
  <si>
    <t>"půda" (2,15*5,309)+(2,30*5,309)+(4,63*5,309)+(3,65*10,04)+(4,10*10,04)</t>
  </si>
  <si>
    <t>"půda" (9,20*12,40)-(0,50*1,90)-(0,50*2,42)</t>
  </si>
  <si>
    <t>106</t>
  </si>
  <si>
    <t>Předb 105</t>
  </si>
  <si>
    <t>Dodávka tepelně izolačních pásů v tl. 100 mm</t>
  </si>
  <si>
    <t>-906749764</t>
  </si>
  <si>
    <t>237,94*1,02</t>
  </si>
  <si>
    <t>107</t>
  </si>
  <si>
    <t>Předb 106</t>
  </si>
  <si>
    <t>Dodávka tepelně izolačních pásů v tl. 160 mm</t>
  </si>
  <si>
    <t>1783334896</t>
  </si>
  <si>
    <t>108</t>
  </si>
  <si>
    <t>713121111</t>
  </si>
  <si>
    <t>Montáž izolace tepelné podlah volně kladenými rohožemi, pásy, dílci, deskami 1 vrstva</t>
  </si>
  <si>
    <t>1116244648</t>
  </si>
  <si>
    <t>https://podminky.urs.cz/item/CS_URS_2021_02/713121111</t>
  </si>
  <si>
    <t>109</t>
  </si>
  <si>
    <t>Předb. 041</t>
  </si>
  <si>
    <t>Dodávka - podlahový polystyren v tl. 120 mm</t>
  </si>
  <si>
    <t>1941596993</t>
  </si>
  <si>
    <t>86,13*1,03</t>
  </si>
  <si>
    <t>0,6853</t>
  </si>
  <si>
    <t>110</t>
  </si>
  <si>
    <t>Předb. 05</t>
  </si>
  <si>
    <t>-335808063</t>
  </si>
  <si>
    <t>762</t>
  </si>
  <si>
    <t>Konstrukce tesařské</t>
  </si>
  <si>
    <t>111</t>
  </si>
  <si>
    <t>762511237</t>
  </si>
  <si>
    <t>Podlahové kce podkladové z desek OSB tl 25 mm broušených na pero a drážku lepených</t>
  </si>
  <si>
    <t>1690811289</t>
  </si>
  <si>
    <t>https://podminky.urs.cz/item/CS_URS_2021_02/762511237</t>
  </si>
  <si>
    <t>"2. NP" 17,27</t>
  </si>
  <si>
    <t>112</t>
  </si>
  <si>
    <t>762595001</t>
  </si>
  <si>
    <t>Spojovací prostředky pro položení dřevěných podlah a zakrytí kanálů</t>
  </si>
  <si>
    <t>-2024009210</t>
  </si>
  <si>
    <t>https://podminky.urs.cz/item/CS_URS_2021_02/762595001</t>
  </si>
  <si>
    <t>17,27</t>
  </si>
  <si>
    <t>113</t>
  </si>
  <si>
    <t>806416015</t>
  </si>
  <si>
    <t>0,06</t>
  </si>
  <si>
    <t>763</t>
  </si>
  <si>
    <t>Konstrukce suché výstavby</t>
  </si>
  <si>
    <t>114</t>
  </si>
  <si>
    <t>763111323</t>
  </si>
  <si>
    <t>SDK příčka tl 100 mm profil CW+UW 75 desky 1xDF 12,5 s izolací EI 45 Rw do 49 dB</t>
  </si>
  <si>
    <t>1121617675</t>
  </si>
  <si>
    <t>https://podminky.urs.cz/item/CS_URS_2021_02/763111323</t>
  </si>
  <si>
    <t>"půda" (1,00*2,30)*2-(0,80*1,97)+(1,80*2,30)</t>
  </si>
  <si>
    <t>115</t>
  </si>
  <si>
    <t>763131433</t>
  </si>
  <si>
    <t>Podhledy ze SDK desek protipožárních tl. 15 mm vč tepel izolace tl. do 100 mm a parozábrany</t>
  </si>
  <si>
    <t>232787357</t>
  </si>
  <si>
    <t>"půda" 1,00*1,80</t>
  </si>
  <si>
    <t>116</t>
  </si>
  <si>
    <t>763111717</t>
  </si>
  <si>
    <t>SDK příčka základní penetrační nátěr (oboustranně)</t>
  </si>
  <si>
    <t>-1276513596</t>
  </si>
  <si>
    <t>https://podminky.urs.cz/item/CS_URS_2021_02/763111717</t>
  </si>
  <si>
    <t>(1,00*2,30)*2-(0,80*1,97)+(1,80*2,30)</t>
  </si>
  <si>
    <t>(1,10*2,30)*2-(0,80*1,97)+(2,00*2,30)</t>
  </si>
  <si>
    <t>117</t>
  </si>
  <si>
    <t>763131714</t>
  </si>
  <si>
    <t>SDK podhled základní penetrační nátěr</t>
  </si>
  <si>
    <t>-615875107</t>
  </si>
  <si>
    <t>https://podminky.urs.cz/item/CS_URS_2021_02/763131714</t>
  </si>
  <si>
    <t>1,80</t>
  </si>
  <si>
    <t>118</t>
  </si>
  <si>
    <t>763161711</t>
  </si>
  <si>
    <t>SDK podkroví deska 1xA 12,5 TI 200 mm 15 kg/m3 REI 15 DP3 dvouvrstvá spodní kce profil CD+UD na krokvových závěsech</t>
  </si>
  <si>
    <t>-85990312</t>
  </si>
  <si>
    <t>https://podminky.urs.cz/item/CS_URS_2021_02/763161711</t>
  </si>
  <si>
    <t>14,40+10,18+22,33</t>
  </si>
  <si>
    <t>119</t>
  </si>
  <si>
    <t>-834929946</t>
  </si>
  <si>
    <t>46,91</t>
  </si>
  <si>
    <t>120</t>
  </si>
  <si>
    <t>Předb 107</t>
  </si>
  <si>
    <t>-1733891637</t>
  </si>
  <si>
    <t>764</t>
  </si>
  <si>
    <t>Konstrukce klempířské</t>
  </si>
  <si>
    <t>121</t>
  </si>
  <si>
    <t>764216604</t>
  </si>
  <si>
    <t>Oplechování rovných parapetů mechanicky kotvené z Pz s povrchovou úpravou rš 330 mm</t>
  </si>
  <si>
    <t>-57730859</t>
  </si>
  <si>
    <t>https://podminky.urs.cz/item/CS_URS_2021_02/764216604</t>
  </si>
  <si>
    <t>"1. NP" (1,00*6)+(1,15*15)</t>
  </si>
  <si>
    <t>"2. NP" (1,00*6)+(1,15*12)+1,216+1,138+1,116+(2,25*2)</t>
  </si>
  <si>
    <t>122</t>
  </si>
  <si>
    <t>764004863</t>
  </si>
  <si>
    <t>Demontáž svodu k dalšímu použití</t>
  </si>
  <si>
    <t>-301273838</t>
  </si>
  <si>
    <t>https://podminky.urs.cz/item/CS_URS_2021_02/764004863</t>
  </si>
  <si>
    <t>123</t>
  </si>
  <si>
    <t>764508131</t>
  </si>
  <si>
    <t>Montáž kruhového svodu</t>
  </si>
  <si>
    <t>-1331833050</t>
  </si>
  <si>
    <t>https://podminky.urs.cz/item/CS_URS_2021_02/764508131</t>
  </si>
  <si>
    <t>124</t>
  </si>
  <si>
    <t>Předb 108</t>
  </si>
  <si>
    <t>-860359666</t>
  </si>
  <si>
    <t>766</t>
  </si>
  <si>
    <t>Konstrukce truhlářské, výplně otvorů vč úpravy povrchů</t>
  </si>
  <si>
    <t>125</t>
  </si>
  <si>
    <t>Předb. 06</t>
  </si>
  <si>
    <t>D+M vstupních dveří 900/2002 vč kování vč. zárubně a samozavírače, PO EW15DP3, 1. NP</t>
  </si>
  <si>
    <t>1750711686</t>
  </si>
  <si>
    <t>126</t>
  </si>
  <si>
    <t>Předb 109</t>
  </si>
  <si>
    <t>D+M vstupních dveří na půdu vč kování vč zárubně, protipožární 1000/1850</t>
  </si>
  <si>
    <t>-351155700</t>
  </si>
  <si>
    <t>127</t>
  </si>
  <si>
    <t>Předb 110</t>
  </si>
  <si>
    <t>D+M dveří do půdního prostoru vč kování vč zárubně, protipožární 800/1970</t>
  </si>
  <si>
    <t>-1318189524</t>
  </si>
  <si>
    <t>128</t>
  </si>
  <si>
    <t>Předb. 07</t>
  </si>
  <si>
    <t>D+M vnitřních dveří vč kování 950/1750 vč. zárubně</t>
  </si>
  <si>
    <t>359264149</t>
  </si>
  <si>
    <t>"1. PP" 2</t>
  </si>
  <si>
    <t>129</t>
  </si>
  <si>
    <t>Předb. 08</t>
  </si>
  <si>
    <t>D+M vnitřních dveří 2kř. vč kování 1200/2400, vč. zárubní</t>
  </si>
  <si>
    <t>1814536281</t>
  </si>
  <si>
    <t>"1. NP" 2</t>
  </si>
  <si>
    <t>130</t>
  </si>
  <si>
    <t>Předb 111</t>
  </si>
  <si>
    <t>D+M vnitřních dveří 2kř. vč kování 1000/2400, vč zárubní</t>
  </si>
  <si>
    <t>-2026666402</t>
  </si>
  <si>
    <t>"2. NP" 2</t>
  </si>
  <si>
    <t>131</t>
  </si>
  <si>
    <t>Předb 112</t>
  </si>
  <si>
    <t>D+M vnitřních dveří 2kř. vč kování 1150/2400, vč zárubní</t>
  </si>
  <si>
    <t>-1240677694</t>
  </si>
  <si>
    <t>132</t>
  </si>
  <si>
    <t>Předb 113</t>
  </si>
  <si>
    <t>D+M vnitřních dveří 2kř. vč kování 1150/2400, vč zárubní - lítačky</t>
  </si>
  <si>
    <t>821841954</t>
  </si>
  <si>
    <t>133</t>
  </si>
  <si>
    <t>Předb. 09</t>
  </si>
  <si>
    <t>D+M vnitřních dveří vč kování 800/197</t>
  </si>
  <si>
    <t>1596094255</t>
  </si>
  <si>
    <t>"1. NP" 5</t>
  </si>
  <si>
    <t>134</t>
  </si>
  <si>
    <t>Předb. 10</t>
  </si>
  <si>
    <t>D+M vnitřních dveří vč kování 700/1970</t>
  </si>
  <si>
    <t>602162842</t>
  </si>
  <si>
    <t>"2. NP" 7</t>
  </si>
  <si>
    <t>135</t>
  </si>
  <si>
    <t>Předb. 11</t>
  </si>
  <si>
    <t>D+M vnitřních dveří vč kování 900/1920 (do 1. PP)</t>
  </si>
  <si>
    <t>-2005841137</t>
  </si>
  <si>
    <t>"1. NP" 1</t>
  </si>
  <si>
    <t>136</t>
  </si>
  <si>
    <t>Předb. 12</t>
  </si>
  <si>
    <t>D+M dřevěných oken 1000/1500</t>
  </si>
  <si>
    <t>212863364</t>
  </si>
  <si>
    <t>"1. NP" 3</t>
  </si>
  <si>
    <t>137</t>
  </si>
  <si>
    <t>Předb. 15</t>
  </si>
  <si>
    <t>D+M dřevěných oken 1150/2150</t>
  </si>
  <si>
    <t>-1444175046</t>
  </si>
  <si>
    <t>138</t>
  </si>
  <si>
    <t>Předb. 25</t>
  </si>
  <si>
    <t>D+M dřevěných oken 1000/1200</t>
  </si>
  <si>
    <t>1230914110</t>
  </si>
  <si>
    <t>139</t>
  </si>
  <si>
    <t>Předb. 16</t>
  </si>
  <si>
    <t>D+M dřevěné stěny s 2kř. dveřmi 1300/2350, rozměr celé stěny: 2200/3540 mm</t>
  </si>
  <si>
    <t>-1610497880</t>
  </si>
  <si>
    <t>140</t>
  </si>
  <si>
    <t>Předb. 18</t>
  </si>
  <si>
    <t>D+M vnitřních parapetů lamino deska tl. 22 mm, oblá čelní hrana</t>
  </si>
  <si>
    <t>-1906797461</t>
  </si>
  <si>
    <t>"1. NP" (1,00*5)+(1,15*9)</t>
  </si>
  <si>
    <t>"2. NP" (1,00*6)+(1,15*12)+1,216+1,138+1,116</t>
  </si>
  <si>
    <t>141</t>
  </si>
  <si>
    <t>Předb. 19</t>
  </si>
  <si>
    <t>Repase 2kř. vstupních dveří do objektu 1450/2650 mm</t>
  </si>
  <si>
    <t>-1329361856</t>
  </si>
  <si>
    <t>142</t>
  </si>
  <si>
    <t>761611111</t>
  </si>
  <si>
    <t>Okno zděné ze skleněných tvárnic 190x190x80 mm bezbarvých lesklých dezén mřížka</t>
  </si>
  <si>
    <t>-465735181</t>
  </si>
  <si>
    <t>https://podminky.urs.cz/item/CS_URS_2021_02/761611111</t>
  </si>
  <si>
    <t>(1,15*1,06)+(2,25*2,25)*2</t>
  </si>
  <si>
    <t>771</t>
  </si>
  <si>
    <t>Dlažby a obklady</t>
  </si>
  <si>
    <t>143</t>
  </si>
  <si>
    <t>771151011</t>
  </si>
  <si>
    <t>Samonivelační stěrka podlah pevnosti 20 MPa tl 3 mm</t>
  </si>
  <si>
    <t>812915303</t>
  </si>
  <si>
    <t>https://podminky.urs.cz/item/CS_URS_2021_02/771151011</t>
  </si>
  <si>
    <t>"2. NP" 9,92+6,17+9,20+7,11</t>
  </si>
  <si>
    <t>144</t>
  </si>
  <si>
    <t>771121011</t>
  </si>
  <si>
    <t>Nátěr penetrační na podlahu</t>
  </si>
  <si>
    <t>-977060438</t>
  </si>
  <si>
    <t>https://podminky.urs.cz/item/CS_URS_2021_02/771121011</t>
  </si>
  <si>
    <t>55,88</t>
  </si>
  <si>
    <t>145</t>
  </si>
  <si>
    <t>771574113</t>
  </si>
  <si>
    <t>Montáž podlah keramických hladkých lepených flexibilním lepidlem přes 12 do 19 ks/m2</t>
  </si>
  <si>
    <t>-1684600755</t>
  </si>
  <si>
    <t>https://podminky.urs.cz/item/CS_URS_2021_02/771574113</t>
  </si>
  <si>
    <t>146</t>
  </si>
  <si>
    <t>771579198</t>
  </si>
  <si>
    <t>Příplatek na tmel a spárovací hmotu</t>
  </si>
  <si>
    <t>-309374089</t>
  </si>
  <si>
    <t>23,48</t>
  </si>
  <si>
    <t>32,40</t>
  </si>
  <si>
    <t>147</t>
  </si>
  <si>
    <t>Předb. 20</t>
  </si>
  <si>
    <t>Dodávka dlažby</t>
  </si>
  <si>
    <t>1871807074</t>
  </si>
  <si>
    <t>23,48*1,10</t>
  </si>
  <si>
    <t>32,40*1,10</t>
  </si>
  <si>
    <t>148</t>
  </si>
  <si>
    <t>781591111</t>
  </si>
  <si>
    <t>Penetrace podkladu pod obklady</t>
  </si>
  <si>
    <t>-1336326072</t>
  </si>
  <si>
    <t>"technická místnost" (3,29*2,10)*2+(2,34*2,10)*2-(0,70*1,97)</t>
  </si>
  <si>
    <t>"úklid" (1,39*2,10)*4+(1,13*2,10)*2+(0,95*2,10)*2-(0,90*1,97)-(0,85*2,10)*2</t>
  </si>
  <si>
    <t>"WC" (1,13*2,10)*2+(2,10*2,10)*2-(0,80*1,97)+(1,05*2,10)*2+(2,10*2,10)*2-(0,80*1,97)</t>
  </si>
  <si>
    <t>"WC" (2,28*2,10)*2+(1,30*2,10)*2-(0,80*1,97)</t>
  </si>
  <si>
    <t>"WC" (1,95*2,10)*2+(2,28*2,10)*2-(0,80*1,97)</t>
  </si>
  <si>
    <t>"2. NP" (2,34*2,10)*2+(1,00*2,10)*2-(0,70*1,97)</t>
  </si>
  <si>
    <t>"2. NP" (1,24*2,10)*2+(3,051*2,10)*2-(0,70*1,97)*4</t>
  </si>
  <si>
    <t>"2. NP" (1,70*2,10)*2*2+(1,00*2,10)*2*2-(0,70*1,97)*2</t>
  </si>
  <si>
    <t>"2. NP" (2,849*2,10)*2+(2,34*2,10)*2-(0,70*1,97)-(1,15*2,40)</t>
  </si>
  <si>
    <t>"2. NP" (0,50+5,97+0,50)*0,60</t>
  </si>
  <si>
    <t>"2. NP" (1,09*2,10)*2*2+(1,64*2,10)*2*2-(0,70*1,97)*2</t>
  </si>
  <si>
    <t>"2. NP" (2,40*2,10)*2+(2,28*2,10)*2-(0,70*1,97)*3</t>
  </si>
  <si>
    <t>"2. NP" (2,90*2,10)*2+(2,28*2,10)*2-(0,70*1,97)-(1,15*2,40)</t>
  </si>
  <si>
    <t>149</t>
  </si>
  <si>
    <t>781474112</t>
  </si>
  <si>
    <t>Montáž obkladů vnitřních keramických hladkých přes 9 do 12 ks/m2 lepených flexibilním lepidlem</t>
  </si>
  <si>
    <t>117593715</t>
  </si>
  <si>
    <t>https://podminky.urs.cz/item/CS_URS_2021_02/781474112</t>
  </si>
  <si>
    <t>90,63</t>
  </si>
  <si>
    <t>120,224</t>
  </si>
  <si>
    <t>781579198</t>
  </si>
  <si>
    <t>1464686133</t>
  </si>
  <si>
    <t>151</t>
  </si>
  <si>
    <t>Předb. 21</t>
  </si>
  <si>
    <t>Dodávka obkladů</t>
  </si>
  <si>
    <t>-1487103041</t>
  </si>
  <si>
    <t>90,63*1,10</t>
  </si>
  <si>
    <t>120,224*1,10</t>
  </si>
  <si>
    <t>152</t>
  </si>
  <si>
    <t>Předb. 22</t>
  </si>
  <si>
    <t>326833816</t>
  </si>
  <si>
    <t>775</t>
  </si>
  <si>
    <t>Podlahy skládané</t>
  </si>
  <si>
    <t>153</t>
  </si>
  <si>
    <t>Předb. 23</t>
  </si>
  <si>
    <t>D+M laminátových podlah dle výběru investora vč. soklíků a systémových doplňků</t>
  </si>
  <si>
    <t>5030073</t>
  </si>
  <si>
    <t>22,33+63,80</t>
  </si>
  <si>
    <t>"2. NP" 17,27+67,97</t>
  </si>
  <si>
    <t>154</t>
  </si>
  <si>
    <t>775591191</t>
  </si>
  <si>
    <t>Montáž podložky vyrovnávací a tlumící pro plovoucí podlahy</t>
  </si>
  <si>
    <t>-1368478788</t>
  </si>
  <si>
    <t>https://podminky.urs.cz/item/CS_URS_2021_02/775591191</t>
  </si>
  <si>
    <t>86,13</t>
  </si>
  <si>
    <t>85,24</t>
  </si>
  <si>
    <t>155</t>
  </si>
  <si>
    <t>Předb. 24</t>
  </si>
  <si>
    <t>Dodávka vyrovnávací a tlumící podložky</t>
  </si>
  <si>
    <t>-1257124363</t>
  </si>
  <si>
    <t>92,51</t>
  </si>
  <si>
    <t>156</t>
  </si>
  <si>
    <t>-81528021</t>
  </si>
  <si>
    <t>784</t>
  </si>
  <si>
    <t>Malby a nátěry</t>
  </si>
  <si>
    <t>157</t>
  </si>
  <si>
    <t>784211121</t>
  </si>
  <si>
    <t>Dvojnásobné bílé malby ze směsí za mokra středně oděruvzdorných v místnostech v do 3,80 m</t>
  </si>
  <si>
    <t>-2121212570</t>
  </si>
  <si>
    <t>https://podminky.urs.cz/item/CS_URS_2021_02/784211121</t>
  </si>
  <si>
    <t>998,88+181,433+15,248+1,80+46,91</t>
  </si>
  <si>
    <t>158</t>
  </si>
  <si>
    <t>784211121a</t>
  </si>
  <si>
    <t>Malby z tekutých malířských směsí vč penetrace podkladu v 1. PP</t>
  </si>
  <si>
    <t>-17679355</t>
  </si>
  <si>
    <t>"1. PP" 97,54+35,77</t>
  </si>
  <si>
    <t>VRN</t>
  </si>
  <si>
    <t>Vedlejší rozpočtové náklady</t>
  </si>
  <si>
    <t>VRN3</t>
  </si>
  <si>
    <t>Zařízení staveniště</t>
  </si>
  <si>
    <t>159</t>
  </si>
  <si>
    <t>032803000</t>
  </si>
  <si>
    <t>Vybavení staveniště</t>
  </si>
  <si>
    <t>soubor</t>
  </si>
  <si>
    <t>1024</t>
  </si>
  <si>
    <t>-1534615699</t>
  </si>
  <si>
    <t>https://podminky.urs.cz/item/CS_URS_2021_02/032803000</t>
  </si>
  <si>
    <t>160</t>
  </si>
  <si>
    <t>039103000</t>
  </si>
  <si>
    <t>Rozebrání, bourání a odvoz zařízení staveniště</t>
  </si>
  <si>
    <t>1038990885</t>
  </si>
  <si>
    <t>https://podminky.urs.cz/item/CS_URS_2021_02/039103000</t>
  </si>
  <si>
    <t>161</t>
  </si>
  <si>
    <t>039203000</t>
  </si>
  <si>
    <t>Úprava terénu po zrušení zařízení staveniště</t>
  </si>
  <si>
    <t>-764368158</t>
  </si>
  <si>
    <t>https://podminky.urs.cz/item/CS_URS_2021_02/039203000</t>
  </si>
  <si>
    <t>2020_27_02 - Domovní plynovod</t>
  </si>
  <si>
    <t xml:space="preserve">    723 - Zdravotechnika - vnitřní plynovod</t>
  </si>
  <si>
    <t xml:space="preserve">    734 - Ústřední vytápění - armatury</t>
  </si>
  <si>
    <t xml:space="preserve">    783 - Dokončovací práce - nátěry</t>
  </si>
  <si>
    <t>723</t>
  </si>
  <si>
    <t>Zdravotechnika - vnitřní plynovod</t>
  </si>
  <si>
    <t>723111202</t>
  </si>
  <si>
    <t>Potrubí ocelové závitové černé bezešvé svařované běžné DN 15</t>
  </si>
  <si>
    <t>645319933</t>
  </si>
  <si>
    <t>https://podminky.urs.cz/item/CS_URS_2021_02/723111202</t>
  </si>
  <si>
    <t>723111203</t>
  </si>
  <si>
    <t>Potrubí ocelové závitové černé bezešvé svařované běžné DN 20</t>
  </si>
  <si>
    <t>-560250545</t>
  </si>
  <si>
    <t>https://podminky.urs.cz/item/CS_URS_2021_02/723111203</t>
  </si>
  <si>
    <t>723111204</t>
  </si>
  <si>
    <t>Potrubí ocelové závitové černé bezešvé svařované běžné DN 25</t>
  </si>
  <si>
    <t>1904043892</t>
  </si>
  <si>
    <t>https://podminky.urs.cz/item/CS_URS_2021_02/723111204</t>
  </si>
  <si>
    <t>723111205</t>
  </si>
  <si>
    <t>Potrubí ocelové závitové černé bezešvé svařované běžné DN 32</t>
  </si>
  <si>
    <t>1471181420</t>
  </si>
  <si>
    <t>https://podminky.urs.cz/item/CS_URS_2021_02/723111205</t>
  </si>
  <si>
    <t>723150367</t>
  </si>
  <si>
    <t>Chránička D 57x3,2 mm</t>
  </si>
  <si>
    <t>-1735844021</t>
  </si>
  <si>
    <t>https://podminky.urs.cz/item/CS_URS_2021_02/723150367</t>
  </si>
  <si>
    <t>723160204</t>
  </si>
  <si>
    <t>Přípojka k plynoměru spojované na závit bez ochozu G 1"</t>
  </si>
  <si>
    <t>-2111631743</t>
  </si>
  <si>
    <t>https://podminky.urs.cz/item/CS_URS_2021_02/723160204</t>
  </si>
  <si>
    <t>723160334</t>
  </si>
  <si>
    <t>Rozpěrka přípojek plynoměru G 1"</t>
  </si>
  <si>
    <t>-1412964926</t>
  </si>
  <si>
    <t>https://podminky.urs.cz/item/CS_URS_2021_02/723160334</t>
  </si>
  <si>
    <t>723190203</t>
  </si>
  <si>
    <t>Přípojka plynovodní ocelová závitová černá bezešvá spojovaná na závit běžná DN 20</t>
  </si>
  <si>
    <t>-1199085075</t>
  </si>
  <si>
    <t>https://podminky.urs.cz/item/CS_URS_2021_02/723190203</t>
  </si>
  <si>
    <t>723190251</t>
  </si>
  <si>
    <t>Výpustky plynovodní vedení a upevnění DN 15</t>
  </si>
  <si>
    <t>-616513410</t>
  </si>
  <si>
    <t>https://podminky.urs.cz/item/CS_URS_2021_02/723190251</t>
  </si>
  <si>
    <t>723213223</t>
  </si>
  <si>
    <t>Kohout kulový přímý s 2x vnitřním závitem chromovaný R250D 1/2"</t>
  </si>
  <si>
    <t>1997709798</t>
  </si>
  <si>
    <t>723213224</t>
  </si>
  <si>
    <t>Kohout kulový přímý s 2x vnitřním závitem chromovaný R250D 3/4"</t>
  </si>
  <si>
    <t>803559289</t>
  </si>
  <si>
    <t>723213225</t>
  </si>
  <si>
    <t>Kohout kulový přímý s 2x vnitřním závitem chromovaný R250D 1"</t>
  </si>
  <si>
    <t>615474428</t>
  </si>
  <si>
    <t>723213226</t>
  </si>
  <si>
    <t>Kohout kulový přímý s 2x vnitřním závitem chromovaný R250D 5/4"</t>
  </si>
  <si>
    <t>-448903345</t>
  </si>
  <si>
    <t>723239153</t>
  </si>
  <si>
    <t>Zemní práce - výkop dom. plyn. zem. tř. 3 0,5x0,8x52 bm, pískové lože, zhutnění, vč. plyn. potrubí rPe40</t>
  </si>
  <si>
    <t>222360709</t>
  </si>
  <si>
    <t>723239154</t>
  </si>
  <si>
    <t>Betonová (zděná) skříň hlavního uzávěru plynu, vč. dvířek 0,6x0,6 m, beton. základ hl. min. 1,2 m</t>
  </si>
  <si>
    <t>1123757868</t>
  </si>
  <si>
    <t>998723202</t>
  </si>
  <si>
    <t>Přesun hmot procentní pro vnitřní plynovod v objektech v přes 6 do 12 m</t>
  </si>
  <si>
    <t>1182654390</t>
  </si>
  <si>
    <t>https://podminky.urs.cz/item/CS_URS_2021_02/998723202</t>
  </si>
  <si>
    <t>734</t>
  </si>
  <si>
    <t>Ústřední vytápění - armatury</t>
  </si>
  <si>
    <t>734261233</t>
  </si>
  <si>
    <t>Šroubení topenářské přímé G 1/2 PN 16 do 120°C</t>
  </si>
  <si>
    <t>1788197392</t>
  </si>
  <si>
    <t>https://podminky.urs.cz/item/CS_URS_2021_02/734261233</t>
  </si>
  <si>
    <t>734261234</t>
  </si>
  <si>
    <t>Šroubení topenářské přímé G 3/4 PN 16 do 120°C</t>
  </si>
  <si>
    <t>-1712957370</t>
  </si>
  <si>
    <t>https://podminky.urs.cz/item/CS_URS_2021_02/734261234</t>
  </si>
  <si>
    <t>783</t>
  </si>
  <si>
    <t>Dokončovací práce - nátěry</t>
  </si>
  <si>
    <t>000541</t>
  </si>
  <si>
    <t>Domovní plynovod - tlaková zkouška, výchozí revize</t>
  </si>
  <si>
    <t>-1098902131</t>
  </si>
  <si>
    <t>783425412</t>
  </si>
  <si>
    <t>Nátěry syntetické potrubí do DN 50 barva dražší 1x antikorozní, 1x základní, 2x email</t>
  </si>
  <si>
    <t>-70527283</t>
  </si>
  <si>
    <t>000352</t>
  </si>
  <si>
    <t>Zednické výpomoce, prostupy potrubí zdí</t>
  </si>
  <si>
    <t>1284648480</t>
  </si>
  <si>
    <t>000650</t>
  </si>
  <si>
    <t>Doprava</t>
  </si>
  <si>
    <t>-1688311719</t>
  </si>
  <si>
    <t>HZS 0009</t>
  </si>
  <si>
    <t>HZS - Provozní režie</t>
  </si>
  <si>
    <t>-1168257661</t>
  </si>
  <si>
    <t>2020_27_03 - Elektroinstalace</t>
  </si>
  <si>
    <t>M - M</t>
  </si>
  <si>
    <t xml:space="preserve">    101 - Všeobecně</t>
  </si>
  <si>
    <t xml:space="preserve">    102 - Rozvaděč RH</t>
  </si>
  <si>
    <t xml:space="preserve">    104 - Svítidla</t>
  </si>
  <si>
    <t xml:space="preserve">    105 - Demontáže</t>
  </si>
  <si>
    <t xml:space="preserve">    106 - Elektromontáže</t>
  </si>
  <si>
    <t xml:space="preserve">    107 - Společná televizní anténa</t>
  </si>
  <si>
    <t xml:space="preserve">    108 - Datové a sdělovací zařízení</t>
  </si>
  <si>
    <t xml:space="preserve">    109 - Rozvod EZS</t>
  </si>
  <si>
    <t xml:space="preserve">    110 - Dodávka elektroměrového rozvaděče</t>
  </si>
  <si>
    <t>Všeobecně</t>
  </si>
  <si>
    <t>1011</t>
  </si>
  <si>
    <t>1206413658</t>
  </si>
  <si>
    <t>1012</t>
  </si>
  <si>
    <t>Koordinace s ostatními profesemi</t>
  </si>
  <si>
    <t>-1922308003</t>
  </si>
  <si>
    <t>1013</t>
  </si>
  <si>
    <t>Projekt skutečného provedení</t>
  </si>
  <si>
    <t>190473803</t>
  </si>
  <si>
    <t>1014</t>
  </si>
  <si>
    <t>Použití lešení</t>
  </si>
  <si>
    <t>-1493943868</t>
  </si>
  <si>
    <t>1015</t>
  </si>
  <si>
    <t>Poplatek za navýšení hl. jističe z 3x25 na 3x50A</t>
  </si>
  <si>
    <t>ampér</t>
  </si>
  <si>
    <t>1288540665</t>
  </si>
  <si>
    <t>Rozvaděč RH</t>
  </si>
  <si>
    <t>1021</t>
  </si>
  <si>
    <t>zapuštěný rám s dveřmi 1195x590x250 mm IP30/20</t>
  </si>
  <si>
    <t>1818842272</t>
  </si>
  <si>
    <t>1022</t>
  </si>
  <si>
    <t>konstrukce instalační</t>
  </si>
  <si>
    <t>290019262</t>
  </si>
  <si>
    <t>1023</t>
  </si>
  <si>
    <t>Hlavní vypínač 3P 100A + cívka 230V + přepínací kontakt</t>
  </si>
  <si>
    <t>1685143682</t>
  </si>
  <si>
    <t>pojistkový odpínač 3P 50A</t>
  </si>
  <si>
    <t>-1320476778</t>
  </si>
  <si>
    <t>1025</t>
  </si>
  <si>
    <t>pojistka válcová 14x51 50A</t>
  </si>
  <si>
    <t>-879899700</t>
  </si>
  <si>
    <t>1026</t>
  </si>
  <si>
    <t>kontrolka LED M22 bílá</t>
  </si>
  <si>
    <t>322079658</t>
  </si>
  <si>
    <t>1027</t>
  </si>
  <si>
    <t>kontrolka LED M22 rudá</t>
  </si>
  <si>
    <t>-1428167668</t>
  </si>
  <si>
    <t>1028</t>
  </si>
  <si>
    <t>sběrnice 3L+N 80A délka 1 m</t>
  </si>
  <si>
    <t>-393339254</t>
  </si>
  <si>
    <t>1,8</t>
  </si>
  <si>
    <t>1029</t>
  </si>
  <si>
    <t>sběrnice 3L 80A délka 1 m</t>
  </si>
  <si>
    <t>-2060672188</t>
  </si>
  <si>
    <t>0,6</t>
  </si>
  <si>
    <t>1030</t>
  </si>
  <si>
    <t>sběrnice N 80A délka 1 m</t>
  </si>
  <si>
    <t>-1393806729</t>
  </si>
  <si>
    <t>1031</t>
  </si>
  <si>
    <t>sběrnice PE 80A délka 1 m</t>
  </si>
  <si>
    <t>-742541692</t>
  </si>
  <si>
    <t>1032</t>
  </si>
  <si>
    <t>tlačítko rudé M22</t>
  </si>
  <si>
    <t>-1436945107</t>
  </si>
  <si>
    <t>1033</t>
  </si>
  <si>
    <t>svodič přepětí BC TN-C 275/25&lt;1,5kV</t>
  </si>
  <si>
    <t>302643141</t>
  </si>
  <si>
    <t>1034</t>
  </si>
  <si>
    <t>svorkovnice RS2,5</t>
  </si>
  <si>
    <t>430112611</t>
  </si>
  <si>
    <t>1035</t>
  </si>
  <si>
    <t>relé 230V 1x přepínací kontakt včetně patice na DIN lištu</t>
  </si>
  <si>
    <t>654200907</t>
  </si>
  <si>
    <t>1036</t>
  </si>
  <si>
    <t>třífázový digitální elektroměr 1 tarif přímý do 65A na DIN lištu</t>
  </si>
  <si>
    <t>-87327830</t>
  </si>
  <si>
    <t>1037</t>
  </si>
  <si>
    <t>zásuvka soklová 230V 16A</t>
  </si>
  <si>
    <t>1399941437</t>
  </si>
  <si>
    <t>1038</t>
  </si>
  <si>
    <t>jistič B4/1 10kA</t>
  </si>
  <si>
    <t>1473106353</t>
  </si>
  <si>
    <t>1039</t>
  </si>
  <si>
    <t>jistič B10/1 10kA</t>
  </si>
  <si>
    <t>512</t>
  </si>
  <si>
    <t>1539025716</t>
  </si>
  <si>
    <t>1058</t>
  </si>
  <si>
    <t>jistič s chráničem B10/1N0,03A 10kA</t>
  </si>
  <si>
    <t>-1065608151</t>
  </si>
  <si>
    <t>1920</t>
  </si>
  <si>
    <t>jistič B16/1 10kA</t>
  </si>
  <si>
    <t>589026783</t>
  </si>
  <si>
    <t>1059</t>
  </si>
  <si>
    <t>jistič s chráničem B16/1N0,03A 10kA</t>
  </si>
  <si>
    <t>1693717445</t>
  </si>
  <si>
    <t>1060</t>
  </si>
  <si>
    <t>jistič C10/1 10kA</t>
  </si>
  <si>
    <t>770063125</t>
  </si>
  <si>
    <t>1061</t>
  </si>
  <si>
    <t>jistič C16/1 16kA</t>
  </si>
  <si>
    <t>-483399089</t>
  </si>
  <si>
    <t>1062</t>
  </si>
  <si>
    <t>jistič s chráničem C16/3N0,03A 10 kA</t>
  </si>
  <si>
    <t>191777924</t>
  </si>
  <si>
    <t>1063</t>
  </si>
  <si>
    <t>jistič B20/3N 0,03A 10kA</t>
  </si>
  <si>
    <t>-1313302543</t>
  </si>
  <si>
    <t>1064</t>
  </si>
  <si>
    <t>jistič C20/3 10 kA</t>
  </si>
  <si>
    <t>1515272530</t>
  </si>
  <si>
    <t>1065</t>
  </si>
  <si>
    <t>časové relé 230V Ac 1 přepínací kontakt 10A</t>
  </si>
  <si>
    <t>-1213093494</t>
  </si>
  <si>
    <t>1066</t>
  </si>
  <si>
    <t>spínač s dálkovým ovládáním 230V Ac 1x zap. Kontakt</t>
  </si>
  <si>
    <t>-1021410673</t>
  </si>
  <si>
    <t>1067</t>
  </si>
  <si>
    <t>štítek popisný označovací</t>
  </si>
  <si>
    <t>1008551941</t>
  </si>
  <si>
    <t>1068</t>
  </si>
  <si>
    <t>štítek pozor el. zařízení, hl. vypínač</t>
  </si>
  <si>
    <t>-352175102</t>
  </si>
  <si>
    <t>1069</t>
  </si>
  <si>
    <t>vodiče na propojení CY25, 10, 2,5, 1,5</t>
  </si>
  <si>
    <t>set</t>
  </si>
  <si>
    <t>942749066</t>
  </si>
  <si>
    <t>1070</t>
  </si>
  <si>
    <t>lišta DIN délka 1 m</t>
  </si>
  <si>
    <t>-1195319514</t>
  </si>
  <si>
    <t>Svítidla</t>
  </si>
  <si>
    <t>2071</t>
  </si>
  <si>
    <t>venkovní LED svítidlo 4,2W IP44 3000K šedostříbrné, ozn. J</t>
  </si>
  <si>
    <t>-1443774470</t>
  </si>
  <si>
    <t>2072</t>
  </si>
  <si>
    <t>přisazené čtvercové LED svítidlo 1800/840 13W IP54 4000K, ozn. E</t>
  </si>
  <si>
    <t>2024649423</t>
  </si>
  <si>
    <t>2073</t>
  </si>
  <si>
    <t>přisazené čtvercové LED svítidlo 3600/840 27W IP54 4000K, ozn. G</t>
  </si>
  <si>
    <t>-1889968439</t>
  </si>
  <si>
    <t>2074</t>
  </si>
  <si>
    <t>přisazené LED svítidlo 2,4ft 6400/840 42W, IP40 4000K, ozn. I</t>
  </si>
  <si>
    <t>-616775848</t>
  </si>
  <si>
    <t>2075</t>
  </si>
  <si>
    <t>přisazené LED svítidlo -3480-3K 2xLED13,5 IP40 3000K, ozn. A</t>
  </si>
  <si>
    <t>1642898053</t>
  </si>
  <si>
    <t>2076</t>
  </si>
  <si>
    <t>přisazené LED svítidlo průmyslové 2,2ft 3200/840, 32W IP65 4000K, ozn. D</t>
  </si>
  <si>
    <t>-971938686</t>
  </si>
  <si>
    <t>2077</t>
  </si>
  <si>
    <t>přisazené LED svítidlo 2,4ft 5200/840 35W, IP20 4000K, ozn. B</t>
  </si>
  <si>
    <t>-833706450</t>
  </si>
  <si>
    <t>2078</t>
  </si>
  <si>
    <t>přisazené LED svítidlo 2,5ft 8000/840 53W, IP20 4000K, ozn. C</t>
  </si>
  <si>
    <t>1426700402</t>
  </si>
  <si>
    <t>2079</t>
  </si>
  <si>
    <t>přisazené LED svítidlo sv. pro sportoviště K-LEDCG14K 840, 4000K 92W IP65, ozn. K</t>
  </si>
  <si>
    <t>-1231260255</t>
  </si>
  <si>
    <t>2080</t>
  </si>
  <si>
    <t>nouz. sv. vestavné pro nasvětlení únik. cest M1hAt 10W IP20 (NvC)</t>
  </si>
  <si>
    <t>-1462919025</t>
  </si>
  <si>
    <t>2081</t>
  </si>
  <si>
    <t>nouz. sv. přsazené (nástěnné) směr úniku M1hAt 10W IP20 (Pikt)</t>
  </si>
  <si>
    <t>850203201</t>
  </si>
  <si>
    <t>2082</t>
  </si>
  <si>
    <t>fotoluminescenční cedule s piktogramem</t>
  </si>
  <si>
    <t>1055693936</t>
  </si>
  <si>
    <t>1094</t>
  </si>
  <si>
    <t>recyklační poplatek svítidlo</t>
  </si>
  <si>
    <t>186814265</t>
  </si>
  <si>
    <t>Demontáže</t>
  </si>
  <si>
    <t>1071</t>
  </si>
  <si>
    <t>odborná demontáž stávající el. instalace objektu</t>
  </si>
  <si>
    <t>-861130306</t>
  </si>
  <si>
    <t>1072</t>
  </si>
  <si>
    <t>odborná demontáž stáv. elektroměrového rozvaděče ocep- 5 polí</t>
  </si>
  <si>
    <t>1451064466</t>
  </si>
  <si>
    <t>Elektromontáže</t>
  </si>
  <si>
    <t>1074</t>
  </si>
  <si>
    <t>ventilátor s doběhem</t>
  </si>
  <si>
    <t>2099806252</t>
  </si>
  <si>
    <t>1075.1</t>
  </si>
  <si>
    <t>infra čidlo pohybu 270st. 10A IP40</t>
  </si>
  <si>
    <t>1865773431</t>
  </si>
  <si>
    <t>1076.1</t>
  </si>
  <si>
    <t>infračidlo pohybu 270st. 10A IP44</t>
  </si>
  <si>
    <t>-690912973</t>
  </si>
  <si>
    <t>1077.1</t>
  </si>
  <si>
    <t>vypínač č.1 10A IP44 komplet</t>
  </si>
  <si>
    <t>296797962</t>
  </si>
  <si>
    <t>1078.1</t>
  </si>
  <si>
    <t>vypínač č.6 10A IP44 komplet</t>
  </si>
  <si>
    <t>58835885</t>
  </si>
  <si>
    <t>1079</t>
  </si>
  <si>
    <t>vypínač č.1 10A IP40 komplet</t>
  </si>
  <si>
    <t>429110044</t>
  </si>
  <si>
    <t>1080</t>
  </si>
  <si>
    <t>-188628733</t>
  </si>
  <si>
    <t>1081</t>
  </si>
  <si>
    <t>vypínač č.5 10A IP40 komplet</t>
  </si>
  <si>
    <t>653045186</t>
  </si>
  <si>
    <t>1082</t>
  </si>
  <si>
    <t>vypínač č.6 10A IP40 komplet</t>
  </si>
  <si>
    <t>455354242</t>
  </si>
  <si>
    <t>1083</t>
  </si>
  <si>
    <t>zásuvka 400V 16A IP44 na povrch</t>
  </si>
  <si>
    <t>-2012431713</t>
  </si>
  <si>
    <t>1086</t>
  </si>
  <si>
    <t>zásuvka 230V 16A clonky IP20 komplet</t>
  </si>
  <si>
    <t>-1186314580</t>
  </si>
  <si>
    <t>1087</t>
  </si>
  <si>
    <t>zásuvka 230V 16A T3 clonky IP20 komplet</t>
  </si>
  <si>
    <t>-1281478901</t>
  </si>
  <si>
    <t>1088</t>
  </si>
  <si>
    <t>zásuvka 230V 16A IP44 clonky komplet</t>
  </si>
  <si>
    <t>-508815597</t>
  </si>
  <si>
    <t>1089.1</t>
  </si>
  <si>
    <t>krabice + zapojení zdroje pro pisoár</t>
  </si>
  <si>
    <t>-1391517715</t>
  </si>
  <si>
    <t>1089</t>
  </si>
  <si>
    <t>trubka DN 20 mm tuhá</t>
  </si>
  <si>
    <t>-755372563</t>
  </si>
  <si>
    <t>1090.1</t>
  </si>
  <si>
    <t>příchytka pevné trubky DN20</t>
  </si>
  <si>
    <t>-1797106120</t>
  </si>
  <si>
    <t>1090</t>
  </si>
  <si>
    <t>kryt koncový PK170x70D</t>
  </si>
  <si>
    <t>-1564638857</t>
  </si>
  <si>
    <t>1091.1</t>
  </si>
  <si>
    <t xml:space="preserve">sběrna MET v krabici </t>
  </si>
  <si>
    <t>-1243638533</t>
  </si>
  <si>
    <t>1092.1</t>
  </si>
  <si>
    <t>krabice U16</t>
  </si>
  <si>
    <t>1263764533</t>
  </si>
  <si>
    <t>1093.1</t>
  </si>
  <si>
    <t>krabice U21</t>
  </si>
  <si>
    <t>-1822127038</t>
  </si>
  <si>
    <t>1097</t>
  </si>
  <si>
    <t>krabice KU1902 s víčkem</t>
  </si>
  <si>
    <t>1870222847</t>
  </si>
  <si>
    <t>1098</t>
  </si>
  <si>
    <t>krabice KU1901</t>
  </si>
  <si>
    <t>-1205796830</t>
  </si>
  <si>
    <t>1099</t>
  </si>
  <si>
    <t>krabice KR97/5</t>
  </si>
  <si>
    <t>132634798</t>
  </si>
  <si>
    <t>1100</t>
  </si>
  <si>
    <t>kabel CYKY-J 4x25</t>
  </si>
  <si>
    <t>902350599</t>
  </si>
  <si>
    <t>1101</t>
  </si>
  <si>
    <t>kabel CYKY-J 3x1,5</t>
  </si>
  <si>
    <t>-1160559674</t>
  </si>
  <si>
    <t>845</t>
  </si>
  <si>
    <t>1102</t>
  </si>
  <si>
    <t>kabel CYKY-O 3x1,5</t>
  </si>
  <si>
    <t>-2100498382</t>
  </si>
  <si>
    <t>1103</t>
  </si>
  <si>
    <t>kabel CYKY-J 5x1,5</t>
  </si>
  <si>
    <t>243354810</t>
  </si>
  <si>
    <t>240</t>
  </si>
  <si>
    <t>1104</t>
  </si>
  <si>
    <t>kabel CYKY-J 3x2,5</t>
  </si>
  <si>
    <t>-822058225</t>
  </si>
  <si>
    <t>700</t>
  </si>
  <si>
    <t>1105</t>
  </si>
  <si>
    <t>kabal CYKY-J 5x2,5</t>
  </si>
  <si>
    <t>475118665</t>
  </si>
  <si>
    <t>1106</t>
  </si>
  <si>
    <t>kabel CYKY-J 5x4</t>
  </si>
  <si>
    <t>-609604840</t>
  </si>
  <si>
    <t>1107</t>
  </si>
  <si>
    <t>kabel CYKY-J 5x6</t>
  </si>
  <si>
    <t>-1073711005</t>
  </si>
  <si>
    <t>1108</t>
  </si>
  <si>
    <t>kabel CHKEV-J 5x1,5</t>
  </si>
  <si>
    <t>1529058715</t>
  </si>
  <si>
    <t>1109</t>
  </si>
  <si>
    <t>vodič H05-U 1x4 žž</t>
  </si>
  <si>
    <t>791871876</t>
  </si>
  <si>
    <t>1110</t>
  </si>
  <si>
    <t>vodič H05-U 1x6 zž</t>
  </si>
  <si>
    <t>-1741428594</t>
  </si>
  <si>
    <t>1111</t>
  </si>
  <si>
    <t>vodič H05-U 1x16 zž</t>
  </si>
  <si>
    <t>-686797307</t>
  </si>
  <si>
    <t>1112</t>
  </si>
  <si>
    <t>vodič H05-U 1x25 zž</t>
  </si>
  <si>
    <t>513662404</t>
  </si>
  <si>
    <t>1113</t>
  </si>
  <si>
    <t>vodič CC01 (sběrnice)</t>
  </si>
  <si>
    <t>284428164</t>
  </si>
  <si>
    <t>330</t>
  </si>
  <si>
    <t>1114</t>
  </si>
  <si>
    <t>koaxiální kabel H121</t>
  </si>
  <si>
    <t>-2103121203</t>
  </si>
  <si>
    <t>1115</t>
  </si>
  <si>
    <t>koaxiální kabel Al121 PE</t>
  </si>
  <si>
    <t>-1313244495</t>
  </si>
  <si>
    <t>1116</t>
  </si>
  <si>
    <t>koaxiální kabel Al125 PVC</t>
  </si>
  <si>
    <t>734014977</t>
  </si>
  <si>
    <t>1117</t>
  </si>
  <si>
    <t>zás. SAT+TV 3503 (EU3607) bílá komplet</t>
  </si>
  <si>
    <t>-1344915021</t>
  </si>
  <si>
    <t>1118</t>
  </si>
  <si>
    <t>trubka pro optický kabel HDPE 20</t>
  </si>
  <si>
    <t>1735663659</t>
  </si>
  <si>
    <t>1119</t>
  </si>
  <si>
    <t>trubka Kopoxlex 40</t>
  </si>
  <si>
    <t>-369906091</t>
  </si>
  <si>
    <t>1120</t>
  </si>
  <si>
    <t>optický kabel DROPP 3m 0,4 SM 9/125 včetně SL konektorů</t>
  </si>
  <si>
    <t>1766647128</t>
  </si>
  <si>
    <t>1121</t>
  </si>
  <si>
    <t>datový kabel PVS šedá</t>
  </si>
  <si>
    <t>-2055795642</t>
  </si>
  <si>
    <t>1122</t>
  </si>
  <si>
    <t>trubka monoflex 16 mm</t>
  </si>
  <si>
    <t>-1076811025</t>
  </si>
  <si>
    <t>280</t>
  </si>
  <si>
    <t>1123</t>
  </si>
  <si>
    <t xml:space="preserve">zás. komunikační do krabice komplet 2 porty </t>
  </si>
  <si>
    <t>-414129266</t>
  </si>
  <si>
    <t>1124</t>
  </si>
  <si>
    <t>vodič JYTY 7x1</t>
  </si>
  <si>
    <t>-1378919079</t>
  </si>
  <si>
    <t>1125</t>
  </si>
  <si>
    <t>krabice KO 97</t>
  </si>
  <si>
    <t>938655673</t>
  </si>
  <si>
    <t>1126</t>
  </si>
  <si>
    <t>vodič JYTY 4x1</t>
  </si>
  <si>
    <t>-1569395704</t>
  </si>
  <si>
    <t>1127</t>
  </si>
  <si>
    <t>provedení výchozí revize elektro</t>
  </si>
  <si>
    <t>1435500922</t>
  </si>
  <si>
    <t>1128</t>
  </si>
  <si>
    <t>spolupráce s revizním technikem</t>
  </si>
  <si>
    <t>-1769044225</t>
  </si>
  <si>
    <t>1129</t>
  </si>
  <si>
    <t>doprava mater. vč. svítidel, rozvaděčů, atd.</t>
  </si>
  <si>
    <t>-1758272156</t>
  </si>
  <si>
    <t>1130</t>
  </si>
  <si>
    <t>přesun mater. vč. svítidel, rozvaděčů, bleskosvodu atd.</t>
  </si>
  <si>
    <t>733607542</t>
  </si>
  <si>
    <t>1131</t>
  </si>
  <si>
    <t>poplatky za ekologickou likvidaci materiálu</t>
  </si>
  <si>
    <t>-1244304902</t>
  </si>
  <si>
    <t>1132</t>
  </si>
  <si>
    <t>podružný materiál</t>
  </si>
  <si>
    <t>2019405594</t>
  </si>
  <si>
    <t>1133</t>
  </si>
  <si>
    <t>PSV - prostupy, sekání včetně začištění (zdivo, beton apod.)</t>
  </si>
  <si>
    <t>1454826145</t>
  </si>
  <si>
    <t>1134</t>
  </si>
  <si>
    <t>montáž rozvodnice do 50 kg</t>
  </si>
  <si>
    <t>-686399539</t>
  </si>
  <si>
    <t>1135</t>
  </si>
  <si>
    <t>montáž rozvodnice do 100 kg</t>
  </si>
  <si>
    <t>1786667715</t>
  </si>
  <si>
    <t>1136</t>
  </si>
  <si>
    <t>ukončení vodiče do 16 mm/2</t>
  </si>
  <si>
    <t>1839454911</t>
  </si>
  <si>
    <t>172</t>
  </si>
  <si>
    <t>1137</t>
  </si>
  <si>
    <t>ukončení kabelu do 16mm/2</t>
  </si>
  <si>
    <t>2109040298</t>
  </si>
  <si>
    <t>1140</t>
  </si>
  <si>
    <t>ukončení vodiče do 50 mm/2</t>
  </si>
  <si>
    <t>-717078511</t>
  </si>
  <si>
    <t>1141</t>
  </si>
  <si>
    <t>ukončení kabelu do 50 mm/2</t>
  </si>
  <si>
    <t>556764154</t>
  </si>
  <si>
    <t>Společná televizní anténa</t>
  </si>
  <si>
    <t>1701</t>
  </si>
  <si>
    <t>anténní stožár s kotvením</t>
  </si>
  <si>
    <t>-1242262888</t>
  </si>
  <si>
    <t>1702</t>
  </si>
  <si>
    <t>anténa UHF</t>
  </si>
  <si>
    <t>332316608</t>
  </si>
  <si>
    <t>1703</t>
  </si>
  <si>
    <t>anténa FM</t>
  </si>
  <si>
    <t>-990692781</t>
  </si>
  <si>
    <t>1704</t>
  </si>
  <si>
    <t>parabola OP 85 AL.</t>
  </si>
  <si>
    <t>1409358391</t>
  </si>
  <si>
    <t>1705</t>
  </si>
  <si>
    <t xml:space="preserve">konvertor </t>
  </si>
  <si>
    <t>-1874993085</t>
  </si>
  <si>
    <t>1706</t>
  </si>
  <si>
    <t>multifocus</t>
  </si>
  <si>
    <t>488070338</t>
  </si>
  <si>
    <t>1707</t>
  </si>
  <si>
    <t>rozvodnice 590x640x200 mm pod omítku včetně mont. desky</t>
  </si>
  <si>
    <t>1005358339</t>
  </si>
  <si>
    <t>1708</t>
  </si>
  <si>
    <t xml:space="preserve">zesilovač </t>
  </si>
  <si>
    <t>-1375437380</t>
  </si>
  <si>
    <t>1709</t>
  </si>
  <si>
    <t>SBS 13089 NF</t>
  </si>
  <si>
    <t>1103792000</t>
  </si>
  <si>
    <t>1710</t>
  </si>
  <si>
    <t>zesilovač průběžný</t>
  </si>
  <si>
    <t>1762821434</t>
  </si>
  <si>
    <t>1711</t>
  </si>
  <si>
    <t>F konektor</t>
  </si>
  <si>
    <t>-11824316</t>
  </si>
  <si>
    <t>1712</t>
  </si>
  <si>
    <t>F-75 Ohm</t>
  </si>
  <si>
    <t>400131657</t>
  </si>
  <si>
    <t>1713</t>
  </si>
  <si>
    <t>spojka F-F</t>
  </si>
  <si>
    <t>-1233555443</t>
  </si>
  <si>
    <t>1714</t>
  </si>
  <si>
    <t>rozbočovač</t>
  </si>
  <si>
    <t>1766575974</t>
  </si>
  <si>
    <t>Datové a sdělovací zařízení</t>
  </si>
  <si>
    <t>1801</t>
  </si>
  <si>
    <t>19" nást. Rozv. 9U 550x320x400 prosklené dveře odnímatelné boky</t>
  </si>
  <si>
    <t>975145225</t>
  </si>
  <si>
    <t>1802</t>
  </si>
  <si>
    <t>Patch. panel + vyvazovací lišta</t>
  </si>
  <si>
    <t>-921655104</t>
  </si>
  <si>
    <t>1803</t>
  </si>
  <si>
    <t>ukončení sdělovacích kabelů</t>
  </si>
  <si>
    <t>423258686</t>
  </si>
  <si>
    <t>1804</t>
  </si>
  <si>
    <t>měření sdělovacích kabelů včetně protokolu</t>
  </si>
  <si>
    <t>-1017736183</t>
  </si>
  <si>
    <t>1805</t>
  </si>
  <si>
    <t>optická vana</t>
  </si>
  <si>
    <t>2040144292</t>
  </si>
  <si>
    <t>1806</t>
  </si>
  <si>
    <t>ukončení optického kabelu</t>
  </si>
  <si>
    <t>-1607790985</t>
  </si>
  <si>
    <t>Rozvod EZS</t>
  </si>
  <si>
    <t>1901</t>
  </si>
  <si>
    <t>Ústředna JA100 vč. komunikátoru</t>
  </si>
  <si>
    <t>2117719257</t>
  </si>
  <si>
    <t>1902</t>
  </si>
  <si>
    <t>Aku baterie</t>
  </si>
  <si>
    <t>-1631888798</t>
  </si>
  <si>
    <t>1903</t>
  </si>
  <si>
    <t xml:space="preserve">klávesnice </t>
  </si>
  <si>
    <t>-1770610531</t>
  </si>
  <si>
    <t>1904</t>
  </si>
  <si>
    <t xml:space="preserve">čidlo PIR </t>
  </si>
  <si>
    <t>-1523992878</t>
  </si>
  <si>
    <t>1905</t>
  </si>
  <si>
    <t>detektor kouře a teploty</t>
  </si>
  <si>
    <t>-342224285</t>
  </si>
  <si>
    <t>1906</t>
  </si>
  <si>
    <t>oživení EZS</t>
  </si>
  <si>
    <t>-948562560</t>
  </si>
  <si>
    <t>Dodávka elektroměrového rozvaděče</t>
  </si>
  <si>
    <t>1907</t>
  </si>
  <si>
    <t xml:space="preserve">elektroměrový rozvaděč do niky </t>
  </si>
  <si>
    <t>1978357001</t>
  </si>
  <si>
    <t>2020_27_04 - Ústřední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</si>
  <si>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</si>
  <si>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</si>
  <si>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potrubí</t>
  </si>
  <si>
    <t xml:space="preserve">    735 - Ústřední vytápění - otopná tělesa</t>
  </si>
  <si>
    <t>713113173</t>
  </si>
  <si>
    <t>Tepelná izolace potrubí (alt. min. pouzdro) pro potrubí 22x1</t>
  </si>
  <si>
    <t>1775019717</t>
  </si>
  <si>
    <t>713113174</t>
  </si>
  <si>
    <t>Tepelná izolace potrubí tl. 20 mm (minerální pozdro) pro potrubí 28x1,5</t>
  </si>
  <si>
    <t>-1795735755</t>
  </si>
  <si>
    <t>713113175</t>
  </si>
  <si>
    <t>Tepelná izolace potrubí tl. 25 mm (minerální pozdro) pro potrubí 32x1,5</t>
  </si>
  <si>
    <t>-2064247551</t>
  </si>
  <si>
    <t>713113182</t>
  </si>
  <si>
    <t>Montáž - tepelná izolace potrubí</t>
  </si>
  <si>
    <t>-1212548342</t>
  </si>
  <si>
    <t>731</t>
  </si>
  <si>
    <t>Ústřední vytápění - kotelny</t>
  </si>
  <si>
    <t>484220812</t>
  </si>
  <si>
    <t>Plynový závěsný kondenzační kotel (výkon 6-26 kW)</t>
  </si>
  <si>
    <t>434970602</t>
  </si>
  <si>
    <t>484220526</t>
  </si>
  <si>
    <t>Odkouření pro PKK - průměr 80/125 mm, připojovací adaptér</t>
  </si>
  <si>
    <t>1659030929</t>
  </si>
  <si>
    <t>484220836</t>
  </si>
  <si>
    <t>Koncentrovaný inhibitor koroze systému ÚT (1L BJ, 3L obj.)</t>
  </si>
  <si>
    <t>l</t>
  </si>
  <si>
    <t>-999724434</t>
  </si>
  <si>
    <t>731260002</t>
  </si>
  <si>
    <t>Montáž plynových závěsných kotlů do 24 kW</t>
  </si>
  <si>
    <t>1981612762</t>
  </si>
  <si>
    <t>731260003</t>
  </si>
  <si>
    <t>Uvedení do provozu - závěsných kondenzačních kotlů do 24 kW</t>
  </si>
  <si>
    <t>20301857</t>
  </si>
  <si>
    <t>731260042</t>
  </si>
  <si>
    <t>Montáž odkouření pro plynový závěsný kotel do 24 kW</t>
  </si>
  <si>
    <t>-1682025483</t>
  </si>
  <si>
    <t>998731101</t>
  </si>
  <si>
    <t>Přesun hmot tonážní pro kotelny v objektech v do 6 m</t>
  </si>
  <si>
    <t>1316672759</t>
  </si>
  <si>
    <t>https://podminky.urs.cz/item/CS_URS_2021_02/998731101</t>
  </si>
  <si>
    <t>0,083</t>
  </si>
  <si>
    <t>732</t>
  </si>
  <si>
    <t>Ústřední vytápění - strojovny</t>
  </si>
  <si>
    <t>732331515</t>
  </si>
  <si>
    <t>Nádoba tlaková expanzní s membránou o obsahu 50 litrů</t>
  </si>
  <si>
    <t>-1721871625</t>
  </si>
  <si>
    <t>732331526</t>
  </si>
  <si>
    <t>MK ventil pro tlakovou nádobu DN 25</t>
  </si>
  <si>
    <t>-2018415695</t>
  </si>
  <si>
    <t>732331555</t>
  </si>
  <si>
    <t>Uvedení do provozu - výchozí revize tlakové expanzní nádoby</t>
  </si>
  <si>
    <t>872911381</t>
  </si>
  <si>
    <t>732331556</t>
  </si>
  <si>
    <t>Provozní revize - tlaková expanzní nádoba</t>
  </si>
  <si>
    <t>-1615626696</t>
  </si>
  <si>
    <t>998732102</t>
  </si>
  <si>
    <t>Přesun hmot tonážní pro strojovny v objektech v přes 6 do 12 m</t>
  </si>
  <si>
    <t>1255514134</t>
  </si>
  <si>
    <t>https://podminky.urs.cz/item/CS_URS_2021_02/998732102</t>
  </si>
  <si>
    <t>733</t>
  </si>
  <si>
    <t>Ústřední vytápění - potrubí</t>
  </si>
  <si>
    <t>733113211</t>
  </si>
  <si>
    <t>Přípojky k otopným tělesům</t>
  </si>
  <si>
    <t>453978802</t>
  </si>
  <si>
    <t>733222104</t>
  </si>
  <si>
    <t>Potrubí měděné polotvrdé spojované měkkým pájením D 22x1 mm</t>
  </si>
  <si>
    <t>1334125197</t>
  </si>
  <si>
    <t>https://podminky.urs.cz/item/CS_URS_2021_02/733222104</t>
  </si>
  <si>
    <t>733223105</t>
  </si>
  <si>
    <t>Potrubí měděné tvrdé spojované měkkým pájením D 28x1,5 mm</t>
  </si>
  <si>
    <t>1743298779</t>
  </si>
  <si>
    <t>https://podminky.urs.cz/item/CS_URS_2021_02/733223105</t>
  </si>
  <si>
    <t>733223106</t>
  </si>
  <si>
    <t>Potrubí měděné tvrdé spojované měkkým pájením D 35x1,5 mm</t>
  </si>
  <si>
    <t>-896636999</t>
  </si>
  <si>
    <t>https://podminky.urs.cz/item/CS_URS_2021_02/733223106</t>
  </si>
  <si>
    <t>733291101</t>
  </si>
  <si>
    <t>Zkouška těsnosti potrubí měděné D do 35x1,5</t>
  </si>
  <si>
    <t>1259093915</t>
  </si>
  <si>
    <t>https://podminky.urs.cz/item/CS_URS_2021_02/733291101</t>
  </si>
  <si>
    <t>733322312</t>
  </si>
  <si>
    <t xml:space="preserve">Potrubí plastové PEX spojované lisováním D 16x1.8 </t>
  </si>
  <si>
    <t>1141163898</t>
  </si>
  <si>
    <t>302</t>
  </si>
  <si>
    <t>733322313</t>
  </si>
  <si>
    <t xml:space="preserve">Potrubí plastové PEX spojované lisováním D 20x2,3 </t>
  </si>
  <si>
    <t>868177705</t>
  </si>
  <si>
    <t>733322314</t>
  </si>
  <si>
    <t xml:space="preserve">Potrubí plastové PEX spojované lisováním D 23x2,5 </t>
  </si>
  <si>
    <t>748710087</t>
  </si>
  <si>
    <t>733322361</t>
  </si>
  <si>
    <t>Ochranná vlnitá trubka PE d = 28/24 mm (pro trubku 16-23 mm)</t>
  </si>
  <si>
    <t>-930846965</t>
  </si>
  <si>
    <t>461</t>
  </si>
  <si>
    <t>733391101</t>
  </si>
  <si>
    <t>Zkouška těsnosti potrubí plastové D do 32x3,0</t>
  </si>
  <si>
    <t>957766197</t>
  </si>
  <si>
    <t>https://podminky.urs.cz/item/CS_URS_2021_02/733391101</t>
  </si>
  <si>
    <t>998733103</t>
  </si>
  <si>
    <t>Přesun hmot tonážní pro rozvody potrubí v objektech v přes 12 do 24 m</t>
  </si>
  <si>
    <t>727809932</t>
  </si>
  <si>
    <t>https://podminky.urs.cz/item/CS_URS_2021_02/998733103</t>
  </si>
  <si>
    <t>0,28</t>
  </si>
  <si>
    <t>734211113</t>
  </si>
  <si>
    <t>Ventil závitový odvzdušňovací G 3/8 PN 10 do 120°C otopných těles</t>
  </si>
  <si>
    <t>-1646033737</t>
  </si>
  <si>
    <t>https://podminky.urs.cz/item/CS_URS_2021_02/734211113</t>
  </si>
  <si>
    <t>734211127</t>
  </si>
  <si>
    <t>Absorpční odlučovač vzduchu G 5/4"</t>
  </si>
  <si>
    <t>-432362461</t>
  </si>
  <si>
    <t>734211145</t>
  </si>
  <si>
    <t>Odlučovač kalu magnetický G 1"</t>
  </si>
  <si>
    <t>-231512343</t>
  </si>
  <si>
    <t>734222810</t>
  </si>
  <si>
    <t xml:space="preserve">Radiátorová termostatická hlavice </t>
  </si>
  <si>
    <t>-439723766</t>
  </si>
  <si>
    <t>734222832</t>
  </si>
  <si>
    <t xml:space="preserve">Pojistný krožek pro radiátorovou termostatickou hlavici </t>
  </si>
  <si>
    <t>1138943656</t>
  </si>
  <si>
    <t>734261225</t>
  </si>
  <si>
    <t>Šroubení přímé Ve 4300 G 1"</t>
  </si>
  <si>
    <t>1292031152</t>
  </si>
  <si>
    <t>734261435</t>
  </si>
  <si>
    <t>Šroubení regulační radiátorové 1/2"</t>
  </si>
  <si>
    <t>108781536</t>
  </si>
  <si>
    <t>734291113</t>
  </si>
  <si>
    <t>Kohout plnící a vypouštěcí kulový G 1/2"</t>
  </si>
  <si>
    <t>-1274876373</t>
  </si>
  <si>
    <t>734291225</t>
  </si>
  <si>
    <t>Filtr závitový mosazný G 5/4"</t>
  </si>
  <si>
    <t>-1974460452</t>
  </si>
  <si>
    <t>734292716</t>
  </si>
  <si>
    <t>Kohout kulový přímý G 1 1/4 PN 42 do 185°C vnitřní závit</t>
  </si>
  <si>
    <t>464342210</t>
  </si>
  <si>
    <t>https://podminky.urs.cz/item/CS_URS_2021_02/734292716</t>
  </si>
  <si>
    <t>734411121</t>
  </si>
  <si>
    <t>Teploměr úhlový s ochranným pozdrem malý</t>
  </si>
  <si>
    <t>1858466873</t>
  </si>
  <si>
    <t>734421131</t>
  </si>
  <si>
    <t>Tlakoměr deformační č. 53312 D 100 mm kruhový B s bronzovou trubicí rozsah 0-1 MPa</t>
  </si>
  <si>
    <t>-1365727395</t>
  </si>
  <si>
    <t>998734103</t>
  </si>
  <si>
    <t>Přesun hmot tonážní pro armatury v objektech v přes 12 do 24 m</t>
  </si>
  <si>
    <t>-664814600</t>
  </si>
  <si>
    <t>https://podminky.urs.cz/item/CS_URS_2021_02/998734103</t>
  </si>
  <si>
    <t>735</t>
  </si>
  <si>
    <t>Ústřední vytápění - otopná tělesa</t>
  </si>
  <si>
    <t>735152471</t>
  </si>
  <si>
    <t>Otopné těleso panelové VK dvoudeskové 1 přídavná přestupní plocha výška/délka 600/400 mm výkon 515 W</t>
  </si>
  <si>
    <t>-536153481</t>
  </si>
  <si>
    <t>https://podminky.urs.cz/item/CS_URS_2021_02/735152471</t>
  </si>
  <si>
    <t>735152553</t>
  </si>
  <si>
    <t>Otopné těleso panelové VK dvoudeskové 2 přídavné přestupní plochy výška/délka 500/600 mm výkon 871 W</t>
  </si>
  <si>
    <t>-608190403</t>
  </si>
  <si>
    <t>https://podminky.urs.cz/item/CS_URS_2021_02/735152553</t>
  </si>
  <si>
    <t>735152554</t>
  </si>
  <si>
    <t>Otopné těleso panelové VK dvoudeskové 2 přídavné přestupní plochy výška/délka 500/700 mm výkon 1016 W</t>
  </si>
  <si>
    <t>1505881847</t>
  </si>
  <si>
    <t>https://podminky.urs.cz/item/CS_URS_2021_02/735152554</t>
  </si>
  <si>
    <t>735152555</t>
  </si>
  <si>
    <t>Otopné těleso panelové VK dvoudeskové 2 přídavné přestupní plochy výška/délka 500/800 mm výkon 1162 W</t>
  </si>
  <si>
    <t>-1417180597</t>
  </si>
  <si>
    <t>https://podminky.urs.cz/item/CS_URS_2021_02/735152555</t>
  </si>
  <si>
    <t>735152556</t>
  </si>
  <si>
    <t>Otopné těleso panelové VK dvoudeskové 2 přídavné přestupní plochy výška/délka 500/900 mm výkon 1307 W</t>
  </si>
  <si>
    <t>14571381</t>
  </si>
  <si>
    <t>https://podminky.urs.cz/item/CS_URS_2021_02/735152556</t>
  </si>
  <si>
    <t>735152559</t>
  </si>
  <si>
    <t>Otopné těleso panelové VK dvoudeskové 2 přídavné přestupní plochy výška/délka 500/1200 mm výkon 1742 W</t>
  </si>
  <si>
    <t>-634920330</t>
  </si>
  <si>
    <t>https://podminky.urs.cz/item/CS_URS_2021_02/735152559</t>
  </si>
  <si>
    <t>735152560</t>
  </si>
  <si>
    <t>Otopné těleso panelové VK dvoudeskové 2 přídavné přestupní plochy výška/délka 500/1400 mm výkon 2033 W</t>
  </si>
  <si>
    <t>1835383258</t>
  </si>
  <si>
    <t>https://podminky.urs.cz/item/CS_URS_2021_02/735152560</t>
  </si>
  <si>
    <t>735152571</t>
  </si>
  <si>
    <t>Otopné těleso panelové VK dvoudeskové 2 přídavné přestupní plochy výška/délka 600/400 mm výkon 672 W</t>
  </si>
  <si>
    <t>-1280823538</t>
  </si>
  <si>
    <t>https://podminky.urs.cz/item/CS_URS_2021_02/735152571</t>
  </si>
  <si>
    <t>735152575</t>
  </si>
  <si>
    <t>Otopné těleso panelové VK dvoudeskové 2 přídavné přestupní plochy výška/délka 600/800 mm výkon 1343 W</t>
  </si>
  <si>
    <t>987774694</t>
  </si>
  <si>
    <t>https://podminky.urs.cz/item/CS_URS_2021_02/735152575</t>
  </si>
  <si>
    <t>735152592</t>
  </si>
  <si>
    <t>Otopné těleso panelové VK dvoudeskové 2 přídavné přestupní plochy výška/délka 900/500 mm výkon 1157 W</t>
  </si>
  <si>
    <t>1391623689</t>
  </si>
  <si>
    <t>https://podminky.urs.cz/item/CS_URS_2021_02/735152592</t>
  </si>
  <si>
    <t>735152593</t>
  </si>
  <si>
    <t>Otopné těleso panelové VK dvoudeskové 2 přídavné přestupní plochy výška/délka 900/600 mm výkon 1388 W</t>
  </si>
  <si>
    <t>858603168</t>
  </si>
  <si>
    <t>https://podminky.urs.cz/item/CS_URS_2021_02/735152593</t>
  </si>
  <si>
    <t>735152594</t>
  </si>
  <si>
    <t>Otopné těleso panelové VK dvoudeskové 2 přídavné přestupní plochy výška/délka 900/700 mm výkon 1619 W</t>
  </si>
  <si>
    <t>987690741</t>
  </si>
  <si>
    <t>https://podminky.urs.cz/item/CS_URS_2021_02/735152594</t>
  </si>
  <si>
    <t>735159210</t>
  </si>
  <si>
    <t>Montáž otopných těles panelových dvouřadých dl do 1140 mm</t>
  </si>
  <si>
    <t>207441789</t>
  </si>
  <si>
    <t>https://podminky.urs.cz/item/CS_URS_2021_02/735159210</t>
  </si>
  <si>
    <t>735159230</t>
  </si>
  <si>
    <t>Montáž otopných těles panelových dvouřadých dl přes 1500 do 1980 mm</t>
  </si>
  <si>
    <t>823004110</t>
  </si>
  <si>
    <t>https://podminky.urs.cz/item/CS_URS_2021_02/735159230</t>
  </si>
  <si>
    <t>998735101</t>
  </si>
  <si>
    <t>Přesun hmot tonážní pro otopná tělesa v objektech v do 6 m</t>
  </si>
  <si>
    <t>-330590818</t>
  </si>
  <si>
    <t>https://podminky.urs.cz/item/CS_URS_2021_02/998735101</t>
  </si>
  <si>
    <t>0,92</t>
  </si>
  <si>
    <t>000251</t>
  </si>
  <si>
    <t>ZTI - propojení kondenzátního potrubí PKK na kanalizaci, napouštěcí ventil s PO vent. + hadice</t>
  </si>
  <si>
    <t>-353242756</t>
  </si>
  <si>
    <t>000320</t>
  </si>
  <si>
    <t>Ekvitermní regulátor s týdenním programem + venkovní čidlo Set + montáž</t>
  </si>
  <si>
    <t>1613226324</t>
  </si>
  <si>
    <t>1884234300</t>
  </si>
  <si>
    <t>000362</t>
  </si>
  <si>
    <t>Úprava prostupů odkouření kotle (střešní taška)</t>
  </si>
  <si>
    <t>-1876967746</t>
  </si>
  <si>
    <t>000602</t>
  </si>
  <si>
    <t>Zapojení elektroinstalace, montáž rozvodů MaR</t>
  </si>
  <si>
    <t>1535643745</t>
  </si>
  <si>
    <t>-1088115631</t>
  </si>
  <si>
    <t>HZS 0002</t>
  </si>
  <si>
    <t>HZS - Topná zkouška a doregulování ÚT</t>
  </si>
  <si>
    <t>17488009</t>
  </si>
  <si>
    <t>2052469923</t>
  </si>
  <si>
    <t>2020_27_05 - Zdravotní technika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</si>
  <si>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</si>
  <si>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</si>
  <si>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</si>
  <si>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>721</t>
  </si>
  <si>
    <t>Zdravotechnika - vnitřní kanalizace</t>
  </si>
  <si>
    <t>721173401</t>
  </si>
  <si>
    <t>Potrubí kanalizační z PVC SN 4 svodné DN 110</t>
  </si>
  <si>
    <t>-233960050</t>
  </si>
  <si>
    <t>https://podminky.urs.cz/item/CS_URS_2021_02/721173401</t>
  </si>
  <si>
    <t>721173402</t>
  </si>
  <si>
    <t>Potrubí kanalizační z PVC SN 4 svodné DN 125</t>
  </si>
  <si>
    <t>-47671038</t>
  </si>
  <si>
    <t>https://podminky.urs.cz/item/CS_URS_2021_02/721173402</t>
  </si>
  <si>
    <t>721173403</t>
  </si>
  <si>
    <t>Potrubí kanalizační z PVC SN 4 svodné DN 160</t>
  </si>
  <si>
    <t>1232231468</t>
  </si>
  <si>
    <t>https://podminky.urs.cz/item/CS_URS_2021_02/721173403</t>
  </si>
  <si>
    <t>721174042</t>
  </si>
  <si>
    <t>Potrubí kanalizační z PP připojovací DN 40</t>
  </si>
  <si>
    <t>-1967014828</t>
  </si>
  <si>
    <t>https://podminky.urs.cz/item/CS_URS_2021_02/721174042</t>
  </si>
  <si>
    <t>721174043</t>
  </si>
  <si>
    <t>Potrubí kanalizační z PP připojovací DN 50</t>
  </si>
  <si>
    <t>-1907235805</t>
  </si>
  <si>
    <t>https://podminky.urs.cz/item/CS_URS_2021_02/721174043</t>
  </si>
  <si>
    <t>721174044</t>
  </si>
  <si>
    <t>Potrubí kanalizační z PP připojovací DN 75</t>
  </si>
  <si>
    <t>-943548745</t>
  </si>
  <si>
    <t>https://podminky.urs.cz/item/CS_URS_2021_02/721174044</t>
  </si>
  <si>
    <t>721174045</t>
  </si>
  <si>
    <t>Potrubí kanalizační z PP připojovací DN 110</t>
  </si>
  <si>
    <t>-408811070</t>
  </si>
  <si>
    <t>https://podminky.urs.cz/item/CS_URS_2021_02/721174045</t>
  </si>
  <si>
    <t>721174026</t>
  </si>
  <si>
    <t>Potrubí kanalizační z PP odpadní DN 125</t>
  </si>
  <si>
    <t>1032393782</t>
  </si>
  <si>
    <t>https://podminky.urs.cz/item/CS_URS_2021_02/721174026</t>
  </si>
  <si>
    <t>721194104</t>
  </si>
  <si>
    <t>Vyvedení a upevnění odpadních výpustek DN 40</t>
  </si>
  <si>
    <t>1949989297</t>
  </si>
  <si>
    <t>https://podminky.urs.cz/item/CS_URS_2021_02/721194104</t>
  </si>
  <si>
    <t>721194105</t>
  </si>
  <si>
    <t>Vyvedení a upevnění odpadních výpustek DN 50</t>
  </si>
  <si>
    <t>181974376</t>
  </si>
  <si>
    <t>https://podminky.urs.cz/item/CS_URS_2021_02/721194105</t>
  </si>
  <si>
    <t>721194109</t>
  </si>
  <si>
    <t>Vyvedení a upevnění odpadních výpustek DN 110</t>
  </si>
  <si>
    <t>1704408699</t>
  </si>
  <si>
    <t>https://podminky.urs.cz/item/CS_URS_2021_02/721194109</t>
  </si>
  <si>
    <t>721273145</t>
  </si>
  <si>
    <t>Hlavice ventilační 110 (HL 810)</t>
  </si>
  <si>
    <t>1284295399</t>
  </si>
  <si>
    <t>721273166</t>
  </si>
  <si>
    <t>Přivzdušňovací ventil HL 904 DN 40/50</t>
  </si>
  <si>
    <t>2043453753</t>
  </si>
  <si>
    <t>721273167</t>
  </si>
  <si>
    <t>Přivzdušňovací ventil HL 904 DN 75</t>
  </si>
  <si>
    <t>-233581381</t>
  </si>
  <si>
    <t>721273168</t>
  </si>
  <si>
    <t>Přivzdušňovací ventil HL 904 DN 100</t>
  </si>
  <si>
    <t>-753660879</t>
  </si>
  <si>
    <t>721290111</t>
  </si>
  <si>
    <t>Zkouška těsnosti potrubí kanalizace vodou DN do 125</t>
  </si>
  <si>
    <t>-1425426054</t>
  </si>
  <si>
    <t>https://podminky.urs.cz/item/CS_URS_2021_02/721290111</t>
  </si>
  <si>
    <t>721290112</t>
  </si>
  <si>
    <t>Zkouška těsnosti potrubí kanalizace vodou DN 150/DN 200</t>
  </si>
  <si>
    <t>-1149069977</t>
  </si>
  <si>
    <t>https://podminky.urs.cz/item/CS_URS_2021_02/721290112</t>
  </si>
  <si>
    <t>998721202</t>
  </si>
  <si>
    <t>Přesun hmot pro vnitřní kanalizace v objektech v do 12 m</t>
  </si>
  <si>
    <t>931102593</t>
  </si>
  <si>
    <t>1,95</t>
  </si>
  <si>
    <t>722</t>
  </si>
  <si>
    <t>Zdravotechnika - vnitřní vodovod</t>
  </si>
  <si>
    <t>722131933</t>
  </si>
  <si>
    <t>Potrubí pozinkované závitové propojení potrubí DN 25</t>
  </si>
  <si>
    <t>-209811035</t>
  </si>
  <si>
    <t>https://podminky.urs.cz/item/CS_URS_2021_02/722131933</t>
  </si>
  <si>
    <t>722131934</t>
  </si>
  <si>
    <t>Potrubí pozinkované závitové propojení potrubí DN 32</t>
  </si>
  <si>
    <t>-538588204</t>
  </si>
  <si>
    <t>https://podminky.urs.cz/item/CS_URS_2021_02/722131934</t>
  </si>
  <si>
    <t>722131935</t>
  </si>
  <si>
    <t>Potrubí pozinkované závitové propojení potrubí DN 40</t>
  </si>
  <si>
    <t>-1601704325</t>
  </si>
  <si>
    <t>https://podminky.urs.cz/item/CS_URS_2021_02/722131935</t>
  </si>
  <si>
    <t>722176011</t>
  </si>
  <si>
    <t>Rozvody vody z plastů svařované polyfuzně do D 16 mm</t>
  </si>
  <si>
    <t>384684664</t>
  </si>
  <si>
    <t>722176012</t>
  </si>
  <si>
    <t>Rozvody vody z plastů svařované polyfuzně do 20 mm</t>
  </si>
  <si>
    <t>-409879182</t>
  </si>
  <si>
    <t>722176013</t>
  </si>
  <si>
    <t>Rozvody vody z plastů svařované polyfuzně do D 25 mm</t>
  </si>
  <si>
    <t>522615364</t>
  </si>
  <si>
    <t>722176014</t>
  </si>
  <si>
    <t>Rozvody vody z plastů svařované polyfuzně do D 32 mm</t>
  </si>
  <si>
    <t>1936816068</t>
  </si>
  <si>
    <t>722176015</t>
  </si>
  <si>
    <t>Rozvody vody z plastů svařované polyfuzně do D 40 mm</t>
  </si>
  <si>
    <t>1573562673</t>
  </si>
  <si>
    <t>722176016</t>
  </si>
  <si>
    <t>Rozvody vody z plastů svařované polyfuzně do D 50 mm</t>
  </si>
  <si>
    <t>-1940414296</t>
  </si>
  <si>
    <t>72217z012</t>
  </si>
  <si>
    <t>Rozvody vody z plastů teplá vody svařované polyfuzně D 20 mm</t>
  </si>
  <si>
    <t>987800211</t>
  </si>
  <si>
    <t>72217z013</t>
  </si>
  <si>
    <t>Rozvody vody z plastů teplá voda svařované polyfuzně D 25 mm</t>
  </si>
  <si>
    <t>2016449696</t>
  </si>
  <si>
    <t>72217z014</t>
  </si>
  <si>
    <t>Rozvody vody z plastů teplá voda svařované polyfuzně D 32 mm</t>
  </si>
  <si>
    <t>2047011334</t>
  </si>
  <si>
    <t>72217z212</t>
  </si>
  <si>
    <t>Pozinkovaný zpevňovací žlab pro potrubí PPR 20</t>
  </si>
  <si>
    <t>1025700752</t>
  </si>
  <si>
    <t>72217z213</t>
  </si>
  <si>
    <t>Pozinkovaný zpevňovací žlab pro potrubí PPR 25</t>
  </si>
  <si>
    <t>1677532369</t>
  </si>
  <si>
    <t>72217z214</t>
  </si>
  <si>
    <t>Pozinkovaný zpevňovací žlab pro potrubí PPR 32</t>
  </si>
  <si>
    <t>1528700574</t>
  </si>
  <si>
    <t>72217z215</t>
  </si>
  <si>
    <t>Pozinkovaný zpevňovací žlab pro potrubí PPR 40</t>
  </si>
  <si>
    <t>-965015373</t>
  </si>
  <si>
    <t>722181111</t>
  </si>
  <si>
    <t>Ochrana vodovodního potrubí plstěnými pásy DN do 20 mm</t>
  </si>
  <si>
    <t>-704106970</t>
  </si>
  <si>
    <t>https://podminky.urs.cz/item/CS_URS_2021_02/722181111</t>
  </si>
  <si>
    <t>722181113</t>
  </si>
  <si>
    <t>Ochrana vodovodního potrubí plstěnými pásy DN do 25 mm</t>
  </si>
  <si>
    <t>-1723677455</t>
  </si>
  <si>
    <t>https://podminky.urs.cz/item/CS_URS_2021_02/722181113</t>
  </si>
  <si>
    <t>722181114</t>
  </si>
  <si>
    <t>Ochrana vodovodního potrubí plstěnými pásy DN 32 a DN 40 mm</t>
  </si>
  <si>
    <t>-1324076585</t>
  </si>
  <si>
    <t>https://podminky.urs.cz/item/CS_URS_2021_02/722181114</t>
  </si>
  <si>
    <t>722182112</t>
  </si>
  <si>
    <t>Ochrana vodovodního potrubí TV z plastů tepelně izolačními trubkami z PU tl. 12 mm do D 20 mm</t>
  </si>
  <si>
    <t>1597506411</t>
  </si>
  <si>
    <t>722182113</t>
  </si>
  <si>
    <t>Ochrana vodovodního potrubí TV z plastů tepelně izolačními trubkami z PU tl. 15 mm do D 25 mm</t>
  </si>
  <si>
    <t>-1989757626</t>
  </si>
  <si>
    <t>722182114</t>
  </si>
  <si>
    <t>Ochrana vodovodního potrubí TV z plastů tepelně izolačními trubkami z PU tl. 15 mm do D 32 mm</t>
  </si>
  <si>
    <t>1296010411</t>
  </si>
  <si>
    <t>722182121</t>
  </si>
  <si>
    <t xml:space="preserve">Montáž tepelné izolace potrubí teplé vody TV </t>
  </si>
  <si>
    <t>1192122711</t>
  </si>
  <si>
    <t>722190401</t>
  </si>
  <si>
    <t>Vyvedení a upevnění výpustku DN do 25</t>
  </si>
  <si>
    <t>-1417822355</t>
  </si>
  <si>
    <t>https://podminky.urs.cz/item/CS_URS_2021_02/722190401</t>
  </si>
  <si>
    <t>722190901</t>
  </si>
  <si>
    <t>Uzavření nebo otevření vodovodního potrubí při opravách</t>
  </si>
  <si>
    <t>1520828929</t>
  </si>
  <si>
    <t>https://podminky.urs.cz/item/CS_URS_2021_02/722190901</t>
  </si>
  <si>
    <t>722213330</t>
  </si>
  <si>
    <t xml:space="preserve">Filtr jemný proplachovací DN 25 </t>
  </si>
  <si>
    <t>-1908584179</t>
  </si>
  <si>
    <t>72221z310</t>
  </si>
  <si>
    <t>Úpravna vody - 3 x G 3/4" plast</t>
  </si>
  <si>
    <t>-576605994</t>
  </si>
  <si>
    <t>72221z320</t>
  </si>
  <si>
    <t xml:space="preserve">Montáž - úpravna vody </t>
  </si>
  <si>
    <t>390859126</t>
  </si>
  <si>
    <t>722221135</t>
  </si>
  <si>
    <t>Ventil výtokový G 3/4" s jedním závitem</t>
  </si>
  <si>
    <t>-930079229</t>
  </si>
  <si>
    <t>https://podminky.urs.cz/item/CS_URS_2021_02/722221135</t>
  </si>
  <si>
    <t>722223113</t>
  </si>
  <si>
    <t>Ventil závitový přivzdušňovací nebo odvzdušňovací T 1070 G 3/4" s jedním závitem</t>
  </si>
  <si>
    <t>-581803546</t>
  </si>
  <si>
    <t>722224111</t>
  </si>
  <si>
    <t>Kohout závitový plnící nebo vypouštěcí PN 6 DN 15 s jedním závitem</t>
  </si>
  <si>
    <t>-1571440999</t>
  </si>
  <si>
    <t>722230102</t>
  </si>
  <si>
    <t>Ventil přímý G 3/4" se dvěma závity</t>
  </si>
  <si>
    <t>621850845</t>
  </si>
  <si>
    <t>https://podminky.urs.cz/item/CS_URS_2021_02/722230102</t>
  </si>
  <si>
    <t>722231061</t>
  </si>
  <si>
    <t>Ventil závitový zpětný Ve 3030 G 1/2" se dvěma závity</t>
  </si>
  <si>
    <t>-1374490442</t>
  </si>
  <si>
    <t>722231062</t>
  </si>
  <si>
    <t>Ventil závitový zpětný Ve 3030 G 3/4" se dvěma závity</t>
  </si>
  <si>
    <t>-26189077</t>
  </si>
  <si>
    <t>722231063</t>
  </si>
  <si>
    <t>Ventil závitový zpětný Ve 3030 G 1" se dvěma závity</t>
  </si>
  <si>
    <t>1900355198</t>
  </si>
  <si>
    <t>722231081</t>
  </si>
  <si>
    <t>Ventil T 212 s PO ventilem pro napojení myčky, aut. pračky G 1/2"</t>
  </si>
  <si>
    <t>1887876194</t>
  </si>
  <si>
    <t>722232043</t>
  </si>
  <si>
    <t>Kohout kulový přímý G 1/2" PN 42 do 185°C vnitřní závit</t>
  </si>
  <si>
    <t>1054295058</t>
  </si>
  <si>
    <t>https://podminky.urs.cz/item/CS_URS_2021_02/722232043</t>
  </si>
  <si>
    <t>722232044</t>
  </si>
  <si>
    <t>Kohout kulový přímý G 3/4" PN 42 do 185°C vnitřní závit</t>
  </si>
  <si>
    <t>1158076081</t>
  </si>
  <si>
    <t>https://podminky.urs.cz/item/CS_URS_2021_02/722232044</t>
  </si>
  <si>
    <t>722232045</t>
  </si>
  <si>
    <t>Kohout kulový přímý G 1" PN 42 do 185°C vnitřní závit</t>
  </si>
  <si>
    <t>573085676</t>
  </si>
  <si>
    <t>https://podminky.urs.cz/item/CS_URS_2021_02/722232045</t>
  </si>
  <si>
    <t>722232046</t>
  </si>
  <si>
    <t>Kohout kulový přímý G 5/4" PN 42 do 185°C vnitřní závit</t>
  </si>
  <si>
    <t>720642404</t>
  </si>
  <si>
    <t>https://podminky.urs.cz/item/CS_URS_2021_02/722232046</t>
  </si>
  <si>
    <t>722239607</t>
  </si>
  <si>
    <t>Tlaková expanzní nádoba TUV objem 6 litrů</t>
  </si>
  <si>
    <t>785128107</t>
  </si>
  <si>
    <t>722262221</t>
  </si>
  <si>
    <t>Vodoměr závitový G 1/2 x 80 mm Qn 1,5 m3/h (podružný pro byt)</t>
  </si>
  <si>
    <t>769756564</t>
  </si>
  <si>
    <t>722290226</t>
  </si>
  <si>
    <t>Zkouška těsnosti vodovodního potrubí závitového DN do 50</t>
  </si>
  <si>
    <t>-1937830266</t>
  </si>
  <si>
    <t>https://podminky.urs.cz/item/CS_URS_2021_02/722290226</t>
  </si>
  <si>
    <t>228</t>
  </si>
  <si>
    <t>722290234</t>
  </si>
  <si>
    <t>Proplach a dezinfekce vodovodního potrubí DN do 80</t>
  </si>
  <si>
    <t>-658530705</t>
  </si>
  <si>
    <t>https://podminky.urs.cz/item/CS_URS_2021_02/722290234</t>
  </si>
  <si>
    <t>998722202</t>
  </si>
  <si>
    <t>Přesun hmot pro vnitřní vodovod v objektech v do 12 m</t>
  </si>
  <si>
    <t>-776060009</t>
  </si>
  <si>
    <t>1,2</t>
  </si>
  <si>
    <t>725</t>
  </si>
  <si>
    <t>Zdravotechnika - zařizovací předměty</t>
  </si>
  <si>
    <t>725111102</t>
  </si>
  <si>
    <t>Splachovač nádržkový z plastických hmot vysokopoložený, rohový ventil</t>
  </si>
  <si>
    <t>1202959246</t>
  </si>
  <si>
    <t>725112122</t>
  </si>
  <si>
    <t>Klozet keramický kombi včetně sedátka</t>
  </si>
  <si>
    <t>-1009680521</t>
  </si>
  <si>
    <t>72511z144</t>
  </si>
  <si>
    <t>WC modul pro závěsné WC vč. ovládacího tlačítka</t>
  </si>
  <si>
    <t>2041426906</t>
  </si>
  <si>
    <t>725121111</t>
  </si>
  <si>
    <t>Pisoárový záchodek keramický</t>
  </si>
  <si>
    <t>1441172778</t>
  </si>
  <si>
    <t>72512z311</t>
  </si>
  <si>
    <t>Doufix univerzál pro pisoár vč. el. infrač. ovládání (des. dle tlačítka pro záv. WC)</t>
  </si>
  <si>
    <t>-1294398615</t>
  </si>
  <si>
    <t>725211101</t>
  </si>
  <si>
    <t>Umyvadlo keramické s krytem na sifón 1951.1</t>
  </si>
  <si>
    <t>-1701116001</t>
  </si>
  <si>
    <t>72521z451</t>
  </si>
  <si>
    <t>Předstěnový systém pro umyvadlo</t>
  </si>
  <si>
    <t>-1328058513</t>
  </si>
  <si>
    <t>725291411</t>
  </si>
  <si>
    <t>Doplňky zařízení koupelen a záchodů keramické držák na toaletní papír</t>
  </si>
  <si>
    <t>-1179405694</t>
  </si>
  <si>
    <t>725291511</t>
  </si>
  <si>
    <t>Doplňky zařízení koupelen a záchodů plastové dávkovač tekutého mýdla na 350 ml</t>
  </si>
  <si>
    <t>601501455</t>
  </si>
  <si>
    <t>https://podminky.urs.cz/item/CS_URS_2021_02/725291511</t>
  </si>
  <si>
    <t>725531119</t>
  </si>
  <si>
    <t>Elektrický ohřívač zásobníkový přepadový EO 944 5l s baterií G 1/2"</t>
  </si>
  <si>
    <t>179885246</t>
  </si>
  <si>
    <t>725532131</t>
  </si>
  <si>
    <t>Elektrický ohřívač zásobníkový akumulační EO 30 litrů, 2 kW</t>
  </si>
  <si>
    <t>465900569</t>
  </si>
  <si>
    <t>725532134</t>
  </si>
  <si>
    <t>Elektrický ohřívač zásobníkový akumulační EO 120 litrů, 2 kW</t>
  </si>
  <si>
    <t>-1225897116</t>
  </si>
  <si>
    <t>725535112</t>
  </si>
  <si>
    <t>Ventil pojistný pro ohřívač TV (T 1847) G 1/2"</t>
  </si>
  <si>
    <t>1359240618</t>
  </si>
  <si>
    <t>725539101</t>
  </si>
  <si>
    <t>Montáž ohřívačů tlakových do 50 litrů</t>
  </si>
  <si>
    <t>1754304811</t>
  </si>
  <si>
    <t>725539103</t>
  </si>
  <si>
    <t>Montáž ohřívačů tlakových do 125 litrů</t>
  </si>
  <si>
    <t>-2104494224</t>
  </si>
  <si>
    <t>725713111</t>
  </si>
  <si>
    <t>Výlevka keramická se sklopnou plastovou mřížkou (splachovací nádrž vysokopoložená)</t>
  </si>
  <si>
    <t>688664001</t>
  </si>
  <si>
    <t>725813112</t>
  </si>
  <si>
    <t>Pancéřová hadice</t>
  </si>
  <si>
    <t>1166239693</t>
  </si>
  <si>
    <t>725819401</t>
  </si>
  <si>
    <t>Montáž ventilů rohových G 1/2" s připojovací trubičkou</t>
  </si>
  <si>
    <t>-1994984904</t>
  </si>
  <si>
    <t>https://podminky.urs.cz/item/CS_URS_2021_02/725819401</t>
  </si>
  <si>
    <t>725821112</t>
  </si>
  <si>
    <t>Baterie umyvadlová páková</t>
  </si>
  <si>
    <t>650734429</t>
  </si>
  <si>
    <t>725821157</t>
  </si>
  <si>
    <t>Baterie dřezová nástěnná páková rozteč 150 mm (výlevka)</t>
  </si>
  <si>
    <t>-631463403</t>
  </si>
  <si>
    <t>725821212</t>
  </si>
  <si>
    <t>Baterie dřezová páková</t>
  </si>
  <si>
    <t>1695656947</t>
  </si>
  <si>
    <t>725860109</t>
  </si>
  <si>
    <t>Zápachové uzávěrky pro zařizovací předměty umyvadlové DN 50</t>
  </si>
  <si>
    <t>2126412450</t>
  </si>
  <si>
    <t>725862124</t>
  </si>
  <si>
    <t>Zápachové uzávěrky pro zařizovací předměty dřezové DN 50</t>
  </si>
  <si>
    <t>-167153722</t>
  </si>
  <si>
    <t>725862126</t>
  </si>
  <si>
    <t>Zápachové uzávěrky pro zařizovací předměty dřezové DN 50 s připojením pro myčku</t>
  </si>
  <si>
    <t>-331374701</t>
  </si>
  <si>
    <t>725865312</t>
  </si>
  <si>
    <t>Zápachové uzávěrky pro zařizovací předměty HL DN 40/50</t>
  </si>
  <si>
    <t>1567917271</t>
  </si>
  <si>
    <t>72586z314</t>
  </si>
  <si>
    <t>Zápachové uzávěrky pro zařizovací předměty AP + myčka nádobí DN 40 samočistící</t>
  </si>
  <si>
    <t>-277993267</t>
  </si>
  <si>
    <t>725980121</t>
  </si>
  <si>
    <t>Dvířka 15/15</t>
  </si>
  <si>
    <t>736983522</t>
  </si>
  <si>
    <t>https://podminky.urs.cz/item/CS_URS_2021_02/725980121</t>
  </si>
  <si>
    <t>725980122</t>
  </si>
  <si>
    <t>Dvířka 15/20</t>
  </si>
  <si>
    <t>5453482</t>
  </si>
  <si>
    <t>https://podminky.urs.cz/item/CS_URS_2021_02/725980122</t>
  </si>
  <si>
    <t>725980123</t>
  </si>
  <si>
    <t>Dvířka 30/30</t>
  </si>
  <si>
    <t>1114830231</t>
  </si>
  <si>
    <t>https://podminky.urs.cz/item/CS_URS_2021_02/725980123</t>
  </si>
  <si>
    <t>998725202</t>
  </si>
  <si>
    <t>Přesun hmot pro zařizovací předměty v objektech v do 12 m</t>
  </si>
  <si>
    <t>1202892821</t>
  </si>
  <si>
    <t>0,25</t>
  </si>
  <si>
    <t>HZS - Demontáž ZT</t>
  </si>
  <si>
    <t>2110926760</t>
  </si>
  <si>
    <t>HZS 0003</t>
  </si>
  <si>
    <t>HZS - Zdravotní technika - práce nespecifikované v rozpočtu</t>
  </si>
  <si>
    <t>1172444326</t>
  </si>
  <si>
    <t>Poznámka k položce:_x000d_
Práce musí být specifikovány a schváleny ve stavebním deníku.</t>
  </si>
  <si>
    <t>557724397</t>
  </si>
  <si>
    <t>HZS 0010</t>
  </si>
  <si>
    <t>HZS - Doprava</t>
  </si>
  <si>
    <t>-944736879</t>
  </si>
  <si>
    <t>734261223</t>
  </si>
  <si>
    <t>Šroubení přímé Ve 4300 G 1/2"</t>
  </si>
  <si>
    <t>-500823678</t>
  </si>
  <si>
    <t>734261224</t>
  </si>
  <si>
    <t>Šroubení přímé Ve 4300 G 3/4"</t>
  </si>
  <si>
    <t>35988455</t>
  </si>
  <si>
    <t>2020_27_06 - STL plynovodní přípojka, NTL plynovod</t>
  </si>
  <si>
    <t xml:space="preserve">    8 - STL plynovodní přípojka</t>
  </si>
  <si>
    <t xml:space="preserve">    9 - Ostatní konstrukce a práce, bourání</t>
  </si>
  <si>
    <t>OST - Ostatní</t>
  </si>
  <si>
    <t>132201201</t>
  </si>
  <si>
    <t>Hloubení rýh š do 2000 mm v hornině tř. 3 objemu do 100 m3</t>
  </si>
  <si>
    <t>860570962</t>
  </si>
  <si>
    <t>132201209</t>
  </si>
  <si>
    <t>Příplatek za lepivost k hloubení rýh š do 2000 mm v hornině tř. 3</t>
  </si>
  <si>
    <t>1990586693</t>
  </si>
  <si>
    <t>132301201</t>
  </si>
  <si>
    <t>Hloubení rýh š do 2000 mm v hornině tř. 4 objemu do 100 m3</t>
  </si>
  <si>
    <t>481477128</t>
  </si>
  <si>
    <t>132301209</t>
  </si>
  <si>
    <t>Příplatek za lepivost k hloubení rýh š do 2000 mm v hornině tř. 4</t>
  </si>
  <si>
    <t>-143145924</t>
  </si>
  <si>
    <t>161101101</t>
  </si>
  <si>
    <t>Svislé přemístění výkopku z horniny tř. 1 až 4 hl výkopu do 2,5 m</t>
  </si>
  <si>
    <t>-470814220</t>
  </si>
  <si>
    <t>167101101</t>
  </si>
  <si>
    <t>Nakládání výkopku z hornin tř. 1 až 4 do 100 m3</t>
  </si>
  <si>
    <t>1297524745</t>
  </si>
  <si>
    <t>175101101</t>
  </si>
  <si>
    <t>Obsyp potrubí bez prohození sypaniny z hornin tř. 1 až 4 uložených do 3 m od kraje výkopu</t>
  </si>
  <si>
    <t>938205766</t>
  </si>
  <si>
    <t>175101101.1</t>
  </si>
  <si>
    <t>Řezání asfaltu</t>
  </si>
  <si>
    <t>1356087207</t>
  </si>
  <si>
    <t>451573111</t>
  </si>
  <si>
    <t>Lože pod potrubí otevřený výkop ze štěrkopísku</t>
  </si>
  <si>
    <t>400490028</t>
  </si>
  <si>
    <t>https://podminky.urs.cz/item/CS_URS_2021_02/451573111</t>
  </si>
  <si>
    <t>STL plynovodní přípojka</t>
  </si>
  <si>
    <t>8711621</t>
  </si>
  <si>
    <t>Objímka d 32</t>
  </si>
  <si>
    <t>303890366</t>
  </si>
  <si>
    <t>8711622</t>
  </si>
  <si>
    <t>Revize přípojky</t>
  </si>
  <si>
    <t>1240089238</t>
  </si>
  <si>
    <t>8711624</t>
  </si>
  <si>
    <t>Kulový uzávěr DN 25</t>
  </si>
  <si>
    <t>1818317001</t>
  </si>
  <si>
    <t>8711625</t>
  </si>
  <si>
    <t>Trubka tlaková d 32 návin PE, SDR 11</t>
  </si>
  <si>
    <t>1581635867</t>
  </si>
  <si>
    <t>8711626</t>
  </si>
  <si>
    <t>Signalizační vodič + signalizační folie</t>
  </si>
  <si>
    <t>1503119326</t>
  </si>
  <si>
    <t>8711627</t>
  </si>
  <si>
    <t>Přechod PE-OCEL D 32x1"</t>
  </si>
  <si>
    <t>2093304743</t>
  </si>
  <si>
    <t>8711628</t>
  </si>
  <si>
    <t>Instalační H - rám</t>
  </si>
  <si>
    <t>-469005789</t>
  </si>
  <si>
    <t>8711629</t>
  </si>
  <si>
    <t>Plynoměrná skříň pilířek - dvířka 60x60 cm, hl. 320 mm vč. montáže</t>
  </si>
  <si>
    <t>1305392412</t>
  </si>
  <si>
    <t>87116299</t>
  </si>
  <si>
    <t>Geodetické zaměření</t>
  </si>
  <si>
    <t>-1656448720</t>
  </si>
  <si>
    <t>871162991</t>
  </si>
  <si>
    <t>Chránička PE 63</t>
  </si>
  <si>
    <t>-1230348045</t>
  </si>
  <si>
    <t>871162991.2</t>
  </si>
  <si>
    <t>Montážní práce</t>
  </si>
  <si>
    <t>-423962613</t>
  </si>
  <si>
    <t>Ostatní konstrukce a práce, bourání</t>
  </si>
  <si>
    <t>9389231.1</t>
  </si>
  <si>
    <t>Stavební přípomoce při úpravě oplocení pro osazení plynoměrné skříně</t>
  </si>
  <si>
    <t>-1279983523</t>
  </si>
  <si>
    <t>723111204.1</t>
  </si>
  <si>
    <t xml:space="preserve">Potrubí ocelové závitové černé bezešvé svařované běžné DN 32 izolované </t>
  </si>
  <si>
    <t>-630297396</t>
  </si>
  <si>
    <t>217854988</t>
  </si>
  <si>
    <t>-78897969</t>
  </si>
  <si>
    <t>723170115</t>
  </si>
  <si>
    <t>Potrubí plynové plastové Pe 100, PN 0,4 MPa, D 40 x 3,7 mm spojované elektrotvarovkami</t>
  </si>
  <si>
    <t>1702464527</t>
  </si>
  <si>
    <t>https://podminky.urs.cz/item/CS_URS_2021_02/723170115</t>
  </si>
  <si>
    <t>723170116.3</t>
  </si>
  <si>
    <t>Isiflo přechod PE 40/5/4"</t>
  </si>
  <si>
    <t>1849528180</t>
  </si>
  <si>
    <t>723231164</t>
  </si>
  <si>
    <t>Kohout kulový přímý G 1" PN 42 do 185°C plnoprůtokový vnitřní závit těžká řada</t>
  </si>
  <si>
    <t>-1374514965</t>
  </si>
  <si>
    <t>https://podminky.urs.cz/item/CS_URS_2021_02/723231164</t>
  </si>
  <si>
    <t>723239103</t>
  </si>
  <si>
    <t>Montáž armatur plynovodních se dvěma závity G 1" ostatní typ</t>
  </si>
  <si>
    <t>-2114290772</t>
  </si>
  <si>
    <t>https://podminky.urs.cz/item/CS_URS_2021_02/723239103</t>
  </si>
  <si>
    <t>72323921</t>
  </si>
  <si>
    <t>Regulátor 300/2kPa - 12m3/h</t>
  </si>
  <si>
    <t>-1965481827</t>
  </si>
  <si>
    <t>72323923</t>
  </si>
  <si>
    <t>Revize plynovodu</t>
  </si>
  <si>
    <t>-1728636629</t>
  </si>
  <si>
    <t>72323924.1</t>
  </si>
  <si>
    <t>Odplynění plynovodu</t>
  </si>
  <si>
    <t>1382513634</t>
  </si>
  <si>
    <t>72323926</t>
  </si>
  <si>
    <t>Signalizační vodič, signalizační folie</t>
  </si>
  <si>
    <t>-195402918</t>
  </si>
  <si>
    <t>OST</t>
  </si>
  <si>
    <t>Ostatní</t>
  </si>
  <si>
    <t>11111.2</t>
  </si>
  <si>
    <t>1892957655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</si>
</sst>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968072455" TargetMode="External" /><Relationship Id="rId2" Type="http://schemas.openxmlformats.org/officeDocument/2006/relationships/hyperlink" Target="https://podminky.urs.cz/item/CS_URS_2021_02/968072456" TargetMode="External" /><Relationship Id="rId3" Type="http://schemas.openxmlformats.org/officeDocument/2006/relationships/hyperlink" Target="https://podminky.urs.cz/item/CS_URS_2021_02/974031668" TargetMode="External" /><Relationship Id="rId4" Type="http://schemas.openxmlformats.org/officeDocument/2006/relationships/hyperlink" Target="https://podminky.urs.cz/item/CS_URS_2021_02/978059541" TargetMode="External" /><Relationship Id="rId5" Type="http://schemas.openxmlformats.org/officeDocument/2006/relationships/hyperlink" Target="https://podminky.urs.cz/item/CS_URS_2021_02/965081213" TargetMode="External" /><Relationship Id="rId6" Type="http://schemas.openxmlformats.org/officeDocument/2006/relationships/hyperlink" Target="https://podminky.urs.cz/item/CS_URS_2021_02/776201811" TargetMode="External" /><Relationship Id="rId7" Type="http://schemas.openxmlformats.org/officeDocument/2006/relationships/hyperlink" Target="https://podminky.urs.cz/item/CS_URS_2021_02/965042141" TargetMode="External" /><Relationship Id="rId8" Type="http://schemas.openxmlformats.org/officeDocument/2006/relationships/hyperlink" Target="https://podminky.urs.cz/item/CS_URS_2021_02/775511810" TargetMode="External" /><Relationship Id="rId9" Type="http://schemas.openxmlformats.org/officeDocument/2006/relationships/hyperlink" Target="https://podminky.urs.cz/item/CS_URS_2021_02/762521811" TargetMode="External" /><Relationship Id="rId10" Type="http://schemas.openxmlformats.org/officeDocument/2006/relationships/hyperlink" Target="https://podminky.urs.cz/item/CS_URS_2021_02/762841811" TargetMode="External" /><Relationship Id="rId11" Type="http://schemas.openxmlformats.org/officeDocument/2006/relationships/hyperlink" Target="https://podminky.urs.cz/item/CS_URS_2021_02/964061321" TargetMode="External" /><Relationship Id="rId12" Type="http://schemas.openxmlformats.org/officeDocument/2006/relationships/hyperlink" Target="https://podminky.urs.cz/item/CS_URS_2021_02/762822820" TargetMode="External" /><Relationship Id="rId13" Type="http://schemas.openxmlformats.org/officeDocument/2006/relationships/hyperlink" Target="https://podminky.urs.cz/item/CS_URS_2021_02/762522811" TargetMode="External" /><Relationship Id="rId14" Type="http://schemas.openxmlformats.org/officeDocument/2006/relationships/hyperlink" Target="https://podminky.urs.cz/item/CS_URS_2021_02/965083122" TargetMode="External" /><Relationship Id="rId15" Type="http://schemas.openxmlformats.org/officeDocument/2006/relationships/hyperlink" Target="https://podminky.urs.cz/item/CS_URS_2021_02/978013191" TargetMode="External" /><Relationship Id="rId16" Type="http://schemas.openxmlformats.org/officeDocument/2006/relationships/hyperlink" Target="https://podminky.urs.cz/item/CS_URS_2021_02/978011191" TargetMode="External" /><Relationship Id="rId17" Type="http://schemas.openxmlformats.org/officeDocument/2006/relationships/hyperlink" Target="https://podminky.urs.cz/item/CS_URS_2021_02/978013141" TargetMode="External" /><Relationship Id="rId18" Type="http://schemas.openxmlformats.org/officeDocument/2006/relationships/hyperlink" Target="https://podminky.urs.cz/item/CS_URS_2021_02/978012121" TargetMode="External" /><Relationship Id="rId19" Type="http://schemas.openxmlformats.org/officeDocument/2006/relationships/hyperlink" Target="https://podminky.urs.cz/item/CS_URS_2021_02/968062374" TargetMode="External" /><Relationship Id="rId20" Type="http://schemas.openxmlformats.org/officeDocument/2006/relationships/hyperlink" Target="https://podminky.urs.cz/item/CS_URS_2021_02/968062375" TargetMode="External" /><Relationship Id="rId21" Type="http://schemas.openxmlformats.org/officeDocument/2006/relationships/hyperlink" Target="https://podminky.urs.cz/item/CS_URS_2021_02/968062376" TargetMode="External" /><Relationship Id="rId22" Type="http://schemas.openxmlformats.org/officeDocument/2006/relationships/hyperlink" Target="https://podminky.urs.cz/item/CS_URS_2021_02/968062377" TargetMode="External" /><Relationship Id="rId23" Type="http://schemas.openxmlformats.org/officeDocument/2006/relationships/hyperlink" Target="https://podminky.urs.cz/item/CS_URS_2021_02/766441822" TargetMode="External" /><Relationship Id="rId24" Type="http://schemas.openxmlformats.org/officeDocument/2006/relationships/hyperlink" Target="https://podminky.urs.cz/item/CS_URS_2021_02/764002851" TargetMode="External" /><Relationship Id="rId25" Type="http://schemas.openxmlformats.org/officeDocument/2006/relationships/hyperlink" Target="https://podminky.urs.cz/item/CS_URS_2021_02/962081141" TargetMode="External" /><Relationship Id="rId26" Type="http://schemas.openxmlformats.org/officeDocument/2006/relationships/hyperlink" Target="https://podminky.urs.cz/item/CS_URS_2021_02/971033561" TargetMode="External" /><Relationship Id="rId27" Type="http://schemas.openxmlformats.org/officeDocument/2006/relationships/hyperlink" Target="https://podminky.urs.cz/item/CS_URS_2021_02/971033651" TargetMode="External" /><Relationship Id="rId28" Type="http://schemas.openxmlformats.org/officeDocument/2006/relationships/hyperlink" Target="https://podminky.urs.cz/item/CS_URS_2021_02/962032231" TargetMode="External" /><Relationship Id="rId29" Type="http://schemas.openxmlformats.org/officeDocument/2006/relationships/hyperlink" Target="https://podminky.urs.cz/item/CS_URS_2021_02/973031151" TargetMode="External" /><Relationship Id="rId30" Type="http://schemas.openxmlformats.org/officeDocument/2006/relationships/hyperlink" Target="https://podminky.urs.cz/item/CS_URS_2021_02/967031132" TargetMode="External" /><Relationship Id="rId31" Type="http://schemas.openxmlformats.org/officeDocument/2006/relationships/hyperlink" Target="https://podminky.urs.cz/item/CS_URS_2021_02/973031812" TargetMode="External" /><Relationship Id="rId32" Type="http://schemas.openxmlformats.org/officeDocument/2006/relationships/hyperlink" Target="https://podminky.urs.cz/item/CS_URS_2021_02/973031325" TargetMode="External" /><Relationship Id="rId33" Type="http://schemas.openxmlformats.org/officeDocument/2006/relationships/hyperlink" Target="https://podminky.urs.cz/item/CS_URS_2021_02/978019391" TargetMode="External" /><Relationship Id="rId34" Type="http://schemas.openxmlformats.org/officeDocument/2006/relationships/hyperlink" Target="https://podminky.urs.cz/item/CS_URS_2021_02/997013112" TargetMode="External" /><Relationship Id="rId35" Type="http://schemas.openxmlformats.org/officeDocument/2006/relationships/hyperlink" Target="https://podminky.urs.cz/item/CS_URS_2021_02/997013501" TargetMode="External" /><Relationship Id="rId36" Type="http://schemas.openxmlformats.org/officeDocument/2006/relationships/hyperlink" Target="https://podminky.urs.cz/item/CS_URS_2021_02/997013509" TargetMode="External" /><Relationship Id="rId37" Type="http://schemas.openxmlformats.org/officeDocument/2006/relationships/hyperlink" Target="https://podminky.urs.cz/item/CS_URS_2021_02/317234410" TargetMode="External" /><Relationship Id="rId38" Type="http://schemas.openxmlformats.org/officeDocument/2006/relationships/hyperlink" Target="https://podminky.urs.cz/item/CS_URS_2021_02/317944323" TargetMode="External" /><Relationship Id="rId39" Type="http://schemas.openxmlformats.org/officeDocument/2006/relationships/hyperlink" Target="https://podminky.urs.cz/item/CS_URS_2021_02/349231811" TargetMode="External" /><Relationship Id="rId40" Type="http://schemas.openxmlformats.org/officeDocument/2006/relationships/hyperlink" Target="https://podminky.urs.cz/item/CS_URS_2021_02/310239211" TargetMode="External" /><Relationship Id="rId41" Type="http://schemas.openxmlformats.org/officeDocument/2006/relationships/hyperlink" Target="https://podminky.urs.cz/item/CS_URS_2021_02/342244101" TargetMode="External" /><Relationship Id="rId42" Type="http://schemas.openxmlformats.org/officeDocument/2006/relationships/hyperlink" Target="https://podminky.urs.cz/item/CS_URS_2021_02/346244381" TargetMode="External" /><Relationship Id="rId43" Type="http://schemas.openxmlformats.org/officeDocument/2006/relationships/hyperlink" Target="https://podminky.urs.cz/item/CS_URS_2021_02/331231115" TargetMode="External" /><Relationship Id="rId44" Type="http://schemas.openxmlformats.org/officeDocument/2006/relationships/hyperlink" Target="https://podminky.urs.cz/item/CS_URS_2021_02/413232221" TargetMode="External" /><Relationship Id="rId45" Type="http://schemas.openxmlformats.org/officeDocument/2006/relationships/hyperlink" Target="https://podminky.urs.cz/item/CS_URS_2021_02/411354219" TargetMode="External" /><Relationship Id="rId46" Type="http://schemas.openxmlformats.org/officeDocument/2006/relationships/hyperlink" Target="https://podminky.urs.cz/item/CS_URS_2021_02/411354311" TargetMode="External" /><Relationship Id="rId47" Type="http://schemas.openxmlformats.org/officeDocument/2006/relationships/hyperlink" Target="https://podminky.urs.cz/item/CS_URS_2021_02/411354312" TargetMode="External" /><Relationship Id="rId48" Type="http://schemas.openxmlformats.org/officeDocument/2006/relationships/hyperlink" Target="https://podminky.urs.cz/item/CS_URS_2021_02/411361821" TargetMode="External" /><Relationship Id="rId49" Type="http://schemas.openxmlformats.org/officeDocument/2006/relationships/hyperlink" Target="https://podminky.urs.cz/item/CS_URS_2021_02/411321515" TargetMode="External" /><Relationship Id="rId50" Type="http://schemas.openxmlformats.org/officeDocument/2006/relationships/hyperlink" Target="https://podminky.urs.cz/item/CS_URS_2021_02/411362021" TargetMode="External" /><Relationship Id="rId51" Type="http://schemas.openxmlformats.org/officeDocument/2006/relationships/hyperlink" Target="https://podminky.urs.cz/item/CS_URS_2021_02/632450124" TargetMode="External" /><Relationship Id="rId52" Type="http://schemas.openxmlformats.org/officeDocument/2006/relationships/hyperlink" Target="https://podminky.urs.cz/item/CS_URS_2021_02/631312141" TargetMode="External" /><Relationship Id="rId53" Type="http://schemas.openxmlformats.org/officeDocument/2006/relationships/hyperlink" Target="https://podminky.urs.cz/item/CS_URS_2021_02/612131101" TargetMode="External" /><Relationship Id="rId54" Type="http://schemas.openxmlformats.org/officeDocument/2006/relationships/hyperlink" Target="https://podminky.urs.cz/item/CS_URS_2021_02/612321141" TargetMode="External" /><Relationship Id="rId55" Type="http://schemas.openxmlformats.org/officeDocument/2006/relationships/hyperlink" Target="https://podminky.urs.cz/item/CS_URS_2021_02/611131101" TargetMode="External" /><Relationship Id="rId56" Type="http://schemas.openxmlformats.org/officeDocument/2006/relationships/hyperlink" Target="https://podminky.urs.cz/item/CS_URS_2021_02/611321143" TargetMode="External" /><Relationship Id="rId57" Type="http://schemas.openxmlformats.org/officeDocument/2006/relationships/hyperlink" Target="https://podminky.urs.cz/item/CS_URS_2021_02/611325421" TargetMode="External" /><Relationship Id="rId58" Type="http://schemas.openxmlformats.org/officeDocument/2006/relationships/hyperlink" Target="https://podminky.urs.cz/item/CS_URS_2021_02/612325422" TargetMode="External" /><Relationship Id="rId59" Type="http://schemas.openxmlformats.org/officeDocument/2006/relationships/hyperlink" Target="https://podminky.urs.cz/item/CS_URS_2021_02/612321141" TargetMode="External" /><Relationship Id="rId60" Type="http://schemas.openxmlformats.org/officeDocument/2006/relationships/hyperlink" Target="https://podminky.urs.cz/item/CS_URS_2021_02/612325302" TargetMode="External" /><Relationship Id="rId61" Type="http://schemas.openxmlformats.org/officeDocument/2006/relationships/hyperlink" Target="https://podminky.urs.cz/item/CS_URS_2021_02/632451435" TargetMode="External" /><Relationship Id="rId62" Type="http://schemas.openxmlformats.org/officeDocument/2006/relationships/hyperlink" Target="https://podminky.urs.cz/item/CS_URS_2021_02/632481213" TargetMode="External" /><Relationship Id="rId63" Type="http://schemas.openxmlformats.org/officeDocument/2006/relationships/hyperlink" Target="https://podminky.urs.cz/item/CS_URS_2021_02/631311124" TargetMode="External" /><Relationship Id="rId64" Type="http://schemas.openxmlformats.org/officeDocument/2006/relationships/hyperlink" Target="https://podminky.urs.cz/item/CS_URS_2021_02/631362021" TargetMode="External" /><Relationship Id="rId65" Type="http://schemas.openxmlformats.org/officeDocument/2006/relationships/hyperlink" Target="https://podminky.urs.cz/item/CS_URS_2021_02/631311134" TargetMode="External" /><Relationship Id="rId66" Type="http://schemas.openxmlformats.org/officeDocument/2006/relationships/hyperlink" Target="https://podminky.urs.cz/item/CS_URS_2021_02/631319013" TargetMode="External" /><Relationship Id="rId67" Type="http://schemas.openxmlformats.org/officeDocument/2006/relationships/hyperlink" Target="https://podminky.urs.cz/item/CS_URS_2021_02/629991011" TargetMode="External" /><Relationship Id="rId68" Type="http://schemas.openxmlformats.org/officeDocument/2006/relationships/hyperlink" Target="https://podminky.urs.cz/item/CS_URS_2021_02/629995101" TargetMode="External" /><Relationship Id="rId69" Type="http://schemas.openxmlformats.org/officeDocument/2006/relationships/hyperlink" Target="https://podminky.urs.cz/item/CS_URS_2021_02/622211031" TargetMode="External" /><Relationship Id="rId70" Type="http://schemas.openxmlformats.org/officeDocument/2006/relationships/hyperlink" Target="https://podminky.urs.cz/item/CS_URS_2021_02/975043111" TargetMode="External" /><Relationship Id="rId71" Type="http://schemas.openxmlformats.org/officeDocument/2006/relationships/hyperlink" Target="https://podminky.urs.cz/item/CS_URS_2021_02/949101111" TargetMode="External" /><Relationship Id="rId72" Type="http://schemas.openxmlformats.org/officeDocument/2006/relationships/hyperlink" Target="https://podminky.urs.cz/item/CS_URS_2021_02/941111121" TargetMode="External" /><Relationship Id="rId73" Type="http://schemas.openxmlformats.org/officeDocument/2006/relationships/hyperlink" Target="https://podminky.urs.cz/item/CS_URS_2021_02/941111221" TargetMode="External" /><Relationship Id="rId74" Type="http://schemas.openxmlformats.org/officeDocument/2006/relationships/hyperlink" Target="https://podminky.urs.cz/item/CS_URS_2021_02/941111821" TargetMode="External" /><Relationship Id="rId75" Type="http://schemas.openxmlformats.org/officeDocument/2006/relationships/hyperlink" Target="https://podminky.urs.cz/item/CS_URS_2021_02/944511111" TargetMode="External" /><Relationship Id="rId76" Type="http://schemas.openxmlformats.org/officeDocument/2006/relationships/hyperlink" Target="https://podminky.urs.cz/item/CS_URS_2021_02/944511211" TargetMode="External" /><Relationship Id="rId77" Type="http://schemas.openxmlformats.org/officeDocument/2006/relationships/hyperlink" Target="https://podminky.urs.cz/item/CS_URS_2021_02/944511811" TargetMode="External" /><Relationship Id="rId78" Type="http://schemas.openxmlformats.org/officeDocument/2006/relationships/hyperlink" Target="https://podminky.urs.cz/item/CS_URS_2021_02/975043111" TargetMode="External" /><Relationship Id="rId79" Type="http://schemas.openxmlformats.org/officeDocument/2006/relationships/hyperlink" Target="https://podminky.urs.cz/item/CS_URS_2021_02/952901111" TargetMode="External" /><Relationship Id="rId80" Type="http://schemas.openxmlformats.org/officeDocument/2006/relationships/hyperlink" Target="https://podminky.urs.cz/item/CS_URS_2021_02/998017002" TargetMode="External" /><Relationship Id="rId81" Type="http://schemas.openxmlformats.org/officeDocument/2006/relationships/hyperlink" Target="https://podminky.urs.cz/item/CS_URS_2021_02/711193131" TargetMode="External" /><Relationship Id="rId82" Type="http://schemas.openxmlformats.org/officeDocument/2006/relationships/hyperlink" Target="https://podminky.urs.cz/item/CS_URS_2021_02/711193121" TargetMode="External" /><Relationship Id="rId83" Type="http://schemas.openxmlformats.org/officeDocument/2006/relationships/hyperlink" Target="https://podminky.urs.cz/item/CS_URS_2021_02/713121121" TargetMode="External" /><Relationship Id="rId84" Type="http://schemas.openxmlformats.org/officeDocument/2006/relationships/hyperlink" Target="https://podminky.urs.cz/item/CS_URS_2021_02/713121111" TargetMode="External" /><Relationship Id="rId85" Type="http://schemas.openxmlformats.org/officeDocument/2006/relationships/hyperlink" Target="https://podminky.urs.cz/item/CS_URS_2021_02/762511237" TargetMode="External" /><Relationship Id="rId86" Type="http://schemas.openxmlformats.org/officeDocument/2006/relationships/hyperlink" Target="https://podminky.urs.cz/item/CS_URS_2021_02/762595001" TargetMode="External" /><Relationship Id="rId87" Type="http://schemas.openxmlformats.org/officeDocument/2006/relationships/hyperlink" Target="https://podminky.urs.cz/item/CS_URS_2021_02/763111323" TargetMode="External" /><Relationship Id="rId88" Type="http://schemas.openxmlformats.org/officeDocument/2006/relationships/hyperlink" Target="https://podminky.urs.cz/item/CS_URS_2021_02/763111717" TargetMode="External" /><Relationship Id="rId89" Type="http://schemas.openxmlformats.org/officeDocument/2006/relationships/hyperlink" Target="https://podminky.urs.cz/item/CS_URS_2021_02/763131714" TargetMode="External" /><Relationship Id="rId90" Type="http://schemas.openxmlformats.org/officeDocument/2006/relationships/hyperlink" Target="https://podminky.urs.cz/item/CS_URS_2021_02/763161711" TargetMode="External" /><Relationship Id="rId91" Type="http://schemas.openxmlformats.org/officeDocument/2006/relationships/hyperlink" Target="https://podminky.urs.cz/item/CS_URS_2021_02/763131714" TargetMode="External" /><Relationship Id="rId92" Type="http://schemas.openxmlformats.org/officeDocument/2006/relationships/hyperlink" Target="https://podminky.urs.cz/item/CS_URS_2021_02/764216604" TargetMode="External" /><Relationship Id="rId93" Type="http://schemas.openxmlformats.org/officeDocument/2006/relationships/hyperlink" Target="https://podminky.urs.cz/item/CS_URS_2021_02/764004863" TargetMode="External" /><Relationship Id="rId94" Type="http://schemas.openxmlformats.org/officeDocument/2006/relationships/hyperlink" Target="https://podminky.urs.cz/item/CS_URS_2021_02/764508131" TargetMode="External" /><Relationship Id="rId95" Type="http://schemas.openxmlformats.org/officeDocument/2006/relationships/hyperlink" Target="https://podminky.urs.cz/item/CS_URS_2021_02/761611111" TargetMode="External" /><Relationship Id="rId96" Type="http://schemas.openxmlformats.org/officeDocument/2006/relationships/hyperlink" Target="https://podminky.urs.cz/item/CS_URS_2021_02/771151011" TargetMode="External" /><Relationship Id="rId97" Type="http://schemas.openxmlformats.org/officeDocument/2006/relationships/hyperlink" Target="https://podminky.urs.cz/item/CS_URS_2021_02/771121011" TargetMode="External" /><Relationship Id="rId98" Type="http://schemas.openxmlformats.org/officeDocument/2006/relationships/hyperlink" Target="https://podminky.urs.cz/item/CS_URS_2021_02/771574113" TargetMode="External" /><Relationship Id="rId99" Type="http://schemas.openxmlformats.org/officeDocument/2006/relationships/hyperlink" Target="https://podminky.urs.cz/item/CS_URS_2021_02/781474112" TargetMode="External" /><Relationship Id="rId100" Type="http://schemas.openxmlformats.org/officeDocument/2006/relationships/hyperlink" Target="https://podminky.urs.cz/item/CS_URS_2021_02/775591191" TargetMode="External" /><Relationship Id="rId101" Type="http://schemas.openxmlformats.org/officeDocument/2006/relationships/hyperlink" Target="https://podminky.urs.cz/item/CS_URS_2021_02/784211121" TargetMode="External" /><Relationship Id="rId102" Type="http://schemas.openxmlformats.org/officeDocument/2006/relationships/hyperlink" Target="https://podminky.urs.cz/item/CS_URS_2021_02/032803000" TargetMode="External" /><Relationship Id="rId103" Type="http://schemas.openxmlformats.org/officeDocument/2006/relationships/hyperlink" Target="https://podminky.urs.cz/item/CS_URS_2021_02/039103000" TargetMode="External" /><Relationship Id="rId104" Type="http://schemas.openxmlformats.org/officeDocument/2006/relationships/hyperlink" Target="https://podminky.urs.cz/item/CS_URS_2021_02/039203000" TargetMode="External" /><Relationship Id="rId10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723111202" TargetMode="External" /><Relationship Id="rId2" Type="http://schemas.openxmlformats.org/officeDocument/2006/relationships/hyperlink" Target="https://podminky.urs.cz/item/CS_URS_2021_02/723111203" TargetMode="External" /><Relationship Id="rId3" Type="http://schemas.openxmlformats.org/officeDocument/2006/relationships/hyperlink" Target="https://podminky.urs.cz/item/CS_URS_2021_02/723111204" TargetMode="External" /><Relationship Id="rId4" Type="http://schemas.openxmlformats.org/officeDocument/2006/relationships/hyperlink" Target="https://podminky.urs.cz/item/CS_URS_2021_02/723111205" TargetMode="External" /><Relationship Id="rId5" Type="http://schemas.openxmlformats.org/officeDocument/2006/relationships/hyperlink" Target="https://podminky.urs.cz/item/CS_URS_2021_02/723150367" TargetMode="External" /><Relationship Id="rId6" Type="http://schemas.openxmlformats.org/officeDocument/2006/relationships/hyperlink" Target="https://podminky.urs.cz/item/CS_URS_2021_02/723160204" TargetMode="External" /><Relationship Id="rId7" Type="http://schemas.openxmlformats.org/officeDocument/2006/relationships/hyperlink" Target="https://podminky.urs.cz/item/CS_URS_2021_02/723160334" TargetMode="External" /><Relationship Id="rId8" Type="http://schemas.openxmlformats.org/officeDocument/2006/relationships/hyperlink" Target="https://podminky.urs.cz/item/CS_URS_2021_02/723190203" TargetMode="External" /><Relationship Id="rId9" Type="http://schemas.openxmlformats.org/officeDocument/2006/relationships/hyperlink" Target="https://podminky.urs.cz/item/CS_URS_2021_02/723190251" TargetMode="External" /><Relationship Id="rId10" Type="http://schemas.openxmlformats.org/officeDocument/2006/relationships/hyperlink" Target="https://podminky.urs.cz/item/CS_URS_2021_02/998723202" TargetMode="External" /><Relationship Id="rId11" Type="http://schemas.openxmlformats.org/officeDocument/2006/relationships/hyperlink" Target="https://podminky.urs.cz/item/CS_URS_2021_02/734261233" TargetMode="External" /><Relationship Id="rId12" Type="http://schemas.openxmlformats.org/officeDocument/2006/relationships/hyperlink" Target="https://podminky.urs.cz/item/CS_URS_2021_02/734261234" TargetMode="External" /><Relationship Id="rId1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998731101" TargetMode="External" /><Relationship Id="rId2" Type="http://schemas.openxmlformats.org/officeDocument/2006/relationships/hyperlink" Target="https://podminky.urs.cz/item/CS_URS_2021_02/998732102" TargetMode="External" /><Relationship Id="rId3" Type="http://schemas.openxmlformats.org/officeDocument/2006/relationships/hyperlink" Target="https://podminky.urs.cz/item/CS_URS_2021_02/733222104" TargetMode="External" /><Relationship Id="rId4" Type="http://schemas.openxmlformats.org/officeDocument/2006/relationships/hyperlink" Target="https://podminky.urs.cz/item/CS_URS_2021_02/733223105" TargetMode="External" /><Relationship Id="rId5" Type="http://schemas.openxmlformats.org/officeDocument/2006/relationships/hyperlink" Target="https://podminky.urs.cz/item/CS_URS_2021_02/733223106" TargetMode="External" /><Relationship Id="rId6" Type="http://schemas.openxmlformats.org/officeDocument/2006/relationships/hyperlink" Target="https://podminky.urs.cz/item/CS_URS_2021_02/733291101" TargetMode="External" /><Relationship Id="rId7" Type="http://schemas.openxmlformats.org/officeDocument/2006/relationships/hyperlink" Target="https://podminky.urs.cz/item/CS_URS_2021_02/733391101" TargetMode="External" /><Relationship Id="rId8" Type="http://schemas.openxmlformats.org/officeDocument/2006/relationships/hyperlink" Target="https://podminky.urs.cz/item/CS_URS_2021_02/998733103" TargetMode="External" /><Relationship Id="rId9" Type="http://schemas.openxmlformats.org/officeDocument/2006/relationships/hyperlink" Target="https://podminky.urs.cz/item/CS_URS_2021_02/734211113" TargetMode="External" /><Relationship Id="rId10" Type="http://schemas.openxmlformats.org/officeDocument/2006/relationships/hyperlink" Target="https://podminky.urs.cz/item/CS_URS_2021_02/734292716" TargetMode="External" /><Relationship Id="rId11" Type="http://schemas.openxmlformats.org/officeDocument/2006/relationships/hyperlink" Target="https://podminky.urs.cz/item/CS_URS_2021_02/998734103" TargetMode="External" /><Relationship Id="rId12" Type="http://schemas.openxmlformats.org/officeDocument/2006/relationships/hyperlink" Target="https://podminky.urs.cz/item/CS_URS_2021_02/735152471" TargetMode="External" /><Relationship Id="rId13" Type="http://schemas.openxmlformats.org/officeDocument/2006/relationships/hyperlink" Target="https://podminky.urs.cz/item/CS_URS_2021_02/735152553" TargetMode="External" /><Relationship Id="rId14" Type="http://schemas.openxmlformats.org/officeDocument/2006/relationships/hyperlink" Target="https://podminky.urs.cz/item/CS_URS_2021_02/735152554" TargetMode="External" /><Relationship Id="rId15" Type="http://schemas.openxmlformats.org/officeDocument/2006/relationships/hyperlink" Target="https://podminky.urs.cz/item/CS_URS_2021_02/735152555" TargetMode="External" /><Relationship Id="rId16" Type="http://schemas.openxmlformats.org/officeDocument/2006/relationships/hyperlink" Target="https://podminky.urs.cz/item/CS_URS_2021_02/735152556" TargetMode="External" /><Relationship Id="rId17" Type="http://schemas.openxmlformats.org/officeDocument/2006/relationships/hyperlink" Target="https://podminky.urs.cz/item/CS_URS_2021_02/735152559" TargetMode="External" /><Relationship Id="rId18" Type="http://schemas.openxmlformats.org/officeDocument/2006/relationships/hyperlink" Target="https://podminky.urs.cz/item/CS_URS_2021_02/735152560" TargetMode="External" /><Relationship Id="rId19" Type="http://schemas.openxmlformats.org/officeDocument/2006/relationships/hyperlink" Target="https://podminky.urs.cz/item/CS_URS_2021_02/735152571" TargetMode="External" /><Relationship Id="rId20" Type="http://schemas.openxmlformats.org/officeDocument/2006/relationships/hyperlink" Target="https://podminky.urs.cz/item/CS_URS_2021_02/735152575" TargetMode="External" /><Relationship Id="rId21" Type="http://schemas.openxmlformats.org/officeDocument/2006/relationships/hyperlink" Target="https://podminky.urs.cz/item/CS_URS_2021_02/735152592" TargetMode="External" /><Relationship Id="rId22" Type="http://schemas.openxmlformats.org/officeDocument/2006/relationships/hyperlink" Target="https://podminky.urs.cz/item/CS_URS_2021_02/735152593" TargetMode="External" /><Relationship Id="rId23" Type="http://schemas.openxmlformats.org/officeDocument/2006/relationships/hyperlink" Target="https://podminky.urs.cz/item/CS_URS_2021_02/735152594" TargetMode="External" /><Relationship Id="rId24" Type="http://schemas.openxmlformats.org/officeDocument/2006/relationships/hyperlink" Target="https://podminky.urs.cz/item/CS_URS_2021_02/735159210" TargetMode="External" /><Relationship Id="rId25" Type="http://schemas.openxmlformats.org/officeDocument/2006/relationships/hyperlink" Target="https://podminky.urs.cz/item/CS_URS_2021_02/735159230" TargetMode="External" /><Relationship Id="rId26" Type="http://schemas.openxmlformats.org/officeDocument/2006/relationships/hyperlink" Target="https://podminky.urs.cz/item/CS_URS_2021_02/998735101" TargetMode="External" /><Relationship Id="rId27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721173401" TargetMode="External" /><Relationship Id="rId2" Type="http://schemas.openxmlformats.org/officeDocument/2006/relationships/hyperlink" Target="https://podminky.urs.cz/item/CS_URS_2021_02/721173402" TargetMode="External" /><Relationship Id="rId3" Type="http://schemas.openxmlformats.org/officeDocument/2006/relationships/hyperlink" Target="https://podminky.urs.cz/item/CS_URS_2021_02/721173403" TargetMode="External" /><Relationship Id="rId4" Type="http://schemas.openxmlformats.org/officeDocument/2006/relationships/hyperlink" Target="https://podminky.urs.cz/item/CS_URS_2021_02/721174042" TargetMode="External" /><Relationship Id="rId5" Type="http://schemas.openxmlformats.org/officeDocument/2006/relationships/hyperlink" Target="https://podminky.urs.cz/item/CS_URS_2021_02/721174043" TargetMode="External" /><Relationship Id="rId6" Type="http://schemas.openxmlformats.org/officeDocument/2006/relationships/hyperlink" Target="https://podminky.urs.cz/item/CS_URS_2021_02/721174044" TargetMode="External" /><Relationship Id="rId7" Type="http://schemas.openxmlformats.org/officeDocument/2006/relationships/hyperlink" Target="https://podminky.urs.cz/item/CS_URS_2021_02/721174045" TargetMode="External" /><Relationship Id="rId8" Type="http://schemas.openxmlformats.org/officeDocument/2006/relationships/hyperlink" Target="https://podminky.urs.cz/item/CS_URS_2021_02/721174026" TargetMode="External" /><Relationship Id="rId9" Type="http://schemas.openxmlformats.org/officeDocument/2006/relationships/hyperlink" Target="https://podminky.urs.cz/item/CS_URS_2021_02/721194104" TargetMode="External" /><Relationship Id="rId10" Type="http://schemas.openxmlformats.org/officeDocument/2006/relationships/hyperlink" Target="https://podminky.urs.cz/item/CS_URS_2021_02/721194105" TargetMode="External" /><Relationship Id="rId11" Type="http://schemas.openxmlformats.org/officeDocument/2006/relationships/hyperlink" Target="https://podminky.urs.cz/item/CS_URS_2021_02/721194109" TargetMode="External" /><Relationship Id="rId12" Type="http://schemas.openxmlformats.org/officeDocument/2006/relationships/hyperlink" Target="https://podminky.urs.cz/item/CS_URS_2021_02/721290111" TargetMode="External" /><Relationship Id="rId13" Type="http://schemas.openxmlformats.org/officeDocument/2006/relationships/hyperlink" Target="https://podminky.urs.cz/item/CS_URS_2021_02/721290112" TargetMode="External" /><Relationship Id="rId14" Type="http://schemas.openxmlformats.org/officeDocument/2006/relationships/hyperlink" Target="https://podminky.urs.cz/item/CS_URS_2021_02/722131933" TargetMode="External" /><Relationship Id="rId15" Type="http://schemas.openxmlformats.org/officeDocument/2006/relationships/hyperlink" Target="https://podminky.urs.cz/item/CS_URS_2021_02/722131934" TargetMode="External" /><Relationship Id="rId16" Type="http://schemas.openxmlformats.org/officeDocument/2006/relationships/hyperlink" Target="https://podminky.urs.cz/item/CS_URS_2021_02/722131935" TargetMode="External" /><Relationship Id="rId17" Type="http://schemas.openxmlformats.org/officeDocument/2006/relationships/hyperlink" Target="https://podminky.urs.cz/item/CS_URS_2021_02/722181111" TargetMode="External" /><Relationship Id="rId18" Type="http://schemas.openxmlformats.org/officeDocument/2006/relationships/hyperlink" Target="https://podminky.urs.cz/item/CS_URS_2021_02/722181113" TargetMode="External" /><Relationship Id="rId19" Type="http://schemas.openxmlformats.org/officeDocument/2006/relationships/hyperlink" Target="https://podminky.urs.cz/item/CS_URS_2021_02/722181114" TargetMode="External" /><Relationship Id="rId20" Type="http://schemas.openxmlformats.org/officeDocument/2006/relationships/hyperlink" Target="https://podminky.urs.cz/item/CS_URS_2021_02/722190401" TargetMode="External" /><Relationship Id="rId21" Type="http://schemas.openxmlformats.org/officeDocument/2006/relationships/hyperlink" Target="https://podminky.urs.cz/item/CS_URS_2021_02/722190901" TargetMode="External" /><Relationship Id="rId22" Type="http://schemas.openxmlformats.org/officeDocument/2006/relationships/hyperlink" Target="https://podminky.urs.cz/item/CS_URS_2021_02/722221135" TargetMode="External" /><Relationship Id="rId23" Type="http://schemas.openxmlformats.org/officeDocument/2006/relationships/hyperlink" Target="https://podminky.urs.cz/item/CS_URS_2021_02/722230102" TargetMode="External" /><Relationship Id="rId24" Type="http://schemas.openxmlformats.org/officeDocument/2006/relationships/hyperlink" Target="https://podminky.urs.cz/item/CS_URS_2021_02/722232043" TargetMode="External" /><Relationship Id="rId25" Type="http://schemas.openxmlformats.org/officeDocument/2006/relationships/hyperlink" Target="https://podminky.urs.cz/item/CS_URS_2021_02/722232044" TargetMode="External" /><Relationship Id="rId26" Type="http://schemas.openxmlformats.org/officeDocument/2006/relationships/hyperlink" Target="https://podminky.urs.cz/item/CS_URS_2021_02/722232045" TargetMode="External" /><Relationship Id="rId27" Type="http://schemas.openxmlformats.org/officeDocument/2006/relationships/hyperlink" Target="https://podminky.urs.cz/item/CS_URS_2021_02/722232046" TargetMode="External" /><Relationship Id="rId28" Type="http://schemas.openxmlformats.org/officeDocument/2006/relationships/hyperlink" Target="https://podminky.urs.cz/item/CS_URS_2021_02/722290226" TargetMode="External" /><Relationship Id="rId29" Type="http://schemas.openxmlformats.org/officeDocument/2006/relationships/hyperlink" Target="https://podminky.urs.cz/item/CS_URS_2021_02/722290234" TargetMode="External" /><Relationship Id="rId30" Type="http://schemas.openxmlformats.org/officeDocument/2006/relationships/hyperlink" Target="https://podminky.urs.cz/item/CS_URS_2021_02/725291511" TargetMode="External" /><Relationship Id="rId31" Type="http://schemas.openxmlformats.org/officeDocument/2006/relationships/hyperlink" Target="https://podminky.urs.cz/item/CS_URS_2021_02/725819401" TargetMode="External" /><Relationship Id="rId32" Type="http://schemas.openxmlformats.org/officeDocument/2006/relationships/hyperlink" Target="https://podminky.urs.cz/item/CS_URS_2021_02/725980121" TargetMode="External" /><Relationship Id="rId33" Type="http://schemas.openxmlformats.org/officeDocument/2006/relationships/hyperlink" Target="https://podminky.urs.cz/item/CS_URS_2021_02/725980122" TargetMode="External" /><Relationship Id="rId34" Type="http://schemas.openxmlformats.org/officeDocument/2006/relationships/hyperlink" Target="https://podminky.urs.cz/item/CS_URS_2021_02/725980123" TargetMode="External" /><Relationship Id="rId35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451573111" TargetMode="External" /><Relationship Id="rId2" Type="http://schemas.openxmlformats.org/officeDocument/2006/relationships/hyperlink" Target="https://podminky.urs.cz/item/CS_URS_2021_02/723160204" TargetMode="External" /><Relationship Id="rId3" Type="http://schemas.openxmlformats.org/officeDocument/2006/relationships/hyperlink" Target="https://podminky.urs.cz/item/CS_URS_2021_02/723160334" TargetMode="External" /><Relationship Id="rId4" Type="http://schemas.openxmlformats.org/officeDocument/2006/relationships/hyperlink" Target="https://podminky.urs.cz/item/CS_URS_2021_02/723170115" TargetMode="External" /><Relationship Id="rId5" Type="http://schemas.openxmlformats.org/officeDocument/2006/relationships/hyperlink" Target="https://podminky.urs.cz/item/CS_URS_2021_02/723231164" TargetMode="External" /><Relationship Id="rId6" Type="http://schemas.openxmlformats.org/officeDocument/2006/relationships/hyperlink" Target="https://podminky.urs.cz/item/CS_URS_2021_02/723239103" TargetMode="External" /><Relationship Id="rId7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21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24</v>
      </c>
      <c r="AL8" s="21"/>
      <c r="AM8" s="21"/>
      <c r="AN8" s="32" t="s">
        <v>25</v>
      </c>
      <c r="AO8" s="21"/>
      <c r="AP8" s="21"/>
      <c r="AQ8" s="21"/>
      <c r="AR8" s="19"/>
      <c r="BE8" s="30"/>
      <c r="BS8" s="16" t="s">
        <v>6</v>
      </c>
    </row>
    <row r="9" s="1" customFormat="1" ht="29.28" customHeight="1">
      <c r="B9" s="20"/>
      <c r="C9" s="21"/>
      <c r="D9" s="25" t="s">
        <v>26</v>
      </c>
      <c r="E9" s="21"/>
      <c r="F9" s="21"/>
      <c r="G9" s="21"/>
      <c r="H9" s="21"/>
      <c r="I9" s="21"/>
      <c r="J9" s="21"/>
      <c r="K9" s="33" t="s">
        <v>27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5" t="s">
        <v>28</v>
      </c>
      <c r="AL9" s="21"/>
      <c r="AM9" s="21"/>
      <c r="AN9" s="33" t="s">
        <v>29</v>
      </c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31</v>
      </c>
      <c r="AL10" s="21"/>
      <c r="AM10" s="21"/>
      <c r="AN10" s="26" t="s">
        <v>32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33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34</v>
      </c>
      <c r="AL11" s="21"/>
      <c r="AM11" s="21"/>
      <c r="AN11" s="26" t="s">
        <v>35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36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31</v>
      </c>
      <c r="AL13" s="21"/>
      <c r="AM13" s="21"/>
      <c r="AN13" s="34" t="s">
        <v>37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4" t="s">
        <v>37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1" t="s">
        <v>34</v>
      </c>
      <c r="AL14" s="21"/>
      <c r="AM14" s="21"/>
      <c r="AN14" s="34" t="s">
        <v>37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31</v>
      </c>
      <c r="AL16" s="21"/>
      <c r="AM16" s="21"/>
      <c r="AN16" s="26" t="s">
        <v>39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40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34</v>
      </c>
      <c r="AL17" s="21"/>
      <c r="AM17" s="21"/>
      <c r="AN17" s="26" t="s">
        <v>41</v>
      </c>
      <c r="AO17" s="21"/>
      <c r="AP17" s="21"/>
      <c r="AQ17" s="21"/>
      <c r="AR17" s="19"/>
      <c r="BE17" s="30"/>
      <c r="BS17" s="16" t="s">
        <v>42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43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31</v>
      </c>
      <c r="AL19" s="21"/>
      <c r="AM19" s="21"/>
      <c r="AN19" s="26" t="s">
        <v>41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44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34</v>
      </c>
      <c r="AL20" s="21"/>
      <c r="AM20" s="21"/>
      <c r="AN20" s="26" t="s">
        <v>41</v>
      </c>
      <c r="AO20" s="21"/>
      <c r="AP20" s="21"/>
      <c r="AQ20" s="21"/>
      <c r="AR20" s="19"/>
      <c r="BE20" s="30"/>
      <c r="BS20" s="16" t="s">
        <v>4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45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6" t="s">
        <v>46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1"/>
      <c r="AQ25" s="21"/>
      <c r="AR25" s="19"/>
      <c r="BE25" s="30"/>
    </row>
    <row r="26" s="2" customFormat="1" ht="25.92" customHeight="1">
      <c r="A26" s="38"/>
      <c r="B26" s="39"/>
      <c r="C26" s="40"/>
      <c r="D26" s="41" t="s">
        <v>47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0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0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50</v>
      </c>
      <c r="AL28" s="45"/>
      <c r="AM28" s="45"/>
      <c r="AN28" s="45"/>
      <c r="AO28" s="45"/>
      <c r="AP28" s="40"/>
      <c r="AQ28" s="40"/>
      <c r="AR28" s="44"/>
      <c r="BE28" s="30"/>
    </row>
    <row r="29" s="3" customFormat="1" ht="14.4" customHeight="1">
      <c r="A29" s="3"/>
      <c r="B29" s="46"/>
      <c r="C29" s="47"/>
      <c r="D29" s="31" t="s">
        <v>51</v>
      </c>
      <c r="E29" s="47"/>
      <c r="F29" s="31" t="s">
        <v>52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1" t="s">
        <v>53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1" t="s">
        <v>54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1" t="s">
        <v>55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1" t="s">
        <v>56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58</v>
      </c>
      <c r="U35" s="54"/>
      <c r="V35" s="54"/>
      <c r="W35" s="54"/>
      <c r="X35" s="56" t="s">
        <v>59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2" t="s">
        <v>60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1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2020_27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Stavební úpravy objektu č.p. 52 ve Vysočanech - ostatní prostory (ÚRS 2021 02)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1" t="s">
        <v>22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Vysočany u Nového Bydžova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1" t="s">
        <v>24</v>
      </c>
      <c r="AJ47" s="40"/>
      <c r="AK47" s="40"/>
      <c r="AL47" s="40"/>
      <c r="AM47" s="72" t="str">
        <f>IF(AN8= "","",AN8)</f>
        <v>7. 9. 2020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1" t="s">
        <v>30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Město Nový Bydžov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1" t="s">
        <v>38</v>
      </c>
      <c r="AJ49" s="40"/>
      <c r="AK49" s="40"/>
      <c r="AL49" s="40"/>
      <c r="AM49" s="73" t="str">
        <f>IF(E17="","",E17)</f>
        <v>SPA - Ing. Václav Hanuš</v>
      </c>
      <c r="AN49" s="64"/>
      <c r="AO49" s="64"/>
      <c r="AP49" s="64"/>
      <c r="AQ49" s="40"/>
      <c r="AR49" s="44"/>
      <c r="AS49" s="74" t="s">
        <v>61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1" t="s">
        <v>36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1" t="s">
        <v>43</v>
      </c>
      <c r="AJ50" s="40"/>
      <c r="AK50" s="40"/>
      <c r="AL50" s="40"/>
      <c r="AM50" s="73" t="str">
        <f>IF(E20="","",E20)</f>
        <v xml:space="preserve"> 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62</v>
      </c>
      <c r="D52" s="87"/>
      <c r="E52" s="87"/>
      <c r="F52" s="87"/>
      <c r="G52" s="87"/>
      <c r="H52" s="88"/>
      <c r="I52" s="89" t="s">
        <v>63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64</v>
      </c>
      <c r="AH52" s="87"/>
      <c r="AI52" s="87"/>
      <c r="AJ52" s="87"/>
      <c r="AK52" s="87"/>
      <c r="AL52" s="87"/>
      <c r="AM52" s="87"/>
      <c r="AN52" s="89" t="s">
        <v>65</v>
      </c>
      <c r="AO52" s="87"/>
      <c r="AP52" s="87"/>
      <c r="AQ52" s="91" t="s">
        <v>66</v>
      </c>
      <c r="AR52" s="44"/>
      <c r="AS52" s="92" t="s">
        <v>67</v>
      </c>
      <c r="AT52" s="93" t="s">
        <v>68</v>
      </c>
      <c r="AU52" s="93" t="s">
        <v>69</v>
      </c>
      <c r="AV52" s="93" t="s">
        <v>70</v>
      </c>
      <c r="AW52" s="93" t="s">
        <v>71</v>
      </c>
      <c r="AX52" s="93" t="s">
        <v>72</v>
      </c>
      <c r="AY52" s="93" t="s">
        <v>73</v>
      </c>
      <c r="AZ52" s="93" t="s">
        <v>74</v>
      </c>
      <c r="BA52" s="93" t="s">
        <v>75</v>
      </c>
      <c r="BB52" s="93" t="s">
        <v>76</v>
      </c>
      <c r="BC52" s="93" t="s">
        <v>77</v>
      </c>
      <c r="BD52" s="94" t="s">
        <v>78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79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ROUND(SUM(AG55:AG60),2)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41</v>
      </c>
      <c r="AR54" s="104"/>
      <c r="AS54" s="105">
        <f>ROUND(SUM(AS55:AS60),2)</f>
        <v>0</v>
      </c>
      <c r="AT54" s="106">
        <f>ROUND(SUM(AV54:AW54),2)</f>
        <v>0</v>
      </c>
      <c r="AU54" s="107">
        <f>ROUND(SUM(AU55:AU60),5)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ROUND(SUM(AZ55:AZ60),2)</f>
        <v>0</v>
      </c>
      <c r="BA54" s="106">
        <f>ROUND(SUM(BA55:BA60),2)</f>
        <v>0</v>
      </c>
      <c r="BB54" s="106">
        <f>ROUND(SUM(BB55:BB60),2)</f>
        <v>0</v>
      </c>
      <c r="BC54" s="106">
        <f>ROUND(SUM(BC55:BC60),2)</f>
        <v>0</v>
      </c>
      <c r="BD54" s="108">
        <f>ROUND(SUM(BD55:BD60),2)</f>
        <v>0</v>
      </c>
      <c r="BE54" s="6"/>
      <c r="BS54" s="109" t="s">
        <v>80</v>
      </c>
      <c r="BT54" s="109" t="s">
        <v>81</v>
      </c>
      <c r="BU54" s="110" t="s">
        <v>82</v>
      </c>
      <c r="BV54" s="109" t="s">
        <v>83</v>
      </c>
      <c r="BW54" s="109" t="s">
        <v>5</v>
      </c>
      <c r="BX54" s="109" t="s">
        <v>84</v>
      </c>
      <c r="CL54" s="109" t="s">
        <v>19</v>
      </c>
    </row>
    <row r="55" s="7" customFormat="1" ht="24.75" customHeight="1">
      <c r="A55" s="111" t="s">
        <v>85</v>
      </c>
      <c r="B55" s="112"/>
      <c r="C55" s="113"/>
      <c r="D55" s="114" t="s">
        <v>86</v>
      </c>
      <c r="E55" s="114"/>
      <c r="F55" s="114"/>
      <c r="G55" s="114"/>
      <c r="H55" s="114"/>
      <c r="I55" s="115"/>
      <c r="J55" s="114" t="s">
        <v>87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'2020_27_01 - Stavební'!J30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88</v>
      </c>
      <c r="AR55" s="118"/>
      <c r="AS55" s="119">
        <v>0</v>
      </c>
      <c r="AT55" s="120">
        <f>ROUND(SUM(AV55:AW55),2)</f>
        <v>0</v>
      </c>
      <c r="AU55" s="121">
        <f>'2020_27_01 - Stavební'!P100</f>
        <v>0</v>
      </c>
      <c r="AV55" s="120">
        <f>'2020_27_01 - Stavební'!J33</f>
        <v>0</v>
      </c>
      <c r="AW55" s="120">
        <f>'2020_27_01 - Stavební'!J34</f>
        <v>0</v>
      </c>
      <c r="AX55" s="120">
        <f>'2020_27_01 - Stavební'!J35</f>
        <v>0</v>
      </c>
      <c r="AY55" s="120">
        <f>'2020_27_01 - Stavební'!J36</f>
        <v>0</v>
      </c>
      <c r="AZ55" s="120">
        <f>'2020_27_01 - Stavební'!F33</f>
        <v>0</v>
      </c>
      <c r="BA55" s="120">
        <f>'2020_27_01 - Stavební'!F34</f>
        <v>0</v>
      </c>
      <c r="BB55" s="120">
        <f>'2020_27_01 - Stavební'!F35</f>
        <v>0</v>
      </c>
      <c r="BC55" s="120">
        <f>'2020_27_01 - Stavební'!F36</f>
        <v>0</v>
      </c>
      <c r="BD55" s="122">
        <f>'2020_27_01 - Stavební'!F37</f>
        <v>0</v>
      </c>
      <c r="BE55" s="7"/>
      <c r="BT55" s="123" t="s">
        <v>21</v>
      </c>
      <c r="BV55" s="123" t="s">
        <v>83</v>
      </c>
      <c r="BW55" s="123" t="s">
        <v>89</v>
      </c>
      <c r="BX55" s="123" t="s">
        <v>5</v>
      </c>
      <c r="CL55" s="123" t="s">
        <v>19</v>
      </c>
      <c r="CM55" s="123" t="s">
        <v>90</v>
      </c>
    </row>
    <row r="56" s="7" customFormat="1" ht="24.75" customHeight="1">
      <c r="A56" s="111" t="s">
        <v>85</v>
      </c>
      <c r="B56" s="112"/>
      <c r="C56" s="113"/>
      <c r="D56" s="114" t="s">
        <v>91</v>
      </c>
      <c r="E56" s="114"/>
      <c r="F56" s="114"/>
      <c r="G56" s="114"/>
      <c r="H56" s="114"/>
      <c r="I56" s="115"/>
      <c r="J56" s="114" t="s">
        <v>92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'2020_27_02 - Domovní plyn...'!J30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88</v>
      </c>
      <c r="AR56" s="118"/>
      <c r="AS56" s="119">
        <v>0</v>
      </c>
      <c r="AT56" s="120">
        <f>ROUND(SUM(AV56:AW56),2)</f>
        <v>0</v>
      </c>
      <c r="AU56" s="121">
        <f>'2020_27_02 - Domovní plyn...'!P83</f>
        <v>0</v>
      </c>
      <c r="AV56" s="120">
        <f>'2020_27_02 - Domovní plyn...'!J33</f>
        <v>0</v>
      </c>
      <c r="AW56" s="120">
        <f>'2020_27_02 - Domovní plyn...'!J34</f>
        <v>0</v>
      </c>
      <c r="AX56" s="120">
        <f>'2020_27_02 - Domovní plyn...'!J35</f>
        <v>0</v>
      </c>
      <c r="AY56" s="120">
        <f>'2020_27_02 - Domovní plyn...'!J36</f>
        <v>0</v>
      </c>
      <c r="AZ56" s="120">
        <f>'2020_27_02 - Domovní plyn...'!F33</f>
        <v>0</v>
      </c>
      <c r="BA56" s="120">
        <f>'2020_27_02 - Domovní plyn...'!F34</f>
        <v>0</v>
      </c>
      <c r="BB56" s="120">
        <f>'2020_27_02 - Domovní plyn...'!F35</f>
        <v>0</v>
      </c>
      <c r="BC56" s="120">
        <f>'2020_27_02 - Domovní plyn...'!F36</f>
        <v>0</v>
      </c>
      <c r="BD56" s="122">
        <f>'2020_27_02 - Domovní plyn...'!F37</f>
        <v>0</v>
      </c>
      <c r="BE56" s="7"/>
      <c r="BT56" s="123" t="s">
        <v>21</v>
      </c>
      <c r="BV56" s="123" t="s">
        <v>83</v>
      </c>
      <c r="BW56" s="123" t="s">
        <v>93</v>
      </c>
      <c r="BX56" s="123" t="s">
        <v>5</v>
      </c>
      <c r="CL56" s="123" t="s">
        <v>19</v>
      </c>
      <c r="CM56" s="123" t="s">
        <v>90</v>
      </c>
    </row>
    <row r="57" s="7" customFormat="1" ht="24.75" customHeight="1">
      <c r="A57" s="111" t="s">
        <v>85</v>
      </c>
      <c r="B57" s="112"/>
      <c r="C57" s="113"/>
      <c r="D57" s="114" t="s">
        <v>94</v>
      </c>
      <c r="E57" s="114"/>
      <c r="F57" s="114"/>
      <c r="G57" s="114"/>
      <c r="H57" s="114"/>
      <c r="I57" s="115"/>
      <c r="J57" s="114" t="s">
        <v>95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'2020_27_03 - Elektroinsta...'!J30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88</v>
      </c>
      <c r="AR57" s="118"/>
      <c r="AS57" s="119">
        <v>0</v>
      </c>
      <c r="AT57" s="120">
        <f>ROUND(SUM(AV57:AW57),2)</f>
        <v>0</v>
      </c>
      <c r="AU57" s="121">
        <f>'2020_27_03 - Elektroinsta...'!P89</f>
        <v>0</v>
      </c>
      <c r="AV57" s="120">
        <f>'2020_27_03 - Elektroinsta...'!J33</f>
        <v>0</v>
      </c>
      <c r="AW57" s="120">
        <f>'2020_27_03 - Elektroinsta...'!J34</f>
        <v>0</v>
      </c>
      <c r="AX57" s="120">
        <f>'2020_27_03 - Elektroinsta...'!J35</f>
        <v>0</v>
      </c>
      <c r="AY57" s="120">
        <f>'2020_27_03 - Elektroinsta...'!J36</f>
        <v>0</v>
      </c>
      <c r="AZ57" s="120">
        <f>'2020_27_03 - Elektroinsta...'!F33</f>
        <v>0</v>
      </c>
      <c r="BA57" s="120">
        <f>'2020_27_03 - Elektroinsta...'!F34</f>
        <v>0</v>
      </c>
      <c r="BB57" s="120">
        <f>'2020_27_03 - Elektroinsta...'!F35</f>
        <v>0</v>
      </c>
      <c r="BC57" s="120">
        <f>'2020_27_03 - Elektroinsta...'!F36</f>
        <v>0</v>
      </c>
      <c r="BD57" s="122">
        <f>'2020_27_03 - Elektroinsta...'!F37</f>
        <v>0</v>
      </c>
      <c r="BE57" s="7"/>
      <c r="BT57" s="123" t="s">
        <v>21</v>
      </c>
      <c r="BV57" s="123" t="s">
        <v>83</v>
      </c>
      <c r="BW57" s="123" t="s">
        <v>96</v>
      </c>
      <c r="BX57" s="123" t="s">
        <v>5</v>
      </c>
      <c r="CL57" s="123" t="s">
        <v>19</v>
      </c>
      <c r="CM57" s="123" t="s">
        <v>90</v>
      </c>
    </row>
    <row r="58" s="7" customFormat="1" ht="24.75" customHeight="1">
      <c r="A58" s="111" t="s">
        <v>85</v>
      </c>
      <c r="B58" s="112"/>
      <c r="C58" s="113"/>
      <c r="D58" s="114" t="s">
        <v>97</v>
      </c>
      <c r="E58" s="114"/>
      <c r="F58" s="114"/>
      <c r="G58" s="114"/>
      <c r="H58" s="114"/>
      <c r="I58" s="115"/>
      <c r="J58" s="114" t="s">
        <v>98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'2020_27_04 - Ústřední vyt...'!J30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88</v>
      </c>
      <c r="AR58" s="118"/>
      <c r="AS58" s="119">
        <v>0</v>
      </c>
      <c r="AT58" s="120">
        <f>ROUND(SUM(AV58:AW58),2)</f>
        <v>0</v>
      </c>
      <c r="AU58" s="121">
        <f>'2020_27_04 - Ústřední vyt...'!P87</f>
        <v>0</v>
      </c>
      <c r="AV58" s="120">
        <f>'2020_27_04 - Ústřední vyt...'!J33</f>
        <v>0</v>
      </c>
      <c r="AW58" s="120">
        <f>'2020_27_04 - Ústřední vyt...'!J34</f>
        <v>0</v>
      </c>
      <c r="AX58" s="120">
        <f>'2020_27_04 - Ústřední vyt...'!J35</f>
        <v>0</v>
      </c>
      <c r="AY58" s="120">
        <f>'2020_27_04 - Ústřední vyt...'!J36</f>
        <v>0</v>
      </c>
      <c r="AZ58" s="120">
        <f>'2020_27_04 - Ústřední vyt...'!F33</f>
        <v>0</v>
      </c>
      <c r="BA58" s="120">
        <f>'2020_27_04 - Ústřední vyt...'!F34</f>
        <v>0</v>
      </c>
      <c r="BB58" s="120">
        <f>'2020_27_04 - Ústřední vyt...'!F35</f>
        <v>0</v>
      </c>
      <c r="BC58" s="120">
        <f>'2020_27_04 - Ústřední vyt...'!F36</f>
        <v>0</v>
      </c>
      <c r="BD58" s="122">
        <f>'2020_27_04 - Ústřední vyt...'!F37</f>
        <v>0</v>
      </c>
      <c r="BE58" s="7"/>
      <c r="BT58" s="123" t="s">
        <v>21</v>
      </c>
      <c r="BV58" s="123" t="s">
        <v>83</v>
      </c>
      <c r="BW58" s="123" t="s">
        <v>99</v>
      </c>
      <c r="BX58" s="123" t="s">
        <v>5</v>
      </c>
      <c r="CL58" s="123" t="s">
        <v>19</v>
      </c>
      <c r="CM58" s="123" t="s">
        <v>90</v>
      </c>
    </row>
    <row r="59" s="7" customFormat="1" ht="24.75" customHeight="1">
      <c r="A59" s="111" t="s">
        <v>85</v>
      </c>
      <c r="B59" s="112"/>
      <c r="C59" s="113"/>
      <c r="D59" s="114" t="s">
        <v>100</v>
      </c>
      <c r="E59" s="114"/>
      <c r="F59" s="114"/>
      <c r="G59" s="114"/>
      <c r="H59" s="114"/>
      <c r="I59" s="115"/>
      <c r="J59" s="114" t="s">
        <v>101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'2020_27_05 - Zdravotní te...'!J30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88</v>
      </c>
      <c r="AR59" s="118"/>
      <c r="AS59" s="119">
        <v>0</v>
      </c>
      <c r="AT59" s="120">
        <f>ROUND(SUM(AV59:AW59),2)</f>
        <v>0</v>
      </c>
      <c r="AU59" s="121">
        <f>'2020_27_05 - Zdravotní te...'!P84</f>
        <v>0</v>
      </c>
      <c r="AV59" s="120">
        <f>'2020_27_05 - Zdravotní te...'!J33</f>
        <v>0</v>
      </c>
      <c r="AW59" s="120">
        <f>'2020_27_05 - Zdravotní te...'!J34</f>
        <v>0</v>
      </c>
      <c r="AX59" s="120">
        <f>'2020_27_05 - Zdravotní te...'!J35</f>
        <v>0</v>
      </c>
      <c r="AY59" s="120">
        <f>'2020_27_05 - Zdravotní te...'!J36</f>
        <v>0</v>
      </c>
      <c r="AZ59" s="120">
        <f>'2020_27_05 - Zdravotní te...'!F33</f>
        <v>0</v>
      </c>
      <c r="BA59" s="120">
        <f>'2020_27_05 - Zdravotní te...'!F34</f>
        <v>0</v>
      </c>
      <c r="BB59" s="120">
        <f>'2020_27_05 - Zdravotní te...'!F35</f>
        <v>0</v>
      </c>
      <c r="BC59" s="120">
        <f>'2020_27_05 - Zdravotní te...'!F36</f>
        <v>0</v>
      </c>
      <c r="BD59" s="122">
        <f>'2020_27_05 - Zdravotní te...'!F37</f>
        <v>0</v>
      </c>
      <c r="BE59" s="7"/>
      <c r="BT59" s="123" t="s">
        <v>21</v>
      </c>
      <c r="BV59" s="123" t="s">
        <v>83</v>
      </c>
      <c r="BW59" s="123" t="s">
        <v>102</v>
      </c>
      <c r="BX59" s="123" t="s">
        <v>5</v>
      </c>
      <c r="CL59" s="123" t="s">
        <v>19</v>
      </c>
      <c r="CM59" s="123" t="s">
        <v>90</v>
      </c>
    </row>
    <row r="60" s="7" customFormat="1" ht="24.75" customHeight="1">
      <c r="A60" s="111" t="s">
        <v>85</v>
      </c>
      <c r="B60" s="112"/>
      <c r="C60" s="113"/>
      <c r="D60" s="114" t="s">
        <v>103</v>
      </c>
      <c r="E60" s="114"/>
      <c r="F60" s="114"/>
      <c r="G60" s="114"/>
      <c r="H60" s="114"/>
      <c r="I60" s="115"/>
      <c r="J60" s="114" t="s">
        <v>104</v>
      </c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6">
        <f>'2020_27_06 - STL plynovod...'!J30</f>
        <v>0</v>
      </c>
      <c r="AH60" s="115"/>
      <c r="AI60" s="115"/>
      <c r="AJ60" s="115"/>
      <c r="AK60" s="115"/>
      <c r="AL60" s="115"/>
      <c r="AM60" s="115"/>
      <c r="AN60" s="116">
        <f>SUM(AG60,AT60)</f>
        <v>0</v>
      </c>
      <c r="AO60" s="115"/>
      <c r="AP60" s="115"/>
      <c r="AQ60" s="117" t="s">
        <v>88</v>
      </c>
      <c r="AR60" s="118"/>
      <c r="AS60" s="124">
        <v>0</v>
      </c>
      <c r="AT60" s="125">
        <f>ROUND(SUM(AV60:AW60),2)</f>
        <v>0</v>
      </c>
      <c r="AU60" s="126">
        <f>'2020_27_06 - STL plynovod...'!P87</f>
        <v>0</v>
      </c>
      <c r="AV60" s="125">
        <f>'2020_27_06 - STL plynovod...'!J33</f>
        <v>0</v>
      </c>
      <c r="AW60" s="125">
        <f>'2020_27_06 - STL plynovod...'!J34</f>
        <v>0</v>
      </c>
      <c r="AX60" s="125">
        <f>'2020_27_06 - STL plynovod...'!J35</f>
        <v>0</v>
      </c>
      <c r="AY60" s="125">
        <f>'2020_27_06 - STL plynovod...'!J36</f>
        <v>0</v>
      </c>
      <c r="AZ60" s="125">
        <f>'2020_27_06 - STL plynovod...'!F33</f>
        <v>0</v>
      </c>
      <c r="BA60" s="125">
        <f>'2020_27_06 - STL plynovod...'!F34</f>
        <v>0</v>
      </c>
      <c r="BB60" s="125">
        <f>'2020_27_06 - STL plynovod...'!F35</f>
        <v>0</v>
      </c>
      <c r="BC60" s="125">
        <f>'2020_27_06 - STL plynovod...'!F36</f>
        <v>0</v>
      </c>
      <c r="BD60" s="127">
        <f>'2020_27_06 - STL plynovod...'!F37</f>
        <v>0</v>
      </c>
      <c r="BE60" s="7"/>
      <c r="BT60" s="123" t="s">
        <v>21</v>
      </c>
      <c r="BV60" s="123" t="s">
        <v>83</v>
      </c>
      <c r="BW60" s="123" t="s">
        <v>105</v>
      </c>
      <c r="BX60" s="123" t="s">
        <v>5</v>
      </c>
      <c r="CL60" s="123" t="s">
        <v>19</v>
      </c>
      <c r="CM60" s="123" t="s">
        <v>90</v>
      </c>
    </row>
    <row r="61" s="2" customFormat="1" ht="30" customHeight="1">
      <c r="A61" s="38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  <row r="62" s="2" customFormat="1" ht="6.96" customHeight="1">
      <c r="A62" s="38"/>
      <c r="B62" s="59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44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</row>
  </sheetData>
  <sheetProtection sheet="1" formatColumns="0" formatRows="0" objects="1" scenarios="1" spinCount="100000" saltValue="sElCGrXydvGqOq1vNpOzNZKtcFEarlSR/0VyxBa8RMzq3jRSHtQbgLmTbmgoUvNEKoadFkO5KTM4D/VofYVNiw==" hashValue="46dTybLS23mXBOOU69/Y3T3MMT7VhjLxxHpAX5KH6C7oRPqqfK+gJ4cUsPk7XcD2cLLJsr1z8yXewJS3yj6b+g==" algorithmName="SHA-512" password="CC35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020_27_01 - Stavební'!C2" display="/"/>
    <hyperlink ref="A56" location="'2020_27_02 - Domovní plyn...'!C2" display="/"/>
    <hyperlink ref="A57" location="'2020_27_03 - Elektroinsta...'!C2" display="/"/>
    <hyperlink ref="A58" location="'2020_27_04 - Ústřední vyt...'!C2" display="/"/>
    <hyperlink ref="A59" location="'2020_27_05 - Zdravotní te...'!C2" display="/"/>
    <hyperlink ref="A60" location="'2020_27_06 - STL plynovod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9"/>
      <c r="AT3" s="16" t="s">
        <v>90</v>
      </c>
    </row>
    <row r="4" s="1" customFormat="1" ht="24.96" customHeight="1">
      <c r="B4" s="19"/>
      <c r="D4" s="130" t="s">
        <v>106</v>
      </c>
      <c r="L4" s="19"/>
      <c r="M4" s="131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2" t="s">
        <v>16</v>
      </c>
      <c r="L6" s="19"/>
    </row>
    <row r="7" s="1" customFormat="1" ht="26.25" customHeight="1">
      <c r="B7" s="19"/>
      <c r="E7" s="133" t="str">
        <f>'Rekapitulace stavby'!K6</f>
        <v>Stavební úpravy objektu č.p. 52 ve Vysočanech - ostatní prostory (ÚRS 2021 02)</v>
      </c>
      <c r="F7" s="132"/>
      <c r="G7" s="132"/>
      <c r="H7" s="132"/>
      <c r="L7" s="19"/>
    </row>
    <row r="8" s="2" customFormat="1" ht="12" customHeight="1">
      <c r="A8" s="38"/>
      <c r="B8" s="44"/>
      <c r="C8" s="38"/>
      <c r="D8" s="132" t="s">
        <v>107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108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21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22</v>
      </c>
      <c r="E12" s="38"/>
      <c r="F12" s="136" t="s">
        <v>23</v>
      </c>
      <c r="G12" s="38"/>
      <c r="H12" s="38"/>
      <c r="I12" s="132" t="s">
        <v>24</v>
      </c>
      <c r="J12" s="137" t="str">
        <f>'Rekapitulace stavby'!AN8</f>
        <v>7. 9. 2020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38" t="s">
        <v>26</v>
      </c>
      <c r="E13" s="38"/>
      <c r="F13" s="139" t="s">
        <v>27</v>
      </c>
      <c r="G13" s="38"/>
      <c r="H13" s="38"/>
      <c r="I13" s="138" t="s">
        <v>28</v>
      </c>
      <c r="J13" s="139" t="s">
        <v>29</v>
      </c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30</v>
      </c>
      <c r="E14" s="38"/>
      <c r="F14" s="38"/>
      <c r="G14" s="38"/>
      <c r="H14" s="38"/>
      <c r="I14" s="132" t="s">
        <v>31</v>
      </c>
      <c r="J14" s="136" t="s">
        <v>32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33</v>
      </c>
      <c r="F15" s="38"/>
      <c r="G15" s="38"/>
      <c r="H15" s="38"/>
      <c r="I15" s="132" t="s">
        <v>34</v>
      </c>
      <c r="J15" s="136" t="s">
        <v>35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36</v>
      </c>
      <c r="E17" s="38"/>
      <c r="F17" s="38"/>
      <c r="G17" s="38"/>
      <c r="H17" s="38"/>
      <c r="I17" s="132" t="s">
        <v>31</v>
      </c>
      <c r="J17" s="32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36"/>
      <c r="G18" s="136"/>
      <c r="H18" s="136"/>
      <c r="I18" s="132" t="s">
        <v>34</v>
      </c>
      <c r="J18" s="32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38</v>
      </c>
      <c r="E20" s="38"/>
      <c r="F20" s="38"/>
      <c r="G20" s="38"/>
      <c r="H20" s="38"/>
      <c r="I20" s="132" t="s">
        <v>31</v>
      </c>
      <c r="J20" s="136" t="s">
        <v>39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40</v>
      </c>
      <c r="F21" s="38"/>
      <c r="G21" s="38"/>
      <c r="H21" s="38"/>
      <c r="I21" s="132" t="s">
        <v>34</v>
      </c>
      <c r="J21" s="136" t="s">
        <v>41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43</v>
      </c>
      <c r="E23" s="38"/>
      <c r="F23" s="38"/>
      <c r="G23" s="38"/>
      <c r="H23" s="38"/>
      <c r="I23" s="132" t="s">
        <v>31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34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45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71.25" customHeight="1">
      <c r="A27" s="140"/>
      <c r="B27" s="141"/>
      <c r="C27" s="140"/>
      <c r="D27" s="140"/>
      <c r="E27" s="142" t="s">
        <v>109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4"/>
      <c r="E29" s="144"/>
      <c r="F29" s="144"/>
      <c r="G29" s="144"/>
      <c r="H29" s="144"/>
      <c r="I29" s="144"/>
      <c r="J29" s="144"/>
      <c r="K29" s="144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5" t="s">
        <v>47</v>
      </c>
      <c r="E30" s="38"/>
      <c r="F30" s="38"/>
      <c r="G30" s="38"/>
      <c r="H30" s="38"/>
      <c r="I30" s="38"/>
      <c r="J30" s="146">
        <f>ROUND(J100,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4"/>
      <c r="E31" s="144"/>
      <c r="F31" s="144"/>
      <c r="G31" s="144"/>
      <c r="H31" s="144"/>
      <c r="I31" s="144"/>
      <c r="J31" s="144"/>
      <c r="K31" s="144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7" t="s">
        <v>49</v>
      </c>
      <c r="G32" s="38"/>
      <c r="H32" s="38"/>
      <c r="I32" s="147" t="s">
        <v>48</v>
      </c>
      <c r="J32" s="147" t="s">
        <v>50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8" t="s">
        <v>51</v>
      </c>
      <c r="E33" s="132" t="s">
        <v>52</v>
      </c>
      <c r="F33" s="149">
        <f>ROUND((SUM(BE100:BE851)),  2)</f>
        <v>0</v>
      </c>
      <c r="G33" s="38"/>
      <c r="H33" s="38"/>
      <c r="I33" s="150">
        <v>0.20999999999999999</v>
      </c>
      <c r="J33" s="149">
        <f>ROUND(((SUM(BE100:BE851))*I33),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53</v>
      </c>
      <c r="F34" s="149">
        <f>ROUND((SUM(BF100:BF851)),  2)</f>
        <v>0</v>
      </c>
      <c r="G34" s="38"/>
      <c r="H34" s="38"/>
      <c r="I34" s="150">
        <v>0.14999999999999999</v>
      </c>
      <c r="J34" s="149">
        <f>ROUND(((SUM(BF100:BF851))*I34),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54</v>
      </c>
      <c r="F35" s="149">
        <f>ROUND((SUM(BG100:BG851)),  2)</f>
        <v>0</v>
      </c>
      <c r="G35" s="38"/>
      <c r="H35" s="38"/>
      <c r="I35" s="150">
        <v>0.20999999999999999</v>
      </c>
      <c r="J35" s="149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55</v>
      </c>
      <c r="F36" s="149">
        <f>ROUND((SUM(BH100:BH851)),  2)</f>
        <v>0</v>
      </c>
      <c r="G36" s="38"/>
      <c r="H36" s="38"/>
      <c r="I36" s="150">
        <v>0.14999999999999999</v>
      </c>
      <c r="J36" s="149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56</v>
      </c>
      <c r="F37" s="149">
        <f>ROUND((SUM(BI100:BI851)),  2)</f>
        <v>0</v>
      </c>
      <c r="G37" s="38"/>
      <c r="H37" s="38"/>
      <c r="I37" s="150">
        <v>0</v>
      </c>
      <c r="J37" s="149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1"/>
      <c r="D39" s="152" t="s">
        <v>57</v>
      </c>
      <c r="E39" s="153"/>
      <c r="F39" s="153"/>
      <c r="G39" s="154" t="s">
        <v>58</v>
      </c>
      <c r="H39" s="155" t="s">
        <v>59</v>
      </c>
      <c r="I39" s="153"/>
      <c r="J39" s="156">
        <f>SUM(J30:J37)</f>
        <v>0</v>
      </c>
      <c r="K39" s="157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2" t="s">
        <v>110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1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26.25" customHeight="1">
      <c r="A48" s="38"/>
      <c r="B48" s="39"/>
      <c r="C48" s="40"/>
      <c r="D48" s="40"/>
      <c r="E48" s="162" t="str">
        <f>E7</f>
        <v>Stavební úpravy objektu č.p. 52 ve Vysočanech - ostatní prostory (ÚRS 2021 02)</v>
      </c>
      <c r="F48" s="31"/>
      <c r="G48" s="31"/>
      <c r="H48" s="31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1" t="s">
        <v>107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2020_27_01 - Stavební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1" t="s">
        <v>22</v>
      </c>
      <c r="D52" s="40"/>
      <c r="E52" s="40"/>
      <c r="F52" s="26" t="str">
        <f>F12</f>
        <v>Vysočany u Nového Bydžova</v>
      </c>
      <c r="G52" s="40"/>
      <c r="H52" s="40"/>
      <c r="I52" s="31" t="s">
        <v>24</v>
      </c>
      <c r="J52" s="72" t="str">
        <f>IF(J12="","",J12)</f>
        <v>7. 9. 2020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25.65" customHeight="1">
      <c r="A54" s="38"/>
      <c r="B54" s="39"/>
      <c r="C54" s="31" t="s">
        <v>30</v>
      </c>
      <c r="D54" s="40"/>
      <c r="E54" s="40"/>
      <c r="F54" s="26" t="str">
        <f>E15</f>
        <v>Město Nový Bydžov</v>
      </c>
      <c r="G54" s="40"/>
      <c r="H54" s="40"/>
      <c r="I54" s="31" t="s">
        <v>38</v>
      </c>
      <c r="J54" s="36" t="str">
        <f>E21</f>
        <v>SPA - Ing. Václav Hanuš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1" t="s">
        <v>36</v>
      </c>
      <c r="D55" s="40"/>
      <c r="E55" s="40"/>
      <c r="F55" s="26" t="str">
        <f>IF(E18="","",E18)</f>
        <v>Vyplň údaj</v>
      </c>
      <c r="G55" s="40"/>
      <c r="H55" s="40"/>
      <c r="I55" s="31" t="s">
        <v>43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3" t="s">
        <v>111</v>
      </c>
      <c r="D57" s="164"/>
      <c r="E57" s="164"/>
      <c r="F57" s="164"/>
      <c r="G57" s="164"/>
      <c r="H57" s="164"/>
      <c r="I57" s="164"/>
      <c r="J57" s="165" t="s">
        <v>112</v>
      </c>
      <c r="K57" s="164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6" t="s">
        <v>79</v>
      </c>
      <c r="D59" s="40"/>
      <c r="E59" s="40"/>
      <c r="F59" s="40"/>
      <c r="G59" s="40"/>
      <c r="H59" s="40"/>
      <c r="I59" s="40"/>
      <c r="J59" s="102">
        <f>J100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6" t="s">
        <v>113</v>
      </c>
    </row>
    <row r="60" hidden="1" s="9" customFormat="1" ht="24.96" customHeight="1">
      <c r="A60" s="9"/>
      <c r="B60" s="167"/>
      <c r="C60" s="168"/>
      <c r="D60" s="169" t="s">
        <v>114</v>
      </c>
      <c r="E60" s="170"/>
      <c r="F60" s="170"/>
      <c r="G60" s="170"/>
      <c r="H60" s="170"/>
      <c r="I60" s="170"/>
      <c r="J60" s="171">
        <f>J101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3"/>
      <c r="C61" s="174"/>
      <c r="D61" s="175" t="s">
        <v>115</v>
      </c>
      <c r="E61" s="176"/>
      <c r="F61" s="176"/>
      <c r="G61" s="176"/>
      <c r="H61" s="176"/>
      <c r="I61" s="176"/>
      <c r="J61" s="177">
        <f>J102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3"/>
      <c r="C62" s="174"/>
      <c r="D62" s="175" t="s">
        <v>116</v>
      </c>
      <c r="E62" s="176"/>
      <c r="F62" s="176"/>
      <c r="G62" s="176"/>
      <c r="H62" s="176"/>
      <c r="I62" s="176"/>
      <c r="J62" s="177">
        <f>J315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3"/>
      <c r="C63" s="174"/>
      <c r="D63" s="175" t="s">
        <v>117</v>
      </c>
      <c r="E63" s="176"/>
      <c r="F63" s="176"/>
      <c r="G63" s="176"/>
      <c r="H63" s="176"/>
      <c r="I63" s="176"/>
      <c r="J63" s="177">
        <f>J336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73"/>
      <c r="C64" s="174"/>
      <c r="D64" s="175" t="s">
        <v>118</v>
      </c>
      <c r="E64" s="176"/>
      <c r="F64" s="176"/>
      <c r="G64" s="176"/>
      <c r="H64" s="176"/>
      <c r="I64" s="176"/>
      <c r="J64" s="177">
        <f>J340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73"/>
      <c r="C65" s="174"/>
      <c r="D65" s="175" t="s">
        <v>119</v>
      </c>
      <c r="E65" s="176"/>
      <c r="F65" s="176"/>
      <c r="G65" s="176"/>
      <c r="H65" s="176"/>
      <c r="I65" s="176"/>
      <c r="J65" s="177">
        <f>J380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73"/>
      <c r="C66" s="174"/>
      <c r="D66" s="175" t="s">
        <v>120</v>
      </c>
      <c r="E66" s="176"/>
      <c r="F66" s="176"/>
      <c r="G66" s="176"/>
      <c r="H66" s="176"/>
      <c r="I66" s="176"/>
      <c r="J66" s="177">
        <f>J409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73"/>
      <c r="C67" s="174"/>
      <c r="D67" s="175" t="s">
        <v>121</v>
      </c>
      <c r="E67" s="176"/>
      <c r="F67" s="176"/>
      <c r="G67" s="176"/>
      <c r="H67" s="176"/>
      <c r="I67" s="176"/>
      <c r="J67" s="177">
        <f>J552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73"/>
      <c r="C68" s="174"/>
      <c r="D68" s="175" t="s">
        <v>122</v>
      </c>
      <c r="E68" s="176"/>
      <c r="F68" s="176"/>
      <c r="G68" s="176"/>
      <c r="H68" s="176"/>
      <c r="I68" s="176"/>
      <c r="J68" s="177">
        <f>J605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67"/>
      <c r="C69" s="168"/>
      <c r="D69" s="169" t="s">
        <v>123</v>
      </c>
      <c r="E69" s="170"/>
      <c r="F69" s="170"/>
      <c r="G69" s="170"/>
      <c r="H69" s="170"/>
      <c r="I69" s="170"/>
      <c r="J69" s="171">
        <f>J610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73"/>
      <c r="C70" s="174"/>
      <c r="D70" s="175" t="s">
        <v>124</v>
      </c>
      <c r="E70" s="176"/>
      <c r="F70" s="176"/>
      <c r="G70" s="176"/>
      <c r="H70" s="176"/>
      <c r="I70" s="176"/>
      <c r="J70" s="177">
        <f>J611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73"/>
      <c r="C71" s="174"/>
      <c r="D71" s="175" t="s">
        <v>125</v>
      </c>
      <c r="E71" s="176"/>
      <c r="F71" s="176"/>
      <c r="G71" s="176"/>
      <c r="H71" s="176"/>
      <c r="I71" s="176"/>
      <c r="J71" s="177">
        <f>J627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73"/>
      <c r="C72" s="174"/>
      <c r="D72" s="175" t="s">
        <v>126</v>
      </c>
      <c r="E72" s="176"/>
      <c r="F72" s="176"/>
      <c r="G72" s="176"/>
      <c r="H72" s="176"/>
      <c r="I72" s="176"/>
      <c r="J72" s="177">
        <f>J650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73"/>
      <c r="C73" s="174"/>
      <c r="D73" s="175" t="s">
        <v>127</v>
      </c>
      <c r="E73" s="176"/>
      <c r="F73" s="176"/>
      <c r="G73" s="176"/>
      <c r="H73" s="176"/>
      <c r="I73" s="176"/>
      <c r="J73" s="177">
        <f>J662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73"/>
      <c r="C74" s="174"/>
      <c r="D74" s="175" t="s">
        <v>128</v>
      </c>
      <c r="E74" s="176"/>
      <c r="F74" s="176"/>
      <c r="G74" s="176"/>
      <c r="H74" s="176"/>
      <c r="I74" s="176"/>
      <c r="J74" s="177">
        <f>J690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73"/>
      <c r="C75" s="174"/>
      <c r="D75" s="175" t="s">
        <v>129</v>
      </c>
      <c r="E75" s="176"/>
      <c r="F75" s="176"/>
      <c r="G75" s="176"/>
      <c r="H75" s="176"/>
      <c r="I75" s="176"/>
      <c r="J75" s="177">
        <f>J707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73"/>
      <c r="C76" s="174"/>
      <c r="D76" s="175" t="s">
        <v>130</v>
      </c>
      <c r="E76" s="176"/>
      <c r="F76" s="176"/>
      <c r="G76" s="176"/>
      <c r="H76" s="176"/>
      <c r="I76" s="176"/>
      <c r="J76" s="177">
        <f>J765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73"/>
      <c r="C77" s="174"/>
      <c r="D77" s="175" t="s">
        <v>131</v>
      </c>
      <c r="E77" s="176"/>
      <c r="F77" s="176"/>
      <c r="G77" s="176"/>
      <c r="H77" s="176"/>
      <c r="I77" s="176"/>
      <c r="J77" s="177">
        <f>J819</f>
        <v>0</v>
      </c>
      <c r="K77" s="174"/>
      <c r="L77" s="17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10" customFormat="1" ht="19.92" customHeight="1">
      <c r="A78" s="10"/>
      <c r="B78" s="173"/>
      <c r="C78" s="174"/>
      <c r="D78" s="175" t="s">
        <v>132</v>
      </c>
      <c r="E78" s="176"/>
      <c r="F78" s="176"/>
      <c r="G78" s="176"/>
      <c r="H78" s="176"/>
      <c r="I78" s="176"/>
      <c r="J78" s="177">
        <f>J836</f>
        <v>0</v>
      </c>
      <c r="K78" s="174"/>
      <c r="L78" s="17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9" customFormat="1" ht="24.96" customHeight="1">
      <c r="A79" s="9"/>
      <c r="B79" s="167"/>
      <c r="C79" s="168"/>
      <c r="D79" s="169" t="s">
        <v>133</v>
      </c>
      <c r="E79" s="170"/>
      <c r="F79" s="170"/>
      <c r="G79" s="170"/>
      <c r="H79" s="170"/>
      <c r="I79" s="170"/>
      <c r="J79" s="171">
        <f>J844</f>
        <v>0</v>
      </c>
      <c r="K79" s="168"/>
      <c r="L79" s="172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hidden="1" s="10" customFormat="1" ht="19.92" customHeight="1">
      <c r="A80" s="10"/>
      <c r="B80" s="173"/>
      <c r="C80" s="174"/>
      <c r="D80" s="175" t="s">
        <v>134</v>
      </c>
      <c r="E80" s="176"/>
      <c r="F80" s="176"/>
      <c r="G80" s="176"/>
      <c r="H80" s="176"/>
      <c r="I80" s="176"/>
      <c r="J80" s="177">
        <f>J845</f>
        <v>0</v>
      </c>
      <c r="K80" s="174"/>
      <c r="L80" s="17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2" customFormat="1" ht="21.84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6.96" customHeight="1">
      <c r="A82" s="38"/>
      <c r="B82" s="59"/>
      <c r="C82" s="60"/>
      <c r="D82" s="60"/>
      <c r="E82" s="60"/>
      <c r="F82" s="60"/>
      <c r="G82" s="60"/>
      <c r="H82" s="60"/>
      <c r="I82" s="60"/>
      <c r="J82" s="60"/>
      <c r="K82" s="6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/>
    <row r="84" hidden="1"/>
    <row r="85" hidden="1"/>
    <row r="86" s="2" customFormat="1" ht="6.96" customHeight="1">
      <c r="A86" s="38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4.96" customHeight="1">
      <c r="A87" s="38"/>
      <c r="B87" s="39"/>
      <c r="C87" s="22" t="s">
        <v>135</v>
      </c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1" t="s">
        <v>16</v>
      </c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26.25" customHeight="1">
      <c r="A90" s="38"/>
      <c r="B90" s="39"/>
      <c r="C90" s="40"/>
      <c r="D90" s="40"/>
      <c r="E90" s="162" t="str">
        <f>E7</f>
        <v>Stavební úpravy objektu č.p. 52 ve Vysočanech - ostatní prostory (ÚRS 2021 02)</v>
      </c>
      <c r="F90" s="31"/>
      <c r="G90" s="31"/>
      <c r="H90" s="31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107</v>
      </c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6.5" customHeight="1">
      <c r="A92" s="38"/>
      <c r="B92" s="39"/>
      <c r="C92" s="40"/>
      <c r="D92" s="40"/>
      <c r="E92" s="69" t="str">
        <f>E9</f>
        <v>2020_27_01 - Stavební</v>
      </c>
      <c r="F92" s="40"/>
      <c r="G92" s="40"/>
      <c r="H92" s="40"/>
      <c r="I92" s="40"/>
      <c r="J92" s="40"/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6.96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134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2" customHeight="1">
      <c r="A94" s="38"/>
      <c r="B94" s="39"/>
      <c r="C94" s="31" t="s">
        <v>22</v>
      </c>
      <c r="D94" s="40"/>
      <c r="E94" s="40"/>
      <c r="F94" s="26" t="str">
        <f>F12</f>
        <v>Vysočany u Nového Bydžova</v>
      </c>
      <c r="G94" s="40"/>
      <c r="H94" s="40"/>
      <c r="I94" s="31" t="s">
        <v>24</v>
      </c>
      <c r="J94" s="72" t="str">
        <f>IF(J12="","",J12)</f>
        <v>7. 9. 2020</v>
      </c>
      <c r="K94" s="40"/>
      <c r="L94" s="134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6.96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13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5.65" customHeight="1">
      <c r="A96" s="38"/>
      <c r="B96" s="39"/>
      <c r="C96" s="31" t="s">
        <v>30</v>
      </c>
      <c r="D96" s="40"/>
      <c r="E96" s="40"/>
      <c r="F96" s="26" t="str">
        <f>E15</f>
        <v>Město Nový Bydžov</v>
      </c>
      <c r="G96" s="40"/>
      <c r="H96" s="40"/>
      <c r="I96" s="31" t="s">
        <v>38</v>
      </c>
      <c r="J96" s="36" t="str">
        <f>E21</f>
        <v>SPA - Ing. Václav Hanuš</v>
      </c>
      <c r="K96" s="40"/>
      <c r="L96" s="13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5.15" customHeight="1">
      <c r="A97" s="38"/>
      <c r="B97" s="39"/>
      <c r="C97" s="31" t="s">
        <v>36</v>
      </c>
      <c r="D97" s="40"/>
      <c r="E97" s="40"/>
      <c r="F97" s="26" t="str">
        <f>IF(E18="","",E18)</f>
        <v>Vyplň údaj</v>
      </c>
      <c r="G97" s="40"/>
      <c r="H97" s="40"/>
      <c r="I97" s="31" t="s">
        <v>43</v>
      </c>
      <c r="J97" s="36" t="str">
        <f>E24</f>
        <v xml:space="preserve"> </v>
      </c>
      <c r="K97" s="40"/>
      <c r="L97" s="13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10.32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13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11" customFormat="1" ht="29.28" customHeight="1">
      <c r="A99" s="179"/>
      <c r="B99" s="180"/>
      <c r="C99" s="181" t="s">
        <v>136</v>
      </c>
      <c r="D99" s="182" t="s">
        <v>66</v>
      </c>
      <c r="E99" s="182" t="s">
        <v>62</v>
      </c>
      <c r="F99" s="182" t="s">
        <v>63</v>
      </c>
      <c r="G99" s="182" t="s">
        <v>137</v>
      </c>
      <c r="H99" s="182" t="s">
        <v>138</v>
      </c>
      <c r="I99" s="182" t="s">
        <v>139</v>
      </c>
      <c r="J99" s="183" t="s">
        <v>112</v>
      </c>
      <c r="K99" s="184" t="s">
        <v>140</v>
      </c>
      <c r="L99" s="185"/>
      <c r="M99" s="92" t="s">
        <v>41</v>
      </c>
      <c r="N99" s="93" t="s">
        <v>51</v>
      </c>
      <c r="O99" s="93" t="s">
        <v>141</v>
      </c>
      <c r="P99" s="93" t="s">
        <v>142</v>
      </c>
      <c r="Q99" s="93" t="s">
        <v>143</v>
      </c>
      <c r="R99" s="93" t="s">
        <v>144</v>
      </c>
      <c r="S99" s="93" t="s">
        <v>145</v>
      </c>
      <c r="T99" s="94" t="s">
        <v>146</v>
      </c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</row>
    <row r="100" s="2" customFormat="1" ht="22.8" customHeight="1">
      <c r="A100" s="38"/>
      <c r="B100" s="39"/>
      <c r="C100" s="99" t="s">
        <v>147</v>
      </c>
      <c r="D100" s="40"/>
      <c r="E100" s="40"/>
      <c r="F100" s="40"/>
      <c r="G100" s="40"/>
      <c r="H100" s="40"/>
      <c r="I100" s="40"/>
      <c r="J100" s="186">
        <f>BK100</f>
        <v>0</v>
      </c>
      <c r="K100" s="40"/>
      <c r="L100" s="44"/>
      <c r="M100" s="95"/>
      <c r="N100" s="187"/>
      <c r="O100" s="96"/>
      <c r="P100" s="188">
        <f>P101+P610+P844</f>
        <v>0</v>
      </c>
      <c r="Q100" s="96"/>
      <c r="R100" s="188">
        <f>R101+R610+R844</f>
        <v>148.99781596</v>
      </c>
      <c r="S100" s="96"/>
      <c r="T100" s="189">
        <f>T101+T610+T844</f>
        <v>257.41733710000005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6" t="s">
        <v>80</v>
      </c>
      <c r="AU100" s="16" t="s">
        <v>113</v>
      </c>
      <c r="BK100" s="190">
        <f>BK101+BK610+BK844</f>
        <v>0</v>
      </c>
    </row>
    <row r="101" s="12" customFormat="1" ht="25.92" customHeight="1">
      <c r="A101" s="12"/>
      <c r="B101" s="191"/>
      <c r="C101" s="192"/>
      <c r="D101" s="193" t="s">
        <v>80</v>
      </c>
      <c r="E101" s="194" t="s">
        <v>148</v>
      </c>
      <c r="F101" s="194" t="s">
        <v>149</v>
      </c>
      <c r="G101" s="192"/>
      <c r="H101" s="192"/>
      <c r="I101" s="195"/>
      <c r="J101" s="196">
        <f>BK101</f>
        <v>0</v>
      </c>
      <c r="K101" s="192"/>
      <c r="L101" s="197"/>
      <c r="M101" s="198"/>
      <c r="N101" s="199"/>
      <c r="O101" s="199"/>
      <c r="P101" s="200">
        <f>P102+P315+P336+P340+P380+P409+P552+P605</f>
        <v>0</v>
      </c>
      <c r="Q101" s="199"/>
      <c r="R101" s="200">
        <f>R102+R315+R336+R340+R380+R409+R552+R605</f>
        <v>144.04061904</v>
      </c>
      <c r="S101" s="199"/>
      <c r="T101" s="201">
        <f>T102+T315+T336+T340+T380+T409+T552+T605</f>
        <v>257.18093710000005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2" t="s">
        <v>21</v>
      </c>
      <c r="AT101" s="203" t="s">
        <v>80</v>
      </c>
      <c r="AU101" s="203" t="s">
        <v>81</v>
      </c>
      <c r="AY101" s="202" t="s">
        <v>150</v>
      </c>
      <c r="BK101" s="204">
        <f>BK102+BK315+BK336+BK340+BK380+BK409+BK552+BK605</f>
        <v>0</v>
      </c>
    </row>
    <row r="102" s="12" customFormat="1" ht="22.8" customHeight="1">
      <c r="A102" s="12"/>
      <c r="B102" s="191"/>
      <c r="C102" s="192"/>
      <c r="D102" s="193" t="s">
        <v>80</v>
      </c>
      <c r="E102" s="205" t="s">
        <v>151</v>
      </c>
      <c r="F102" s="205" t="s">
        <v>152</v>
      </c>
      <c r="G102" s="192"/>
      <c r="H102" s="192"/>
      <c r="I102" s="195"/>
      <c r="J102" s="206">
        <f>BK102</f>
        <v>0</v>
      </c>
      <c r="K102" s="192"/>
      <c r="L102" s="197"/>
      <c r="M102" s="198"/>
      <c r="N102" s="199"/>
      <c r="O102" s="199"/>
      <c r="P102" s="200">
        <f>SUM(P103:P314)</f>
        <v>0</v>
      </c>
      <c r="Q102" s="199"/>
      <c r="R102" s="200">
        <f>SUM(R103:R314)</f>
        <v>0</v>
      </c>
      <c r="S102" s="199"/>
      <c r="T102" s="201">
        <f>SUM(T103:T314)</f>
        <v>257.18093710000005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2" t="s">
        <v>21</v>
      </c>
      <c r="AT102" s="203" t="s">
        <v>80</v>
      </c>
      <c r="AU102" s="203" t="s">
        <v>21</v>
      </c>
      <c r="AY102" s="202" t="s">
        <v>150</v>
      </c>
      <c r="BK102" s="204">
        <f>SUM(BK103:BK314)</f>
        <v>0</v>
      </c>
    </row>
    <row r="103" s="2" customFormat="1" ht="21.75" customHeight="1">
      <c r="A103" s="38"/>
      <c r="B103" s="39"/>
      <c r="C103" s="207" t="s">
        <v>21</v>
      </c>
      <c r="D103" s="207" t="s">
        <v>153</v>
      </c>
      <c r="E103" s="208" t="s">
        <v>154</v>
      </c>
      <c r="F103" s="209" t="s">
        <v>155</v>
      </c>
      <c r="G103" s="210" t="s">
        <v>156</v>
      </c>
      <c r="H103" s="211">
        <v>22.562999999999999</v>
      </c>
      <c r="I103" s="212"/>
      <c r="J103" s="213">
        <f>ROUND(I103*H103,2)</f>
        <v>0</v>
      </c>
      <c r="K103" s="214"/>
      <c r="L103" s="44"/>
      <c r="M103" s="215" t="s">
        <v>41</v>
      </c>
      <c r="N103" s="216" t="s">
        <v>52</v>
      </c>
      <c r="O103" s="84"/>
      <c r="P103" s="217">
        <f>O103*H103</f>
        <v>0</v>
      </c>
      <c r="Q103" s="217">
        <v>0</v>
      </c>
      <c r="R103" s="217">
        <f>Q103*H103</f>
        <v>0</v>
      </c>
      <c r="S103" s="217">
        <v>0.075999999999999998</v>
      </c>
      <c r="T103" s="218">
        <f>S103*H103</f>
        <v>1.714788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9" t="s">
        <v>157</v>
      </c>
      <c r="AT103" s="219" t="s">
        <v>153</v>
      </c>
      <c r="AU103" s="219" t="s">
        <v>90</v>
      </c>
      <c r="AY103" s="16" t="s">
        <v>150</v>
      </c>
      <c r="BE103" s="220">
        <f>IF(N103="základní",J103,0)</f>
        <v>0</v>
      </c>
      <c r="BF103" s="220">
        <f>IF(N103="snížená",J103,0)</f>
        <v>0</v>
      </c>
      <c r="BG103" s="220">
        <f>IF(N103="zákl. přenesená",J103,0)</f>
        <v>0</v>
      </c>
      <c r="BH103" s="220">
        <f>IF(N103="sníž. přenesená",J103,0)</f>
        <v>0</v>
      </c>
      <c r="BI103" s="220">
        <f>IF(N103="nulová",J103,0)</f>
        <v>0</v>
      </c>
      <c r="BJ103" s="16" t="s">
        <v>21</v>
      </c>
      <c r="BK103" s="220">
        <f>ROUND(I103*H103,2)</f>
        <v>0</v>
      </c>
      <c r="BL103" s="16" t="s">
        <v>157</v>
      </c>
      <c r="BM103" s="219" t="s">
        <v>158</v>
      </c>
    </row>
    <row r="104" s="2" customFormat="1">
      <c r="A104" s="38"/>
      <c r="B104" s="39"/>
      <c r="C104" s="40"/>
      <c r="D104" s="221" t="s">
        <v>159</v>
      </c>
      <c r="E104" s="40"/>
      <c r="F104" s="222" t="s">
        <v>160</v>
      </c>
      <c r="G104" s="40"/>
      <c r="H104" s="40"/>
      <c r="I104" s="223"/>
      <c r="J104" s="40"/>
      <c r="K104" s="40"/>
      <c r="L104" s="44"/>
      <c r="M104" s="224"/>
      <c r="N104" s="225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6" t="s">
        <v>159</v>
      </c>
      <c r="AU104" s="16" t="s">
        <v>90</v>
      </c>
    </row>
    <row r="105" s="13" customFormat="1">
      <c r="A105" s="13"/>
      <c r="B105" s="226"/>
      <c r="C105" s="227"/>
      <c r="D105" s="228" t="s">
        <v>161</v>
      </c>
      <c r="E105" s="229" t="s">
        <v>41</v>
      </c>
      <c r="F105" s="230" t="s">
        <v>162</v>
      </c>
      <c r="G105" s="227"/>
      <c r="H105" s="231">
        <v>3.3250000000000002</v>
      </c>
      <c r="I105" s="232"/>
      <c r="J105" s="227"/>
      <c r="K105" s="227"/>
      <c r="L105" s="233"/>
      <c r="M105" s="234"/>
      <c r="N105" s="235"/>
      <c r="O105" s="235"/>
      <c r="P105" s="235"/>
      <c r="Q105" s="235"/>
      <c r="R105" s="235"/>
      <c r="S105" s="235"/>
      <c r="T105" s="23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7" t="s">
        <v>161</v>
      </c>
      <c r="AU105" s="237" t="s">
        <v>90</v>
      </c>
      <c r="AV105" s="13" t="s">
        <v>90</v>
      </c>
      <c r="AW105" s="13" t="s">
        <v>42</v>
      </c>
      <c r="AX105" s="13" t="s">
        <v>81</v>
      </c>
      <c r="AY105" s="237" t="s">
        <v>150</v>
      </c>
    </row>
    <row r="106" s="13" customFormat="1">
      <c r="A106" s="13"/>
      <c r="B106" s="226"/>
      <c r="C106" s="227"/>
      <c r="D106" s="228" t="s">
        <v>161</v>
      </c>
      <c r="E106" s="229" t="s">
        <v>41</v>
      </c>
      <c r="F106" s="230" t="s">
        <v>163</v>
      </c>
      <c r="G106" s="227"/>
      <c r="H106" s="231">
        <v>12.721</v>
      </c>
      <c r="I106" s="232"/>
      <c r="J106" s="227"/>
      <c r="K106" s="227"/>
      <c r="L106" s="233"/>
      <c r="M106" s="234"/>
      <c r="N106" s="235"/>
      <c r="O106" s="235"/>
      <c r="P106" s="235"/>
      <c r="Q106" s="235"/>
      <c r="R106" s="235"/>
      <c r="S106" s="235"/>
      <c r="T106" s="23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7" t="s">
        <v>161</v>
      </c>
      <c r="AU106" s="237" t="s">
        <v>90</v>
      </c>
      <c r="AV106" s="13" t="s">
        <v>90</v>
      </c>
      <c r="AW106" s="13" t="s">
        <v>42</v>
      </c>
      <c r="AX106" s="13" t="s">
        <v>81</v>
      </c>
      <c r="AY106" s="237" t="s">
        <v>150</v>
      </c>
    </row>
    <row r="107" s="13" customFormat="1">
      <c r="A107" s="13"/>
      <c r="B107" s="226"/>
      <c r="C107" s="227"/>
      <c r="D107" s="228" t="s">
        <v>161</v>
      </c>
      <c r="E107" s="229" t="s">
        <v>41</v>
      </c>
      <c r="F107" s="230" t="s">
        <v>164</v>
      </c>
      <c r="G107" s="227"/>
      <c r="H107" s="231">
        <v>2.3029999999999999</v>
      </c>
      <c r="I107" s="232"/>
      <c r="J107" s="227"/>
      <c r="K107" s="227"/>
      <c r="L107" s="233"/>
      <c r="M107" s="234"/>
      <c r="N107" s="235"/>
      <c r="O107" s="235"/>
      <c r="P107" s="235"/>
      <c r="Q107" s="235"/>
      <c r="R107" s="235"/>
      <c r="S107" s="235"/>
      <c r="T107" s="23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7" t="s">
        <v>161</v>
      </c>
      <c r="AU107" s="237" t="s">
        <v>90</v>
      </c>
      <c r="AV107" s="13" t="s">
        <v>90</v>
      </c>
      <c r="AW107" s="13" t="s">
        <v>42</v>
      </c>
      <c r="AX107" s="13" t="s">
        <v>81</v>
      </c>
      <c r="AY107" s="237" t="s">
        <v>150</v>
      </c>
    </row>
    <row r="108" s="13" customFormat="1">
      <c r="A108" s="13"/>
      <c r="B108" s="226"/>
      <c r="C108" s="227"/>
      <c r="D108" s="228" t="s">
        <v>161</v>
      </c>
      <c r="E108" s="229" t="s">
        <v>41</v>
      </c>
      <c r="F108" s="230" t="s">
        <v>165</v>
      </c>
      <c r="G108" s="227"/>
      <c r="H108" s="231">
        <v>1.8500000000000001</v>
      </c>
      <c r="I108" s="232"/>
      <c r="J108" s="227"/>
      <c r="K108" s="227"/>
      <c r="L108" s="233"/>
      <c r="M108" s="234"/>
      <c r="N108" s="235"/>
      <c r="O108" s="235"/>
      <c r="P108" s="235"/>
      <c r="Q108" s="235"/>
      <c r="R108" s="235"/>
      <c r="S108" s="235"/>
      <c r="T108" s="23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7" t="s">
        <v>161</v>
      </c>
      <c r="AU108" s="237" t="s">
        <v>90</v>
      </c>
      <c r="AV108" s="13" t="s">
        <v>90</v>
      </c>
      <c r="AW108" s="13" t="s">
        <v>42</v>
      </c>
      <c r="AX108" s="13" t="s">
        <v>81</v>
      </c>
      <c r="AY108" s="237" t="s">
        <v>150</v>
      </c>
    </row>
    <row r="109" s="13" customFormat="1">
      <c r="A109" s="13"/>
      <c r="B109" s="226"/>
      <c r="C109" s="227"/>
      <c r="D109" s="228" t="s">
        <v>161</v>
      </c>
      <c r="E109" s="229" t="s">
        <v>41</v>
      </c>
      <c r="F109" s="230" t="s">
        <v>166</v>
      </c>
      <c r="G109" s="227"/>
      <c r="H109" s="231">
        <v>2.3639999999999999</v>
      </c>
      <c r="I109" s="232"/>
      <c r="J109" s="227"/>
      <c r="K109" s="227"/>
      <c r="L109" s="233"/>
      <c r="M109" s="234"/>
      <c r="N109" s="235"/>
      <c r="O109" s="235"/>
      <c r="P109" s="235"/>
      <c r="Q109" s="235"/>
      <c r="R109" s="235"/>
      <c r="S109" s="235"/>
      <c r="T109" s="23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7" t="s">
        <v>161</v>
      </c>
      <c r="AU109" s="237" t="s">
        <v>90</v>
      </c>
      <c r="AV109" s="13" t="s">
        <v>90</v>
      </c>
      <c r="AW109" s="13" t="s">
        <v>42</v>
      </c>
      <c r="AX109" s="13" t="s">
        <v>81</v>
      </c>
      <c r="AY109" s="237" t="s">
        <v>150</v>
      </c>
    </row>
    <row r="110" s="14" customFormat="1">
      <c r="A110" s="14"/>
      <c r="B110" s="238"/>
      <c r="C110" s="239"/>
      <c r="D110" s="228" t="s">
        <v>161</v>
      </c>
      <c r="E110" s="240" t="s">
        <v>41</v>
      </c>
      <c r="F110" s="241" t="s">
        <v>167</v>
      </c>
      <c r="G110" s="239"/>
      <c r="H110" s="242">
        <v>22.562999999999999</v>
      </c>
      <c r="I110" s="243"/>
      <c r="J110" s="239"/>
      <c r="K110" s="239"/>
      <c r="L110" s="244"/>
      <c r="M110" s="245"/>
      <c r="N110" s="246"/>
      <c r="O110" s="246"/>
      <c r="P110" s="246"/>
      <c r="Q110" s="246"/>
      <c r="R110" s="246"/>
      <c r="S110" s="246"/>
      <c r="T110" s="247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8" t="s">
        <v>161</v>
      </c>
      <c r="AU110" s="248" t="s">
        <v>90</v>
      </c>
      <c r="AV110" s="14" t="s">
        <v>157</v>
      </c>
      <c r="AW110" s="14" t="s">
        <v>42</v>
      </c>
      <c r="AX110" s="14" t="s">
        <v>21</v>
      </c>
      <c r="AY110" s="248" t="s">
        <v>150</v>
      </c>
    </row>
    <row r="111" s="2" customFormat="1" ht="21.75" customHeight="1">
      <c r="A111" s="38"/>
      <c r="B111" s="39"/>
      <c r="C111" s="207" t="s">
        <v>90</v>
      </c>
      <c r="D111" s="207" t="s">
        <v>153</v>
      </c>
      <c r="E111" s="208" t="s">
        <v>168</v>
      </c>
      <c r="F111" s="209" t="s">
        <v>169</v>
      </c>
      <c r="G111" s="210" t="s">
        <v>156</v>
      </c>
      <c r="H111" s="211">
        <v>16.32</v>
      </c>
      <c r="I111" s="212"/>
      <c r="J111" s="213">
        <f>ROUND(I111*H111,2)</f>
        <v>0</v>
      </c>
      <c r="K111" s="214"/>
      <c r="L111" s="44"/>
      <c r="M111" s="215" t="s">
        <v>41</v>
      </c>
      <c r="N111" s="216" t="s">
        <v>52</v>
      </c>
      <c r="O111" s="84"/>
      <c r="P111" s="217">
        <f>O111*H111</f>
        <v>0</v>
      </c>
      <c r="Q111" s="217">
        <v>0</v>
      </c>
      <c r="R111" s="217">
        <f>Q111*H111</f>
        <v>0</v>
      </c>
      <c r="S111" s="217">
        <v>0.063</v>
      </c>
      <c r="T111" s="218">
        <f>S111*H111</f>
        <v>1.02816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9" t="s">
        <v>157</v>
      </c>
      <c r="AT111" s="219" t="s">
        <v>153</v>
      </c>
      <c r="AU111" s="219" t="s">
        <v>90</v>
      </c>
      <c r="AY111" s="16" t="s">
        <v>150</v>
      </c>
      <c r="BE111" s="220">
        <f>IF(N111="základní",J111,0)</f>
        <v>0</v>
      </c>
      <c r="BF111" s="220">
        <f>IF(N111="snížená",J111,0)</f>
        <v>0</v>
      </c>
      <c r="BG111" s="220">
        <f>IF(N111="zákl. přenesená",J111,0)</f>
        <v>0</v>
      </c>
      <c r="BH111" s="220">
        <f>IF(N111="sníž. přenesená",J111,0)</f>
        <v>0</v>
      </c>
      <c r="BI111" s="220">
        <f>IF(N111="nulová",J111,0)</f>
        <v>0</v>
      </c>
      <c r="BJ111" s="16" t="s">
        <v>21</v>
      </c>
      <c r="BK111" s="220">
        <f>ROUND(I111*H111,2)</f>
        <v>0</v>
      </c>
      <c r="BL111" s="16" t="s">
        <v>157</v>
      </c>
      <c r="BM111" s="219" t="s">
        <v>170</v>
      </c>
    </row>
    <row r="112" s="2" customFormat="1">
      <c r="A112" s="38"/>
      <c r="B112" s="39"/>
      <c r="C112" s="40"/>
      <c r="D112" s="221" t="s">
        <v>159</v>
      </c>
      <c r="E112" s="40"/>
      <c r="F112" s="222" t="s">
        <v>171</v>
      </c>
      <c r="G112" s="40"/>
      <c r="H112" s="40"/>
      <c r="I112" s="223"/>
      <c r="J112" s="40"/>
      <c r="K112" s="40"/>
      <c r="L112" s="44"/>
      <c r="M112" s="224"/>
      <c r="N112" s="225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6" t="s">
        <v>159</v>
      </c>
      <c r="AU112" s="16" t="s">
        <v>90</v>
      </c>
    </row>
    <row r="113" s="13" customFormat="1">
      <c r="A113" s="13"/>
      <c r="B113" s="226"/>
      <c r="C113" s="227"/>
      <c r="D113" s="228" t="s">
        <v>161</v>
      </c>
      <c r="E113" s="229" t="s">
        <v>41</v>
      </c>
      <c r="F113" s="230" t="s">
        <v>172</v>
      </c>
      <c r="G113" s="227"/>
      <c r="H113" s="231">
        <v>2.8799999999999999</v>
      </c>
      <c r="I113" s="232"/>
      <c r="J113" s="227"/>
      <c r="K113" s="227"/>
      <c r="L113" s="233"/>
      <c r="M113" s="234"/>
      <c r="N113" s="235"/>
      <c r="O113" s="235"/>
      <c r="P113" s="235"/>
      <c r="Q113" s="235"/>
      <c r="R113" s="235"/>
      <c r="S113" s="235"/>
      <c r="T113" s="23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7" t="s">
        <v>161</v>
      </c>
      <c r="AU113" s="237" t="s">
        <v>90</v>
      </c>
      <c r="AV113" s="13" t="s">
        <v>90</v>
      </c>
      <c r="AW113" s="13" t="s">
        <v>42</v>
      </c>
      <c r="AX113" s="13" t="s">
        <v>81</v>
      </c>
      <c r="AY113" s="237" t="s">
        <v>150</v>
      </c>
    </row>
    <row r="114" s="13" customFormat="1">
      <c r="A114" s="13"/>
      <c r="B114" s="226"/>
      <c r="C114" s="227"/>
      <c r="D114" s="228" t="s">
        <v>161</v>
      </c>
      <c r="E114" s="229" t="s">
        <v>41</v>
      </c>
      <c r="F114" s="230" t="s">
        <v>173</v>
      </c>
      <c r="G114" s="227"/>
      <c r="H114" s="231">
        <v>13.44</v>
      </c>
      <c r="I114" s="232"/>
      <c r="J114" s="227"/>
      <c r="K114" s="227"/>
      <c r="L114" s="233"/>
      <c r="M114" s="234"/>
      <c r="N114" s="235"/>
      <c r="O114" s="235"/>
      <c r="P114" s="235"/>
      <c r="Q114" s="235"/>
      <c r="R114" s="235"/>
      <c r="S114" s="235"/>
      <c r="T114" s="236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7" t="s">
        <v>161</v>
      </c>
      <c r="AU114" s="237" t="s">
        <v>90</v>
      </c>
      <c r="AV114" s="13" t="s">
        <v>90</v>
      </c>
      <c r="AW114" s="13" t="s">
        <v>42</v>
      </c>
      <c r="AX114" s="13" t="s">
        <v>81</v>
      </c>
      <c r="AY114" s="237" t="s">
        <v>150</v>
      </c>
    </row>
    <row r="115" s="14" customFormat="1">
      <c r="A115" s="14"/>
      <c r="B115" s="238"/>
      <c r="C115" s="239"/>
      <c r="D115" s="228" t="s">
        <v>161</v>
      </c>
      <c r="E115" s="240" t="s">
        <v>41</v>
      </c>
      <c r="F115" s="241" t="s">
        <v>167</v>
      </c>
      <c r="G115" s="239"/>
      <c r="H115" s="242">
        <v>16.32</v>
      </c>
      <c r="I115" s="243"/>
      <c r="J115" s="239"/>
      <c r="K115" s="239"/>
      <c r="L115" s="244"/>
      <c r="M115" s="245"/>
      <c r="N115" s="246"/>
      <c r="O115" s="246"/>
      <c r="P115" s="246"/>
      <c r="Q115" s="246"/>
      <c r="R115" s="246"/>
      <c r="S115" s="246"/>
      <c r="T115" s="247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8" t="s">
        <v>161</v>
      </c>
      <c r="AU115" s="248" t="s">
        <v>90</v>
      </c>
      <c r="AV115" s="14" t="s">
        <v>157</v>
      </c>
      <c r="AW115" s="14" t="s">
        <v>42</v>
      </c>
      <c r="AX115" s="14" t="s">
        <v>21</v>
      </c>
      <c r="AY115" s="248" t="s">
        <v>150</v>
      </c>
    </row>
    <row r="116" s="2" customFormat="1" ht="16.5" customHeight="1">
      <c r="A116" s="38"/>
      <c r="B116" s="39"/>
      <c r="C116" s="207" t="s">
        <v>174</v>
      </c>
      <c r="D116" s="207" t="s">
        <v>153</v>
      </c>
      <c r="E116" s="208" t="s">
        <v>175</v>
      </c>
      <c r="F116" s="209" t="s">
        <v>176</v>
      </c>
      <c r="G116" s="210" t="s">
        <v>156</v>
      </c>
      <c r="H116" s="211">
        <v>21.288</v>
      </c>
      <c r="I116" s="212"/>
      <c r="J116" s="213">
        <f>ROUND(I116*H116,2)</f>
        <v>0</v>
      </c>
      <c r="K116" s="214"/>
      <c r="L116" s="44"/>
      <c r="M116" s="215" t="s">
        <v>41</v>
      </c>
      <c r="N116" s="216" t="s">
        <v>52</v>
      </c>
      <c r="O116" s="84"/>
      <c r="P116" s="217">
        <f>O116*H116</f>
        <v>0</v>
      </c>
      <c r="Q116" s="217">
        <v>0</v>
      </c>
      <c r="R116" s="217">
        <f>Q116*H116</f>
        <v>0</v>
      </c>
      <c r="S116" s="217">
        <v>0</v>
      </c>
      <c r="T116" s="218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9" t="s">
        <v>157</v>
      </c>
      <c r="AT116" s="219" t="s">
        <v>153</v>
      </c>
      <c r="AU116" s="219" t="s">
        <v>90</v>
      </c>
      <c r="AY116" s="16" t="s">
        <v>150</v>
      </c>
      <c r="BE116" s="220">
        <f>IF(N116="základní",J116,0)</f>
        <v>0</v>
      </c>
      <c r="BF116" s="220">
        <f>IF(N116="snížená",J116,0)</f>
        <v>0</v>
      </c>
      <c r="BG116" s="220">
        <f>IF(N116="zákl. přenesená",J116,0)</f>
        <v>0</v>
      </c>
      <c r="BH116" s="220">
        <f>IF(N116="sníž. přenesená",J116,0)</f>
        <v>0</v>
      </c>
      <c r="BI116" s="220">
        <f>IF(N116="nulová",J116,0)</f>
        <v>0</v>
      </c>
      <c r="BJ116" s="16" t="s">
        <v>21</v>
      </c>
      <c r="BK116" s="220">
        <f>ROUND(I116*H116,2)</f>
        <v>0</v>
      </c>
      <c r="BL116" s="16" t="s">
        <v>157</v>
      </c>
      <c r="BM116" s="219" t="s">
        <v>177</v>
      </c>
    </row>
    <row r="117" s="13" customFormat="1">
      <c r="A117" s="13"/>
      <c r="B117" s="226"/>
      <c r="C117" s="227"/>
      <c r="D117" s="228" t="s">
        <v>161</v>
      </c>
      <c r="E117" s="229" t="s">
        <v>41</v>
      </c>
      <c r="F117" s="230" t="s">
        <v>178</v>
      </c>
      <c r="G117" s="227"/>
      <c r="H117" s="231">
        <v>8.1899999999999995</v>
      </c>
      <c r="I117" s="232"/>
      <c r="J117" s="227"/>
      <c r="K117" s="227"/>
      <c r="L117" s="233"/>
      <c r="M117" s="234"/>
      <c r="N117" s="235"/>
      <c r="O117" s="235"/>
      <c r="P117" s="235"/>
      <c r="Q117" s="235"/>
      <c r="R117" s="235"/>
      <c r="S117" s="235"/>
      <c r="T117" s="23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7" t="s">
        <v>161</v>
      </c>
      <c r="AU117" s="237" t="s">
        <v>90</v>
      </c>
      <c r="AV117" s="13" t="s">
        <v>90</v>
      </c>
      <c r="AW117" s="13" t="s">
        <v>42</v>
      </c>
      <c r="AX117" s="13" t="s">
        <v>81</v>
      </c>
      <c r="AY117" s="237" t="s">
        <v>150</v>
      </c>
    </row>
    <row r="118" s="13" customFormat="1">
      <c r="A118" s="13"/>
      <c r="B118" s="226"/>
      <c r="C118" s="227"/>
      <c r="D118" s="228" t="s">
        <v>161</v>
      </c>
      <c r="E118" s="229" t="s">
        <v>41</v>
      </c>
      <c r="F118" s="230" t="s">
        <v>179</v>
      </c>
      <c r="G118" s="227"/>
      <c r="H118" s="231">
        <v>13.098000000000001</v>
      </c>
      <c r="I118" s="232"/>
      <c r="J118" s="227"/>
      <c r="K118" s="227"/>
      <c r="L118" s="233"/>
      <c r="M118" s="234"/>
      <c r="N118" s="235"/>
      <c r="O118" s="235"/>
      <c r="P118" s="235"/>
      <c r="Q118" s="235"/>
      <c r="R118" s="235"/>
      <c r="S118" s="235"/>
      <c r="T118" s="23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7" t="s">
        <v>161</v>
      </c>
      <c r="AU118" s="237" t="s">
        <v>90</v>
      </c>
      <c r="AV118" s="13" t="s">
        <v>90</v>
      </c>
      <c r="AW118" s="13" t="s">
        <v>42</v>
      </c>
      <c r="AX118" s="13" t="s">
        <v>81</v>
      </c>
      <c r="AY118" s="237" t="s">
        <v>150</v>
      </c>
    </row>
    <row r="119" s="14" customFormat="1">
      <c r="A119" s="14"/>
      <c r="B119" s="238"/>
      <c r="C119" s="239"/>
      <c r="D119" s="228" t="s">
        <v>161</v>
      </c>
      <c r="E119" s="240" t="s">
        <v>41</v>
      </c>
      <c r="F119" s="241" t="s">
        <v>167</v>
      </c>
      <c r="G119" s="239"/>
      <c r="H119" s="242">
        <v>21.288</v>
      </c>
      <c r="I119" s="243"/>
      <c r="J119" s="239"/>
      <c r="K119" s="239"/>
      <c r="L119" s="244"/>
      <c r="M119" s="245"/>
      <c r="N119" s="246"/>
      <c r="O119" s="246"/>
      <c r="P119" s="246"/>
      <c r="Q119" s="246"/>
      <c r="R119" s="246"/>
      <c r="S119" s="246"/>
      <c r="T119" s="24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8" t="s">
        <v>161</v>
      </c>
      <c r="AU119" s="248" t="s">
        <v>90</v>
      </c>
      <c r="AV119" s="14" t="s">
        <v>157</v>
      </c>
      <c r="AW119" s="14" t="s">
        <v>42</v>
      </c>
      <c r="AX119" s="14" t="s">
        <v>21</v>
      </c>
      <c r="AY119" s="248" t="s">
        <v>150</v>
      </c>
    </row>
    <row r="120" s="2" customFormat="1" ht="24.15" customHeight="1">
      <c r="A120" s="38"/>
      <c r="B120" s="39"/>
      <c r="C120" s="207" t="s">
        <v>157</v>
      </c>
      <c r="D120" s="207" t="s">
        <v>153</v>
      </c>
      <c r="E120" s="208" t="s">
        <v>180</v>
      </c>
      <c r="F120" s="209" t="s">
        <v>181</v>
      </c>
      <c r="G120" s="210" t="s">
        <v>182</v>
      </c>
      <c r="H120" s="211">
        <v>131.03999999999999</v>
      </c>
      <c r="I120" s="212"/>
      <c r="J120" s="213">
        <f>ROUND(I120*H120,2)</f>
        <v>0</v>
      </c>
      <c r="K120" s="214"/>
      <c r="L120" s="44"/>
      <c r="M120" s="215" t="s">
        <v>41</v>
      </c>
      <c r="N120" s="216" t="s">
        <v>52</v>
      </c>
      <c r="O120" s="84"/>
      <c r="P120" s="217">
        <f>O120*H120</f>
        <v>0</v>
      </c>
      <c r="Q120" s="217">
        <v>0</v>
      </c>
      <c r="R120" s="217">
        <f>Q120*H120</f>
        <v>0</v>
      </c>
      <c r="S120" s="217">
        <v>0.097000000000000003</v>
      </c>
      <c r="T120" s="218">
        <f>S120*H120</f>
        <v>12.71088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9" t="s">
        <v>157</v>
      </c>
      <c r="AT120" s="219" t="s">
        <v>153</v>
      </c>
      <c r="AU120" s="219" t="s">
        <v>90</v>
      </c>
      <c r="AY120" s="16" t="s">
        <v>150</v>
      </c>
      <c r="BE120" s="220">
        <f>IF(N120="základní",J120,0)</f>
        <v>0</v>
      </c>
      <c r="BF120" s="220">
        <f>IF(N120="snížená",J120,0)</f>
        <v>0</v>
      </c>
      <c r="BG120" s="220">
        <f>IF(N120="zákl. přenesená",J120,0)</f>
        <v>0</v>
      </c>
      <c r="BH120" s="220">
        <f>IF(N120="sníž. přenesená",J120,0)</f>
        <v>0</v>
      </c>
      <c r="BI120" s="220">
        <f>IF(N120="nulová",J120,0)</f>
        <v>0</v>
      </c>
      <c r="BJ120" s="16" t="s">
        <v>21</v>
      </c>
      <c r="BK120" s="220">
        <f>ROUND(I120*H120,2)</f>
        <v>0</v>
      </c>
      <c r="BL120" s="16" t="s">
        <v>157</v>
      </c>
      <c r="BM120" s="219" t="s">
        <v>183</v>
      </c>
    </row>
    <row r="121" s="2" customFormat="1">
      <c r="A121" s="38"/>
      <c r="B121" s="39"/>
      <c r="C121" s="40"/>
      <c r="D121" s="221" t="s">
        <v>159</v>
      </c>
      <c r="E121" s="40"/>
      <c r="F121" s="222" t="s">
        <v>184</v>
      </c>
      <c r="G121" s="40"/>
      <c r="H121" s="40"/>
      <c r="I121" s="223"/>
      <c r="J121" s="40"/>
      <c r="K121" s="40"/>
      <c r="L121" s="44"/>
      <c r="M121" s="224"/>
      <c r="N121" s="225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159</v>
      </c>
      <c r="AU121" s="16" t="s">
        <v>90</v>
      </c>
    </row>
    <row r="122" s="13" customFormat="1">
      <c r="A122" s="13"/>
      <c r="B122" s="226"/>
      <c r="C122" s="227"/>
      <c r="D122" s="228" t="s">
        <v>161</v>
      </c>
      <c r="E122" s="229" t="s">
        <v>41</v>
      </c>
      <c r="F122" s="230" t="s">
        <v>185</v>
      </c>
      <c r="G122" s="227"/>
      <c r="H122" s="231">
        <v>131.03999999999999</v>
      </c>
      <c r="I122" s="232"/>
      <c r="J122" s="227"/>
      <c r="K122" s="227"/>
      <c r="L122" s="233"/>
      <c r="M122" s="234"/>
      <c r="N122" s="235"/>
      <c r="O122" s="235"/>
      <c r="P122" s="235"/>
      <c r="Q122" s="235"/>
      <c r="R122" s="235"/>
      <c r="S122" s="235"/>
      <c r="T122" s="23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7" t="s">
        <v>161</v>
      </c>
      <c r="AU122" s="237" t="s">
        <v>90</v>
      </c>
      <c r="AV122" s="13" t="s">
        <v>90</v>
      </c>
      <c r="AW122" s="13" t="s">
        <v>42</v>
      </c>
      <c r="AX122" s="13" t="s">
        <v>81</v>
      </c>
      <c r="AY122" s="237" t="s">
        <v>150</v>
      </c>
    </row>
    <row r="123" s="14" customFormat="1">
      <c r="A123" s="14"/>
      <c r="B123" s="238"/>
      <c r="C123" s="239"/>
      <c r="D123" s="228" t="s">
        <v>161</v>
      </c>
      <c r="E123" s="240" t="s">
        <v>41</v>
      </c>
      <c r="F123" s="241" t="s">
        <v>167</v>
      </c>
      <c r="G123" s="239"/>
      <c r="H123" s="242">
        <v>131.03999999999999</v>
      </c>
      <c r="I123" s="243"/>
      <c r="J123" s="239"/>
      <c r="K123" s="239"/>
      <c r="L123" s="244"/>
      <c r="M123" s="245"/>
      <c r="N123" s="246"/>
      <c r="O123" s="246"/>
      <c r="P123" s="246"/>
      <c r="Q123" s="246"/>
      <c r="R123" s="246"/>
      <c r="S123" s="246"/>
      <c r="T123" s="247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8" t="s">
        <v>161</v>
      </c>
      <c r="AU123" s="248" t="s">
        <v>90</v>
      </c>
      <c r="AV123" s="14" t="s">
        <v>157</v>
      </c>
      <c r="AW123" s="14" t="s">
        <v>42</v>
      </c>
      <c r="AX123" s="14" t="s">
        <v>21</v>
      </c>
      <c r="AY123" s="248" t="s">
        <v>150</v>
      </c>
    </row>
    <row r="124" s="2" customFormat="1" ht="24.15" customHeight="1">
      <c r="A124" s="38"/>
      <c r="B124" s="39"/>
      <c r="C124" s="207" t="s">
        <v>186</v>
      </c>
      <c r="D124" s="207" t="s">
        <v>153</v>
      </c>
      <c r="E124" s="208" t="s">
        <v>187</v>
      </c>
      <c r="F124" s="209" t="s">
        <v>188</v>
      </c>
      <c r="G124" s="210" t="s">
        <v>156</v>
      </c>
      <c r="H124" s="211">
        <v>139.02600000000001</v>
      </c>
      <c r="I124" s="212"/>
      <c r="J124" s="213">
        <f>ROUND(I124*H124,2)</f>
        <v>0</v>
      </c>
      <c r="K124" s="214"/>
      <c r="L124" s="44"/>
      <c r="M124" s="215" t="s">
        <v>41</v>
      </c>
      <c r="N124" s="216" t="s">
        <v>52</v>
      </c>
      <c r="O124" s="84"/>
      <c r="P124" s="217">
        <f>O124*H124</f>
        <v>0</v>
      </c>
      <c r="Q124" s="217">
        <v>0</v>
      </c>
      <c r="R124" s="217">
        <f>Q124*H124</f>
        <v>0</v>
      </c>
      <c r="S124" s="217">
        <v>0.068000000000000005</v>
      </c>
      <c r="T124" s="218">
        <f>S124*H124</f>
        <v>9.4537680000000019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9" t="s">
        <v>157</v>
      </c>
      <c r="AT124" s="219" t="s">
        <v>153</v>
      </c>
      <c r="AU124" s="219" t="s">
        <v>90</v>
      </c>
      <c r="AY124" s="16" t="s">
        <v>150</v>
      </c>
      <c r="BE124" s="220">
        <f>IF(N124="základní",J124,0)</f>
        <v>0</v>
      </c>
      <c r="BF124" s="220">
        <f>IF(N124="snížená",J124,0)</f>
        <v>0</v>
      </c>
      <c r="BG124" s="220">
        <f>IF(N124="zákl. přenesená",J124,0)</f>
        <v>0</v>
      </c>
      <c r="BH124" s="220">
        <f>IF(N124="sníž. přenesená",J124,0)</f>
        <v>0</v>
      </c>
      <c r="BI124" s="220">
        <f>IF(N124="nulová",J124,0)</f>
        <v>0</v>
      </c>
      <c r="BJ124" s="16" t="s">
        <v>21</v>
      </c>
      <c r="BK124" s="220">
        <f>ROUND(I124*H124,2)</f>
        <v>0</v>
      </c>
      <c r="BL124" s="16" t="s">
        <v>157</v>
      </c>
      <c r="BM124" s="219" t="s">
        <v>189</v>
      </c>
    </row>
    <row r="125" s="2" customFormat="1">
      <c r="A125" s="38"/>
      <c r="B125" s="39"/>
      <c r="C125" s="40"/>
      <c r="D125" s="221" t="s">
        <v>159</v>
      </c>
      <c r="E125" s="40"/>
      <c r="F125" s="222" t="s">
        <v>190</v>
      </c>
      <c r="G125" s="40"/>
      <c r="H125" s="40"/>
      <c r="I125" s="223"/>
      <c r="J125" s="40"/>
      <c r="K125" s="40"/>
      <c r="L125" s="44"/>
      <c r="M125" s="224"/>
      <c r="N125" s="225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159</v>
      </c>
      <c r="AU125" s="16" t="s">
        <v>90</v>
      </c>
    </row>
    <row r="126" s="13" customFormat="1">
      <c r="A126" s="13"/>
      <c r="B126" s="226"/>
      <c r="C126" s="227"/>
      <c r="D126" s="228" t="s">
        <v>161</v>
      </c>
      <c r="E126" s="229" t="s">
        <v>41</v>
      </c>
      <c r="F126" s="230" t="s">
        <v>191</v>
      </c>
      <c r="G126" s="227"/>
      <c r="H126" s="231">
        <v>12.916</v>
      </c>
      <c r="I126" s="232"/>
      <c r="J126" s="227"/>
      <c r="K126" s="227"/>
      <c r="L126" s="233"/>
      <c r="M126" s="234"/>
      <c r="N126" s="235"/>
      <c r="O126" s="235"/>
      <c r="P126" s="235"/>
      <c r="Q126" s="235"/>
      <c r="R126" s="235"/>
      <c r="S126" s="235"/>
      <c r="T126" s="23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7" t="s">
        <v>161</v>
      </c>
      <c r="AU126" s="237" t="s">
        <v>90</v>
      </c>
      <c r="AV126" s="13" t="s">
        <v>90</v>
      </c>
      <c r="AW126" s="13" t="s">
        <v>42</v>
      </c>
      <c r="AX126" s="13" t="s">
        <v>81</v>
      </c>
      <c r="AY126" s="237" t="s">
        <v>150</v>
      </c>
    </row>
    <row r="127" s="13" customFormat="1">
      <c r="A127" s="13"/>
      <c r="B127" s="226"/>
      <c r="C127" s="227"/>
      <c r="D127" s="228" t="s">
        <v>161</v>
      </c>
      <c r="E127" s="229" t="s">
        <v>41</v>
      </c>
      <c r="F127" s="230" t="s">
        <v>192</v>
      </c>
      <c r="G127" s="227"/>
      <c r="H127" s="231">
        <v>15.869999999999999</v>
      </c>
      <c r="I127" s="232"/>
      <c r="J127" s="227"/>
      <c r="K127" s="227"/>
      <c r="L127" s="233"/>
      <c r="M127" s="234"/>
      <c r="N127" s="235"/>
      <c r="O127" s="235"/>
      <c r="P127" s="235"/>
      <c r="Q127" s="235"/>
      <c r="R127" s="235"/>
      <c r="S127" s="235"/>
      <c r="T127" s="23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7" t="s">
        <v>161</v>
      </c>
      <c r="AU127" s="237" t="s">
        <v>90</v>
      </c>
      <c r="AV127" s="13" t="s">
        <v>90</v>
      </c>
      <c r="AW127" s="13" t="s">
        <v>42</v>
      </c>
      <c r="AX127" s="13" t="s">
        <v>81</v>
      </c>
      <c r="AY127" s="237" t="s">
        <v>150</v>
      </c>
    </row>
    <row r="128" s="13" customFormat="1">
      <c r="A128" s="13"/>
      <c r="B128" s="226"/>
      <c r="C128" s="227"/>
      <c r="D128" s="228" t="s">
        <v>161</v>
      </c>
      <c r="E128" s="229" t="s">
        <v>41</v>
      </c>
      <c r="F128" s="230" t="s">
        <v>193</v>
      </c>
      <c r="G128" s="227"/>
      <c r="H128" s="231">
        <v>9.1199999999999992</v>
      </c>
      <c r="I128" s="232"/>
      <c r="J128" s="227"/>
      <c r="K128" s="227"/>
      <c r="L128" s="233"/>
      <c r="M128" s="234"/>
      <c r="N128" s="235"/>
      <c r="O128" s="235"/>
      <c r="P128" s="235"/>
      <c r="Q128" s="235"/>
      <c r="R128" s="235"/>
      <c r="S128" s="235"/>
      <c r="T128" s="23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7" t="s">
        <v>161</v>
      </c>
      <c r="AU128" s="237" t="s">
        <v>90</v>
      </c>
      <c r="AV128" s="13" t="s">
        <v>90</v>
      </c>
      <c r="AW128" s="13" t="s">
        <v>42</v>
      </c>
      <c r="AX128" s="13" t="s">
        <v>81</v>
      </c>
      <c r="AY128" s="237" t="s">
        <v>150</v>
      </c>
    </row>
    <row r="129" s="13" customFormat="1">
      <c r="A129" s="13"/>
      <c r="B129" s="226"/>
      <c r="C129" s="227"/>
      <c r="D129" s="228" t="s">
        <v>161</v>
      </c>
      <c r="E129" s="229" t="s">
        <v>41</v>
      </c>
      <c r="F129" s="230" t="s">
        <v>194</v>
      </c>
      <c r="G129" s="227"/>
      <c r="H129" s="231">
        <v>22.16</v>
      </c>
      <c r="I129" s="232"/>
      <c r="J129" s="227"/>
      <c r="K129" s="227"/>
      <c r="L129" s="233"/>
      <c r="M129" s="234"/>
      <c r="N129" s="235"/>
      <c r="O129" s="235"/>
      <c r="P129" s="235"/>
      <c r="Q129" s="235"/>
      <c r="R129" s="235"/>
      <c r="S129" s="235"/>
      <c r="T129" s="23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7" t="s">
        <v>161</v>
      </c>
      <c r="AU129" s="237" t="s">
        <v>90</v>
      </c>
      <c r="AV129" s="13" t="s">
        <v>90</v>
      </c>
      <c r="AW129" s="13" t="s">
        <v>42</v>
      </c>
      <c r="AX129" s="13" t="s">
        <v>81</v>
      </c>
      <c r="AY129" s="237" t="s">
        <v>150</v>
      </c>
    </row>
    <row r="130" s="13" customFormat="1">
      <c r="A130" s="13"/>
      <c r="B130" s="226"/>
      <c r="C130" s="227"/>
      <c r="D130" s="228" t="s">
        <v>161</v>
      </c>
      <c r="E130" s="229" t="s">
        <v>41</v>
      </c>
      <c r="F130" s="230" t="s">
        <v>195</v>
      </c>
      <c r="G130" s="227"/>
      <c r="H130" s="231">
        <v>28.559999999999999</v>
      </c>
      <c r="I130" s="232"/>
      <c r="J130" s="227"/>
      <c r="K130" s="227"/>
      <c r="L130" s="233"/>
      <c r="M130" s="234"/>
      <c r="N130" s="235"/>
      <c r="O130" s="235"/>
      <c r="P130" s="235"/>
      <c r="Q130" s="235"/>
      <c r="R130" s="235"/>
      <c r="S130" s="235"/>
      <c r="T130" s="23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7" t="s">
        <v>161</v>
      </c>
      <c r="AU130" s="237" t="s">
        <v>90</v>
      </c>
      <c r="AV130" s="13" t="s">
        <v>90</v>
      </c>
      <c r="AW130" s="13" t="s">
        <v>42</v>
      </c>
      <c r="AX130" s="13" t="s">
        <v>81</v>
      </c>
      <c r="AY130" s="237" t="s">
        <v>150</v>
      </c>
    </row>
    <row r="131" s="13" customFormat="1">
      <c r="A131" s="13"/>
      <c r="B131" s="226"/>
      <c r="C131" s="227"/>
      <c r="D131" s="228" t="s">
        <v>161</v>
      </c>
      <c r="E131" s="229" t="s">
        <v>41</v>
      </c>
      <c r="F131" s="230" t="s">
        <v>196</v>
      </c>
      <c r="G131" s="227"/>
      <c r="H131" s="231">
        <v>21.920000000000002</v>
      </c>
      <c r="I131" s="232"/>
      <c r="J131" s="227"/>
      <c r="K131" s="227"/>
      <c r="L131" s="233"/>
      <c r="M131" s="234"/>
      <c r="N131" s="235"/>
      <c r="O131" s="235"/>
      <c r="P131" s="235"/>
      <c r="Q131" s="235"/>
      <c r="R131" s="235"/>
      <c r="S131" s="235"/>
      <c r="T131" s="23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7" t="s">
        <v>161</v>
      </c>
      <c r="AU131" s="237" t="s">
        <v>90</v>
      </c>
      <c r="AV131" s="13" t="s">
        <v>90</v>
      </c>
      <c r="AW131" s="13" t="s">
        <v>42</v>
      </c>
      <c r="AX131" s="13" t="s">
        <v>81</v>
      </c>
      <c r="AY131" s="237" t="s">
        <v>150</v>
      </c>
    </row>
    <row r="132" s="13" customFormat="1">
      <c r="A132" s="13"/>
      <c r="B132" s="226"/>
      <c r="C132" s="227"/>
      <c r="D132" s="228" t="s">
        <v>161</v>
      </c>
      <c r="E132" s="229" t="s">
        <v>41</v>
      </c>
      <c r="F132" s="230" t="s">
        <v>197</v>
      </c>
      <c r="G132" s="227"/>
      <c r="H132" s="231">
        <v>28.48</v>
      </c>
      <c r="I132" s="232"/>
      <c r="J132" s="227"/>
      <c r="K132" s="227"/>
      <c r="L132" s="233"/>
      <c r="M132" s="234"/>
      <c r="N132" s="235"/>
      <c r="O132" s="235"/>
      <c r="P132" s="235"/>
      <c r="Q132" s="235"/>
      <c r="R132" s="235"/>
      <c r="S132" s="235"/>
      <c r="T132" s="23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7" t="s">
        <v>161</v>
      </c>
      <c r="AU132" s="237" t="s">
        <v>90</v>
      </c>
      <c r="AV132" s="13" t="s">
        <v>90</v>
      </c>
      <c r="AW132" s="13" t="s">
        <v>42</v>
      </c>
      <c r="AX132" s="13" t="s">
        <v>81</v>
      </c>
      <c r="AY132" s="237" t="s">
        <v>150</v>
      </c>
    </row>
    <row r="133" s="14" customFormat="1">
      <c r="A133" s="14"/>
      <c r="B133" s="238"/>
      <c r="C133" s="239"/>
      <c r="D133" s="228" t="s">
        <v>161</v>
      </c>
      <c r="E133" s="240" t="s">
        <v>41</v>
      </c>
      <c r="F133" s="241" t="s">
        <v>167</v>
      </c>
      <c r="G133" s="239"/>
      <c r="H133" s="242">
        <v>139.02600000000001</v>
      </c>
      <c r="I133" s="243"/>
      <c r="J133" s="239"/>
      <c r="K133" s="239"/>
      <c r="L133" s="244"/>
      <c r="M133" s="245"/>
      <c r="N133" s="246"/>
      <c r="O133" s="246"/>
      <c r="P133" s="246"/>
      <c r="Q133" s="246"/>
      <c r="R133" s="246"/>
      <c r="S133" s="246"/>
      <c r="T133" s="24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8" t="s">
        <v>161</v>
      </c>
      <c r="AU133" s="248" t="s">
        <v>90</v>
      </c>
      <c r="AV133" s="14" t="s">
        <v>157</v>
      </c>
      <c r="AW133" s="14" t="s">
        <v>42</v>
      </c>
      <c r="AX133" s="14" t="s">
        <v>21</v>
      </c>
      <c r="AY133" s="248" t="s">
        <v>150</v>
      </c>
    </row>
    <row r="134" s="2" customFormat="1" ht="24.15" customHeight="1">
      <c r="A134" s="38"/>
      <c r="B134" s="39"/>
      <c r="C134" s="207" t="s">
        <v>198</v>
      </c>
      <c r="D134" s="207" t="s">
        <v>153</v>
      </c>
      <c r="E134" s="208" t="s">
        <v>199</v>
      </c>
      <c r="F134" s="209" t="s">
        <v>200</v>
      </c>
      <c r="G134" s="210" t="s">
        <v>156</v>
      </c>
      <c r="H134" s="211">
        <v>55.460000000000001</v>
      </c>
      <c r="I134" s="212"/>
      <c r="J134" s="213">
        <f>ROUND(I134*H134,2)</f>
        <v>0</v>
      </c>
      <c r="K134" s="214"/>
      <c r="L134" s="44"/>
      <c r="M134" s="215" t="s">
        <v>41</v>
      </c>
      <c r="N134" s="216" t="s">
        <v>52</v>
      </c>
      <c r="O134" s="84"/>
      <c r="P134" s="217">
        <f>O134*H134</f>
        <v>0</v>
      </c>
      <c r="Q134" s="217">
        <v>0</v>
      </c>
      <c r="R134" s="217">
        <f>Q134*H134</f>
        <v>0</v>
      </c>
      <c r="S134" s="217">
        <v>0.035000000000000003</v>
      </c>
      <c r="T134" s="218">
        <f>S134*H134</f>
        <v>1.9411000000000003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9" t="s">
        <v>157</v>
      </c>
      <c r="AT134" s="219" t="s">
        <v>153</v>
      </c>
      <c r="AU134" s="219" t="s">
        <v>90</v>
      </c>
      <c r="AY134" s="16" t="s">
        <v>150</v>
      </c>
      <c r="BE134" s="220">
        <f>IF(N134="základní",J134,0)</f>
        <v>0</v>
      </c>
      <c r="BF134" s="220">
        <f>IF(N134="snížená",J134,0)</f>
        <v>0</v>
      </c>
      <c r="BG134" s="220">
        <f>IF(N134="zákl. přenesená",J134,0)</f>
        <v>0</v>
      </c>
      <c r="BH134" s="220">
        <f>IF(N134="sníž. přenesená",J134,0)</f>
        <v>0</v>
      </c>
      <c r="BI134" s="220">
        <f>IF(N134="nulová",J134,0)</f>
        <v>0</v>
      </c>
      <c r="BJ134" s="16" t="s">
        <v>21</v>
      </c>
      <c r="BK134" s="220">
        <f>ROUND(I134*H134,2)</f>
        <v>0</v>
      </c>
      <c r="BL134" s="16" t="s">
        <v>157</v>
      </c>
      <c r="BM134" s="219" t="s">
        <v>201</v>
      </c>
    </row>
    <row r="135" s="2" customFormat="1">
      <c r="A135" s="38"/>
      <c r="B135" s="39"/>
      <c r="C135" s="40"/>
      <c r="D135" s="221" t="s">
        <v>159</v>
      </c>
      <c r="E135" s="40"/>
      <c r="F135" s="222" t="s">
        <v>202</v>
      </c>
      <c r="G135" s="40"/>
      <c r="H135" s="40"/>
      <c r="I135" s="223"/>
      <c r="J135" s="40"/>
      <c r="K135" s="40"/>
      <c r="L135" s="44"/>
      <c r="M135" s="224"/>
      <c r="N135" s="225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159</v>
      </c>
      <c r="AU135" s="16" t="s">
        <v>90</v>
      </c>
    </row>
    <row r="136" s="13" customFormat="1">
      <c r="A136" s="13"/>
      <c r="B136" s="226"/>
      <c r="C136" s="227"/>
      <c r="D136" s="228" t="s">
        <v>161</v>
      </c>
      <c r="E136" s="229" t="s">
        <v>41</v>
      </c>
      <c r="F136" s="230" t="s">
        <v>203</v>
      </c>
      <c r="G136" s="227"/>
      <c r="H136" s="231">
        <v>23.48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7" t="s">
        <v>161</v>
      </c>
      <c r="AU136" s="237" t="s">
        <v>90</v>
      </c>
      <c r="AV136" s="13" t="s">
        <v>90</v>
      </c>
      <c r="AW136" s="13" t="s">
        <v>42</v>
      </c>
      <c r="AX136" s="13" t="s">
        <v>81</v>
      </c>
      <c r="AY136" s="237" t="s">
        <v>150</v>
      </c>
    </row>
    <row r="137" s="13" customFormat="1">
      <c r="A137" s="13"/>
      <c r="B137" s="226"/>
      <c r="C137" s="227"/>
      <c r="D137" s="228" t="s">
        <v>161</v>
      </c>
      <c r="E137" s="229" t="s">
        <v>41</v>
      </c>
      <c r="F137" s="230" t="s">
        <v>204</v>
      </c>
      <c r="G137" s="227"/>
      <c r="H137" s="231">
        <v>31.98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7" t="s">
        <v>161</v>
      </c>
      <c r="AU137" s="237" t="s">
        <v>90</v>
      </c>
      <c r="AV137" s="13" t="s">
        <v>90</v>
      </c>
      <c r="AW137" s="13" t="s">
        <v>42</v>
      </c>
      <c r="AX137" s="13" t="s">
        <v>81</v>
      </c>
      <c r="AY137" s="237" t="s">
        <v>150</v>
      </c>
    </row>
    <row r="138" s="14" customFormat="1">
      <c r="A138" s="14"/>
      <c r="B138" s="238"/>
      <c r="C138" s="239"/>
      <c r="D138" s="228" t="s">
        <v>161</v>
      </c>
      <c r="E138" s="240" t="s">
        <v>41</v>
      </c>
      <c r="F138" s="241" t="s">
        <v>167</v>
      </c>
      <c r="G138" s="239"/>
      <c r="H138" s="242">
        <v>55.460000000000001</v>
      </c>
      <c r="I138" s="243"/>
      <c r="J138" s="239"/>
      <c r="K138" s="239"/>
      <c r="L138" s="244"/>
      <c r="M138" s="245"/>
      <c r="N138" s="246"/>
      <c r="O138" s="246"/>
      <c r="P138" s="246"/>
      <c r="Q138" s="246"/>
      <c r="R138" s="246"/>
      <c r="S138" s="246"/>
      <c r="T138" s="24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8" t="s">
        <v>161</v>
      </c>
      <c r="AU138" s="248" t="s">
        <v>90</v>
      </c>
      <c r="AV138" s="14" t="s">
        <v>157</v>
      </c>
      <c r="AW138" s="14" t="s">
        <v>42</v>
      </c>
      <c r="AX138" s="14" t="s">
        <v>21</v>
      </c>
      <c r="AY138" s="248" t="s">
        <v>150</v>
      </c>
    </row>
    <row r="139" s="2" customFormat="1" ht="24.15" customHeight="1">
      <c r="A139" s="38"/>
      <c r="B139" s="39"/>
      <c r="C139" s="207" t="s">
        <v>205</v>
      </c>
      <c r="D139" s="207" t="s">
        <v>153</v>
      </c>
      <c r="E139" s="208" t="s">
        <v>206</v>
      </c>
      <c r="F139" s="209" t="s">
        <v>207</v>
      </c>
      <c r="G139" s="210" t="s">
        <v>156</v>
      </c>
      <c r="H139" s="211">
        <v>90.299999999999997</v>
      </c>
      <c r="I139" s="212"/>
      <c r="J139" s="213">
        <f>ROUND(I139*H139,2)</f>
        <v>0</v>
      </c>
      <c r="K139" s="214"/>
      <c r="L139" s="44"/>
      <c r="M139" s="215" t="s">
        <v>41</v>
      </c>
      <c r="N139" s="216" t="s">
        <v>52</v>
      </c>
      <c r="O139" s="84"/>
      <c r="P139" s="217">
        <f>O139*H139</f>
        <v>0</v>
      </c>
      <c r="Q139" s="217">
        <v>0</v>
      </c>
      <c r="R139" s="217">
        <f>Q139*H139</f>
        <v>0</v>
      </c>
      <c r="S139" s="217">
        <v>0.0025000000000000001</v>
      </c>
      <c r="T139" s="218">
        <f>S139*H139</f>
        <v>0.22575000000000001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19" t="s">
        <v>157</v>
      </c>
      <c r="AT139" s="219" t="s">
        <v>153</v>
      </c>
      <c r="AU139" s="219" t="s">
        <v>90</v>
      </c>
      <c r="AY139" s="16" t="s">
        <v>150</v>
      </c>
      <c r="BE139" s="220">
        <f>IF(N139="základní",J139,0)</f>
        <v>0</v>
      </c>
      <c r="BF139" s="220">
        <f>IF(N139="snížená",J139,0)</f>
        <v>0</v>
      </c>
      <c r="BG139" s="220">
        <f>IF(N139="zákl. přenesená",J139,0)</f>
        <v>0</v>
      </c>
      <c r="BH139" s="220">
        <f>IF(N139="sníž. přenesená",J139,0)</f>
        <v>0</v>
      </c>
      <c r="BI139" s="220">
        <f>IF(N139="nulová",J139,0)</f>
        <v>0</v>
      </c>
      <c r="BJ139" s="16" t="s">
        <v>21</v>
      </c>
      <c r="BK139" s="220">
        <f>ROUND(I139*H139,2)</f>
        <v>0</v>
      </c>
      <c r="BL139" s="16" t="s">
        <v>157</v>
      </c>
      <c r="BM139" s="219" t="s">
        <v>208</v>
      </c>
    </row>
    <row r="140" s="2" customFormat="1">
      <c r="A140" s="38"/>
      <c r="B140" s="39"/>
      <c r="C140" s="40"/>
      <c r="D140" s="221" t="s">
        <v>159</v>
      </c>
      <c r="E140" s="40"/>
      <c r="F140" s="222" t="s">
        <v>209</v>
      </c>
      <c r="G140" s="40"/>
      <c r="H140" s="40"/>
      <c r="I140" s="223"/>
      <c r="J140" s="40"/>
      <c r="K140" s="40"/>
      <c r="L140" s="44"/>
      <c r="M140" s="224"/>
      <c r="N140" s="225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159</v>
      </c>
      <c r="AU140" s="16" t="s">
        <v>90</v>
      </c>
    </row>
    <row r="141" s="13" customFormat="1">
      <c r="A141" s="13"/>
      <c r="B141" s="226"/>
      <c r="C141" s="227"/>
      <c r="D141" s="228" t="s">
        <v>161</v>
      </c>
      <c r="E141" s="229" t="s">
        <v>41</v>
      </c>
      <c r="F141" s="230" t="s">
        <v>210</v>
      </c>
      <c r="G141" s="227"/>
      <c r="H141" s="231">
        <v>22.329999999999998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7" t="s">
        <v>161</v>
      </c>
      <c r="AU141" s="237" t="s">
        <v>90</v>
      </c>
      <c r="AV141" s="13" t="s">
        <v>90</v>
      </c>
      <c r="AW141" s="13" t="s">
        <v>42</v>
      </c>
      <c r="AX141" s="13" t="s">
        <v>81</v>
      </c>
      <c r="AY141" s="237" t="s">
        <v>150</v>
      </c>
    </row>
    <row r="142" s="13" customFormat="1">
      <c r="A142" s="13"/>
      <c r="B142" s="226"/>
      <c r="C142" s="227"/>
      <c r="D142" s="228" t="s">
        <v>161</v>
      </c>
      <c r="E142" s="229" t="s">
        <v>41</v>
      </c>
      <c r="F142" s="230" t="s">
        <v>211</v>
      </c>
      <c r="G142" s="227"/>
      <c r="H142" s="231">
        <v>67.969999999999999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7" t="s">
        <v>161</v>
      </c>
      <c r="AU142" s="237" t="s">
        <v>90</v>
      </c>
      <c r="AV142" s="13" t="s">
        <v>90</v>
      </c>
      <c r="AW142" s="13" t="s">
        <v>42</v>
      </c>
      <c r="AX142" s="13" t="s">
        <v>81</v>
      </c>
      <c r="AY142" s="237" t="s">
        <v>150</v>
      </c>
    </row>
    <row r="143" s="14" customFormat="1">
      <c r="A143" s="14"/>
      <c r="B143" s="238"/>
      <c r="C143" s="239"/>
      <c r="D143" s="228" t="s">
        <v>161</v>
      </c>
      <c r="E143" s="240" t="s">
        <v>41</v>
      </c>
      <c r="F143" s="241" t="s">
        <v>167</v>
      </c>
      <c r="G143" s="239"/>
      <c r="H143" s="242">
        <v>90.299999999999997</v>
      </c>
      <c r="I143" s="243"/>
      <c r="J143" s="239"/>
      <c r="K143" s="239"/>
      <c r="L143" s="244"/>
      <c r="M143" s="245"/>
      <c r="N143" s="246"/>
      <c r="O143" s="246"/>
      <c r="P143" s="246"/>
      <c r="Q143" s="246"/>
      <c r="R143" s="246"/>
      <c r="S143" s="246"/>
      <c r="T143" s="24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8" t="s">
        <v>161</v>
      </c>
      <c r="AU143" s="248" t="s">
        <v>90</v>
      </c>
      <c r="AV143" s="14" t="s">
        <v>157</v>
      </c>
      <c r="AW143" s="14" t="s">
        <v>42</v>
      </c>
      <c r="AX143" s="14" t="s">
        <v>21</v>
      </c>
      <c r="AY143" s="248" t="s">
        <v>150</v>
      </c>
    </row>
    <row r="144" s="2" customFormat="1" ht="37.8" customHeight="1">
      <c r="A144" s="38"/>
      <c r="B144" s="39"/>
      <c r="C144" s="207" t="s">
        <v>212</v>
      </c>
      <c r="D144" s="207" t="s">
        <v>153</v>
      </c>
      <c r="E144" s="208" t="s">
        <v>213</v>
      </c>
      <c r="F144" s="209" t="s">
        <v>214</v>
      </c>
      <c r="G144" s="210" t="s">
        <v>215</v>
      </c>
      <c r="H144" s="211">
        <v>6.016</v>
      </c>
      <c r="I144" s="212"/>
      <c r="J144" s="213">
        <f>ROUND(I144*H144,2)</f>
        <v>0</v>
      </c>
      <c r="K144" s="214"/>
      <c r="L144" s="44"/>
      <c r="M144" s="215" t="s">
        <v>41</v>
      </c>
      <c r="N144" s="216" t="s">
        <v>52</v>
      </c>
      <c r="O144" s="84"/>
      <c r="P144" s="217">
        <f>O144*H144</f>
        <v>0</v>
      </c>
      <c r="Q144" s="217">
        <v>0</v>
      </c>
      <c r="R144" s="217">
        <f>Q144*H144</f>
        <v>0</v>
      </c>
      <c r="S144" s="217">
        <v>2.2000000000000002</v>
      </c>
      <c r="T144" s="218">
        <f>S144*H144</f>
        <v>13.235200000000001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9" t="s">
        <v>157</v>
      </c>
      <c r="AT144" s="219" t="s">
        <v>153</v>
      </c>
      <c r="AU144" s="219" t="s">
        <v>90</v>
      </c>
      <c r="AY144" s="16" t="s">
        <v>150</v>
      </c>
      <c r="BE144" s="220">
        <f>IF(N144="základní",J144,0)</f>
        <v>0</v>
      </c>
      <c r="BF144" s="220">
        <f>IF(N144="snížená",J144,0)</f>
        <v>0</v>
      </c>
      <c r="BG144" s="220">
        <f>IF(N144="zákl. přenesená",J144,0)</f>
        <v>0</v>
      </c>
      <c r="BH144" s="220">
        <f>IF(N144="sníž. přenesená",J144,0)</f>
        <v>0</v>
      </c>
      <c r="BI144" s="220">
        <f>IF(N144="nulová",J144,0)</f>
        <v>0</v>
      </c>
      <c r="BJ144" s="16" t="s">
        <v>21</v>
      </c>
      <c r="BK144" s="220">
        <f>ROUND(I144*H144,2)</f>
        <v>0</v>
      </c>
      <c r="BL144" s="16" t="s">
        <v>157</v>
      </c>
      <c r="BM144" s="219" t="s">
        <v>216</v>
      </c>
    </row>
    <row r="145" s="2" customFormat="1">
      <c r="A145" s="38"/>
      <c r="B145" s="39"/>
      <c r="C145" s="40"/>
      <c r="D145" s="221" t="s">
        <v>159</v>
      </c>
      <c r="E145" s="40"/>
      <c r="F145" s="222" t="s">
        <v>217</v>
      </c>
      <c r="G145" s="40"/>
      <c r="H145" s="40"/>
      <c r="I145" s="223"/>
      <c r="J145" s="40"/>
      <c r="K145" s="40"/>
      <c r="L145" s="44"/>
      <c r="M145" s="224"/>
      <c r="N145" s="225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159</v>
      </c>
      <c r="AU145" s="16" t="s">
        <v>90</v>
      </c>
    </row>
    <row r="146" s="13" customFormat="1">
      <c r="A146" s="13"/>
      <c r="B146" s="226"/>
      <c r="C146" s="227"/>
      <c r="D146" s="228" t="s">
        <v>161</v>
      </c>
      <c r="E146" s="229" t="s">
        <v>41</v>
      </c>
      <c r="F146" s="230" t="s">
        <v>218</v>
      </c>
      <c r="G146" s="227"/>
      <c r="H146" s="231">
        <v>2.8180000000000001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7" t="s">
        <v>161</v>
      </c>
      <c r="AU146" s="237" t="s">
        <v>90</v>
      </c>
      <c r="AV146" s="13" t="s">
        <v>90</v>
      </c>
      <c r="AW146" s="13" t="s">
        <v>42</v>
      </c>
      <c r="AX146" s="13" t="s">
        <v>81</v>
      </c>
      <c r="AY146" s="237" t="s">
        <v>150</v>
      </c>
    </row>
    <row r="147" s="13" customFormat="1">
      <c r="A147" s="13"/>
      <c r="B147" s="226"/>
      <c r="C147" s="227"/>
      <c r="D147" s="228" t="s">
        <v>161</v>
      </c>
      <c r="E147" s="229" t="s">
        <v>41</v>
      </c>
      <c r="F147" s="230" t="s">
        <v>219</v>
      </c>
      <c r="G147" s="227"/>
      <c r="H147" s="231">
        <v>3.198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7" t="s">
        <v>161</v>
      </c>
      <c r="AU147" s="237" t="s">
        <v>90</v>
      </c>
      <c r="AV147" s="13" t="s">
        <v>90</v>
      </c>
      <c r="AW147" s="13" t="s">
        <v>42</v>
      </c>
      <c r="AX147" s="13" t="s">
        <v>81</v>
      </c>
      <c r="AY147" s="237" t="s">
        <v>150</v>
      </c>
    </row>
    <row r="148" s="14" customFormat="1">
      <c r="A148" s="14"/>
      <c r="B148" s="238"/>
      <c r="C148" s="239"/>
      <c r="D148" s="228" t="s">
        <v>161</v>
      </c>
      <c r="E148" s="240" t="s">
        <v>41</v>
      </c>
      <c r="F148" s="241" t="s">
        <v>167</v>
      </c>
      <c r="G148" s="239"/>
      <c r="H148" s="242">
        <v>6.016</v>
      </c>
      <c r="I148" s="243"/>
      <c r="J148" s="239"/>
      <c r="K148" s="239"/>
      <c r="L148" s="244"/>
      <c r="M148" s="245"/>
      <c r="N148" s="246"/>
      <c r="O148" s="246"/>
      <c r="P148" s="246"/>
      <c r="Q148" s="246"/>
      <c r="R148" s="246"/>
      <c r="S148" s="246"/>
      <c r="T148" s="247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8" t="s">
        <v>161</v>
      </c>
      <c r="AU148" s="248" t="s">
        <v>90</v>
      </c>
      <c r="AV148" s="14" t="s">
        <v>157</v>
      </c>
      <c r="AW148" s="14" t="s">
        <v>42</v>
      </c>
      <c r="AX148" s="14" t="s">
        <v>21</v>
      </c>
      <c r="AY148" s="248" t="s">
        <v>150</v>
      </c>
    </row>
    <row r="149" s="2" customFormat="1" ht="24.15" customHeight="1">
      <c r="A149" s="38"/>
      <c r="B149" s="39"/>
      <c r="C149" s="207" t="s">
        <v>151</v>
      </c>
      <c r="D149" s="207" t="s">
        <v>153</v>
      </c>
      <c r="E149" s="208" t="s">
        <v>220</v>
      </c>
      <c r="F149" s="209" t="s">
        <v>221</v>
      </c>
      <c r="G149" s="210" t="s">
        <v>156</v>
      </c>
      <c r="H149" s="211">
        <v>131.77000000000001</v>
      </c>
      <c r="I149" s="212"/>
      <c r="J149" s="213">
        <f>ROUND(I149*H149,2)</f>
        <v>0</v>
      </c>
      <c r="K149" s="214"/>
      <c r="L149" s="44"/>
      <c r="M149" s="215" t="s">
        <v>41</v>
      </c>
      <c r="N149" s="216" t="s">
        <v>52</v>
      </c>
      <c r="O149" s="84"/>
      <c r="P149" s="217">
        <f>O149*H149</f>
        <v>0</v>
      </c>
      <c r="Q149" s="217">
        <v>0</v>
      </c>
      <c r="R149" s="217">
        <f>Q149*H149</f>
        <v>0</v>
      </c>
      <c r="S149" s="217">
        <v>0.014999999999999999</v>
      </c>
      <c r="T149" s="218">
        <f>S149*H149</f>
        <v>1.97655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9" t="s">
        <v>157</v>
      </c>
      <c r="AT149" s="219" t="s">
        <v>153</v>
      </c>
      <c r="AU149" s="219" t="s">
        <v>90</v>
      </c>
      <c r="AY149" s="16" t="s">
        <v>150</v>
      </c>
      <c r="BE149" s="220">
        <f>IF(N149="základní",J149,0)</f>
        <v>0</v>
      </c>
      <c r="BF149" s="220">
        <f>IF(N149="snížená",J149,0)</f>
        <v>0</v>
      </c>
      <c r="BG149" s="220">
        <f>IF(N149="zákl. přenesená",J149,0)</f>
        <v>0</v>
      </c>
      <c r="BH149" s="220">
        <f>IF(N149="sníž. přenesená",J149,0)</f>
        <v>0</v>
      </c>
      <c r="BI149" s="220">
        <f>IF(N149="nulová",J149,0)</f>
        <v>0</v>
      </c>
      <c r="BJ149" s="16" t="s">
        <v>21</v>
      </c>
      <c r="BK149" s="220">
        <f>ROUND(I149*H149,2)</f>
        <v>0</v>
      </c>
      <c r="BL149" s="16" t="s">
        <v>157</v>
      </c>
      <c r="BM149" s="219" t="s">
        <v>222</v>
      </c>
    </row>
    <row r="150" s="2" customFormat="1">
      <c r="A150" s="38"/>
      <c r="B150" s="39"/>
      <c r="C150" s="40"/>
      <c r="D150" s="221" t="s">
        <v>159</v>
      </c>
      <c r="E150" s="40"/>
      <c r="F150" s="222" t="s">
        <v>223</v>
      </c>
      <c r="G150" s="40"/>
      <c r="H150" s="40"/>
      <c r="I150" s="223"/>
      <c r="J150" s="40"/>
      <c r="K150" s="40"/>
      <c r="L150" s="44"/>
      <c r="M150" s="224"/>
      <c r="N150" s="225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159</v>
      </c>
      <c r="AU150" s="16" t="s">
        <v>90</v>
      </c>
    </row>
    <row r="151" s="13" customFormat="1">
      <c r="A151" s="13"/>
      <c r="B151" s="226"/>
      <c r="C151" s="227"/>
      <c r="D151" s="228" t="s">
        <v>161</v>
      </c>
      <c r="E151" s="229" t="s">
        <v>41</v>
      </c>
      <c r="F151" s="230" t="s">
        <v>224</v>
      </c>
      <c r="G151" s="227"/>
      <c r="H151" s="231">
        <v>63.799999999999997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7" t="s">
        <v>161</v>
      </c>
      <c r="AU151" s="237" t="s">
        <v>90</v>
      </c>
      <c r="AV151" s="13" t="s">
        <v>90</v>
      </c>
      <c r="AW151" s="13" t="s">
        <v>42</v>
      </c>
      <c r="AX151" s="13" t="s">
        <v>81</v>
      </c>
      <c r="AY151" s="237" t="s">
        <v>150</v>
      </c>
    </row>
    <row r="152" s="13" customFormat="1">
      <c r="A152" s="13"/>
      <c r="B152" s="226"/>
      <c r="C152" s="227"/>
      <c r="D152" s="228" t="s">
        <v>161</v>
      </c>
      <c r="E152" s="229" t="s">
        <v>41</v>
      </c>
      <c r="F152" s="230" t="s">
        <v>211</v>
      </c>
      <c r="G152" s="227"/>
      <c r="H152" s="231">
        <v>67.969999999999999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7" t="s">
        <v>161</v>
      </c>
      <c r="AU152" s="237" t="s">
        <v>90</v>
      </c>
      <c r="AV152" s="13" t="s">
        <v>90</v>
      </c>
      <c r="AW152" s="13" t="s">
        <v>42</v>
      </c>
      <c r="AX152" s="13" t="s">
        <v>81</v>
      </c>
      <c r="AY152" s="237" t="s">
        <v>150</v>
      </c>
    </row>
    <row r="153" s="14" customFormat="1">
      <c r="A153" s="14"/>
      <c r="B153" s="238"/>
      <c r="C153" s="239"/>
      <c r="D153" s="228" t="s">
        <v>161</v>
      </c>
      <c r="E153" s="240" t="s">
        <v>41</v>
      </c>
      <c r="F153" s="241" t="s">
        <v>167</v>
      </c>
      <c r="G153" s="239"/>
      <c r="H153" s="242">
        <v>131.77000000000001</v>
      </c>
      <c r="I153" s="243"/>
      <c r="J153" s="239"/>
      <c r="K153" s="239"/>
      <c r="L153" s="244"/>
      <c r="M153" s="245"/>
      <c r="N153" s="246"/>
      <c r="O153" s="246"/>
      <c r="P153" s="246"/>
      <c r="Q153" s="246"/>
      <c r="R153" s="246"/>
      <c r="S153" s="246"/>
      <c r="T153" s="24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8" t="s">
        <v>161</v>
      </c>
      <c r="AU153" s="248" t="s">
        <v>90</v>
      </c>
      <c r="AV153" s="14" t="s">
        <v>157</v>
      </c>
      <c r="AW153" s="14" t="s">
        <v>42</v>
      </c>
      <c r="AX153" s="14" t="s">
        <v>21</v>
      </c>
      <c r="AY153" s="248" t="s">
        <v>150</v>
      </c>
    </row>
    <row r="154" s="2" customFormat="1" ht="24.15" customHeight="1">
      <c r="A154" s="38"/>
      <c r="B154" s="39"/>
      <c r="C154" s="207" t="s">
        <v>225</v>
      </c>
      <c r="D154" s="207" t="s">
        <v>153</v>
      </c>
      <c r="E154" s="208" t="s">
        <v>226</v>
      </c>
      <c r="F154" s="209" t="s">
        <v>227</v>
      </c>
      <c r="G154" s="210" t="s">
        <v>156</v>
      </c>
      <c r="H154" s="211">
        <v>84.459999999999994</v>
      </c>
      <c r="I154" s="212"/>
      <c r="J154" s="213">
        <f>ROUND(I154*H154,2)</f>
        <v>0</v>
      </c>
      <c r="K154" s="214"/>
      <c r="L154" s="44"/>
      <c r="M154" s="215" t="s">
        <v>41</v>
      </c>
      <c r="N154" s="216" t="s">
        <v>52</v>
      </c>
      <c r="O154" s="84"/>
      <c r="P154" s="217">
        <f>O154*H154</f>
        <v>0</v>
      </c>
      <c r="Q154" s="217">
        <v>0</v>
      </c>
      <c r="R154" s="217">
        <f>Q154*H154</f>
        <v>0</v>
      </c>
      <c r="S154" s="217">
        <v>0.016</v>
      </c>
      <c r="T154" s="218">
        <f>S154*H154</f>
        <v>1.3513599999999999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9" t="s">
        <v>157</v>
      </c>
      <c r="AT154" s="219" t="s">
        <v>153</v>
      </c>
      <c r="AU154" s="219" t="s">
        <v>90</v>
      </c>
      <c r="AY154" s="16" t="s">
        <v>150</v>
      </c>
      <c r="BE154" s="220">
        <f>IF(N154="základní",J154,0)</f>
        <v>0</v>
      </c>
      <c r="BF154" s="220">
        <f>IF(N154="snížená",J154,0)</f>
        <v>0</v>
      </c>
      <c r="BG154" s="220">
        <f>IF(N154="zákl. přenesená",J154,0)</f>
        <v>0</v>
      </c>
      <c r="BH154" s="220">
        <f>IF(N154="sníž. přenesená",J154,0)</f>
        <v>0</v>
      </c>
      <c r="BI154" s="220">
        <f>IF(N154="nulová",J154,0)</f>
        <v>0</v>
      </c>
      <c r="BJ154" s="16" t="s">
        <v>21</v>
      </c>
      <c r="BK154" s="220">
        <f>ROUND(I154*H154,2)</f>
        <v>0</v>
      </c>
      <c r="BL154" s="16" t="s">
        <v>157</v>
      </c>
      <c r="BM154" s="219" t="s">
        <v>228</v>
      </c>
    </row>
    <row r="155" s="2" customFormat="1">
      <c r="A155" s="38"/>
      <c r="B155" s="39"/>
      <c r="C155" s="40"/>
      <c r="D155" s="221" t="s">
        <v>159</v>
      </c>
      <c r="E155" s="40"/>
      <c r="F155" s="222" t="s">
        <v>229</v>
      </c>
      <c r="G155" s="40"/>
      <c r="H155" s="40"/>
      <c r="I155" s="223"/>
      <c r="J155" s="40"/>
      <c r="K155" s="40"/>
      <c r="L155" s="44"/>
      <c r="M155" s="224"/>
      <c r="N155" s="225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159</v>
      </c>
      <c r="AU155" s="16" t="s">
        <v>90</v>
      </c>
    </row>
    <row r="156" s="13" customFormat="1">
      <c r="A156" s="13"/>
      <c r="B156" s="226"/>
      <c r="C156" s="227"/>
      <c r="D156" s="228" t="s">
        <v>161</v>
      </c>
      <c r="E156" s="229" t="s">
        <v>41</v>
      </c>
      <c r="F156" s="230" t="s">
        <v>230</v>
      </c>
      <c r="G156" s="227"/>
      <c r="H156" s="231">
        <v>84.459999999999994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7" t="s">
        <v>161</v>
      </c>
      <c r="AU156" s="237" t="s">
        <v>90</v>
      </c>
      <c r="AV156" s="13" t="s">
        <v>90</v>
      </c>
      <c r="AW156" s="13" t="s">
        <v>42</v>
      </c>
      <c r="AX156" s="13" t="s">
        <v>81</v>
      </c>
      <c r="AY156" s="237" t="s">
        <v>150</v>
      </c>
    </row>
    <row r="157" s="14" customFormat="1">
      <c r="A157" s="14"/>
      <c r="B157" s="238"/>
      <c r="C157" s="239"/>
      <c r="D157" s="228" t="s">
        <v>161</v>
      </c>
      <c r="E157" s="240" t="s">
        <v>41</v>
      </c>
      <c r="F157" s="241" t="s">
        <v>167</v>
      </c>
      <c r="G157" s="239"/>
      <c r="H157" s="242">
        <v>84.459999999999994</v>
      </c>
      <c r="I157" s="243"/>
      <c r="J157" s="239"/>
      <c r="K157" s="239"/>
      <c r="L157" s="244"/>
      <c r="M157" s="245"/>
      <c r="N157" s="246"/>
      <c r="O157" s="246"/>
      <c r="P157" s="246"/>
      <c r="Q157" s="246"/>
      <c r="R157" s="246"/>
      <c r="S157" s="246"/>
      <c r="T157" s="24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8" t="s">
        <v>161</v>
      </c>
      <c r="AU157" s="248" t="s">
        <v>90</v>
      </c>
      <c r="AV157" s="14" t="s">
        <v>157</v>
      </c>
      <c r="AW157" s="14" t="s">
        <v>42</v>
      </c>
      <c r="AX157" s="14" t="s">
        <v>21</v>
      </c>
      <c r="AY157" s="248" t="s">
        <v>150</v>
      </c>
    </row>
    <row r="158" s="2" customFormat="1" ht="24.15" customHeight="1">
      <c r="A158" s="38"/>
      <c r="B158" s="39"/>
      <c r="C158" s="207" t="s">
        <v>231</v>
      </c>
      <c r="D158" s="207" t="s">
        <v>153</v>
      </c>
      <c r="E158" s="208" t="s">
        <v>232</v>
      </c>
      <c r="F158" s="209" t="s">
        <v>233</v>
      </c>
      <c r="G158" s="210" t="s">
        <v>156</v>
      </c>
      <c r="H158" s="211">
        <v>84.459999999999994</v>
      </c>
      <c r="I158" s="212"/>
      <c r="J158" s="213">
        <f>ROUND(I158*H158,2)</f>
        <v>0</v>
      </c>
      <c r="K158" s="214"/>
      <c r="L158" s="44"/>
      <c r="M158" s="215" t="s">
        <v>41</v>
      </c>
      <c r="N158" s="216" t="s">
        <v>52</v>
      </c>
      <c r="O158" s="84"/>
      <c r="P158" s="217">
        <f>O158*H158</f>
        <v>0</v>
      </c>
      <c r="Q158" s="217">
        <v>0</v>
      </c>
      <c r="R158" s="217">
        <f>Q158*H158</f>
        <v>0</v>
      </c>
      <c r="S158" s="217">
        <v>0.014</v>
      </c>
      <c r="T158" s="218">
        <f>S158*H158</f>
        <v>1.1824399999999999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9" t="s">
        <v>157</v>
      </c>
      <c r="AT158" s="219" t="s">
        <v>153</v>
      </c>
      <c r="AU158" s="219" t="s">
        <v>90</v>
      </c>
      <c r="AY158" s="16" t="s">
        <v>150</v>
      </c>
      <c r="BE158" s="220">
        <f>IF(N158="základní",J158,0)</f>
        <v>0</v>
      </c>
      <c r="BF158" s="220">
        <f>IF(N158="snížená",J158,0)</f>
        <v>0</v>
      </c>
      <c r="BG158" s="220">
        <f>IF(N158="zákl. přenesená",J158,0)</f>
        <v>0</v>
      </c>
      <c r="BH158" s="220">
        <f>IF(N158="sníž. přenesená",J158,0)</f>
        <v>0</v>
      </c>
      <c r="BI158" s="220">
        <f>IF(N158="nulová",J158,0)</f>
        <v>0</v>
      </c>
      <c r="BJ158" s="16" t="s">
        <v>21</v>
      </c>
      <c r="BK158" s="220">
        <f>ROUND(I158*H158,2)</f>
        <v>0</v>
      </c>
      <c r="BL158" s="16" t="s">
        <v>157</v>
      </c>
      <c r="BM158" s="219" t="s">
        <v>234</v>
      </c>
    </row>
    <row r="159" s="2" customFormat="1">
      <c r="A159" s="38"/>
      <c r="B159" s="39"/>
      <c r="C159" s="40"/>
      <c r="D159" s="221" t="s">
        <v>159</v>
      </c>
      <c r="E159" s="40"/>
      <c r="F159" s="222" t="s">
        <v>235</v>
      </c>
      <c r="G159" s="40"/>
      <c r="H159" s="40"/>
      <c r="I159" s="223"/>
      <c r="J159" s="40"/>
      <c r="K159" s="40"/>
      <c r="L159" s="44"/>
      <c r="M159" s="224"/>
      <c r="N159" s="225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159</v>
      </c>
      <c r="AU159" s="16" t="s">
        <v>90</v>
      </c>
    </row>
    <row r="160" s="13" customFormat="1">
      <c r="A160" s="13"/>
      <c r="B160" s="226"/>
      <c r="C160" s="227"/>
      <c r="D160" s="228" t="s">
        <v>161</v>
      </c>
      <c r="E160" s="229" t="s">
        <v>41</v>
      </c>
      <c r="F160" s="230" t="s">
        <v>230</v>
      </c>
      <c r="G160" s="227"/>
      <c r="H160" s="231">
        <v>84.459999999999994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161</v>
      </c>
      <c r="AU160" s="237" t="s">
        <v>90</v>
      </c>
      <c r="AV160" s="13" t="s">
        <v>90</v>
      </c>
      <c r="AW160" s="13" t="s">
        <v>42</v>
      </c>
      <c r="AX160" s="13" t="s">
        <v>81</v>
      </c>
      <c r="AY160" s="237" t="s">
        <v>150</v>
      </c>
    </row>
    <row r="161" s="14" customFormat="1">
      <c r="A161" s="14"/>
      <c r="B161" s="238"/>
      <c r="C161" s="239"/>
      <c r="D161" s="228" t="s">
        <v>161</v>
      </c>
      <c r="E161" s="240" t="s">
        <v>41</v>
      </c>
      <c r="F161" s="241" t="s">
        <v>167</v>
      </c>
      <c r="G161" s="239"/>
      <c r="H161" s="242">
        <v>84.459999999999994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8" t="s">
        <v>161</v>
      </c>
      <c r="AU161" s="248" t="s">
        <v>90</v>
      </c>
      <c r="AV161" s="14" t="s">
        <v>157</v>
      </c>
      <c r="AW161" s="14" t="s">
        <v>42</v>
      </c>
      <c r="AX161" s="14" t="s">
        <v>21</v>
      </c>
      <c r="AY161" s="248" t="s">
        <v>150</v>
      </c>
    </row>
    <row r="162" s="2" customFormat="1" ht="24.15" customHeight="1">
      <c r="A162" s="38"/>
      <c r="B162" s="39"/>
      <c r="C162" s="207" t="s">
        <v>236</v>
      </c>
      <c r="D162" s="207" t="s">
        <v>153</v>
      </c>
      <c r="E162" s="208" t="s">
        <v>237</v>
      </c>
      <c r="F162" s="209" t="s">
        <v>238</v>
      </c>
      <c r="G162" s="210" t="s">
        <v>239</v>
      </c>
      <c r="H162" s="211">
        <v>28</v>
      </c>
      <c r="I162" s="212"/>
      <c r="J162" s="213">
        <f>ROUND(I162*H162,2)</f>
        <v>0</v>
      </c>
      <c r="K162" s="214"/>
      <c r="L162" s="44"/>
      <c r="M162" s="215" t="s">
        <v>41</v>
      </c>
      <c r="N162" s="216" t="s">
        <v>52</v>
      </c>
      <c r="O162" s="84"/>
      <c r="P162" s="217">
        <f>O162*H162</f>
        <v>0</v>
      </c>
      <c r="Q162" s="217">
        <v>0</v>
      </c>
      <c r="R162" s="217">
        <f>Q162*H162</f>
        <v>0</v>
      </c>
      <c r="S162" s="217">
        <v>0.039</v>
      </c>
      <c r="T162" s="218">
        <f>S162*H162</f>
        <v>1.0920000000000001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9" t="s">
        <v>157</v>
      </c>
      <c r="AT162" s="219" t="s">
        <v>153</v>
      </c>
      <c r="AU162" s="219" t="s">
        <v>90</v>
      </c>
      <c r="AY162" s="16" t="s">
        <v>150</v>
      </c>
      <c r="BE162" s="220">
        <f>IF(N162="základní",J162,0)</f>
        <v>0</v>
      </c>
      <c r="BF162" s="220">
        <f>IF(N162="snížená",J162,0)</f>
        <v>0</v>
      </c>
      <c r="BG162" s="220">
        <f>IF(N162="zákl. přenesená",J162,0)</f>
        <v>0</v>
      </c>
      <c r="BH162" s="220">
        <f>IF(N162="sníž. přenesená",J162,0)</f>
        <v>0</v>
      </c>
      <c r="BI162" s="220">
        <f>IF(N162="nulová",J162,0)</f>
        <v>0</v>
      </c>
      <c r="BJ162" s="16" t="s">
        <v>21</v>
      </c>
      <c r="BK162" s="220">
        <f>ROUND(I162*H162,2)</f>
        <v>0</v>
      </c>
      <c r="BL162" s="16" t="s">
        <v>157</v>
      </c>
      <c r="BM162" s="219" t="s">
        <v>240</v>
      </c>
    </row>
    <row r="163" s="2" customFormat="1">
      <c r="A163" s="38"/>
      <c r="B163" s="39"/>
      <c r="C163" s="40"/>
      <c r="D163" s="221" t="s">
        <v>159</v>
      </c>
      <c r="E163" s="40"/>
      <c r="F163" s="222" t="s">
        <v>241</v>
      </c>
      <c r="G163" s="40"/>
      <c r="H163" s="40"/>
      <c r="I163" s="223"/>
      <c r="J163" s="40"/>
      <c r="K163" s="40"/>
      <c r="L163" s="44"/>
      <c r="M163" s="224"/>
      <c r="N163" s="225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6" t="s">
        <v>159</v>
      </c>
      <c r="AU163" s="16" t="s">
        <v>90</v>
      </c>
    </row>
    <row r="164" s="13" customFormat="1">
      <c r="A164" s="13"/>
      <c r="B164" s="226"/>
      <c r="C164" s="227"/>
      <c r="D164" s="228" t="s">
        <v>161</v>
      </c>
      <c r="E164" s="229" t="s">
        <v>41</v>
      </c>
      <c r="F164" s="230" t="s">
        <v>242</v>
      </c>
      <c r="G164" s="227"/>
      <c r="H164" s="231">
        <v>28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7" t="s">
        <v>161</v>
      </c>
      <c r="AU164" s="237" t="s">
        <v>90</v>
      </c>
      <c r="AV164" s="13" t="s">
        <v>90</v>
      </c>
      <c r="AW164" s="13" t="s">
        <v>42</v>
      </c>
      <c r="AX164" s="13" t="s">
        <v>81</v>
      </c>
      <c r="AY164" s="237" t="s">
        <v>150</v>
      </c>
    </row>
    <row r="165" s="14" customFormat="1">
      <c r="A165" s="14"/>
      <c r="B165" s="238"/>
      <c r="C165" s="239"/>
      <c r="D165" s="228" t="s">
        <v>161</v>
      </c>
      <c r="E165" s="240" t="s">
        <v>41</v>
      </c>
      <c r="F165" s="241" t="s">
        <v>167</v>
      </c>
      <c r="G165" s="239"/>
      <c r="H165" s="242">
        <v>28</v>
      </c>
      <c r="I165" s="243"/>
      <c r="J165" s="239"/>
      <c r="K165" s="239"/>
      <c r="L165" s="244"/>
      <c r="M165" s="245"/>
      <c r="N165" s="246"/>
      <c r="O165" s="246"/>
      <c r="P165" s="246"/>
      <c r="Q165" s="246"/>
      <c r="R165" s="246"/>
      <c r="S165" s="246"/>
      <c r="T165" s="24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8" t="s">
        <v>161</v>
      </c>
      <c r="AU165" s="248" t="s">
        <v>90</v>
      </c>
      <c r="AV165" s="14" t="s">
        <v>157</v>
      </c>
      <c r="AW165" s="14" t="s">
        <v>42</v>
      </c>
      <c r="AX165" s="14" t="s">
        <v>21</v>
      </c>
      <c r="AY165" s="248" t="s">
        <v>150</v>
      </c>
    </row>
    <row r="166" s="2" customFormat="1" ht="24.15" customHeight="1">
      <c r="A166" s="38"/>
      <c r="B166" s="39"/>
      <c r="C166" s="207" t="s">
        <v>243</v>
      </c>
      <c r="D166" s="207" t="s">
        <v>153</v>
      </c>
      <c r="E166" s="208" t="s">
        <v>244</v>
      </c>
      <c r="F166" s="209" t="s">
        <v>245</v>
      </c>
      <c r="G166" s="210" t="s">
        <v>182</v>
      </c>
      <c r="H166" s="211">
        <v>100.2</v>
      </c>
      <c r="I166" s="212"/>
      <c r="J166" s="213">
        <f>ROUND(I166*H166,2)</f>
        <v>0</v>
      </c>
      <c r="K166" s="214"/>
      <c r="L166" s="44"/>
      <c r="M166" s="215" t="s">
        <v>41</v>
      </c>
      <c r="N166" s="216" t="s">
        <v>52</v>
      </c>
      <c r="O166" s="84"/>
      <c r="P166" s="217">
        <f>O166*H166</f>
        <v>0</v>
      </c>
      <c r="Q166" s="217">
        <v>0</v>
      </c>
      <c r="R166" s="217">
        <f>Q166*H166</f>
        <v>0</v>
      </c>
      <c r="S166" s="217">
        <v>0.017000000000000001</v>
      </c>
      <c r="T166" s="218">
        <f>S166*H166</f>
        <v>1.7034000000000003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19" t="s">
        <v>157</v>
      </c>
      <c r="AT166" s="219" t="s">
        <v>153</v>
      </c>
      <c r="AU166" s="219" t="s">
        <v>90</v>
      </c>
      <c r="AY166" s="16" t="s">
        <v>150</v>
      </c>
      <c r="BE166" s="220">
        <f>IF(N166="základní",J166,0)</f>
        <v>0</v>
      </c>
      <c r="BF166" s="220">
        <f>IF(N166="snížená",J166,0)</f>
        <v>0</v>
      </c>
      <c r="BG166" s="220">
        <f>IF(N166="zákl. přenesená",J166,0)</f>
        <v>0</v>
      </c>
      <c r="BH166" s="220">
        <f>IF(N166="sníž. přenesená",J166,0)</f>
        <v>0</v>
      </c>
      <c r="BI166" s="220">
        <f>IF(N166="nulová",J166,0)</f>
        <v>0</v>
      </c>
      <c r="BJ166" s="16" t="s">
        <v>21</v>
      </c>
      <c r="BK166" s="220">
        <f>ROUND(I166*H166,2)</f>
        <v>0</v>
      </c>
      <c r="BL166" s="16" t="s">
        <v>157</v>
      </c>
      <c r="BM166" s="219" t="s">
        <v>246</v>
      </c>
    </row>
    <row r="167" s="2" customFormat="1">
      <c r="A167" s="38"/>
      <c r="B167" s="39"/>
      <c r="C167" s="40"/>
      <c r="D167" s="221" t="s">
        <v>159</v>
      </c>
      <c r="E167" s="40"/>
      <c r="F167" s="222" t="s">
        <v>247</v>
      </c>
      <c r="G167" s="40"/>
      <c r="H167" s="40"/>
      <c r="I167" s="223"/>
      <c r="J167" s="40"/>
      <c r="K167" s="40"/>
      <c r="L167" s="44"/>
      <c r="M167" s="224"/>
      <c r="N167" s="225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159</v>
      </c>
      <c r="AU167" s="16" t="s">
        <v>90</v>
      </c>
    </row>
    <row r="168" s="13" customFormat="1">
      <c r="A168" s="13"/>
      <c r="B168" s="226"/>
      <c r="C168" s="227"/>
      <c r="D168" s="228" t="s">
        <v>161</v>
      </c>
      <c r="E168" s="229" t="s">
        <v>41</v>
      </c>
      <c r="F168" s="230" t="s">
        <v>248</v>
      </c>
      <c r="G168" s="227"/>
      <c r="H168" s="231">
        <v>100.2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161</v>
      </c>
      <c r="AU168" s="237" t="s">
        <v>90</v>
      </c>
      <c r="AV168" s="13" t="s">
        <v>90</v>
      </c>
      <c r="AW168" s="13" t="s">
        <v>42</v>
      </c>
      <c r="AX168" s="13" t="s">
        <v>81</v>
      </c>
      <c r="AY168" s="237" t="s">
        <v>150</v>
      </c>
    </row>
    <row r="169" s="14" customFormat="1">
      <c r="A169" s="14"/>
      <c r="B169" s="238"/>
      <c r="C169" s="239"/>
      <c r="D169" s="228" t="s">
        <v>161</v>
      </c>
      <c r="E169" s="240" t="s">
        <v>41</v>
      </c>
      <c r="F169" s="241" t="s">
        <v>167</v>
      </c>
      <c r="G169" s="239"/>
      <c r="H169" s="242">
        <v>100.2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8" t="s">
        <v>161</v>
      </c>
      <c r="AU169" s="248" t="s">
        <v>90</v>
      </c>
      <c r="AV169" s="14" t="s">
        <v>157</v>
      </c>
      <c r="AW169" s="14" t="s">
        <v>42</v>
      </c>
      <c r="AX169" s="14" t="s">
        <v>21</v>
      </c>
      <c r="AY169" s="248" t="s">
        <v>150</v>
      </c>
    </row>
    <row r="170" s="2" customFormat="1" ht="21.75" customHeight="1">
      <c r="A170" s="38"/>
      <c r="B170" s="39"/>
      <c r="C170" s="207" t="s">
        <v>249</v>
      </c>
      <c r="D170" s="207" t="s">
        <v>153</v>
      </c>
      <c r="E170" s="208" t="s">
        <v>250</v>
      </c>
      <c r="F170" s="209" t="s">
        <v>251</v>
      </c>
      <c r="G170" s="210" t="s">
        <v>156</v>
      </c>
      <c r="H170" s="211">
        <v>86.129999999999995</v>
      </c>
      <c r="I170" s="212"/>
      <c r="J170" s="213">
        <f>ROUND(I170*H170,2)</f>
        <v>0</v>
      </c>
      <c r="K170" s="214"/>
      <c r="L170" s="44"/>
      <c r="M170" s="215" t="s">
        <v>41</v>
      </c>
      <c r="N170" s="216" t="s">
        <v>52</v>
      </c>
      <c r="O170" s="84"/>
      <c r="P170" s="217">
        <f>O170*H170</f>
        <v>0</v>
      </c>
      <c r="Q170" s="217">
        <v>0</v>
      </c>
      <c r="R170" s="217">
        <f>Q170*H170</f>
        <v>0</v>
      </c>
      <c r="S170" s="217">
        <v>0.017999999999999999</v>
      </c>
      <c r="T170" s="218">
        <f>S170*H170</f>
        <v>1.5503399999999998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9" t="s">
        <v>157</v>
      </c>
      <c r="AT170" s="219" t="s">
        <v>153</v>
      </c>
      <c r="AU170" s="219" t="s">
        <v>90</v>
      </c>
      <c r="AY170" s="16" t="s">
        <v>150</v>
      </c>
      <c r="BE170" s="220">
        <f>IF(N170="základní",J170,0)</f>
        <v>0</v>
      </c>
      <c r="BF170" s="220">
        <f>IF(N170="snížená",J170,0)</f>
        <v>0</v>
      </c>
      <c r="BG170" s="220">
        <f>IF(N170="zákl. přenesená",J170,0)</f>
        <v>0</v>
      </c>
      <c r="BH170" s="220">
        <f>IF(N170="sníž. přenesená",J170,0)</f>
        <v>0</v>
      </c>
      <c r="BI170" s="220">
        <f>IF(N170="nulová",J170,0)</f>
        <v>0</v>
      </c>
      <c r="BJ170" s="16" t="s">
        <v>21</v>
      </c>
      <c r="BK170" s="220">
        <f>ROUND(I170*H170,2)</f>
        <v>0</v>
      </c>
      <c r="BL170" s="16" t="s">
        <v>157</v>
      </c>
      <c r="BM170" s="219" t="s">
        <v>252</v>
      </c>
    </row>
    <row r="171" s="2" customFormat="1">
      <c r="A171" s="38"/>
      <c r="B171" s="39"/>
      <c r="C171" s="40"/>
      <c r="D171" s="221" t="s">
        <v>159</v>
      </c>
      <c r="E171" s="40"/>
      <c r="F171" s="222" t="s">
        <v>253</v>
      </c>
      <c r="G171" s="40"/>
      <c r="H171" s="40"/>
      <c r="I171" s="223"/>
      <c r="J171" s="40"/>
      <c r="K171" s="40"/>
      <c r="L171" s="44"/>
      <c r="M171" s="224"/>
      <c r="N171" s="225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159</v>
      </c>
      <c r="AU171" s="16" t="s">
        <v>90</v>
      </c>
    </row>
    <row r="172" s="13" customFormat="1">
      <c r="A172" s="13"/>
      <c r="B172" s="226"/>
      <c r="C172" s="227"/>
      <c r="D172" s="228" t="s">
        <v>161</v>
      </c>
      <c r="E172" s="229" t="s">
        <v>41</v>
      </c>
      <c r="F172" s="230" t="s">
        <v>254</v>
      </c>
      <c r="G172" s="227"/>
      <c r="H172" s="231">
        <v>86.129999999999995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7" t="s">
        <v>161</v>
      </c>
      <c r="AU172" s="237" t="s">
        <v>90</v>
      </c>
      <c r="AV172" s="13" t="s">
        <v>90</v>
      </c>
      <c r="AW172" s="13" t="s">
        <v>42</v>
      </c>
      <c r="AX172" s="13" t="s">
        <v>81</v>
      </c>
      <c r="AY172" s="237" t="s">
        <v>150</v>
      </c>
    </row>
    <row r="173" s="14" customFormat="1">
      <c r="A173" s="14"/>
      <c r="B173" s="238"/>
      <c r="C173" s="239"/>
      <c r="D173" s="228" t="s">
        <v>161</v>
      </c>
      <c r="E173" s="240" t="s">
        <v>41</v>
      </c>
      <c r="F173" s="241" t="s">
        <v>167</v>
      </c>
      <c r="G173" s="239"/>
      <c r="H173" s="242">
        <v>86.129999999999995</v>
      </c>
      <c r="I173" s="243"/>
      <c r="J173" s="239"/>
      <c r="K173" s="239"/>
      <c r="L173" s="244"/>
      <c r="M173" s="245"/>
      <c r="N173" s="246"/>
      <c r="O173" s="246"/>
      <c r="P173" s="246"/>
      <c r="Q173" s="246"/>
      <c r="R173" s="246"/>
      <c r="S173" s="246"/>
      <c r="T173" s="247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8" t="s">
        <v>161</v>
      </c>
      <c r="AU173" s="248" t="s">
        <v>90</v>
      </c>
      <c r="AV173" s="14" t="s">
        <v>157</v>
      </c>
      <c r="AW173" s="14" t="s">
        <v>42</v>
      </c>
      <c r="AX173" s="14" t="s">
        <v>21</v>
      </c>
      <c r="AY173" s="248" t="s">
        <v>150</v>
      </c>
    </row>
    <row r="174" s="2" customFormat="1" ht="24.15" customHeight="1">
      <c r="A174" s="38"/>
      <c r="B174" s="39"/>
      <c r="C174" s="207" t="s">
        <v>8</v>
      </c>
      <c r="D174" s="207" t="s">
        <v>153</v>
      </c>
      <c r="E174" s="208" t="s">
        <v>255</v>
      </c>
      <c r="F174" s="209" t="s">
        <v>256</v>
      </c>
      <c r="G174" s="210" t="s">
        <v>215</v>
      </c>
      <c r="H174" s="211">
        <v>17.225999999999999</v>
      </c>
      <c r="I174" s="212"/>
      <c r="J174" s="213">
        <f>ROUND(I174*H174,2)</f>
        <v>0</v>
      </c>
      <c r="K174" s="214"/>
      <c r="L174" s="44"/>
      <c r="M174" s="215" t="s">
        <v>41</v>
      </c>
      <c r="N174" s="216" t="s">
        <v>52</v>
      </c>
      <c r="O174" s="84"/>
      <c r="P174" s="217">
        <f>O174*H174</f>
        <v>0</v>
      </c>
      <c r="Q174" s="217">
        <v>0</v>
      </c>
      <c r="R174" s="217">
        <f>Q174*H174</f>
        <v>0</v>
      </c>
      <c r="S174" s="217">
        <v>1.3999999999999999</v>
      </c>
      <c r="T174" s="218">
        <f>S174*H174</f>
        <v>24.116399999999999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9" t="s">
        <v>157</v>
      </c>
      <c r="AT174" s="219" t="s">
        <v>153</v>
      </c>
      <c r="AU174" s="219" t="s">
        <v>90</v>
      </c>
      <c r="AY174" s="16" t="s">
        <v>150</v>
      </c>
      <c r="BE174" s="220">
        <f>IF(N174="základní",J174,0)</f>
        <v>0</v>
      </c>
      <c r="BF174" s="220">
        <f>IF(N174="snížená",J174,0)</f>
        <v>0</v>
      </c>
      <c r="BG174" s="220">
        <f>IF(N174="zákl. přenesená",J174,0)</f>
        <v>0</v>
      </c>
      <c r="BH174" s="220">
        <f>IF(N174="sníž. přenesená",J174,0)</f>
        <v>0</v>
      </c>
      <c r="BI174" s="220">
        <f>IF(N174="nulová",J174,0)</f>
        <v>0</v>
      </c>
      <c r="BJ174" s="16" t="s">
        <v>21</v>
      </c>
      <c r="BK174" s="220">
        <f>ROUND(I174*H174,2)</f>
        <v>0</v>
      </c>
      <c r="BL174" s="16" t="s">
        <v>157</v>
      </c>
      <c r="BM174" s="219" t="s">
        <v>257</v>
      </c>
    </row>
    <row r="175" s="2" customFormat="1">
      <c r="A175" s="38"/>
      <c r="B175" s="39"/>
      <c r="C175" s="40"/>
      <c r="D175" s="221" t="s">
        <v>159</v>
      </c>
      <c r="E175" s="40"/>
      <c r="F175" s="222" t="s">
        <v>258</v>
      </c>
      <c r="G175" s="40"/>
      <c r="H175" s="40"/>
      <c r="I175" s="223"/>
      <c r="J175" s="40"/>
      <c r="K175" s="40"/>
      <c r="L175" s="44"/>
      <c r="M175" s="224"/>
      <c r="N175" s="225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6" t="s">
        <v>159</v>
      </c>
      <c r="AU175" s="16" t="s">
        <v>90</v>
      </c>
    </row>
    <row r="176" s="13" customFormat="1">
      <c r="A176" s="13"/>
      <c r="B176" s="226"/>
      <c r="C176" s="227"/>
      <c r="D176" s="228" t="s">
        <v>161</v>
      </c>
      <c r="E176" s="229" t="s">
        <v>41</v>
      </c>
      <c r="F176" s="230" t="s">
        <v>259</v>
      </c>
      <c r="G176" s="227"/>
      <c r="H176" s="231">
        <v>17.225999999999999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161</v>
      </c>
      <c r="AU176" s="237" t="s">
        <v>90</v>
      </c>
      <c r="AV176" s="13" t="s">
        <v>90</v>
      </c>
      <c r="AW176" s="13" t="s">
        <v>42</v>
      </c>
      <c r="AX176" s="13" t="s">
        <v>81</v>
      </c>
      <c r="AY176" s="237" t="s">
        <v>150</v>
      </c>
    </row>
    <row r="177" s="14" customFormat="1">
      <c r="A177" s="14"/>
      <c r="B177" s="238"/>
      <c r="C177" s="239"/>
      <c r="D177" s="228" t="s">
        <v>161</v>
      </c>
      <c r="E177" s="240" t="s">
        <v>41</v>
      </c>
      <c r="F177" s="241" t="s">
        <v>167</v>
      </c>
      <c r="G177" s="239"/>
      <c r="H177" s="242">
        <v>17.225999999999999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8" t="s">
        <v>161</v>
      </c>
      <c r="AU177" s="248" t="s">
        <v>90</v>
      </c>
      <c r="AV177" s="14" t="s">
        <v>157</v>
      </c>
      <c r="AW177" s="14" t="s">
        <v>42</v>
      </c>
      <c r="AX177" s="14" t="s">
        <v>21</v>
      </c>
      <c r="AY177" s="248" t="s">
        <v>150</v>
      </c>
    </row>
    <row r="178" s="2" customFormat="1" ht="37.8" customHeight="1">
      <c r="A178" s="38"/>
      <c r="B178" s="39"/>
      <c r="C178" s="207" t="s">
        <v>260</v>
      </c>
      <c r="D178" s="207" t="s">
        <v>153</v>
      </c>
      <c r="E178" s="208" t="s">
        <v>261</v>
      </c>
      <c r="F178" s="209" t="s">
        <v>262</v>
      </c>
      <c r="G178" s="210" t="s">
        <v>156</v>
      </c>
      <c r="H178" s="211">
        <v>97.540000000000006</v>
      </c>
      <c r="I178" s="212"/>
      <c r="J178" s="213">
        <f>ROUND(I178*H178,2)</f>
        <v>0</v>
      </c>
      <c r="K178" s="214"/>
      <c r="L178" s="44"/>
      <c r="M178" s="215" t="s">
        <v>41</v>
      </c>
      <c r="N178" s="216" t="s">
        <v>52</v>
      </c>
      <c r="O178" s="84"/>
      <c r="P178" s="217">
        <f>O178*H178</f>
        <v>0</v>
      </c>
      <c r="Q178" s="217">
        <v>0</v>
      </c>
      <c r="R178" s="217">
        <f>Q178*H178</f>
        <v>0</v>
      </c>
      <c r="S178" s="217">
        <v>0.045999999999999999</v>
      </c>
      <c r="T178" s="218">
        <f>S178*H178</f>
        <v>4.4868399999999999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9" t="s">
        <v>157</v>
      </c>
      <c r="AT178" s="219" t="s">
        <v>153</v>
      </c>
      <c r="AU178" s="219" t="s">
        <v>90</v>
      </c>
      <c r="AY178" s="16" t="s">
        <v>150</v>
      </c>
      <c r="BE178" s="220">
        <f>IF(N178="základní",J178,0)</f>
        <v>0</v>
      </c>
      <c r="BF178" s="220">
        <f>IF(N178="snížená",J178,0)</f>
        <v>0</v>
      </c>
      <c r="BG178" s="220">
        <f>IF(N178="zákl. přenesená",J178,0)</f>
        <v>0</v>
      </c>
      <c r="BH178" s="220">
        <f>IF(N178="sníž. přenesená",J178,0)</f>
        <v>0</v>
      </c>
      <c r="BI178" s="220">
        <f>IF(N178="nulová",J178,0)</f>
        <v>0</v>
      </c>
      <c r="BJ178" s="16" t="s">
        <v>21</v>
      </c>
      <c r="BK178" s="220">
        <f>ROUND(I178*H178,2)</f>
        <v>0</v>
      </c>
      <c r="BL178" s="16" t="s">
        <v>157</v>
      </c>
      <c r="BM178" s="219" t="s">
        <v>263</v>
      </c>
    </row>
    <row r="179" s="2" customFormat="1">
      <c r="A179" s="38"/>
      <c r="B179" s="39"/>
      <c r="C179" s="40"/>
      <c r="D179" s="221" t="s">
        <v>159</v>
      </c>
      <c r="E179" s="40"/>
      <c r="F179" s="222" t="s">
        <v>264</v>
      </c>
      <c r="G179" s="40"/>
      <c r="H179" s="40"/>
      <c r="I179" s="223"/>
      <c r="J179" s="40"/>
      <c r="K179" s="40"/>
      <c r="L179" s="44"/>
      <c r="M179" s="224"/>
      <c r="N179" s="225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159</v>
      </c>
      <c r="AU179" s="16" t="s">
        <v>90</v>
      </c>
    </row>
    <row r="180" s="13" customFormat="1">
      <c r="A180" s="13"/>
      <c r="B180" s="226"/>
      <c r="C180" s="227"/>
      <c r="D180" s="228" t="s">
        <v>161</v>
      </c>
      <c r="E180" s="229" t="s">
        <v>41</v>
      </c>
      <c r="F180" s="230" t="s">
        <v>265</v>
      </c>
      <c r="G180" s="227"/>
      <c r="H180" s="231">
        <v>7.218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161</v>
      </c>
      <c r="AU180" s="237" t="s">
        <v>90</v>
      </c>
      <c r="AV180" s="13" t="s">
        <v>90</v>
      </c>
      <c r="AW180" s="13" t="s">
        <v>42</v>
      </c>
      <c r="AX180" s="13" t="s">
        <v>81</v>
      </c>
      <c r="AY180" s="237" t="s">
        <v>150</v>
      </c>
    </row>
    <row r="181" s="13" customFormat="1">
      <c r="A181" s="13"/>
      <c r="B181" s="226"/>
      <c r="C181" s="227"/>
      <c r="D181" s="228" t="s">
        <v>161</v>
      </c>
      <c r="E181" s="229" t="s">
        <v>41</v>
      </c>
      <c r="F181" s="230" t="s">
        <v>266</v>
      </c>
      <c r="G181" s="227"/>
      <c r="H181" s="231">
        <v>14.598000000000001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7" t="s">
        <v>161</v>
      </c>
      <c r="AU181" s="237" t="s">
        <v>90</v>
      </c>
      <c r="AV181" s="13" t="s">
        <v>90</v>
      </c>
      <c r="AW181" s="13" t="s">
        <v>42</v>
      </c>
      <c r="AX181" s="13" t="s">
        <v>81</v>
      </c>
      <c r="AY181" s="237" t="s">
        <v>150</v>
      </c>
    </row>
    <row r="182" s="13" customFormat="1">
      <c r="A182" s="13"/>
      <c r="B182" s="226"/>
      <c r="C182" s="227"/>
      <c r="D182" s="228" t="s">
        <v>161</v>
      </c>
      <c r="E182" s="229" t="s">
        <v>41</v>
      </c>
      <c r="F182" s="230" t="s">
        <v>267</v>
      </c>
      <c r="G182" s="227"/>
      <c r="H182" s="231">
        <v>2.6709999999999998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7" t="s">
        <v>161</v>
      </c>
      <c r="AU182" s="237" t="s">
        <v>90</v>
      </c>
      <c r="AV182" s="13" t="s">
        <v>90</v>
      </c>
      <c r="AW182" s="13" t="s">
        <v>42</v>
      </c>
      <c r="AX182" s="13" t="s">
        <v>81</v>
      </c>
      <c r="AY182" s="237" t="s">
        <v>150</v>
      </c>
    </row>
    <row r="183" s="13" customFormat="1">
      <c r="A183" s="13"/>
      <c r="B183" s="226"/>
      <c r="C183" s="227"/>
      <c r="D183" s="228" t="s">
        <v>161</v>
      </c>
      <c r="E183" s="229" t="s">
        <v>41</v>
      </c>
      <c r="F183" s="230" t="s">
        <v>268</v>
      </c>
      <c r="G183" s="227"/>
      <c r="H183" s="231">
        <v>19.399999999999999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161</v>
      </c>
      <c r="AU183" s="237" t="s">
        <v>90</v>
      </c>
      <c r="AV183" s="13" t="s">
        <v>90</v>
      </c>
      <c r="AW183" s="13" t="s">
        <v>42</v>
      </c>
      <c r="AX183" s="13" t="s">
        <v>81</v>
      </c>
      <c r="AY183" s="237" t="s">
        <v>150</v>
      </c>
    </row>
    <row r="184" s="13" customFormat="1">
      <c r="A184" s="13"/>
      <c r="B184" s="226"/>
      <c r="C184" s="227"/>
      <c r="D184" s="228" t="s">
        <v>161</v>
      </c>
      <c r="E184" s="229" t="s">
        <v>41</v>
      </c>
      <c r="F184" s="230" t="s">
        <v>269</v>
      </c>
      <c r="G184" s="227"/>
      <c r="H184" s="231">
        <v>8.2219999999999995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7" t="s">
        <v>161</v>
      </c>
      <c r="AU184" s="237" t="s">
        <v>90</v>
      </c>
      <c r="AV184" s="13" t="s">
        <v>90</v>
      </c>
      <c r="AW184" s="13" t="s">
        <v>42</v>
      </c>
      <c r="AX184" s="13" t="s">
        <v>81</v>
      </c>
      <c r="AY184" s="237" t="s">
        <v>150</v>
      </c>
    </row>
    <row r="185" s="13" customFormat="1">
      <c r="A185" s="13"/>
      <c r="B185" s="226"/>
      <c r="C185" s="227"/>
      <c r="D185" s="228" t="s">
        <v>161</v>
      </c>
      <c r="E185" s="229" t="s">
        <v>41</v>
      </c>
      <c r="F185" s="230" t="s">
        <v>270</v>
      </c>
      <c r="G185" s="227"/>
      <c r="H185" s="231">
        <v>21.291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161</v>
      </c>
      <c r="AU185" s="237" t="s">
        <v>90</v>
      </c>
      <c r="AV185" s="13" t="s">
        <v>90</v>
      </c>
      <c r="AW185" s="13" t="s">
        <v>42</v>
      </c>
      <c r="AX185" s="13" t="s">
        <v>81</v>
      </c>
      <c r="AY185" s="237" t="s">
        <v>150</v>
      </c>
    </row>
    <row r="186" s="13" customFormat="1">
      <c r="A186" s="13"/>
      <c r="B186" s="226"/>
      <c r="C186" s="227"/>
      <c r="D186" s="228" t="s">
        <v>161</v>
      </c>
      <c r="E186" s="229" t="s">
        <v>41</v>
      </c>
      <c r="F186" s="230" t="s">
        <v>271</v>
      </c>
      <c r="G186" s="227"/>
      <c r="H186" s="231">
        <v>4.4100000000000001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161</v>
      </c>
      <c r="AU186" s="237" t="s">
        <v>90</v>
      </c>
      <c r="AV186" s="13" t="s">
        <v>90</v>
      </c>
      <c r="AW186" s="13" t="s">
        <v>42</v>
      </c>
      <c r="AX186" s="13" t="s">
        <v>81</v>
      </c>
      <c r="AY186" s="237" t="s">
        <v>150</v>
      </c>
    </row>
    <row r="187" s="13" customFormat="1">
      <c r="A187" s="13"/>
      <c r="B187" s="226"/>
      <c r="C187" s="227"/>
      <c r="D187" s="228" t="s">
        <v>161</v>
      </c>
      <c r="E187" s="229" t="s">
        <v>41</v>
      </c>
      <c r="F187" s="230" t="s">
        <v>272</v>
      </c>
      <c r="G187" s="227"/>
      <c r="H187" s="231">
        <v>4.9100000000000001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7" t="s">
        <v>161</v>
      </c>
      <c r="AU187" s="237" t="s">
        <v>90</v>
      </c>
      <c r="AV187" s="13" t="s">
        <v>90</v>
      </c>
      <c r="AW187" s="13" t="s">
        <v>42</v>
      </c>
      <c r="AX187" s="13" t="s">
        <v>81</v>
      </c>
      <c r="AY187" s="237" t="s">
        <v>150</v>
      </c>
    </row>
    <row r="188" s="13" customFormat="1">
      <c r="A188" s="13"/>
      <c r="B188" s="226"/>
      <c r="C188" s="227"/>
      <c r="D188" s="228" t="s">
        <v>161</v>
      </c>
      <c r="E188" s="229" t="s">
        <v>41</v>
      </c>
      <c r="F188" s="230" t="s">
        <v>273</v>
      </c>
      <c r="G188" s="227"/>
      <c r="H188" s="231">
        <v>7.7199999999999998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7" t="s">
        <v>161</v>
      </c>
      <c r="AU188" s="237" t="s">
        <v>90</v>
      </c>
      <c r="AV188" s="13" t="s">
        <v>90</v>
      </c>
      <c r="AW188" s="13" t="s">
        <v>42</v>
      </c>
      <c r="AX188" s="13" t="s">
        <v>81</v>
      </c>
      <c r="AY188" s="237" t="s">
        <v>150</v>
      </c>
    </row>
    <row r="189" s="13" customFormat="1">
      <c r="A189" s="13"/>
      <c r="B189" s="226"/>
      <c r="C189" s="227"/>
      <c r="D189" s="228" t="s">
        <v>161</v>
      </c>
      <c r="E189" s="229" t="s">
        <v>41</v>
      </c>
      <c r="F189" s="230" t="s">
        <v>274</v>
      </c>
      <c r="G189" s="227"/>
      <c r="H189" s="231">
        <v>7.0999999999999996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7" t="s">
        <v>161</v>
      </c>
      <c r="AU189" s="237" t="s">
        <v>90</v>
      </c>
      <c r="AV189" s="13" t="s">
        <v>90</v>
      </c>
      <c r="AW189" s="13" t="s">
        <v>42</v>
      </c>
      <c r="AX189" s="13" t="s">
        <v>81</v>
      </c>
      <c r="AY189" s="237" t="s">
        <v>150</v>
      </c>
    </row>
    <row r="190" s="14" customFormat="1">
      <c r="A190" s="14"/>
      <c r="B190" s="238"/>
      <c r="C190" s="239"/>
      <c r="D190" s="228" t="s">
        <v>161</v>
      </c>
      <c r="E190" s="240" t="s">
        <v>41</v>
      </c>
      <c r="F190" s="241" t="s">
        <v>167</v>
      </c>
      <c r="G190" s="239"/>
      <c r="H190" s="242">
        <v>97.540000000000006</v>
      </c>
      <c r="I190" s="243"/>
      <c r="J190" s="239"/>
      <c r="K190" s="239"/>
      <c r="L190" s="244"/>
      <c r="M190" s="245"/>
      <c r="N190" s="246"/>
      <c r="O190" s="246"/>
      <c r="P190" s="246"/>
      <c r="Q190" s="246"/>
      <c r="R190" s="246"/>
      <c r="S190" s="246"/>
      <c r="T190" s="24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8" t="s">
        <v>161</v>
      </c>
      <c r="AU190" s="248" t="s">
        <v>90</v>
      </c>
      <c r="AV190" s="14" t="s">
        <v>157</v>
      </c>
      <c r="AW190" s="14" t="s">
        <v>42</v>
      </c>
      <c r="AX190" s="14" t="s">
        <v>21</v>
      </c>
      <c r="AY190" s="248" t="s">
        <v>150</v>
      </c>
    </row>
    <row r="191" s="2" customFormat="1" ht="37.8" customHeight="1">
      <c r="A191" s="38"/>
      <c r="B191" s="39"/>
      <c r="C191" s="207" t="s">
        <v>275</v>
      </c>
      <c r="D191" s="207" t="s">
        <v>153</v>
      </c>
      <c r="E191" s="208" t="s">
        <v>276</v>
      </c>
      <c r="F191" s="209" t="s">
        <v>277</v>
      </c>
      <c r="G191" s="210" t="s">
        <v>156</v>
      </c>
      <c r="H191" s="211">
        <v>35.771000000000001</v>
      </c>
      <c r="I191" s="212"/>
      <c r="J191" s="213">
        <f>ROUND(I191*H191,2)</f>
        <v>0</v>
      </c>
      <c r="K191" s="214"/>
      <c r="L191" s="44"/>
      <c r="M191" s="215" t="s">
        <v>41</v>
      </c>
      <c r="N191" s="216" t="s">
        <v>52</v>
      </c>
      <c r="O191" s="84"/>
      <c r="P191" s="217">
        <f>O191*H191</f>
        <v>0</v>
      </c>
      <c r="Q191" s="217">
        <v>0</v>
      </c>
      <c r="R191" s="217">
        <f>Q191*H191</f>
        <v>0</v>
      </c>
      <c r="S191" s="217">
        <v>0.050000000000000003</v>
      </c>
      <c r="T191" s="218">
        <f>S191*H191</f>
        <v>1.7885500000000001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9" t="s">
        <v>157</v>
      </c>
      <c r="AT191" s="219" t="s">
        <v>153</v>
      </c>
      <c r="AU191" s="219" t="s">
        <v>90</v>
      </c>
      <c r="AY191" s="16" t="s">
        <v>150</v>
      </c>
      <c r="BE191" s="220">
        <f>IF(N191="základní",J191,0)</f>
        <v>0</v>
      </c>
      <c r="BF191" s="220">
        <f>IF(N191="snížená",J191,0)</f>
        <v>0</v>
      </c>
      <c r="BG191" s="220">
        <f>IF(N191="zákl. přenesená",J191,0)</f>
        <v>0</v>
      </c>
      <c r="BH191" s="220">
        <f>IF(N191="sníž. přenesená",J191,0)</f>
        <v>0</v>
      </c>
      <c r="BI191" s="220">
        <f>IF(N191="nulová",J191,0)</f>
        <v>0</v>
      </c>
      <c r="BJ191" s="16" t="s">
        <v>21</v>
      </c>
      <c r="BK191" s="220">
        <f>ROUND(I191*H191,2)</f>
        <v>0</v>
      </c>
      <c r="BL191" s="16" t="s">
        <v>157</v>
      </c>
      <c r="BM191" s="219" t="s">
        <v>278</v>
      </c>
    </row>
    <row r="192" s="2" customFormat="1">
      <c r="A192" s="38"/>
      <c r="B192" s="39"/>
      <c r="C192" s="40"/>
      <c r="D192" s="221" t="s">
        <v>159</v>
      </c>
      <c r="E192" s="40"/>
      <c r="F192" s="222" t="s">
        <v>279</v>
      </c>
      <c r="G192" s="40"/>
      <c r="H192" s="40"/>
      <c r="I192" s="223"/>
      <c r="J192" s="40"/>
      <c r="K192" s="40"/>
      <c r="L192" s="44"/>
      <c r="M192" s="224"/>
      <c r="N192" s="225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159</v>
      </c>
      <c r="AU192" s="16" t="s">
        <v>90</v>
      </c>
    </row>
    <row r="193" s="13" customFormat="1">
      <c r="A193" s="13"/>
      <c r="B193" s="226"/>
      <c r="C193" s="227"/>
      <c r="D193" s="228" t="s">
        <v>161</v>
      </c>
      <c r="E193" s="229" t="s">
        <v>41</v>
      </c>
      <c r="F193" s="230" t="s">
        <v>280</v>
      </c>
      <c r="G193" s="227"/>
      <c r="H193" s="231">
        <v>7.6790000000000003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7" t="s">
        <v>161</v>
      </c>
      <c r="AU193" s="237" t="s">
        <v>90</v>
      </c>
      <c r="AV193" s="13" t="s">
        <v>90</v>
      </c>
      <c r="AW193" s="13" t="s">
        <v>42</v>
      </c>
      <c r="AX193" s="13" t="s">
        <v>81</v>
      </c>
      <c r="AY193" s="237" t="s">
        <v>150</v>
      </c>
    </row>
    <row r="194" s="13" customFormat="1">
      <c r="A194" s="13"/>
      <c r="B194" s="226"/>
      <c r="C194" s="227"/>
      <c r="D194" s="228" t="s">
        <v>161</v>
      </c>
      <c r="E194" s="229" t="s">
        <v>41</v>
      </c>
      <c r="F194" s="230" t="s">
        <v>281</v>
      </c>
      <c r="G194" s="227"/>
      <c r="H194" s="231">
        <v>20.523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7" t="s">
        <v>161</v>
      </c>
      <c r="AU194" s="237" t="s">
        <v>90</v>
      </c>
      <c r="AV194" s="13" t="s">
        <v>90</v>
      </c>
      <c r="AW194" s="13" t="s">
        <v>42</v>
      </c>
      <c r="AX194" s="13" t="s">
        <v>81</v>
      </c>
      <c r="AY194" s="237" t="s">
        <v>150</v>
      </c>
    </row>
    <row r="195" s="13" customFormat="1">
      <c r="A195" s="13"/>
      <c r="B195" s="226"/>
      <c r="C195" s="227"/>
      <c r="D195" s="228" t="s">
        <v>161</v>
      </c>
      <c r="E195" s="229" t="s">
        <v>41</v>
      </c>
      <c r="F195" s="230" t="s">
        <v>282</v>
      </c>
      <c r="G195" s="227"/>
      <c r="H195" s="231">
        <v>7.569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7" t="s">
        <v>161</v>
      </c>
      <c r="AU195" s="237" t="s">
        <v>90</v>
      </c>
      <c r="AV195" s="13" t="s">
        <v>90</v>
      </c>
      <c r="AW195" s="13" t="s">
        <v>42</v>
      </c>
      <c r="AX195" s="13" t="s">
        <v>81</v>
      </c>
      <c r="AY195" s="237" t="s">
        <v>150</v>
      </c>
    </row>
    <row r="196" s="14" customFormat="1">
      <c r="A196" s="14"/>
      <c r="B196" s="238"/>
      <c r="C196" s="239"/>
      <c r="D196" s="228" t="s">
        <v>161</v>
      </c>
      <c r="E196" s="240" t="s">
        <v>41</v>
      </c>
      <c r="F196" s="241" t="s">
        <v>167</v>
      </c>
      <c r="G196" s="239"/>
      <c r="H196" s="242">
        <v>35.771000000000001</v>
      </c>
      <c r="I196" s="243"/>
      <c r="J196" s="239"/>
      <c r="K196" s="239"/>
      <c r="L196" s="244"/>
      <c r="M196" s="245"/>
      <c r="N196" s="246"/>
      <c r="O196" s="246"/>
      <c r="P196" s="246"/>
      <c r="Q196" s="246"/>
      <c r="R196" s="246"/>
      <c r="S196" s="246"/>
      <c r="T196" s="24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8" t="s">
        <v>161</v>
      </c>
      <c r="AU196" s="248" t="s">
        <v>90</v>
      </c>
      <c r="AV196" s="14" t="s">
        <v>157</v>
      </c>
      <c r="AW196" s="14" t="s">
        <v>42</v>
      </c>
      <c r="AX196" s="14" t="s">
        <v>21</v>
      </c>
      <c r="AY196" s="248" t="s">
        <v>150</v>
      </c>
    </row>
    <row r="197" s="2" customFormat="1" ht="37.8" customHeight="1">
      <c r="A197" s="38"/>
      <c r="B197" s="39"/>
      <c r="C197" s="207" t="s">
        <v>283</v>
      </c>
      <c r="D197" s="207" t="s">
        <v>153</v>
      </c>
      <c r="E197" s="208" t="s">
        <v>284</v>
      </c>
      <c r="F197" s="209" t="s">
        <v>285</v>
      </c>
      <c r="G197" s="210" t="s">
        <v>156</v>
      </c>
      <c r="H197" s="211">
        <v>899.17700000000002</v>
      </c>
      <c r="I197" s="212"/>
      <c r="J197" s="213">
        <f>ROUND(I197*H197,2)</f>
        <v>0</v>
      </c>
      <c r="K197" s="214"/>
      <c r="L197" s="44"/>
      <c r="M197" s="215" t="s">
        <v>41</v>
      </c>
      <c r="N197" s="216" t="s">
        <v>52</v>
      </c>
      <c r="O197" s="84"/>
      <c r="P197" s="217">
        <f>O197*H197</f>
        <v>0</v>
      </c>
      <c r="Q197" s="217">
        <v>0</v>
      </c>
      <c r="R197" s="217">
        <f>Q197*H197</f>
        <v>0</v>
      </c>
      <c r="S197" s="217">
        <v>0.01</v>
      </c>
      <c r="T197" s="218">
        <f>S197*H197</f>
        <v>8.9917700000000007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9" t="s">
        <v>157</v>
      </c>
      <c r="AT197" s="219" t="s">
        <v>153</v>
      </c>
      <c r="AU197" s="219" t="s">
        <v>90</v>
      </c>
      <c r="AY197" s="16" t="s">
        <v>150</v>
      </c>
      <c r="BE197" s="220">
        <f>IF(N197="základní",J197,0)</f>
        <v>0</v>
      </c>
      <c r="BF197" s="220">
        <f>IF(N197="snížená",J197,0)</f>
        <v>0</v>
      </c>
      <c r="BG197" s="220">
        <f>IF(N197="zákl. přenesená",J197,0)</f>
        <v>0</v>
      </c>
      <c r="BH197" s="220">
        <f>IF(N197="sníž. přenesená",J197,0)</f>
        <v>0</v>
      </c>
      <c r="BI197" s="220">
        <f>IF(N197="nulová",J197,0)</f>
        <v>0</v>
      </c>
      <c r="BJ197" s="16" t="s">
        <v>21</v>
      </c>
      <c r="BK197" s="220">
        <f>ROUND(I197*H197,2)</f>
        <v>0</v>
      </c>
      <c r="BL197" s="16" t="s">
        <v>157</v>
      </c>
      <c r="BM197" s="219" t="s">
        <v>286</v>
      </c>
    </row>
    <row r="198" s="2" customFormat="1">
      <c r="A198" s="38"/>
      <c r="B198" s="39"/>
      <c r="C198" s="40"/>
      <c r="D198" s="221" t="s">
        <v>159</v>
      </c>
      <c r="E198" s="40"/>
      <c r="F198" s="222" t="s">
        <v>287</v>
      </c>
      <c r="G198" s="40"/>
      <c r="H198" s="40"/>
      <c r="I198" s="223"/>
      <c r="J198" s="40"/>
      <c r="K198" s="40"/>
      <c r="L198" s="44"/>
      <c r="M198" s="224"/>
      <c r="N198" s="225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159</v>
      </c>
      <c r="AU198" s="16" t="s">
        <v>90</v>
      </c>
    </row>
    <row r="199" s="13" customFormat="1">
      <c r="A199" s="13"/>
      <c r="B199" s="226"/>
      <c r="C199" s="227"/>
      <c r="D199" s="228" t="s">
        <v>161</v>
      </c>
      <c r="E199" s="229" t="s">
        <v>41</v>
      </c>
      <c r="F199" s="230" t="s">
        <v>288</v>
      </c>
      <c r="G199" s="227"/>
      <c r="H199" s="231">
        <v>18.265999999999998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7" t="s">
        <v>161</v>
      </c>
      <c r="AU199" s="237" t="s">
        <v>90</v>
      </c>
      <c r="AV199" s="13" t="s">
        <v>90</v>
      </c>
      <c r="AW199" s="13" t="s">
        <v>42</v>
      </c>
      <c r="AX199" s="13" t="s">
        <v>81</v>
      </c>
      <c r="AY199" s="237" t="s">
        <v>150</v>
      </c>
    </row>
    <row r="200" s="13" customFormat="1">
      <c r="A200" s="13"/>
      <c r="B200" s="226"/>
      <c r="C200" s="227"/>
      <c r="D200" s="228" t="s">
        <v>161</v>
      </c>
      <c r="E200" s="229" t="s">
        <v>41</v>
      </c>
      <c r="F200" s="230" t="s">
        <v>289</v>
      </c>
      <c r="G200" s="227"/>
      <c r="H200" s="231">
        <v>15.941000000000001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7" t="s">
        <v>161</v>
      </c>
      <c r="AU200" s="237" t="s">
        <v>90</v>
      </c>
      <c r="AV200" s="13" t="s">
        <v>90</v>
      </c>
      <c r="AW200" s="13" t="s">
        <v>42</v>
      </c>
      <c r="AX200" s="13" t="s">
        <v>81</v>
      </c>
      <c r="AY200" s="237" t="s">
        <v>150</v>
      </c>
    </row>
    <row r="201" s="13" customFormat="1">
      <c r="A201" s="13"/>
      <c r="B201" s="226"/>
      <c r="C201" s="227"/>
      <c r="D201" s="228" t="s">
        <v>161</v>
      </c>
      <c r="E201" s="229" t="s">
        <v>41</v>
      </c>
      <c r="F201" s="230" t="s">
        <v>290</v>
      </c>
      <c r="G201" s="227"/>
      <c r="H201" s="231">
        <v>25.681999999999999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7" t="s">
        <v>161</v>
      </c>
      <c r="AU201" s="237" t="s">
        <v>90</v>
      </c>
      <c r="AV201" s="13" t="s">
        <v>90</v>
      </c>
      <c r="AW201" s="13" t="s">
        <v>42</v>
      </c>
      <c r="AX201" s="13" t="s">
        <v>81</v>
      </c>
      <c r="AY201" s="237" t="s">
        <v>150</v>
      </c>
    </row>
    <row r="202" s="13" customFormat="1">
      <c r="A202" s="13"/>
      <c r="B202" s="226"/>
      <c r="C202" s="227"/>
      <c r="D202" s="228" t="s">
        <v>161</v>
      </c>
      <c r="E202" s="229" t="s">
        <v>41</v>
      </c>
      <c r="F202" s="230" t="s">
        <v>291</v>
      </c>
      <c r="G202" s="227"/>
      <c r="H202" s="231">
        <v>70.596000000000004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7" t="s">
        <v>161</v>
      </c>
      <c r="AU202" s="237" t="s">
        <v>90</v>
      </c>
      <c r="AV202" s="13" t="s">
        <v>90</v>
      </c>
      <c r="AW202" s="13" t="s">
        <v>42</v>
      </c>
      <c r="AX202" s="13" t="s">
        <v>81</v>
      </c>
      <c r="AY202" s="237" t="s">
        <v>150</v>
      </c>
    </row>
    <row r="203" s="13" customFormat="1">
      <c r="A203" s="13"/>
      <c r="B203" s="226"/>
      <c r="C203" s="227"/>
      <c r="D203" s="228" t="s">
        <v>161</v>
      </c>
      <c r="E203" s="229" t="s">
        <v>41</v>
      </c>
      <c r="F203" s="230" t="s">
        <v>292</v>
      </c>
      <c r="G203" s="227"/>
      <c r="H203" s="231">
        <v>149.535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7" t="s">
        <v>161</v>
      </c>
      <c r="AU203" s="237" t="s">
        <v>90</v>
      </c>
      <c r="AV203" s="13" t="s">
        <v>90</v>
      </c>
      <c r="AW203" s="13" t="s">
        <v>42</v>
      </c>
      <c r="AX203" s="13" t="s">
        <v>81</v>
      </c>
      <c r="AY203" s="237" t="s">
        <v>150</v>
      </c>
    </row>
    <row r="204" s="13" customFormat="1">
      <c r="A204" s="13"/>
      <c r="B204" s="226"/>
      <c r="C204" s="227"/>
      <c r="D204" s="228" t="s">
        <v>161</v>
      </c>
      <c r="E204" s="229" t="s">
        <v>41</v>
      </c>
      <c r="F204" s="230" t="s">
        <v>293</v>
      </c>
      <c r="G204" s="227"/>
      <c r="H204" s="231">
        <v>119.246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7" t="s">
        <v>161</v>
      </c>
      <c r="AU204" s="237" t="s">
        <v>90</v>
      </c>
      <c r="AV204" s="13" t="s">
        <v>90</v>
      </c>
      <c r="AW204" s="13" t="s">
        <v>42</v>
      </c>
      <c r="AX204" s="13" t="s">
        <v>81</v>
      </c>
      <c r="AY204" s="237" t="s">
        <v>150</v>
      </c>
    </row>
    <row r="205" s="13" customFormat="1">
      <c r="A205" s="13"/>
      <c r="B205" s="226"/>
      <c r="C205" s="227"/>
      <c r="D205" s="228" t="s">
        <v>161</v>
      </c>
      <c r="E205" s="229" t="s">
        <v>41</v>
      </c>
      <c r="F205" s="230" t="s">
        <v>294</v>
      </c>
      <c r="G205" s="227"/>
      <c r="H205" s="231">
        <v>245.08799999999999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7" t="s">
        <v>161</v>
      </c>
      <c r="AU205" s="237" t="s">
        <v>90</v>
      </c>
      <c r="AV205" s="13" t="s">
        <v>90</v>
      </c>
      <c r="AW205" s="13" t="s">
        <v>42</v>
      </c>
      <c r="AX205" s="13" t="s">
        <v>81</v>
      </c>
      <c r="AY205" s="237" t="s">
        <v>150</v>
      </c>
    </row>
    <row r="206" s="13" customFormat="1">
      <c r="A206" s="13"/>
      <c r="B206" s="226"/>
      <c r="C206" s="227"/>
      <c r="D206" s="228" t="s">
        <v>161</v>
      </c>
      <c r="E206" s="229" t="s">
        <v>41</v>
      </c>
      <c r="F206" s="230" t="s">
        <v>295</v>
      </c>
      <c r="G206" s="227"/>
      <c r="H206" s="231">
        <v>83.811000000000007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7" t="s">
        <v>161</v>
      </c>
      <c r="AU206" s="237" t="s">
        <v>90</v>
      </c>
      <c r="AV206" s="13" t="s">
        <v>90</v>
      </c>
      <c r="AW206" s="13" t="s">
        <v>42</v>
      </c>
      <c r="AX206" s="13" t="s">
        <v>81</v>
      </c>
      <c r="AY206" s="237" t="s">
        <v>150</v>
      </c>
    </row>
    <row r="207" s="13" customFormat="1">
      <c r="A207" s="13"/>
      <c r="B207" s="226"/>
      <c r="C207" s="227"/>
      <c r="D207" s="228" t="s">
        <v>161</v>
      </c>
      <c r="E207" s="229" t="s">
        <v>41</v>
      </c>
      <c r="F207" s="230" t="s">
        <v>296</v>
      </c>
      <c r="G207" s="227"/>
      <c r="H207" s="231">
        <v>24.276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7" t="s">
        <v>161</v>
      </c>
      <c r="AU207" s="237" t="s">
        <v>90</v>
      </c>
      <c r="AV207" s="13" t="s">
        <v>90</v>
      </c>
      <c r="AW207" s="13" t="s">
        <v>42</v>
      </c>
      <c r="AX207" s="13" t="s">
        <v>81</v>
      </c>
      <c r="AY207" s="237" t="s">
        <v>150</v>
      </c>
    </row>
    <row r="208" s="13" customFormat="1">
      <c r="A208" s="13"/>
      <c r="B208" s="226"/>
      <c r="C208" s="227"/>
      <c r="D208" s="228" t="s">
        <v>161</v>
      </c>
      <c r="E208" s="229" t="s">
        <v>41</v>
      </c>
      <c r="F208" s="230" t="s">
        <v>297</v>
      </c>
      <c r="G208" s="227"/>
      <c r="H208" s="231">
        <v>122.52800000000001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7" t="s">
        <v>161</v>
      </c>
      <c r="AU208" s="237" t="s">
        <v>90</v>
      </c>
      <c r="AV208" s="13" t="s">
        <v>90</v>
      </c>
      <c r="AW208" s="13" t="s">
        <v>42</v>
      </c>
      <c r="AX208" s="13" t="s">
        <v>81</v>
      </c>
      <c r="AY208" s="237" t="s">
        <v>150</v>
      </c>
    </row>
    <row r="209" s="13" customFormat="1">
      <c r="A209" s="13"/>
      <c r="B209" s="226"/>
      <c r="C209" s="227"/>
      <c r="D209" s="228" t="s">
        <v>161</v>
      </c>
      <c r="E209" s="229" t="s">
        <v>41</v>
      </c>
      <c r="F209" s="230" t="s">
        <v>298</v>
      </c>
      <c r="G209" s="227"/>
      <c r="H209" s="231">
        <v>24.207999999999998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7" t="s">
        <v>161</v>
      </c>
      <c r="AU209" s="237" t="s">
        <v>90</v>
      </c>
      <c r="AV209" s="13" t="s">
        <v>90</v>
      </c>
      <c r="AW209" s="13" t="s">
        <v>42</v>
      </c>
      <c r="AX209" s="13" t="s">
        <v>81</v>
      </c>
      <c r="AY209" s="237" t="s">
        <v>150</v>
      </c>
    </row>
    <row r="210" s="14" customFormat="1">
      <c r="A210" s="14"/>
      <c r="B210" s="238"/>
      <c r="C210" s="239"/>
      <c r="D210" s="228" t="s">
        <v>161</v>
      </c>
      <c r="E210" s="240" t="s">
        <v>41</v>
      </c>
      <c r="F210" s="241" t="s">
        <v>167</v>
      </c>
      <c r="G210" s="239"/>
      <c r="H210" s="242">
        <v>899.17700000000002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8" t="s">
        <v>161</v>
      </c>
      <c r="AU210" s="248" t="s">
        <v>90</v>
      </c>
      <c r="AV210" s="14" t="s">
        <v>157</v>
      </c>
      <c r="AW210" s="14" t="s">
        <v>42</v>
      </c>
      <c r="AX210" s="14" t="s">
        <v>21</v>
      </c>
      <c r="AY210" s="248" t="s">
        <v>150</v>
      </c>
    </row>
    <row r="211" s="2" customFormat="1" ht="37.8" customHeight="1">
      <c r="A211" s="38"/>
      <c r="B211" s="39"/>
      <c r="C211" s="207" t="s">
        <v>299</v>
      </c>
      <c r="D211" s="207" t="s">
        <v>153</v>
      </c>
      <c r="E211" s="208" t="s">
        <v>300</v>
      </c>
      <c r="F211" s="209" t="s">
        <v>301</v>
      </c>
      <c r="G211" s="210" t="s">
        <v>156</v>
      </c>
      <c r="H211" s="211">
        <v>312.63</v>
      </c>
      <c r="I211" s="212"/>
      <c r="J211" s="213">
        <f>ROUND(I211*H211,2)</f>
        <v>0</v>
      </c>
      <c r="K211" s="214"/>
      <c r="L211" s="44"/>
      <c r="M211" s="215" t="s">
        <v>41</v>
      </c>
      <c r="N211" s="216" t="s">
        <v>52</v>
      </c>
      <c r="O211" s="84"/>
      <c r="P211" s="217">
        <f>O211*H211</f>
        <v>0</v>
      </c>
      <c r="Q211" s="217">
        <v>0</v>
      </c>
      <c r="R211" s="217">
        <f>Q211*H211</f>
        <v>0</v>
      </c>
      <c r="S211" s="217">
        <v>0.0040000000000000001</v>
      </c>
      <c r="T211" s="218">
        <f>S211*H211</f>
        <v>1.2505200000000001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9" t="s">
        <v>157</v>
      </c>
      <c r="AT211" s="219" t="s">
        <v>153</v>
      </c>
      <c r="AU211" s="219" t="s">
        <v>90</v>
      </c>
      <c r="AY211" s="16" t="s">
        <v>150</v>
      </c>
      <c r="BE211" s="220">
        <f>IF(N211="základní",J211,0)</f>
        <v>0</v>
      </c>
      <c r="BF211" s="220">
        <f>IF(N211="snížená",J211,0)</f>
        <v>0</v>
      </c>
      <c r="BG211" s="220">
        <f>IF(N211="zákl. přenesená",J211,0)</f>
        <v>0</v>
      </c>
      <c r="BH211" s="220">
        <f>IF(N211="sníž. přenesená",J211,0)</f>
        <v>0</v>
      </c>
      <c r="BI211" s="220">
        <f>IF(N211="nulová",J211,0)</f>
        <v>0</v>
      </c>
      <c r="BJ211" s="16" t="s">
        <v>21</v>
      </c>
      <c r="BK211" s="220">
        <f>ROUND(I211*H211,2)</f>
        <v>0</v>
      </c>
      <c r="BL211" s="16" t="s">
        <v>157</v>
      </c>
      <c r="BM211" s="219" t="s">
        <v>302</v>
      </c>
    </row>
    <row r="212" s="2" customFormat="1">
      <c r="A212" s="38"/>
      <c r="B212" s="39"/>
      <c r="C212" s="40"/>
      <c r="D212" s="221" t="s">
        <v>159</v>
      </c>
      <c r="E212" s="40"/>
      <c r="F212" s="222" t="s">
        <v>303</v>
      </c>
      <c r="G212" s="40"/>
      <c r="H212" s="40"/>
      <c r="I212" s="223"/>
      <c r="J212" s="40"/>
      <c r="K212" s="40"/>
      <c r="L212" s="44"/>
      <c r="M212" s="224"/>
      <c r="N212" s="225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159</v>
      </c>
      <c r="AU212" s="16" t="s">
        <v>90</v>
      </c>
    </row>
    <row r="213" s="13" customFormat="1">
      <c r="A213" s="13"/>
      <c r="B213" s="226"/>
      <c r="C213" s="227"/>
      <c r="D213" s="228" t="s">
        <v>161</v>
      </c>
      <c r="E213" s="229" t="s">
        <v>41</v>
      </c>
      <c r="F213" s="230" t="s">
        <v>304</v>
      </c>
      <c r="G213" s="227"/>
      <c r="H213" s="231">
        <v>46.920000000000002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7" t="s">
        <v>161</v>
      </c>
      <c r="AU213" s="237" t="s">
        <v>90</v>
      </c>
      <c r="AV213" s="13" t="s">
        <v>90</v>
      </c>
      <c r="AW213" s="13" t="s">
        <v>42</v>
      </c>
      <c r="AX213" s="13" t="s">
        <v>81</v>
      </c>
      <c r="AY213" s="237" t="s">
        <v>150</v>
      </c>
    </row>
    <row r="214" s="13" customFormat="1">
      <c r="A214" s="13"/>
      <c r="B214" s="226"/>
      <c r="C214" s="227"/>
      <c r="D214" s="228" t="s">
        <v>161</v>
      </c>
      <c r="E214" s="229" t="s">
        <v>41</v>
      </c>
      <c r="F214" s="230" t="s">
        <v>305</v>
      </c>
      <c r="G214" s="227"/>
      <c r="H214" s="231">
        <v>47.100000000000001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7" t="s">
        <v>161</v>
      </c>
      <c r="AU214" s="237" t="s">
        <v>90</v>
      </c>
      <c r="AV214" s="13" t="s">
        <v>90</v>
      </c>
      <c r="AW214" s="13" t="s">
        <v>42</v>
      </c>
      <c r="AX214" s="13" t="s">
        <v>81</v>
      </c>
      <c r="AY214" s="237" t="s">
        <v>150</v>
      </c>
    </row>
    <row r="215" s="13" customFormat="1">
      <c r="A215" s="13"/>
      <c r="B215" s="226"/>
      <c r="C215" s="227"/>
      <c r="D215" s="228" t="s">
        <v>161</v>
      </c>
      <c r="E215" s="229" t="s">
        <v>41</v>
      </c>
      <c r="F215" s="230" t="s">
        <v>306</v>
      </c>
      <c r="G215" s="227"/>
      <c r="H215" s="231">
        <v>218.61000000000001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7" t="s">
        <v>161</v>
      </c>
      <c r="AU215" s="237" t="s">
        <v>90</v>
      </c>
      <c r="AV215" s="13" t="s">
        <v>90</v>
      </c>
      <c r="AW215" s="13" t="s">
        <v>42</v>
      </c>
      <c r="AX215" s="13" t="s">
        <v>81</v>
      </c>
      <c r="AY215" s="237" t="s">
        <v>150</v>
      </c>
    </row>
    <row r="216" s="14" customFormat="1">
      <c r="A216" s="14"/>
      <c r="B216" s="238"/>
      <c r="C216" s="239"/>
      <c r="D216" s="228" t="s">
        <v>161</v>
      </c>
      <c r="E216" s="240" t="s">
        <v>41</v>
      </c>
      <c r="F216" s="241" t="s">
        <v>167</v>
      </c>
      <c r="G216" s="239"/>
      <c r="H216" s="242">
        <v>312.63</v>
      </c>
      <c r="I216" s="243"/>
      <c r="J216" s="239"/>
      <c r="K216" s="239"/>
      <c r="L216" s="244"/>
      <c r="M216" s="245"/>
      <c r="N216" s="246"/>
      <c r="O216" s="246"/>
      <c r="P216" s="246"/>
      <c r="Q216" s="246"/>
      <c r="R216" s="246"/>
      <c r="S216" s="246"/>
      <c r="T216" s="247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8" t="s">
        <v>161</v>
      </c>
      <c r="AU216" s="248" t="s">
        <v>90</v>
      </c>
      <c r="AV216" s="14" t="s">
        <v>157</v>
      </c>
      <c r="AW216" s="14" t="s">
        <v>42</v>
      </c>
      <c r="AX216" s="14" t="s">
        <v>21</v>
      </c>
      <c r="AY216" s="248" t="s">
        <v>150</v>
      </c>
    </row>
    <row r="217" s="2" customFormat="1" ht="24.15" customHeight="1">
      <c r="A217" s="38"/>
      <c r="B217" s="39"/>
      <c r="C217" s="207" t="s">
        <v>307</v>
      </c>
      <c r="D217" s="207" t="s">
        <v>153</v>
      </c>
      <c r="E217" s="208" t="s">
        <v>308</v>
      </c>
      <c r="F217" s="209" t="s">
        <v>309</v>
      </c>
      <c r="G217" s="210" t="s">
        <v>156</v>
      </c>
      <c r="H217" s="211">
        <v>0.39000000000000001</v>
      </c>
      <c r="I217" s="212"/>
      <c r="J217" s="213">
        <f>ROUND(I217*H217,2)</f>
        <v>0</v>
      </c>
      <c r="K217" s="214"/>
      <c r="L217" s="44"/>
      <c r="M217" s="215" t="s">
        <v>41</v>
      </c>
      <c r="N217" s="216" t="s">
        <v>52</v>
      </c>
      <c r="O217" s="84"/>
      <c r="P217" s="217">
        <f>O217*H217</f>
        <v>0</v>
      </c>
      <c r="Q217" s="217">
        <v>0</v>
      </c>
      <c r="R217" s="217">
        <f>Q217*H217</f>
        <v>0</v>
      </c>
      <c r="S217" s="217">
        <v>0.048000000000000001</v>
      </c>
      <c r="T217" s="218">
        <f>S217*H217</f>
        <v>0.018720000000000001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19" t="s">
        <v>157</v>
      </c>
      <c r="AT217" s="219" t="s">
        <v>153</v>
      </c>
      <c r="AU217" s="219" t="s">
        <v>90</v>
      </c>
      <c r="AY217" s="16" t="s">
        <v>150</v>
      </c>
      <c r="BE217" s="220">
        <f>IF(N217="základní",J217,0)</f>
        <v>0</v>
      </c>
      <c r="BF217" s="220">
        <f>IF(N217="snížená",J217,0)</f>
        <v>0</v>
      </c>
      <c r="BG217" s="220">
        <f>IF(N217="zákl. přenesená",J217,0)</f>
        <v>0</v>
      </c>
      <c r="BH217" s="220">
        <f>IF(N217="sníž. přenesená",J217,0)</f>
        <v>0</v>
      </c>
      <c r="BI217" s="220">
        <f>IF(N217="nulová",J217,0)</f>
        <v>0</v>
      </c>
      <c r="BJ217" s="16" t="s">
        <v>21</v>
      </c>
      <c r="BK217" s="220">
        <f>ROUND(I217*H217,2)</f>
        <v>0</v>
      </c>
      <c r="BL217" s="16" t="s">
        <v>157</v>
      </c>
      <c r="BM217" s="219" t="s">
        <v>310</v>
      </c>
    </row>
    <row r="218" s="2" customFormat="1">
      <c r="A218" s="38"/>
      <c r="B218" s="39"/>
      <c r="C218" s="40"/>
      <c r="D218" s="221" t="s">
        <v>159</v>
      </c>
      <c r="E218" s="40"/>
      <c r="F218" s="222" t="s">
        <v>311</v>
      </c>
      <c r="G218" s="40"/>
      <c r="H218" s="40"/>
      <c r="I218" s="223"/>
      <c r="J218" s="40"/>
      <c r="K218" s="40"/>
      <c r="L218" s="44"/>
      <c r="M218" s="224"/>
      <c r="N218" s="225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6" t="s">
        <v>159</v>
      </c>
      <c r="AU218" s="16" t="s">
        <v>90</v>
      </c>
    </row>
    <row r="219" s="13" customFormat="1">
      <c r="A219" s="13"/>
      <c r="B219" s="226"/>
      <c r="C219" s="227"/>
      <c r="D219" s="228" t="s">
        <v>161</v>
      </c>
      <c r="E219" s="229" t="s">
        <v>41</v>
      </c>
      <c r="F219" s="230" t="s">
        <v>312</v>
      </c>
      <c r="G219" s="227"/>
      <c r="H219" s="231">
        <v>0.39000000000000001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7" t="s">
        <v>161</v>
      </c>
      <c r="AU219" s="237" t="s">
        <v>90</v>
      </c>
      <c r="AV219" s="13" t="s">
        <v>90</v>
      </c>
      <c r="AW219" s="13" t="s">
        <v>42</v>
      </c>
      <c r="AX219" s="13" t="s">
        <v>81</v>
      </c>
      <c r="AY219" s="237" t="s">
        <v>150</v>
      </c>
    </row>
    <row r="220" s="14" customFormat="1">
      <c r="A220" s="14"/>
      <c r="B220" s="238"/>
      <c r="C220" s="239"/>
      <c r="D220" s="228" t="s">
        <v>161</v>
      </c>
      <c r="E220" s="240" t="s">
        <v>41</v>
      </c>
      <c r="F220" s="241" t="s">
        <v>167</v>
      </c>
      <c r="G220" s="239"/>
      <c r="H220" s="242">
        <v>0.39000000000000001</v>
      </c>
      <c r="I220" s="243"/>
      <c r="J220" s="239"/>
      <c r="K220" s="239"/>
      <c r="L220" s="244"/>
      <c r="M220" s="245"/>
      <c r="N220" s="246"/>
      <c r="O220" s="246"/>
      <c r="P220" s="246"/>
      <c r="Q220" s="246"/>
      <c r="R220" s="246"/>
      <c r="S220" s="246"/>
      <c r="T220" s="24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8" t="s">
        <v>161</v>
      </c>
      <c r="AU220" s="248" t="s">
        <v>90</v>
      </c>
      <c r="AV220" s="14" t="s">
        <v>157</v>
      </c>
      <c r="AW220" s="14" t="s">
        <v>42</v>
      </c>
      <c r="AX220" s="14" t="s">
        <v>21</v>
      </c>
      <c r="AY220" s="248" t="s">
        <v>150</v>
      </c>
    </row>
    <row r="221" s="2" customFormat="1" ht="24.15" customHeight="1">
      <c r="A221" s="38"/>
      <c r="B221" s="39"/>
      <c r="C221" s="207" t="s">
        <v>7</v>
      </c>
      <c r="D221" s="207" t="s">
        <v>153</v>
      </c>
      <c r="E221" s="208" t="s">
        <v>313</v>
      </c>
      <c r="F221" s="209" t="s">
        <v>314</v>
      </c>
      <c r="G221" s="210" t="s">
        <v>156</v>
      </c>
      <c r="H221" s="211">
        <v>7.2000000000000002</v>
      </c>
      <c r="I221" s="212"/>
      <c r="J221" s="213">
        <f>ROUND(I221*H221,2)</f>
        <v>0</v>
      </c>
      <c r="K221" s="214"/>
      <c r="L221" s="44"/>
      <c r="M221" s="215" t="s">
        <v>41</v>
      </c>
      <c r="N221" s="216" t="s">
        <v>52</v>
      </c>
      <c r="O221" s="84"/>
      <c r="P221" s="217">
        <f>O221*H221</f>
        <v>0</v>
      </c>
      <c r="Q221" s="217">
        <v>0</v>
      </c>
      <c r="R221" s="217">
        <f>Q221*H221</f>
        <v>0</v>
      </c>
      <c r="S221" s="217">
        <v>0.037999999999999999</v>
      </c>
      <c r="T221" s="218">
        <f>S221*H221</f>
        <v>0.27360000000000001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9" t="s">
        <v>157</v>
      </c>
      <c r="AT221" s="219" t="s">
        <v>153</v>
      </c>
      <c r="AU221" s="219" t="s">
        <v>90</v>
      </c>
      <c r="AY221" s="16" t="s">
        <v>150</v>
      </c>
      <c r="BE221" s="220">
        <f>IF(N221="základní",J221,0)</f>
        <v>0</v>
      </c>
      <c r="BF221" s="220">
        <f>IF(N221="snížená",J221,0)</f>
        <v>0</v>
      </c>
      <c r="BG221" s="220">
        <f>IF(N221="zákl. přenesená",J221,0)</f>
        <v>0</v>
      </c>
      <c r="BH221" s="220">
        <f>IF(N221="sníž. přenesená",J221,0)</f>
        <v>0</v>
      </c>
      <c r="BI221" s="220">
        <f>IF(N221="nulová",J221,0)</f>
        <v>0</v>
      </c>
      <c r="BJ221" s="16" t="s">
        <v>21</v>
      </c>
      <c r="BK221" s="220">
        <f>ROUND(I221*H221,2)</f>
        <v>0</v>
      </c>
      <c r="BL221" s="16" t="s">
        <v>157</v>
      </c>
      <c r="BM221" s="219" t="s">
        <v>315</v>
      </c>
    </row>
    <row r="222" s="2" customFormat="1">
      <c r="A222" s="38"/>
      <c r="B222" s="39"/>
      <c r="C222" s="40"/>
      <c r="D222" s="221" t="s">
        <v>159</v>
      </c>
      <c r="E222" s="40"/>
      <c r="F222" s="222" t="s">
        <v>316</v>
      </c>
      <c r="G222" s="40"/>
      <c r="H222" s="40"/>
      <c r="I222" s="223"/>
      <c r="J222" s="40"/>
      <c r="K222" s="40"/>
      <c r="L222" s="44"/>
      <c r="M222" s="224"/>
      <c r="N222" s="225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159</v>
      </c>
      <c r="AU222" s="16" t="s">
        <v>90</v>
      </c>
    </row>
    <row r="223" s="13" customFormat="1">
      <c r="A223" s="13"/>
      <c r="B223" s="226"/>
      <c r="C223" s="227"/>
      <c r="D223" s="228" t="s">
        <v>161</v>
      </c>
      <c r="E223" s="229" t="s">
        <v>41</v>
      </c>
      <c r="F223" s="230" t="s">
        <v>317</v>
      </c>
      <c r="G223" s="227"/>
      <c r="H223" s="231">
        <v>7.2000000000000002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7" t="s">
        <v>161</v>
      </c>
      <c r="AU223" s="237" t="s">
        <v>90</v>
      </c>
      <c r="AV223" s="13" t="s">
        <v>90</v>
      </c>
      <c r="AW223" s="13" t="s">
        <v>42</v>
      </c>
      <c r="AX223" s="13" t="s">
        <v>81</v>
      </c>
      <c r="AY223" s="237" t="s">
        <v>150</v>
      </c>
    </row>
    <row r="224" s="14" customFormat="1">
      <c r="A224" s="14"/>
      <c r="B224" s="238"/>
      <c r="C224" s="239"/>
      <c r="D224" s="228" t="s">
        <v>161</v>
      </c>
      <c r="E224" s="240" t="s">
        <v>41</v>
      </c>
      <c r="F224" s="241" t="s">
        <v>167</v>
      </c>
      <c r="G224" s="239"/>
      <c r="H224" s="242">
        <v>7.2000000000000002</v>
      </c>
      <c r="I224" s="243"/>
      <c r="J224" s="239"/>
      <c r="K224" s="239"/>
      <c r="L224" s="244"/>
      <c r="M224" s="245"/>
      <c r="N224" s="246"/>
      <c r="O224" s="246"/>
      <c r="P224" s="246"/>
      <c r="Q224" s="246"/>
      <c r="R224" s="246"/>
      <c r="S224" s="246"/>
      <c r="T224" s="247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8" t="s">
        <v>161</v>
      </c>
      <c r="AU224" s="248" t="s">
        <v>90</v>
      </c>
      <c r="AV224" s="14" t="s">
        <v>157</v>
      </c>
      <c r="AW224" s="14" t="s">
        <v>42</v>
      </c>
      <c r="AX224" s="14" t="s">
        <v>21</v>
      </c>
      <c r="AY224" s="248" t="s">
        <v>150</v>
      </c>
    </row>
    <row r="225" s="2" customFormat="1" ht="24.15" customHeight="1">
      <c r="A225" s="38"/>
      <c r="B225" s="39"/>
      <c r="C225" s="207" t="s">
        <v>318</v>
      </c>
      <c r="D225" s="207" t="s">
        <v>153</v>
      </c>
      <c r="E225" s="208" t="s">
        <v>319</v>
      </c>
      <c r="F225" s="209" t="s">
        <v>320</v>
      </c>
      <c r="G225" s="210" t="s">
        <v>156</v>
      </c>
      <c r="H225" s="211">
        <v>45.777000000000001</v>
      </c>
      <c r="I225" s="212"/>
      <c r="J225" s="213">
        <f>ROUND(I225*H225,2)</f>
        <v>0</v>
      </c>
      <c r="K225" s="214"/>
      <c r="L225" s="44"/>
      <c r="M225" s="215" t="s">
        <v>41</v>
      </c>
      <c r="N225" s="216" t="s">
        <v>52</v>
      </c>
      <c r="O225" s="84"/>
      <c r="P225" s="217">
        <f>O225*H225</f>
        <v>0</v>
      </c>
      <c r="Q225" s="217">
        <v>0</v>
      </c>
      <c r="R225" s="217">
        <f>Q225*H225</f>
        <v>0</v>
      </c>
      <c r="S225" s="217">
        <v>0.034000000000000002</v>
      </c>
      <c r="T225" s="218">
        <f>S225*H225</f>
        <v>1.5564180000000001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9" t="s">
        <v>157</v>
      </c>
      <c r="AT225" s="219" t="s">
        <v>153</v>
      </c>
      <c r="AU225" s="219" t="s">
        <v>90</v>
      </c>
      <c r="AY225" s="16" t="s">
        <v>150</v>
      </c>
      <c r="BE225" s="220">
        <f>IF(N225="základní",J225,0)</f>
        <v>0</v>
      </c>
      <c r="BF225" s="220">
        <f>IF(N225="snížená",J225,0)</f>
        <v>0</v>
      </c>
      <c r="BG225" s="220">
        <f>IF(N225="zákl. přenesená",J225,0)</f>
        <v>0</v>
      </c>
      <c r="BH225" s="220">
        <f>IF(N225="sníž. přenesená",J225,0)</f>
        <v>0</v>
      </c>
      <c r="BI225" s="220">
        <f>IF(N225="nulová",J225,0)</f>
        <v>0</v>
      </c>
      <c r="BJ225" s="16" t="s">
        <v>21</v>
      </c>
      <c r="BK225" s="220">
        <f>ROUND(I225*H225,2)</f>
        <v>0</v>
      </c>
      <c r="BL225" s="16" t="s">
        <v>157</v>
      </c>
      <c r="BM225" s="219" t="s">
        <v>321</v>
      </c>
    </row>
    <row r="226" s="2" customFormat="1">
      <c r="A226" s="38"/>
      <c r="B226" s="39"/>
      <c r="C226" s="40"/>
      <c r="D226" s="221" t="s">
        <v>159</v>
      </c>
      <c r="E226" s="40"/>
      <c r="F226" s="222" t="s">
        <v>322</v>
      </c>
      <c r="G226" s="40"/>
      <c r="H226" s="40"/>
      <c r="I226" s="223"/>
      <c r="J226" s="40"/>
      <c r="K226" s="40"/>
      <c r="L226" s="44"/>
      <c r="M226" s="224"/>
      <c r="N226" s="225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159</v>
      </c>
      <c r="AU226" s="16" t="s">
        <v>90</v>
      </c>
    </row>
    <row r="227" s="13" customFormat="1">
      <c r="A227" s="13"/>
      <c r="B227" s="226"/>
      <c r="C227" s="227"/>
      <c r="D227" s="228" t="s">
        <v>161</v>
      </c>
      <c r="E227" s="229" t="s">
        <v>41</v>
      </c>
      <c r="F227" s="230" t="s">
        <v>323</v>
      </c>
      <c r="G227" s="227"/>
      <c r="H227" s="231">
        <v>24.969000000000001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7" t="s">
        <v>161</v>
      </c>
      <c r="AU227" s="237" t="s">
        <v>90</v>
      </c>
      <c r="AV227" s="13" t="s">
        <v>90</v>
      </c>
      <c r="AW227" s="13" t="s">
        <v>42</v>
      </c>
      <c r="AX227" s="13" t="s">
        <v>81</v>
      </c>
      <c r="AY227" s="237" t="s">
        <v>150</v>
      </c>
    </row>
    <row r="228" s="13" customFormat="1">
      <c r="A228" s="13"/>
      <c r="B228" s="226"/>
      <c r="C228" s="227"/>
      <c r="D228" s="228" t="s">
        <v>161</v>
      </c>
      <c r="E228" s="229" t="s">
        <v>41</v>
      </c>
      <c r="F228" s="230" t="s">
        <v>324</v>
      </c>
      <c r="G228" s="227"/>
      <c r="H228" s="231">
        <v>20.808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7" t="s">
        <v>161</v>
      </c>
      <c r="AU228" s="237" t="s">
        <v>90</v>
      </c>
      <c r="AV228" s="13" t="s">
        <v>90</v>
      </c>
      <c r="AW228" s="13" t="s">
        <v>42</v>
      </c>
      <c r="AX228" s="13" t="s">
        <v>81</v>
      </c>
      <c r="AY228" s="237" t="s">
        <v>150</v>
      </c>
    </row>
    <row r="229" s="14" customFormat="1">
      <c r="A229" s="14"/>
      <c r="B229" s="238"/>
      <c r="C229" s="239"/>
      <c r="D229" s="228" t="s">
        <v>161</v>
      </c>
      <c r="E229" s="240" t="s">
        <v>41</v>
      </c>
      <c r="F229" s="241" t="s">
        <v>167</v>
      </c>
      <c r="G229" s="239"/>
      <c r="H229" s="242">
        <v>45.777000000000001</v>
      </c>
      <c r="I229" s="243"/>
      <c r="J229" s="239"/>
      <c r="K229" s="239"/>
      <c r="L229" s="244"/>
      <c r="M229" s="245"/>
      <c r="N229" s="246"/>
      <c r="O229" s="246"/>
      <c r="P229" s="246"/>
      <c r="Q229" s="246"/>
      <c r="R229" s="246"/>
      <c r="S229" s="246"/>
      <c r="T229" s="24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8" t="s">
        <v>161</v>
      </c>
      <c r="AU229" s="248" t="s">
        <v>90</v>
      </c>
      <c r="AV229" s="14" t="s">
        <v>157</v>
      </c>
      <c r="AW229" s="14" t="s">
        <v>42</v>
      </c>
      <c r="AX229" s="14" t="s">
        <v>21</v>
      </c>
      <c r="AY229" s="248" t="s">
        <v>150</v>
      </c>
    </row>
    <row r="230" s="2" customFormat="1" ht="24.15" customHeight="1">
      <c r="A230" s="38"/>
      <c r="B230" s="39"/>
      <c r="C230" s="207" t="s">
        <v>325</v>
      </c>
      <c r="D230" s="207" t="s">
        <v>153</v>
      </c>
      <c r="E230" s="208" t="s">
        <v>326</v>
      </c>
      <c r="F230" s="209" t="s">
        <v>327</v>
      </c>
      <c r="G230" s="210" t="s">
        <v>156</v>
      </c>
      <c r="H230" s="211">
        <v>20.048999999999999</v>
      </c>
      <c r="I230" s="212"/>
      <c r="J230" s="213">
        <f>ROUND(I230*H230,2)</f>
        <v>0</v>
      </c>
      <c r="K230" s="214"/>
      <c r="L230" s="44"/>
      <c r="M230" s="215" t="s">
        <v>41</v>
      </c>
      <c r="N230" s="216" t="s">
        <v>52</v>
      </c>
      <c r="O230" s="84"/>
      <c r="P230" s="217">
        <f>O230*H230</f>
        <v>0</v>
      </c>
      <c r="Q230" s="217">
        <v>0</v>
      </c>
      <c r="R230" s="217">
        <f>Q230*H230</f>
        <v>0</v>
      </c>
      <c r="S230" s="217">
        <v>0.032000000000000001</v>
      </c>
      <c r="T230" s="218">
        <f>S230*H230</f>
        <v>0.64156800000000003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9" t="s">
        <v>157</v>
      </c>
      <c r="AT230" s="219" t="s">
        <v>153</v>
      </c>
      <c r="AU230" s="219" t="s">
        <v>90</v>
      </c>
      <c r="AY230" s="16" t="s">
        <v>150</v>
      </c>
      <c r="BE230" s="220">
        <f>IF(N230="základní",J230,0)</f>
        <v>0</v>
      </c>
      <c r="BF230" s="220">
        <f>IF(N230="snížená",J230,0)</f>
        <v>0</v>
      </c>
      <c r="BG230" s="220">
        <f>IF(N230="zákl. přenesená",J230,0)</f>
        <v>0</v>
      </c>
      <c r="BH230" s="220">
        <f>IF(N230="sníž. přenesená",J230,0)</f>
        <v>0</v>
      </c>
      <c r="BI230" s="220">
        <f>IF(N230="nulová",J230,0)</f>
        <v>0</v>
      </c>
      <c r="BJ230" s="16" t="s">
        <v>21</v>
      </c>
      <c r="BK230" s="220">
        <f>ROUND(I230*H230,2)</f>
        <v>0</v>
      </c>
      <c r="BL230" s="16" t="s">
        <v>157</v>
      </c>
      <c r="BM230" s="219" t="s">
        <v>328</v>
      </c>
    </row>
    <row r="231" s="2" customFormat="1">
      <c r="A231" s="38"/>
      <c r="B231" s="39"/>
      <c r="C231" s="40"/>
      <c r="D231" s="221" t="s">
        <v>159</v>
      </c>
      <c r="E231" s="40"/>
      <c r="F231" s="222" t="s">
        <v>329</v>
      </c>
      <c r="G231" s="40"/>
      <c r="H231" s="40"/>
      <c r="I231" s="223"/>
      <c r="J231" s="40"/>
      <c r="K231" s="40"/>
      <c r="L231" s="44"/>
      <c r="M231" s="224"/>
      <c r="N231" s="225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159</v>
      </c>
      <c r="AU231" s="16" t="s">
        <v>90</v>
      </c>
    </row>
    <row r="232" s="13" customFormat="1">
      <c r="A232" s="13"/>
      <c r="B232" s="226"/>
      <c r="C232" s="227"/>
      <c r="D232" s="228" t="s">
        <v>161</v>
      </c>
      <c r="E232" s="229" t="s">
        <v>41</v>
      </c>
      <c r="F232" s="230" t="s">
        <v>330</v>
      </c>
      <c r="G232" s="227"/>
      <c r="H232" s="231">
        <v>6.6829999999999998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7" t="s">
        <v>161</v>
      </c>
      <c r="AU232" s="237" t="s">
        <v>90</v>
      </c>
      <c r="AV232" s="13" t="s">
        <v>90</v>
      </c>
      <c r="AW232" s="13" t="s">
        <v>42</v>
      </c>
      <c r="AX232" s="13" t="s">
        <v>81</v>
      </c>
      <c r="AY232" s="237" t="s">
        <v>150</v>
      </c>
    </row>
    <row r="233" s="13" customFormat="1">
      <c r="A233" s="13"/>
      <c r="B233" s="226"/>
      <c r="C233" s="227"/>
      <c r="D233" s="228" t="s">
        <v>161</v>
      </c>
      <c r="E233" s="229" t="s">
        <v>41</v>
      </c>
      <c r="F233" s="230" t="s">
        <v>331</v>
      </c>
      <c r="G233" s="227"/>
      <c r="H233" s="231">
        <v>13.366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7" t="s">
        <v>161</v>
      </c>
      <c r="AU233" s="237" t="s">
        <v>90</v>
      </c>
      <c r="AV233" s="13" t="s">
        <v>90</v>
      </c>
      <c r="AW233" s="13" t="s">
        <v>42</v>
      </c>
      <c r="AX233" s="13" t="s">
        <v>81</v>
      </c>
      <c r="AY233" s="237" t="s">
        <v>150</v>
      </c>
    </row>
    <row r="234" s="14" customFormat="1">
      <c r="A234" s="14"/>
      <c r="B234" s="238"/>
      <c r="C234" s="239"/>
      <c r="D234" s="228" t="s">
        <v>161</v>
      </c>
      <c r="E234" s="240" t="s">
        <v>41</v>
      </c>
      <c r="F234" s="241" t="s">
        <v>167</v>
      </c>
      <c r="G234" s="239"/>
      <c r="H234" s="242">
        <v>20.048999999999999</v>
      </c>
      <c r="I234" s="243"/>
      <c r="J234" s="239"/>
      <c r="K234" s="239"/>
      <c r="L234" s="244"/>
      <c r="M234" s="245"/>
      <c r="N234" s="246"/>
      <c r="O234" s="246"/>
      <c r="P234" s="246"/>
      <c r="Q234" s="246"/>
      <c r="R234" s="246"/>
      <c r="S234" s="246"/>
      <c r="T234" s="24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8" t="s">
        <v>161</v>
      </c>
      <c r="AU234" s="248" t="s">
        <v>90</v>
      </c>
      <c r="AV234" s="14" t="s">
        <v>157</v>
      </c>
      <c r="AW234" s="14" t="s">
        <v>42</v>
      </c>
      <c r="AX234" s="14" t="s">
        <v>21</v>
      </c>
      <c r="AY234" s="248" t="s">
        <v>150</v>
      </c>
    </row>
    <row r="235" s="2" customFormat="1" ht="24.15" customHeight="1">
      <c r="A235" s="38"/>
      <c r="B235" s="39"/>
      <c r="C235" s="207" t="s">
        <v>332</v>
      </c>
      <c r="D235" s="207" t="s">
        <v>153</v>
      </c>
      <c r="E235" s="208" t="s">
        <v>333</v>
      </c>
      <c r="F235" s="209" t="s">
        <v>334</v>
      </c>
      <c r="G235" s="210" t="s">
        <v>239</v>
      </c>
      <c r="H235" s="211">
        <v>32.030000000000001</v>
      </c>
      <c r="I235" s="212"/>
      <c r="J235" s="213">
        <f>ROUND(I235*H235,2)</f>
        <v>0</v>
      </c>
      <c r="K235" s="214"/>
      <c r="L235" s="44"/>
      <c r="M235" s="215" t="s">
        <v>41</v>
      </c>
      <c r="N235" s="216" t="s">
        <v>52</v>
      </c>
      <c r="O235" s="84"/>
      <c r="P235" s="217">
        <f>O235*H235</f>
        <v>0</v>
      </c>
      <c r="Q235" s="217">
        <v>0</v>
      </c>
      <c r="R235" s="217">
        <f>Q235*H235</f>
        <v>0</v>
      </c>
      <c r="S235" s="217">
        <v>0.0060000000000000001</v>
      </c>
      <c r="T235" s="218">
        <f>S235*H235</f>
        <v>0.19218000000000002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19" t="s">
        <v>157</v>
      </c>
      <c r="AT235" s="219" t="s">
        <v>153</v>
      </c>
      <c r="AU235" s="219" t="s">
        <v>90</v>
      </c>
      <c r="AY235" s="16" t="s">
        <v>150</v>
      </c>
      <c r="BE235" s="220">
        <f>IF(N235="základní",J235,0)</f>
        <v>0</v>
      </c>
      <c r="BF235" s="220">
        <f>IF(N235="snížená",J235,0)</f>
        <v>0</v>
      </c>
      <c r="BG235" s="220">
        <f>IF(N235="zákl. přenesená",J235,0)</f>
        <v>0</v>
      </c>
      <c r="BH235" s="220">
        <f>IF(N235="sníž. přenesená",J235,0)</f>
        <v>0</v>
      </c>
      <c r="BI235" s="220">
        <f>IF(N235="nulová",J235,0)</f>
        <v>0</v>
      </c>
      <c r="BJ235" s="16" t="s">
        <v>21</v>
      </c>
      <c r="BK235" s="220">
        <f>ROUND(I235*H235,2)</f>
        <v>0</v>
      </c>
      <c r="BL235" s="16" t="s">
        <v>157</v>
      </c>
      <c r="BM235" s="219" t="s">
        <v>335</v>
      </c>
    </row>
    <row r="236" s="2" customFormat="1">
      <c r="A236" s="38"/>
      <c r="B236" s="39"/>
      <c r="C236" s="40"/>
      <c r="D236" s="221" t="s">
        <v>159</v>
      </c>
      <c r="E236" s="40"/>
      <c r="F236" s="222" t="s">
        <v>336</v>
      </c>
      <c r="G236" s="40"/>
      <c r="H236" s="40"/>
      <c r="I236" s="223"/>
      <c r="J236" s="40"/>
      <c r="K236" s="40"/>
      <c r="L236" s="44"/>
      <c r="M236" s="224"/>
      <c r="N236" s="225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6" t="s">
        <v>159</v>
      </c>
      <c r="AU236" s="16" t="s">
        <v>90</v>
      </c>
    </row>
    <row r="237" s="13" customFormat="1">
      <c r="A237" s="13"/>
      <c r="B237" s="226"/>
      <c r="C237" s="227"/>
      <c r="D237" s="228" t="s">
        <v>161</v>
      </c>
      <c r="E237" s="229" t="s">
        <v>41</v>
      </c>
      <c r="F237" s="230" t="s">
        <v>337</v>
      </c>
      <c r="G237" s="227"/>
      <c r="H237" s="231">
        <v>9.2599999999999998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7" t="s">
        <v>161</v>
      </c>
      <c r="AU237" s="237" t="s">
        <v>90</v>
      </c>
      <c r="AV237" s="13" t="s">
        <v>90</v>
      </c>
      <c r="AW237" s="13" t="s">
        <v>42</v>
      </c>
      <c r="AX237" s="13" t="s">
        <v>81</v>
      </c>
      <c r="AY237" s="237" t="s">
        <v>150</v>
      </c>
    </row>
    <row r="238" s="13" customFormat="1">
      <c r="A238" s="13"/>
      <c r="B238" s="226"/>
      <c r="C238" s="227"/>
      <c r="D238" s="228" t="s">
        <v>161</v>
      </c>
      <c r="E238" s="229" t="s">
        <v>41</v>
      </c>
      <c r="F238" s="230" t="s">
        <v>338</v>
      </c>
      <c r="G238" s="227"/>
      <c r="H238" s="231">
        <v>22.77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7" t="s">
        <v>161</v>
      </c>
      <c r="AU238" s="237" t="s">
        <v>90</v>
      </c>
      <c r="AV238" s="13" t="s">
        <v>90</v>
      </c>
      <c r="AW238" s="13" t="s">
        <v>42</v>
      </c>
      <c r="AX238" s="13" t="s">
        <v>81</v>
      </c>
      <c r="AY238" s="237" t="s">
        <v>150</v>
      </c>
    </row>
    <row r="239" s="14" customFormat="1">
      <c r="A239" s="14"/>
      <c r="B239" s="238"/>
      <c r="C239" s="239"/>
      <c r="D239" s="228" t="s">
        <v>161</v>
      </c>
      <c r="E239" s="240" t="s">
        <v>41</v>
      </c>
      <c r="F239" s="241" t="s">
        <v>167</v>
      </c>
      <c r="G239" s="239"/>
      <c r="H239" s="242">
        <v>32.030000000000001</v>
      </c>
      <c r="I239" s="243"/>
      <c r="J239" s="239"/>
      <c r="K239" s="239"/>
      <c r="L239" s="244"/>
      <c r="M239" s="245"/>
      <c r="N239" s="246"/>
      <c r="O239" s="246"/>
      <c r="P239" s="246"/>
      <c r="Q239" s="246"/>
      <c r="R239" s="246"/>
      <c r="S239" s="246"/>
      <c r="T239" s="247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8" t="s">
        <v>161</v>
      </c>
      <c r="AU239" s="248" t="s">
        <v>90</v>
      </c>
      <c r="AV239" s="14" t="s">
        <v>157</v>
      </c>
      <c r="AW239" s="14" t="s">
        <v>42</v>
      </c>
      <c r="AX239" s="14" t="s">
        <v>21</v>
      </c>
      <c r="AY239" s="248" t="s">
        <v>150</v>
      </c>
    </row>
    <row r="240" s="2" customFormat="1" ht="16.5" customHeight="1">
      <c r="A240" s="38"/>
      <c r="B240" s="39"/>
      <c r="C240" s="207" t="s">
        <v>339</v>
      </c>
      <c r="D240" s="207" t="s">
        <v>153</v>
      </c>
      <c r="E240" s="208" t="s">
        <v>340</v>
      </c>
      <c r="F240" s="209" t="s">
        <v>341</v>
      </c>
      <c r="G240" s="210" t="s">
        <v>182</v>
      </c>
      <c r="H240" s="211">
        <v>32.030000000000001</v>
      </c>
      <c r="I240" s="212"/>
      <c r="J240" s="213">
        <f>ROUND(I240*H240,2)</f>
        <v>0</v>
      </c>
      <c r="K240" s="214"/>
      <c r="L240" s="44"/>
      <c r="M240" s="215" t="s">
        <v>41</v>
      </c>
      <c r="N240" s="216" t="s">
        <v>52</v>
      </c>
      <c r="O240" s="84"/>
      <c r="P240" s="217">
        <f>O240*H240</f>
        <v>0</v>
      </c>
      <c r="Q240" s="217">
        <v>0</v>
      </c>
      <c r="R240" s="217">
        <f>Q240*H240</f>
        <v>0</v>
      </c>
      <c r="S240" s="217">
        <v>0.00167</v>
      </c>
      <c r="T240" s="218">
        <f>S240*H240</f>
        <v>0.053490100000000006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19" t="s">
        <v>157</v>
      </c>
      <c r="AT240" s="219" t="s">
        <v>153</v>
      </c>
      <c r="AU240" s="219" t="s">
        <v>90</v>
      </c>
      <c r="AY240" s="16" t="s">
        <v>150</v>
      </c>
      <c r="BE240" s="220">
        <f>IF(N240="základní",J240,0)</f>
        <v>0</v>
      </c>
      <c r="BF240" s="220">
        <f>IF(N240="snížená",J240,0)</f>
        <v>0</v>
      </c>
      <c r="BG240" s="220">
        <f>IF(N240="zákl. přenesená",J240,0)</f>
        <v>0</v>
      </c>
      <c r="BH240" s="220">
        <f>IF(N240="sníž. přenesená",J240,0)</f>
        <v>0</v>
      </c>
      <c r="BI240" s="220">
        <f>IF(N240="nulová",J240,0)</f>
        <v>0</v>
      </c>
      <c r="BJ240" s="16" t="s">
        <v>21</v>
      </c>
      <c r="BK240" s="220">
        <f>ROUND(I240*H240,2)</f>
        <v>0</v>
      </c>
      <c r="BL240" s="16" t="s">
        <v>157</v>
      </c>
      <c r="BM240" s="219" t="s">
        <v>342</v>
      </c>
    </row>
    <row r="241" s="2" customFormat="1">
      <c r="A241" s="38"/>
      <c r="B241" s="39"/>
      <c r="C241" s="40"/>
      <c r="D241" s="221" t="s">
        <v>159</v>
      </c>
      <c r="E241" s="40"/>
      <c r="F241" s="222" t="s">
        <v>343</v>
      </c>
      <c r="G241" s="40"/>
      <c r="H241" s="40"/>
      <c r="I241" s="223"/>
      <c r="J241" s="40"/>
      <c r="K241" s="40"/>
      <c r="L241" s="44"/>
      <c r="M241" s="224"/>
      <c r="N241" s="225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159</v>
      </c>
      <c r="AU241" s="16" t="s">
        <v>90</v>
      </c>
    </row>
    <row r="242" s="13" customFormat="1">
      <c r="A242" s="13"/>
      <c r="B242" s="226"/>
      <c r="C242" s="227"/>
      <c r="D242" s="228" t="s">
        <v>161</v>
      </c>
      <c r="E242" s="229" t="s">
        <v>41</v>
      </c>
      <c r="F242" s="230" t="s">
        <v>337</v>
      </c>
      <c r="G242" s="227"/>
      <c r="H242" s="231">
        <v>9.2599999999999998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7" t="s">
        <v>161</v>
      </c>
      <c r="AU242" s="237" t="s">
        <v>90</v>
      </c>
      <c r="AV242" s="13" t="s">
        <v>90</v>
      </c>
      <c r="AW242" s="13" t="s">
        <v>42</v>
      </c>
      <c r="AX242" s="13" t="s">
        <v>81</v>
      </c>
      <c r="AY242" s="237" t="s">
        <v>150</v>
      </c>
    </row>
    <row r="243" s="13" customFormat="1">
      <c r="A243" s="13"/>
      <c r="B243" s="226"/>
      <c r="C243" s="227"/>
      <c r="D243" s="228" t="s">
        <v>161</v>
      </c>
      <c r="E243" s="229" t="s">
        <v>41</v>
      </c>
      <c r="F243" s="230" t="s">
        <v>338</v>
      </c>
      <c r="G243" s="227"/>
      <c r="H243" s="231">
        <v>22.77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7" t="s">
        <v>161</v>
      </c>
      <c r="AU243" s="237" t="s">
        <v>90</v>
      </c>
      <c r="AV243" s="13" t="s">
        <v>90</v>
      </c>
      <c r="AW243" s="13" t="s">
        <v>42</v>
      </c>
      <c r="AX243" s="13" t="s">
        <v>81</v>
      </c>
      <c r="AY243" s="237" t="s">
        <v>150</v>
      </c>
    </row>
    <row r="244" s="14" customFormat="1">
      <c r="A244" s="14"/>
      <c r="B244" s="238"/>
      <c r="C244" s="239"/>
      <c r="D244" s="228" t="s">
        <v>161</v>
      </c>
      <c r="E244" s="240" t="s">
        <v>41</v>
      </c>
      <c r="F244" s="241" t="s">
        <v>167</v>
      </c>
      <c r="G244" s="239"/>
      <c r="H244" s="242">
        <v>32.030000000000001</v>
      </c>
      <c r="I244" s="243"/>
      <c r="J244" s="239"/>
      <c r="K244" s="239"/>
      <c r="L244" s="244"/>
      <c r="M244" s="245"/>
      <c r="N244" s="246"/>
      <c r="O244" s="246"/>
      <c r="P244" s="246"/>
      <c r="Q244" s="246"/>
      <c r="R244" s="246"/>
      <c r="S244" s="246"/>
      <c r="T244" s="247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8" t="s">
        <v>161</v>
      </c>
      <c r="AU244" s="248" t="s">
        <v>90</v>
      </c>
      <c r="AV244" s="14" t="s">
        <v>157</v>
      </c>
      <c r="AW244" s="14" t="s">
        <v>42</v>
      </c>
      <c r="AX244" s="14" t="s">
        <v>21</v>
      </c>
      <c r="AY244" s="248" t="s">
        <v>150</v>
      </c>
    </row>
    <row r="245" s="2" customFormat="1" ht="21.75" customHeight="1">
      <c r="A245" s="38"/>
      <c r="B245" s="39"/>
      <c r="C245" s="207" t="s">
        <v>344</v>
      </c>
      <c r="D245" s="207" t="s">
        <v>153</v>
      </c>
      <c r="E245" s="208" t="s">
        <v>345</v>
      </c>
      <c r="F245" s="209" t="s">
        <v>346</v>
      </c>
      <c r="G245" s="210" t="s">
        <v>156</v>
      </c>
      <c r="H245" s="211">
        <v>11.343999999999999</v>
      </c>
      <c r="I245" s="212"/>
      <c r="J245" s="213">
        <f>ROUND(I245*H245,2)</f>
        <v>0</v>
      </c>
      <c r="K245" s="214"/>
      <c r="L245" s="44"/>
      <c r="M245" s="215" t="s">
        <v>41</v>
      </c>
      <c r="N245" s="216" t="s">
        <v>52</v>
      </c>
      <c r="O245" s="84"/>
      <c r="P245" s="217">
        <f>O245*H245</f>
        <v>0</v>
      </c>
      <c r="Q245" s="217">
        <v>0</v>
      </c>
      <c r="R245" s="217">
        <f>Q245*H245</f>
        <v>0</v>
      </c>
      <c r="S245" s="217">
        <v>0.082000000000000003</v>
      </c>
      <c r="T245" s="218">
        <f>S245*H245</f>
        <v>0.93020800000000003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9" t="s">
        <v>157</v>
      </c>
      <c r="AT245" s="219" t="s">
        <v>153</v>
      </c>
      <c r="AU245" s="219" t="s">
        <v>90</v>
      </c>
      <c r="AY245" s="16" t="s">
        <v>150</v>
      </c>
      <c r="BE245" s="220">
        <f>IF(N245="základní",J245,0)</f>
        <v>0</v>
      </c>
      <c r="BF245" s="220">
        <f>IF(N245="snížená",J245,0)</f>
        <v>0</v>
      </c>
      <c r="BG245" s="220">
        <f>IF(N245="zákl. přenesená",J245,0)</f>
        <v>0</v>
      </c>
      <c r="BH245" s="220">
        <f>IF(N245="sníž. přenesená",J245,0)</f>
        <v>0</v>
      </c>
      <c r="BI245" s="220">
        <f>IF(N245="nulová",J245,0)</f>
        <v>0</v>
      </c>
      <c r="BJ245" s="16" t="s">
        <v>21</v>
      </c>
      <c r="BK245" s="220">
        <f>ROUND(I245*H245,2)</f>
        <v>0</v>
      </c>
      <c r="BL245" s="16" t="s">
        <v>157</v>
      </c>
      <c r="BM245" s="219" t="s">
        <v>347</v>
      </c>
    </row>
    <row r="246" s="2" customFormat="1">
      <c r="A246" s="38"/>
      <c r="B246" s="39"/>
      <c r="C246" s="40"/>
      <c r="D246" s="221" t="s">
        <v>159</v>
      </c>
      <c r="E246" s="40"/>
      <c r="F246" s="222" t="s">
        <v>348</v>
      </c>
      <c r="G246" s="40"/>
      <c r="H246" s="40"/>
      <c r="I246" s="223"/>
      <c r="J246" s="40"/>
      <c r="K246" s="40"/>
      <c r="L246" s="44"/>
      <c r="M246" s="224"/>
      <c r="N246" s="225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159</v>
      </c>
      <c r="AU246" s="16" t="s">
        <v>90</v>
      </c>
    </row>
    <row r="247" s="13" customFormat="1">
      <c r="A247" s="13"/>
      <c r="B247" s="226"/>
      <c r="C247" s="227"/>
      <c r="D247" s="228" t="s">
        <v>161</v>
      </c>
      <c r="E247" s="229" t="s">
        <v>41</v>
      </c>
      <c r="F247" s="230" t="s">
        <v>349</v>
      </c>
      <c r="G247" s="227"/>
      <c r="H247" s="231">
        <v>1.2190000000000001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7" t="s">
        <v>161</v>
      </c>
      <c r="AU247" s="237" t="s">
        <v>90</v>
      </c>
      <c r="AV247" s="13" t="s">
        <v>90</v>
      </c>
      <c r="AW247" s="13" t="s">
        <v>42</v>
      </c>
      <c r="AX247" s="13" t="s">
        <v>81</v>
      </c>
      <c r="AY247" s="237" t="s">
        <v>150</v>
      </c>
    </row>
    <row r="248" s="13" customFormat="1">
      <c r="A248" s="13"/>
      <c r="B248" s="226"/>
      <c r="C248" s="227"/>
      <c r="D248" s="228" t="s">
        <v>161</v>
      </c>
      <c r="E248" s="229" t="s">
        <v>41</v>
      </c>
      <c r="F248" s="230" t="s">
        <v>350</v>
      </c>
      <c r="G248" s="227"/>
      <c r="H248" s="231">
        <v>10.125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7" t="s">
        <v>161</v>
      </c>
      <c r="AU248" s="237" t="s">
        <v>90</v>
      </c>
      <c r="AV248" s="13" t="s">
        <v>90</v>
      </c>
      <c r="AW248" s="13" t="s">
        <v>42</v>
      </c>
      <c r="AX248" s="13" t="s">
        <v>81</v>
      </c>
      <c r="AY248" s="237" t="s">
        <v>150</v>
      </c>
    </row>
    <row r="249" s="14" customFormat="1">
      <c r="A249" s="14"/>
      <c r="B249" s="238"/>
      <c r="C249" s="239"/>
      <c r="D249" s="228" t="s">
        <v>161</v>
      </c>
      <c r="E249" s="240" t="s">
        <v>41</v>
      </c>
      <c r="F249" s="241" t="s">
        <v>167</v>
      </c>
      <c r="G249" s="239"/>
      <c r="H249" s="242">
        <v>11.343999999999999</v>
      </c>
      <c r="I249" s="243"/>
      <c r="J249" s="239"/>
      <c r="K249" s="239"/>
      <c r="L249" s="244"/>
      <c r="M249" s="245"/>
      <c r="N249" s="246"/>
      <c r="O249" s="246"/>
      <c r="P249" s="246"/>
      <c r="Q249" s="246"/>
      <c r="R249" s="246"/>
      <c r="S249" s="246"/>
      <c r="T249" s="24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8" t="s">
        <v>161</v>
      </c>
      <c r="AU249" s="248" t="s">
        <v>90</v>
      </c>
      <c r="AV249" s="14" t="s">
        <v>157</v>
      </c>
      <c r="AW249" s="14" t="s">
        <v>42</v>
      </c>
      <c r="AX249" s="14" t="s">
        <v>21</v>
      </c>
      <c r="AY249" s="248" t="s">
        <v>150</v>
      </c>
    </row>
    <row r="250" s="2" customFormat="1" ht="24.15" customHeight="1">
      <c r="A250" s="38"/>
      <c r="B250" s="39"/>
      <c r="C250" s="207" t="s">
        <v>351</v>
      </c>
      <c r="D250" s="207" t="s">
        <v>153</v>
      </c>
      <c r="E250" s="208" t="s">
        <v>352</v>
      </c>
      <c r="F250" s="209" t="s">
        <v>353</v>
      </c>
      <c r="G250" s="210" t="s">
        <v>215</v>
      </c>
      <c r="H250" s="211">
        <v>4.492</v>
      </c>
      <c r="I250" s="212"/>
      <c r="J250" s="213">
        <f>ROUND(I250*H250,2)</f>
        <v>0</v>
      </c>
      <c r="K250" s="214"/>
      <c r="L250" s="44"/>
      <c r="M250" s="215" t="s">
        <v>41</v>
      </c>
      <c r="N250" s="216" t="s">
        <v>52</v>
      </c>
      <c r="O250" s="84"/>
      <c r="P250" s="217">
        <f>O250*H250</f>
        <v>0</v>
      </c>
      <c r="Q250" s="217">
        <v>0</v>
      </c>
      <c r="R250" s="217">
        <f>Q250*H250</f>
        <v>0</v>
      </c>
      <c r="S250" s="217">
        <v>1.8</v>
      </c>
      <c r="T250" s="218">
        <f>S250*H250</f>
        <v>8.0855999999999995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19" t="s">
        <v>157</v>
      </c>
      <c r="AT250" s="219" t="s">
        <v>153</v>
      </c>
      <c r="AU250" s="219" t="s">
        <v>90</v>
      </c>
      <c r="AY250" s="16" t="s">
        <v>150</v>
      </c>
      <c r="BE250" s="220">
        <f>IF(N250="základní",J250,0)</f>
        <v>0</v>
      </c>
      <c r="BF250" s="220">
        <f>IF(N250="snížená",J250,0)</f>
        <v>0</v>
      </c>
      <c r="BG250" s="220">
        <f>IF(N250="zákl. přenesená",J250,0)</f>
        <v>0</v>
      </c>
      <c r="BH250" s="220">
        <f>IF(N250="sníž. přenesená",J250,0)</f>
        <v>0</v>
      </c>
      <c r="BI250" s="220">
        <f>IF(N250="nulová",J250,0)</f>
        <v>0</v>
      </c>
      <c r="BJ250" s="16" t="s">
        <v>21</v>
      </c>
      <c r="BK250" s="220">
        <f>ROUND(I250*H250,2)</f>
        <v>0</v>
      </c>
      <c r="BL250" s="16" t="s">
        <v>157</v>
      </c>
      <c r="BM250" s="219" t="s">
        <v>354</v>
      </c>
    </row>
    <row r="251" s="2" customFormat="1">
      <c r="A251" s="38"/>
      <c r="B251" s="39"/>
      <c r="C251" s="40"/>
      <c r="D251" s="221" t="s">
        <v>159</v>
      </c>
      <c r="E251" s="40"/>
      <c r="F251" s="222" t="s">
        <v>355</v>
      </c>
      <c r="G251" s="40"/>
      <c r="H251" s="40"/>
      <c r="I251" s="223"/>
      <c r="J251" s="40"/>
      <c r="K251" s="40"/>
      <c r="L251" s="44"/>
      <c r="M251" s="224"/>
      <c r="N251" s="225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6" t="s">
        <v>159</v>
      </c>
      <c r="AU251" s="16" t="s">
        <v>90</v>
      </c>
    </row>
    <row r="252" s="13" customFormat="1">
      <c r="A252" s="13"/>
      <c r="B252" s="226"/>
      <c r="C252" s="227"/>
      <c r="D252" s="228" t="s">
        <v>161</v>
      </c>
      <c r="E252" s="229" t="s">
        <v>41</v>
      </c>
      <c r="F252" s="230" t="s">
        <v>356</v>
      </c>
      <c r="G252" s="227"/>
      <c r="H252" s="231">
        <v>2.1970000000000001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161</v>
      </c>
      <c r="AU252" s="237" t="s">
        <v>90</v>
      </c>
      <c r="AV252" s="13" t="s">
        <v>90</v>
      </c>
      <c r="AW252" s="13" t="s">
        <v>42</v>
      </c>
      <c r="AX252" s="13" t="s">
        <v>81</v>
      </c>
      <c r="AY252" s="237" t="s">
        <v>150</v>
      </c>
    </row>
    <row r="253" s="13" customFormat="1">
      <c r="A253" s="13"/>
      <c r="B253" s="226"/>
      <c r="C253" s="227"/>
      <c r="D253" s="228" t="s">
        <v>161</v>
      </c>
      <c r="E253" s="229" t="s">
        <v>41</v>
      </c>
      <c r="F253" s="230" t="s">
        <v>357</v>
      </c>
      <c r="G253" s="227"/>
      <c r="H253" s="231">
        <v>2.2949999999999999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7" t="s">
        <v>161</v>
      </c>
      <c r="AU253" s="237" t="s">
        <v>90</v>
      </c>
      <c r="AV253" s="13" t="s">
        <v>90</v>
      </c>
      <c r="AW253" s="13" t="s">
        <v>42</v>
      </c>
      <c r="AX253" s="13" t="s">
        <v>81</v>
      </c>
      <c r="AY253" s="237" t="s">
        <v>150</v>
      </c>
    </row>
    <row r="254" s="14" customFormat="1">
      <c r="A254" s="14"/>
      <c r="B254" s="238"/>
      <c r="C254" s="239"/>
      <c r="D254" s="228" t="s">
        <v>161</v>
      </c>
      <c r="E254" s="240" t="s">
        <v>41</v>
      </c>
      <c r="F254" s="241" t="s">
        <v>167</v>
      </c>
      <c r="G254" s="239"/>
      <c r="H254" s="242">
        <v>4.492</v>
      </c>
      <c r="I254" s="243"/>
      <c r="J254" s="239"/>
      <c r="K254" s="239"/>
      <c r="L254" s="244"/>
      <c r="M254" s="245"/>
      <c r="N254" s="246"/>
      <c r="O254" s="246"/>
      <c r="P254" s="246"/>
      <c r="Q254" s="246"/>
      <c r="R254" s="246"/>
      <c r="S254" s="246"/>
      <c r="T254" s="247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8" t="s">
        <v>161</v>
      </c>
      <c r="AU254" s="248" t="s">
        <v>90</v>
      </c>
      <c r="AV254" s="14" t="s">
        <v>157</v>
      </c>
      <c r="AW254" s="14" t="s">
        <v>42</v>
      </c>
      <c r="AX254" s="14" t="s">
        <v>21</v>
      </c>
      <c r="AY254" s="248" t="s">
        <v>150</v>
      </c>
    </row>
    <row r="255" s="2" customFormat="1" ht="24.15" customHeight="1">
      <c r="A255" s="38"/>
      <c r="B255" s="39"/>
      <c r="C255" s="207" t="s">
        <v>358</v>
      </c>
      <c r="D255" s="207" t="s">
        <v>153</v>
      </c>
      <c r="E255" s="208" t="s">
        <v>359</v>
      </c>
      <c r="F255" s="209" t="s">
        <v>360</v>
      </c>
      <c r="G255" s="210" t="s">
        <v>215</v>
      </c>
      <c r="H255" s="211">
        <v>32.048000000000002</v>
      </c>
      <c r="I255" s="212"/>
      <c r="J255" s="213">
        <f>ROUND(I255*H255,2)</f>
        <v>0</v>
      </c>
      <c r="K255" s="214"/>
      <c r="L255" s="44"/>
      <c r="M255" s="215" t="s">
        <v>41</v>
      </c>
      <c r="N255" s="216" t="s">
        <v>52</v>
      </c>
      <c r="O255" s="84"/>
      <c r="P255" s="217">
        <f>O255*H255</f>
        <v>0</v>
      </c>
      <c r="Q255" s="217">
        <v>0</v>
      </c>
      <c r="R255" s="217">
        <f>Q255*H255</f>
        <v>0</v>
      </c>
      <c r="S255" s="217">
        <v>1.8</v>
      </c>
      <c r="T255" s="218">
        <f>S255*H255</f>
        <v>57.686400000000006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9" t="s">
        <v>157</v>
      </c>
      <c r="AT255" s="219" t="s">
        <v>153</v>
      </c>
      <c r="AU255" s="219" t="s">
        <v>90</v>
      </c>
      <c r="AY255" s="16" t="s">
        <v>150</v>
      </c>
      <c r="BE255" s="220">
        <f>IF(N255="základní",J255,0)</f>
        <v>0</v>
      </c>
      <c r="BF255" s="220">
        <f>IF(N255="snížená",J255,0)</f>
        <v>0</v>
      </c>
      <c r="BG255" s="220">
        <f>IF(N255="zákl. přenesená",J255,0)</f>
        <v>0</v>
      </c>
      <c r="BH255" s="220">
        <f>IF(N255="sníž. přenesená",J255,0)</f>
        <v>0</v>
      </c>
      <c r="BI255" s="220">
        <f>IF(N255="nulová",J255,0)</f>
        <v>0</v>
      </c>
      <c r="BJ255" s="16" t="s">
        <v>21</v>
      </c>
      <c r="BK255" s="220">
        <f>ROUND(I255*H255,2)</f>
        <v>0</v>
      </c>
      <c r="BL255" s="16" t="s">
        <v>157</v>
      </c>
      <c r="BM255" s="219" t="s">
        <v>361</v>
      </c>
    </row>
    <row r="256" s="2" customFormat="1">
      <c r="A256" s="38"/>
      <c r="B256" s="39"/>
      <c r="C256" s="40"/>
      <c r="D256" s="221" t="s">
        <v>159</v>
      </c>
      <c r="E256" s="40"/>
      <c r="F256" s="222" t="s">
        <v>362</v>
      </c>
      <c r="G256" s="40"/>
      <c r="H256" s="40"/>
      <c r="I256" s="223"/>
      <c r="J256" s="40"/>
      <c r="K256" s="40"/>
      <c r="L256" s="44"/>
      <c r="M256" s="224"/>
      <c r="N256" s="225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159</v>
      </c>
      <c r="AU256" s="16" t="s">
        <v>90</v>
      </c>
    </row>
    <row r="257" s="13" customFormat="1">
      <c r="A257" s="13"/>
      <c r="B257" s="226"/>
      <c r="C257" s="227"/>
      <c r="D257" s="228" t="s">
        <v>161</v>
      </c>
      <c r="E257" s="229" t="s">
        <v>41</v>
      </c>
      <c r="F257" s="230" t="s">
        <v>363</v>
      </c>
      <c r="G257" s="227"/>
      <c r="H257" s="231">
        <v>4.8810000000000002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7" t="s">
        <v>161</v>
      </c>
      <c r="AU257" s="237" t="s">
        <v>90</v>
      </c>
      <c r="AV257" s="13" t="s">
        <v>90</v>
      </c>
      <c r="AW257" s="13" t="s">
        <v>42</v>
      </c>
      <c r="AX257" s="13" t="s">
        <v>81</v>
      </c>
      <c r="AY257" s="237" t="s">
        <v>150</v>
      </c>
    </row>
    <row r="258" s="13" customFormat="1">
      <c r="A258" s="13"/>
      <c r="B258" s="226"/>
      <c r="C258" s="227"/>
      <c r="D258" s="228" t="s">
        <v>161</v>
      </c>
      <c r="E258" s="229" t="s">
        <v>41</v>
      </c>
      <c r="F258" s="230" t="s">
        <v>364</v>
      </c>
      <c r="G258" s="227"/>
      <c r="H258" s="231">
        <v>7.8630000000000004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7" t="s">
        <v>161</v>
      </c>
      <c r="AU258" s="237" t="s">
        <v>90</v>
      </c>
      <c r="AV258" s="13" t="s">
        <v>90</v>
      </c>
      <c r="AW258" s="13" t="s">
        <v>42</v>
      </c>
      <c r="AX258" s="13" t="s">
        <v>81</v>
      </c>
      <c r="AY258" s="237" t="s">
        <v>150</v>
      </c>
    </row>
    <row r="259" s="13" customFormat="1">
      <c r="A259" s="13"/>
      <c r="B259" s="226"/>
      <c r="C259" s="227"/>
      <c r="D259" s="228" t="s">
        <v>161</v>
      </c>
      <c r="E259" s="229" t="s">
        <v>41</v>
      </c>
      <c r="F259" s="230" t="s">
        <v>365</v>
      </c>
      <c r="G259" s="227"/>
      <c r="H259" s="231">
        <v>7.5410000000000004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7" t="s">
        <v>161</v>
      </c>
      <c r="AU259" s="237" t="s">
        <v>90</v>
      </c>
      <c r="AV259" s="13" t="s">
        <v>90</v>
      </c>
      <c r="AW259" s="13" t="s">
        <v>42</v>
      </c>
      <c r="AX259" s="13" t="s">
        <v>81</v>
      </c>
      <c r="AY259" s="237" t="s">
        <v>150</v>
      </c>
    </row>
    <row r="260" s="13" customFormat="1">
      <c r="A260" s="13"/>
      <c r="B260" s="226"/>
      <c r="C260" s="227"/>
      <c r="D260" s="228" t="s">
        <v>161</v>
      </c>
      <c r="E260" s="229" t="s">
        <v>41</v>
      </c>
      <c r="F260" s="230" t="s">
        <v>366</v>
      </c>
      <c r="G260" s="227"/>
      <c r="H260" s="231">
        <v>11.763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7" t="s">
        <v>161</v>
      </c>
      <c r="AU260" s="237" t="s">
        <v>90</v>
      </c>
      <c r="AV260" s="13" t="s">
        <v>90</v>
      </c>
      <c r="AW260" s="13" t="s">
        <v>42</v>
      </c>
      <c r="AX260" s="13" t="s">
        <v>81</v>
      </c>
      <c r="AY260" s="237" t="s">
        <v>150</v>
      </c>
    </row>
    <row r="261" s="14" customFormat="1">
      <c r="A261" s="14"/>
      <c r="B261" s="238"/>
      <c r="C261" s="239"/>
      <c r="D261" s="228" t="s">
        <v>161</v>
      </c>
      <c r="E261" s="240" t="s">
        <v>41</v>
      </c>
      <c r="F261" s="241" t="s">
        <v>167</v>
      </c>
      <c r="G261" s="239"/>
      <c r="H261" s="242">
        <v>32.048000000000002</v>
      </c>
      <c r="I261" s="243"/>
      <c r="J261" s="239"/>
      <c r="K261" s="239"/>
      <c r="L261" s="244"/>
      <c r="M261" s="245"/>
      <c r="N261" s="246"/>
      <c r="O261" s="246"/>
      <c r="P261" s="246"/>
      <c r="Q261" s="246"/>
      <c r="R261" s="246"/>
      <c r="S261" s="246"/>
      <c r="T261" s="24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8" t="s">
        <v>161</v>
      </c>
      <c r="AU261" s="248" t="s">
        <v>90</v>
      </c>
      <c r="AV261" s="14" t="s">
        <v>157</v>
      </c>
      <c r="AW261" s="14" t="s">
        <v>42</v>
      </c>
      <c r="AX261" s="14" t="s">
        <v>21</v>
      </c>
      <c r="AY261" s="248" t="s">
        <v>150</v>
      </c>
    </row>
    <row r="262" s="2" customFormat="1" ht="24.15" customHeight="1">
      <c r="A262" s="38"/>
      <c r="B262" s="39"/>
      <c r="C262" s="207" t="s">
        <v>367</v>
      </c>
      <c r="D262" s="207" t="s">
        <v>153</v>
      </c>
      <c r="E262" s="208" t="s">
        <v>368</v>
      </c>
      <c r="F262" s="209" t="s">
        <v>369</v>
      </c>
      <c r="G262" s="210" t="s">
        <v>215</v>
      </c>
      <c r="H262" s="211">
        <v>26.045999999999999</v>
      </c>
      <c r="I262" s="212"/>
      <c r="J262" s="213">
        <f>ROUND(I262*H262,2)</f>
        <v>0</v>
      </c>
      <c r="K262" s="214"/>
      <c r="L262" s="44"/>
      <c r="M262" s="215" t="s">
        <v>41</v>
      </c>
      <c r="N262" s="216" t="s">
        <v>52</v>
      </c>
      <c r="O262" s="84"/>
      <c r="P262" s="217">
        <f>O262*H262</f>
        <v>0</v>
      </c>
      <c r="Q262" s="217">
        <v>0</v>
      </c>
      <c r="R262" s="217">
        <f>Q262*H262</f>
        <v>0</v>
      </c>
      <c r="S262" s="217">
        <v>1.8</v>
      </c>
      <c r="T262" s="218">
        <f>S262*H262</f>
        <v>46.882800000000003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9" t="s">
        <v>157</v>
      </c>
      <c r="AT262" s="219" t="s">
        <v>153</v>
      </c>
      <c r="AU262" s="219" t="s">
        <v>90</v>
      </c>
      <c r="AY262" s="16" t="s">
        <v>150</v>
      </c>
      <c r="BE262" s="220">
        <f>IF(N262="základní",J262,0)</f>
        <v>0</v>
      </c>
      <c r="BF262" s="220">
        <f>IF(N262="snížená",J262,0)</f>
        <v>0</v>
      </c>
      <c r="BG262" s="220">
        <f>IF(N262="zákl. přenesená",J262,0)</f>
        <v>0</v>
      </c>
      <c r="BH262" s="220">
        <f>IF(N262="sníž. přenesená",J262,0)</f>
        <v>0</v>
      </c>
      <c r="BI262" s="220">
        <f>IF(N262="nulová",J262,0)</f>
        <v>0</v>
      </c>
      <c r="BJ262" s="16" t="s">
        <v>21</v>
      </c>
      <c r="BK262" s="220">
        <f>ROUND(I262*H262,2)</f>
        <v>0</v>
      </c>
      <c r="BL262" s="16" t="s">
        <v>157</v>
      </c>
      <c r="BM262" s="219" t="s">
        <v>370</v>
      </c>
    </row>
    <row r="263" s="2" customFormat="1">
      <c r="A263" s="38"/>
      <c r="B263" s="39"/>
      <c r="C263" s="40"/>
      <c r="D263" s="221" t="s">
        <v>159</v>
      </c>
      <c r="E263" s="40"/>
      <c r="F263" s="222" t="s">
        <v>371</v>
      </c>
      <c r="G263" s="40"/>
      <c r="H263" s="40"/>
      <c r="I263" s="223"/>
      <c r="J263" s="40"/>
      <c r="K263" s="40"/>
      <c r="L263" s="44"/>
      <c r="M263" s="224"/>
      <c r="N263" s="225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6" t="s">
        <v>159</v>
      </c>
      <c r="AU263" s="16" t="s">
        <v>90</v>
      </c>
    </row>
    <row r="264" s="13" customFormat="1">
      <c r="A264" s="13"/>
      <c r="B264" s="226"/>
      <c r="C264" s="227"/>
      <c r="D264" s="228" t="s">
        <v>161</v>
      </c>
      <c r="E264" s="229" t="s">
        <v>41</v>
      </c>
      <c r="F264" s="230" t="s">
        <v>372</v>
      </c>
      <c r="G264" s="227"/>
      <c r="H264" s="231">
        <v>24.629999999999999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7" t="s">
        <v>161</v>
      </c>
      <c r="AU264" s="237" t="s">
        <v>90</v>
      </c>
      <c r="AV264" s="13" t="s">
        <v>90</v>
      </c>
      <c r="AW264" s="13" t="s">
        <v>42</v>
      </c>
      <c r="AX264" s="13" t="s">
        <v>81</v>
      </c>
      <c r="AY264" s="237" t="s">
        <v>150</v>
      </c>
    </row>
    <row r="265" s="13" customFormat="1">
      <c r="A265" s="13"/>
      <c r="B265" s="226"/>
      <c r="C265" s="227"/>
      <c r="D265" s="228" t="s">
        <v>161</v>
      </c>
      <c r="E265" s="229" t="s">
        <v>41</v>
      </c>
      <c r="F265" s="230" t="s">
        <v>373</v>
      </c>
      <c r="G265" s="227"/>
      <c r="H265" s="231">
        <v>1.4159999999999999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161</v>
      </c>
      <c r="AU265" s="237" t="s">
        <v>90</v>
      </c>
      <c r="AV265" s="13" t="s">
        <v>90</v>
      </c>
      <c r="AW265" s="13" t="s">
        <v>42</v>
      </c>
      <c r="AX265" s="13" t="s">
        <v>81</v>
      </c>
      <c r="AY265" s="237" t="s">
        <v>150</v>
      </c>
    </row>
    <row r="266" s="14" customFormat="1">
      <c r="A266" s="14"/>
      <c r="B266" s="238"/>
      <c r="C266" s="239"/>
      <c r="D266" s="228" t="s">
        <v>161</v>
      </c>
      <c r="E266" s="240" t="s">
        <v>41</v>
      </c>
      <c r="F266" s="241" t="s">
        <v>167</v>
      </c>
      <c r="G266" s="239"/>
      <c r="H266" s="242">
        <v>26.045999999999999</v>
      </c>
      <c r="I266" s="243"/>
      <c r="J266" s="239"/>
      <c r="K266" s="239"/>
      <c r="L266" s="244"/>
      <c r="M266" s="245"/>
      <c r="N266" s="246"/>
      <c r="O266" s="246"/>
      <c r="P266" s="246"/>
      <c r="Q266" s="246"/>
      <c r="R266" s="246"/>
      <c r="S266" s="246"/>
      <c r="T266" s="24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8" t="s">
        <v>161</v>
      </c>
      <c r="AU266" s="248" t="s">
        <v>90</v>
      </c>
      <c r="AV266" s="14" t="s">
        <v>157</v>
      </c>
      <c r="AW266" s="14" t="s">
        <v>42</v>
      </c>
      <c r="AX266" s="14" t="s">
        <v>21</v>
      </c>
      <c r="AY266" s="248" t="s">
        <v>150</v>
      </c>
    </row>
    <row r="267" s="2" customFormat="1" ht="24.15" customHeight="1">
      <c r="A267" s="38"/>
      <c r="B267" s="39"/>
      <c r="C267" s="207" t="s">
        <v>374</v>
      </c>
      <c r="D267" s="207" t="s">
        <v>153</v>
      </c>
      <c r="E267" s="208" t="s">
        <v>375</v>
      </c>
      <c r="F267" s="209" t="s">
        <v>376</v>
      </c>
      <c r="G267" s="210" t="s">
        <v>215</v>
      </c>
      <c r="H267" s="211">
        <v>0.999</v>
      </c>
      <c r="I267" s="212"/>
      <c r="J267" s="213">
        <f>ROUND(I267*H267,2)</f>
        <v>0</v>
      </c>
      <c r="K267" s="214"/>
      <c r="L267" s="44"/>
      <c r="M267" s="215" t="s">
        <v>41</v>
      </c>
      <c r="N267" s="216" t="s">
        <v>52</v>
      </c>
      <c r="O267" s="84"/>
      <c r="P267" s="217">
        <f>O267*H267</f>
        <v>0</v>
      </c>
      <c r="Q267" s="217">
        <v>0</v>
      </c>
      <c r="R267" s="217">
        <f>Q267*H267</f>
        <v>0</v>
      </c>
      <c r="S267" s="217">
        <v>1.8</v>
      </c>
      <c r="T267" s="218">
        <f>S267*H267</f>
        <v>1.7982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9" t="s">
        <v>157</v>
      </c>
      <c r="AT267" s="219" t="s">
        <v>153</v>
      </c>
      <c r="AU267" s="219" t="s">
        <v>90</v>
      </c>
      <c r="AY267" s="16" t="s">
        <v>150</v>
      </c>
      <c r="BE267" s="220">
        <f>IF(N267="základní",J267,0)</f>
        <v>0</v>
      </c>
      <c r="BF267" s="220">
        <f>IF(N267="snížená",J267,0)</f>
        <v>0</v>
      </c>
      <c r="BG267" s="220">
        <f>IF(N267="zákl. přenesená",J267,0)</f>
        <v>0</v>
      </c>
      <c r="BH267" s="220">
        <f>IF(N267="sníž. přenesená",J267,0)</f>
        <v>0</v>
      </c>
      <c r="BI267" s="220">
        <f>IF(N267="nulová",J267,0)</f>
        <v>0</v>
      </c>
      <c r="BJ267" s="16" t="s">
        <v>21</v>
      </c>
      <c r="BK267" s="220">
        <f>ROUND(I267*H267,2)</f>
        <v>0</v>
      </c>
      <c r="BL267" s="16" t="s">
        <v>157</v>
      </c>
      <c r="BM267" s="219" t="s">
        <v>377</v>
      </c>
    </row>
    <row r="268" s="2" customFormat="1">
      <c r="A268" s="38"/>
      <c r="B268" s="39"/>
      <c r="C268" s="40"/>
      <c r="D268" s="221" t="s">
        <v>159</v>
      </c>
      <c r="E268" s="40"/>
      <c r="F268" s="222" t="s">
        <v>378</v>
      </c>
      <c r="G268" s="40"/>
      <c r="H268" s="40"/>
      <c r="I268" s="223"/>
      <c r="J268" s="40"/>
      <c r="K268" s="40"/>
      <c r="L268" s="44"/>
      <c r="M268" s="224"/>
      <c r="N268" s="225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159</v>
      </c>
      <c r="AU268" s="16" t="s">
        <v>90</v>
      </c>
    </row>
    <row r="269" s="13" customFormat="1">
      <c r="A269" s="13"/>
      <c r="B269" s="226"/>
      <c r="C269" s="227"/>
      <c r="D269" s="228" t="s">
        <v>161</v>
      </c>
      <c r="E269" s="229" t="s">
        <v>41</v>
      </c>
      <c r="F269" s="230" t="s">
        <v>379</v>
      </c>
      <c r="G269" s="227"/>
      <c r="H269" s="231">
        <v>0.25700000000000001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7" t="s">
        <v>161</v>
      </c>
      <c r="AU269" s="237" t="s">
        <v>90</v>
      </c>
      <c r="AV269" s="13" t="s">
        <v>90</v>
      </c>
      <c r="AW269" s="13" t="s">
        <v>42</v>
      </c>
      <c r="AX269" s="13" t="s">
        <v>81</v>
      </c>
      <c r="AY269" s="237" t="s">
        <v>150</v>
      </c>
    </row>
    <row r="270" s="13" customFormat="1">
      <c r="A270" s="13"/>
      <c r="B270" s="226"/>
      <c r="C270" s="227"/>
      <c r="D270" s="228" t="s">
        <v>161</v>
      </c>
      <c r="E270" s="229" t="s">
        <v>41</v>
      </c>
      <c r="F270" s="230" t="s">
        <v>380</v>
      </c>
      <c r="G270" s="227"/>
      <c r="H270" s="231">
        <v>0.74199999999999999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7" t="s">
        <v>161</v>
      </c>
      <c r="AU270" s="237" t="s">
        <v>90</v>
      </c>
      <c r="AV270" s="13" t="s">
        <v>90</v>
      </c>
      <c r="AW270" s="13" t="s">
        <v>42</v>
      </c>
      <c r="AX270" s="13" t="s">
        <v>81</v>
      </c>
      <c r="AY270" s="237" t="s">
        <v>150</v>
      </c>
    </row>
    <row r="271" s="14" customFormat="1">
      <c r="A271" s="14"/>
      <c r="B271" s="238"/>
      <c r="C271" s="239"/>
      <c r="D271" s="228" t="s">
        <v>161</v>
      </c>
      <c r="E271" s="240" t="s">
        <v>41</v>
      </c>
      <c r="F271" s="241" t="s">
        <v>167</v>
      </c>
      <c r="G271" s="239"/>
      <c r="H271" s="242">
        <v>0.999</v>
      </c>
      <c r="I271" s="243"/>
      <c r="J271" s="239"/>
      <c r="K271" s="239"/>
      <c r="L271" s="244"/>
      <c r="M271" s="245"/>
      <c r="N271" s="246"/>
      <c r="O271" s="246"/>
      <c r="P271" s="246"/>
      <c r="Q271" s="246"/>
      <c r="R271" s="246"/>
      <c r="S271" s="246"/>
      <c r="T271" s="247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8" t="s">
        <v>161</v>
      </c>
      <c r="AU271" s="248" t="s">
        <v>90</v>
      </c>
      <c r="AV271" s="14" t="s">
        <v>157</v>
      </c>
      <c r="AW271" s="14" t="s">
        <v>42</v>
      </c>
      <c r="AX271" s="14" t="s">
        <v>21</v>
      </c>
      <c r="AY271" s="248" t="s">
        <v>150</v>
      </c>
    </row>
    <row r="272" s="2" customFormat="1" ht="24.15" customHeight="1">
      <c r="A272" s="38"/>
      <c r="B272" s="39"/>
      <c r="C272" s="207" t="s">
        <v>381</v>
      </c>
      <c r="D272" s="207" t="s">
        <v>153</v>
      </c>
      <c r="E272" s="208" t="s">
        <v>382</v>
      </c>
      <c r="F272" s="209" t="s">
        <v>383</v>
      </c>
      <c r="G272" s="210" t="s">
        <v>156</v>
      </c>
      <c r="H272" s="211">
        <v>55.503</v>
      </c>
      <c r="I272" s="212"/>
      <c r="J272" s="213">
        <f>ROUND(I272*H272,2)</f>
        <v>0</v>
      </c>
      <c r="K272" s="214"/>
      <c r="L272" s="44"/>
      <c r="M272" s="215" t="s">
        <v>41</v>
      </c>
      <c r="N272" s="216" t="s">
        <v>52</v>
      </c>
      <c r="O272" s="84"/>
      <c r="P272" s="217">
        <f>O272*H272</f>
        <v>0</v>
      </c>
      <c r="Q272" s="217">
        <v>0</v>
      </c>
      <c r="R272" s="217">
        <f>Q272*H272</f>
        <v>0</v>
      </c>
      <c r="S272" s="217">
        <v>0.055</v>
      </c>
      <c r="T272" s="218">
        <f>S272*H272</f>
        <v>3.0526650000000002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19" t="s">
        <v>157</v>
      </c>
      <c r="AT272" s="219" t="s">
        <v>153</v>
      </c>
      <c r="AU272" s="219" t="s">
        <v>90</v>
      </c>
      <c r="AY272" s="16" t="s">
        <v>150</v>
      </c>
      <c r="BE272" s="220">
        <f>IF(N272="základní",J272,0)</f>
        <v>0</v>
      </c>
      <c r="BF272" s="220">
        <f>IF(N272="snížená",J272,0)</f>
        <v>0</v>
      </c>
      <c r="BG272" s="220">
        <f>IF(N272="zákl. přenesená",J272,0)</f>
        <v>0</v>
      </c>
      <c r="BH272" s="220">
        <f>IF(N272="sníž. přenesená",J272,0)</f>
        <v>0</v>
      </c>
      <c r="BI272" s="220">
        <f>IF(N272="nulová",J272,0)</f>
        <v>0</v>
      </c>
      <c r="BJ272" s="16" t="s">
        <v>21</v>
      </c>
      <c r="BK272" s="220">
        <f>ROUND(I272*H272,2)</f>
        <v>0</v>
      </c>
      <c r="BL272" s="16" t="s">
        <v>157</v>
      </c>
      <c r="BM272" s="219" t="s">
        <v>384</v>
      </c>
    </row>
    <row r="273" s="2" customFormat="1">
      <c r="A273" s="38"/>
      <c r="B273" s="39"/>
      <c r="C273" s="40"/>
      <c r="D273" s="221" t="s">
        <v>159</v>
      </c>
      <c r="E273" s="40"/>
      <c r="F273" s="222" t="s">
        <v>385</v>
      </c>
      <c r="G273" s="40"/>
      <c r="H273" s="40"/>
      <c r="I273" s="223"/>
      <c r="J273" s="40"/>
      <c r="K273" s="40"/>
      <c r="L273" s="44"/>
      <c r="M273" s="224"/>
      <c r="N273" s="225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159</v>
      </c>
      <c r="AU273" s="16" t="s">
        <v>90</v>
      </c>
    </row>
    <row r="274" s="13" customFormat="1">
      <c r="A274" s="13"/>
      <c r="B274" s="226"/>
      <c r="C274" s="227"/>
      <c r="D274" s="228" t="s">
        <v>161</v>
      </c>
      <c r="E274" s="229" t="s">
        <v>41</v>
      </c>
      <c r="F274" s="230" t="s">
        <v>386</v>
      </c>
      <c r="G274" s="227"/>
      <c r="H274" s="231">
        <v>19.734000000000002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7" t="s">
        <v>161</v>
      </c>
      <c r="AU274" s="237" t="s">
        <v>90</v>
      </c>
      <c r="AV274" s="13" t="s">
        <v>90</v>
      </c>
      <c r="AW274" s="13" t="s">
        <v>42</v>
      </c>
      <c r="AX274" s="13" t="s">
        <v>81</v>
      </c>
      <c r="AY274" s="237" t="s">
        <v>150</v>
      </c>
    </row>
    <row r="275" s="13" customFormat="1">
      <c r="A275" s="13"/>
      <c r="B275" s="226"/>
      <c r="C275" s="227"/>
      <c r="D275" s="228" t="s">
        <v>161</v>
      </c>
      <c r="E275" s="229" t="s">
        <v>41</v>
      </c>
      <c r="F275" s="230" t="s">
        <v>387</v>
      </c>
      <c r="G275" s="227"/>
      <c r="H275" s="231">
        <v>5.9779999999999998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7" t="s">
        <v>161</v>
      </c>
      <c r="AU275" s="237" t="s">
        <v>90</v>
      </c>
      <c r="AV275" s="13" t="s">
        <v>90</v>
      </c>
      <c r="AW275" s="13" t="s">
        <v>42</v>
      </c>
      <c r="AX275" s="13" t="s">
        <v>81</v>
      </c>
      <c r="AY275" s="237" t="s">
        <v>150</v>
      </c>
    </row>
    <row r="276" s="13" customFormat="1">
      <c r="A276" s="13"/>
      <c r="B276" s="226"/>
      <c r="C276" s="227"/>
      <c r="D276" s="228" t="s">
        <v>161</v>
      </c>
      <c r="E276" s="229" t="s">
        <v>41</v>
      </c>
      <c r="F276" s="230" t="s">
        <v>388</v>
      </c>
      <c r="G276" s="227"/>
      <c r="H276" s="231">
        <v>19.683</v>
      </c>
      <c r="I276" s="232"/>
      <c r="J276" s="227"/>
      <c r="K276" s="227"/>
      <c r="L276" s="233"/>
      <c r="M276" s="234"/>
      <c r="N276" s="235"/>
      <c r="O276" s="235"/>
      <c r="P276" s="235"/>
      <c r="Q276" s="235"/>
      <c r="R276" s="235"/>
      <c r="S276" s="235"/>
      <c r="T276" s="23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7" t="s">
        <v>161</v>
      </c>
      <c r="AU276" s="237" t="s">
        <v>90</v>
      </c>
      <c r="AV276" s="13" t="s">
        <v>90</v>
      </c>
      <c r="AW276" s="13" t="s">
        <v>42</v>
      </c>
      <c r="AX276" s="13" t="s">
        <v>81</v>
      </c>
      <c r="AY276" s="237" t="s">
        <v>150</v>
      </c>
    </row>
    <row r="277" s="13" customFormat="1">
      <c r="A277" s="13"/>
      <c r="B277" s="226"/>
      <c r="C277" s="227"/>
      <c r="D277" s="228" t="s">
        <v>161</v>
      </c>
      <c r="E277" s="229" t="s">
        <v>41</v>
      </c>
      <c r="F277" s="230" t="s">
        <v>389</v>
      </c>
      <c r="G277" s="227"/>
      <c r="H277" s="231">
        <v>10.108000000000001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7" t="s">
        <v>161</v>
      </c>
      <c r="AU277" s="237" t="s">
        <v>90</v>
      </c>
      <c r="AV277" s="13" t="s">
        <v>90</v>
      </c>
      <c r="AW277" s="13" t="s">
        <v>42</v>
      </c>
      <c r="AX277" s="13" t="s">
        <v>81</v>
      </c>
      <c r="AY277" s="237" t="s">
        <v>150</v>
      </c>
    </row>
    <row r="278" s="14" customFormat="1">
      <c r="A278" s="14"/>
      <c r="B278" s="238"/>
      <c r="C278" s="239"/>
      <c r="D278" s="228" t="s">
        <v>161</v>
      </c>
      <c r="E278" s="240" t="s">
        <v>41</v>
      </c>
      <c r="F278" s="241" t="s">
        <v>167</v>
      </c>
      <c r="G278" s="239"/>
      <c r="H278" s="242">
        <v>55.503</v>
      </c>
      <c r="I278" s="243"/>
      <c r="J278" s="239"/>
      <c r="K278" s="239"/>
      <c r="L278" s="244"/>
      <c r="M278" s="245"/>
      <c r="N278" s="246"/>
      <c r="O278" s="246"/>
      <c r="P278" s="246"/>
      <c r="Q278" s="246"/>
      <c r="R278" s="246"/>
      <c r="S278" s="246"/>
      <c r="T278" s="247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8" t="s">
        <v>161</v>
      </c>
      <c r="AU278" s="248" t="s">
        <v>90</v>
      </c>
      <c r="AV278" s="14" t="s">
        <v>157</v>
      </c>
      <c r="AW278" s="14" t="s">
        <v>42</v>
      </c>
      <c r="AX278" s="14" t="s">
        <v>21</v>
      </c>
      <c r="AY278" s="248" t="s">
        <v>150</v>
      </c>
    </row>
    <row r="279" s="2" customFormat="1" ht="24.15" customHeight="1">
      <c r="A279" s="38"/>
      <c r="B279" s="39"/>
      <c r="C279" s="207" t="s">
        <v>390</v>
      </c>
      <c r="D279" s="207" t="s">
        <v>153</v>
      </c>
      <c r="E279" s="208" t="s">
        <v>391</v>
      </c>
      <c r="F279" s="209" t="s">
        <v>392</v>
      </c>
      <c r="G279" s="210" t="s">
        <v>182</v>
      </c>
      <c r="H279" s="211">
        <v>55.200000000000003</v>
      </c>
      <c r="I279" s="212"/>
      <c r="J279" s="213">
        <f>ROUND(I279*H279,2)</f>
        <v>0</v>
      </c>
      <c r="K279" s="214"/>
      <c r="L279" s="44"/>
      <c r="M279" s="215" t="s">
        <v>41</v>
      </c>
      <c r="N279" s="216" t="s">
        <v>52</v>
      </c>
      <c r="O279" s="84"/>
      <c r="P279" s="217">
        <f>O279*H279</f>
        <v>0</v>
      </c>
      <c r="Q279" s="217">
        <v>0</v>
      </c>
      <c r="R279" s="217">
        <f>Q279*H279</f>
        <v>0</v>
      </c>
      <c r="S279" s="217">
        <v>0.0070000000000000001</v>
      </c>
      <c r="T279" s="218">
        <f>S279*H279</f>
        <v>0.38640000000000002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19" t="s">
        <v>157</v>
      </c>
      <c r="AT279" s="219" t="s">
        <v>153</v>
      </c>
      <c r="AU279" s="219" t="s">
        <v>90</v>
      </c>
      <c r="AY279" s="16" t="s">
        <v>150</v>
      </c>
      <c r="BE279" s="220">
        <f>IF(N279="základní",J279,0)</f>
        <v>0</v>
      </c>
      <c r="BF279" s="220">
        <f>IF(N279="snížená",J279,0)</f>
        <v>0</v>
      </c>
      <c r="BG279" s="220">
        <f>IF(N279="zákl. přenesená",J279,0)</f>
        <v>0</v>
      </c>
      <c r="BH279" s="220">
        <f>IF(N279="sníž. přenesená",J279,0)</f>
        <v>0</v>
      </c>
      <c r="BI279" s="220">
        <f>IF(N279="nulová",J279,0)</f>
        <v>0</v>
      </c>
      <c r="BJ279" s="16" t="s">
        <v>21</v>
      </c>
      <c r="BK279" s="220">
        <f>ROUND(I279*H279,2)</f>
        <v>0</v>
      </c>
      <c r="BL279" s="16" t="s">
        <v>157</v>
      </c>
      <c r="BM279" s="219" t="s">
        <v>393</v>
      </c>
    </row>
    <row r="280" s="2" customFormat="1">
      <c r="A280" s="38"/>
      <c r="B280" s="39"/>
      <c r="C280" s="40"/>
      <c r="D280" s="221" t="s">
        <v>159</v>
      </c>
      <c r="E280" s="40"/>
      <c r="F280" s="222" t="s">
        <v>394</v>
      </c>
      <c r="G280" s="40"/>
      <c r="H280" s="40"/>
      <c r="I280" s="223"/>
      <c r="J280" s="40"/>
      <c r="K280" s="40"/>
      <c r="L280" s="44"/>
      <c r="M280" s="224"/>
      <c r="N280" s="225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6" t="s">
        <v>159</v>
      </c>
      <c r="AU280" s="16" t="s">
        <v>90</v>
      </c>
    </row>
    <row r="281" s="13" customFormat="1">
      <c r="A281" s="13"/>
      <c r="B281" s="226"/>
      <c r="C281" s="227"/>
      <c r="D281" s="228" t="s">
        <v>161</v>
      </c>
      <c r="E281" s="229" t="s">
        <v>41</v>
      </c>
      <c r="F281" s="230" t="s">
        <v>395</v>
      </c>
      <c r="G281" s="227"/>
      <c r="H281" s="231">
        <v>18.199999999999999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7" t="s">
        <v>161</v>
      </c>
      <c r="AU281" s="237" t="s">
        <v>90</v>
      </c>
      <c r="AV281" s="13" t="s">
        <v>90</v>
      </c>
      <c r="AW281" s="13" t="s">
        <v>42</v>
      </c>
      <c r="AX281" s="13" t="s">
        <v>81</v>
      </c>
      <c r="AY281" s="237" t="s">
        <v>150</v>
      </c>
    </row>
    <row r="282" s="13" customFormat="1">
      <c r="A282" s="13"/>
      <c r="B282" s="226"/>
      <c r="C282" s="227"/>
      <c r="D282" s="228" t="s">
        <v>161</v>
      </c>
      <c r="E282" s="229" t="s">
        <v>41</v>
      </c>
      <c r="F282" s="230" t="s">
        <v>396</v>
      </c>
      <c r="G282" s="227"/>
      <c r="H282" s="231">
        <v>37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7" t="s">
        <v>161</v>
      </c>
      <c r="AU282" s="237" t="s">
        <v>90</v>
      </c>
      <c r="AV282" s="13" t="s">
        <v>90</v>
      </c>
      <c r="AW282" s="13" t="s">
        <v>42</v>
      </c>
      <c r="AX282" s="13" t="s">
        <v>81</v>
      </c>
      <c r="AY282" s="237" t="s">
        <v>150</v>
      </c>
    </row>
    <row r="283" s="14" customFormat="1">
      <c r="A283" s="14"/>
      <c r="B283" s="238"/>
      <c r="C283" s="239"/>
      <c r="D283" s="228" t="s">
        <v>161</v>
      </c>
      <c r="E283" s="240" t="s">
        <v>41</v>
      </c>
      <c r="F283" s="241" t="s">
        <v>167</v>
      </c>
      <c r="G283" s="239"/>
      <c r="H283" s="242">
        <v>55.200000000000003</v>
      </c>
      <c r="I283" s="243"/>
      <c r="J283" s="239"/>
      <c r="K283" s="239"/>
      <c r="L283" s="244"/>
      <c r="M283" s="245"/>
      <c r="N283" s="246"/>
      <c r="O283" s="246"/>
      <c r="P283" s="246"/>
      <c r="Q283" s="246"/>
      <c r="R283" s="246"/>
      <c r="S283" s="246"/>
      <c r="T283" s="247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8" t="s">
        <v>161</v>
      </c>
      <c r="AU283" s="248" t="s">
        <v>90</v>
      </c>
      <c r="AV283" s="14" t="s">
        <v>157</v>
      </c>
      <c r="AW283" s="14" t="s">
        <v>42</v>
      </c>
      <c r="AX283" s="14" t="s">
        <v>21</v>
      </c>
      <c r="AY283" s="248" t="s">
        <v>150</v>
      </c>
    </row>
    <row r="284" s="2" customFormat="1" ht="24.15" customHeight="1">
      <c r="A284" s="38"/>
      <c r="B284" s="39"/>
      <c r="C284" s="207" t="s">
        <v>397</v>
      </c>
      <c r="D284" s="207" t="s">
        <v>153</v>
      </c>
      <c r="E284" s="208" t="s">
        <v>398</v>
      </c>
      <c r="F284" s="209" t="s">
        <v>399</v>
      </c>
      <c r="G284" s="210" t="s">
        <v>239</v>
      </c>
      <c r="H284" s="211">
        <v>14</v>
      </c>
      <c r="I284" s="212"/>
      <c r="J284" s="213">
        <f>ROUND(I284*H284,2)</f>
        <v>0</v>
      </c>
      <c r="K284" s="214"/>
      <c r="L284" s="44"/>
      <c r="M284" s="215" t="s">
        <v>41</v>
      </c>
      <c r="N284" s="216" t="s">
        <v>52</v>
      </c>
      <c r="O284" s="84"/>
      <c r="P284" s="217">
        <f>O284*H284</f>
        <v>0</v>
      </c>
      <c r="Q284" s="217">
        <v>0</v>
      </c>
      <c r="R284" s="217">
        <f>Q284*H284</f>
        <v>0</v>
      </c>
      <c r="S284" s="217">
        <v>0.031</v>
      </c>
      <c r="T284" s="218">
        <f>S284*H284</f>
        <v>0.434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9" t="s">
        <v>157</v>
      </c>
      <c r="AT284" s="219" t="s">
        <v>153</v>
      </c>
      <c r="AU284" s="219" t="s">
        <v>90</v>
      </c>
      <c r="AY284" s="16" t="s">
        <v>150</v>
      </c>
      <c r="BE284" s="220">
        <f>IF(N284="základní",J284,0)</f>
        <v>0</v>
      </c>
      <c r="BF284" s="220">
        <f>IF(N284="snížená",J284,0)</f>
        <v>0</v>
      </c>
      <c r="BG284" s="220">
        <f>IF(N284="zákl. přenesená",J284,0)</f>
        <v>0</v>
      </c>
      <c r="BH284" s="220">
        <f>IF(N284="sníž. přenesená",J284,0)</f>
        <v>0</v>
      </c>
      <c r="BI284" s="220">
        <f>IF(N284="nulová",J284,0)</f>
        <v>0</v>
      </c>
      <c r="BJ284" s="16" t="s">
        <v>21</v>
      </c>
      <c r="BK284" s="220">
        <f>ROUND(I284*H284,2)</f>
        <v>0</v>
      </c>
      <c r="BL284" s="16" t="s">
        <v>157</v>
      </c>
      <c r="BM284" s="219" t="s">
        <v>400</v>
      </c>
    </row>
    <row r="285" s="2" customFormat="1">
      <c r="A285" s="38"/>
      <c r="B285" s="39"/>
      <c r="C285" s="40"/>
      <c r="D285" s="221" t="s">
        <v>159</v>
      </c>
      <c r="E285" s="40"/>
      <c r="F285" s="222" t="s">
        <v>401</v>
      </c>
      <c r="G285" s="40"/>
      <c r="H285" s="40"/>
      <c r="I285" s="223"/>
      <c r="J285" s="40"/>
      <c r="K285" s="40"/>
      <c r="L285" s="44"/>
      <c r="M285" s="224"/>
      <c r="N285" s="225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6" t="s">
        <v>159</v>
      </c>
      <c r="AU285" s="16" t="s">
        <v>90</v>
      </c>
    </row>
    <row r="286" s="13" customFormat="1">
      <c r="A286" s="13"/>
      <c r="B286" s="226"/>
      <c r="C286" s="227"/>
      <c r="D286" s="228" t="s">
        <v>161</v>
      </c>
      <c r="E286" s="229" t="s">
        <v>41</v>
      </c>
      <c r="F286" s="230" t="s">
        <v>402</v>
      </c>
      <c r="G286" s="227"/>
      <c r="H286" s="231">
        <v>14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7" t="s">
        <v>161</v>
      </c>
      <c r="AU286" s="237" t="s">
        <v>90</v>
      </c>
      <c r="AV286" s="13" t="s">
        <v>90</v>
      </c>
      <c r="AW286" s="13" t="s">
        <v>42</v>
      </c>
      <c r="AX286" s="13" t="s">
        <v>81</v>
      </c>
      <c r="AY286" s="237" t="s">
        <v>150</v>
      </c>
    </row>
    <row r="287" s="14" customFormat="1">
      <c r="A287" s="14"/>
      <c r="B287" s="238"/>
      <c r="C287" s="239"/>
      <c r="D287" s="228" t="s">
        <v>161</v>
      </c>
      <c r="E287" s="240" t="s">
        <v>41</v>
      </c>
      <c r="F287" s="241" t="s">
        <v>167</v>
      </c>
      <c r="G287" s="239"/>
      <c r="H287" s="242">
        <v>14</v>
      </c>
      <c r="I287" s="243"/>
      <c r="J287" s="239"/>
      <c r="K287" s="239"/>
      <c r="L287" s="244"/>
      <c r="M287" s="245"/>
      <c r="N287" s="246"/>
      <c r="O287" s="246"/>
      <c r="P287" s="246"/>
      <c r="Q287" s="246"/>
      <c r="R287" s="246"/>
      <c r="S287" s="246"/>
      <c r="T287" s="247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8" t="s">
        <v>161</v>
      </c>
      <c r="AU287" s="248" t="s">
        <v>90</v>
      </c>
      <c r="AV287" s="14" t="s">
        <v>157</v>
      </c>
      <c r="AW287" s="14" t="s">
        <v>42</v>
      </c>
      <c r="AX287" s="14" t="s">
        <v>21</v>
      </c>
      <c r="AY287" s="248" t="s">
        <v>150</v>
      </c>
    </row>
    <row r="288" s="2" customFormat="1" ht="37.8" customHeight="1">
      <c r="A288" s="38"/>
      <c r="B288" s="39"/>
      <c r="C288" s="207" t="s">
        <v>403</v>
      </c>
      <c r="D288" s="207" t="s">
        <v>153</v>
      </c>
      <c r="E288" s="208" t="s">
        <v>404</v>
      </c>
      <c r="F288" s="209" t="s">
        <v>405</v>
      </c>
      <c r="G288" s="210" t="s">
        <v>156</v>
      </c>
      <c r="H288" s="211">
        <v>630.40099999999995</v>
      </c>
      <c r="I288" s="212"/>
      <c r="J288" s="213">
        <f>ROUND(I288*H288,2)</f>
        <v>0</v>
      </c>
      <c r="K288" s="214"/>
      <c r="L288" s="44"/>
      <c r="M288" s="215" t="s">
        <v>41</v>
      </c>
      <c r="N288" s="216" t="s">
        <v>52</v>
      </c>
      <c r="O288" s="84"/>
      <c r="P288" s="217">
        <f>O288*H288</f>
        <v>0</v>
      </c>
      <c r="Q288" s="217">
        <v>0</v>
      </c>
      <c r="R288" s="217">
        <f>Q288*H288</f>
        <v>0</v>
      </c>
      <c r="S288" s="217">
        <v>0.071999999999999995</v>
      </c>
      <c r="T288" s="218">
        <f>S288*H288</f>
        <v>45.388871999999992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19" t="s">
        <v>157</v>
      </c>
      <c r="AT288" s="219" t="s">
        <v>153</v>
      </c>
      <c r="AU288" s="219" t="s">
        <v>90</v>
      </c>
      <c r="AY288" s="16" t="s">
        <v>150</v>
      </c>
      <c r="BE288" s="220">
        <f>IF(N288="základní",J288,0)</f>
        <v>0</v>
      </c>
      <c r="BF288" s="220">
        <f>IF(N288="snížená",J288,0)</f>
        <v>0</v>
      </c>
      <c r="BG288" s="220">
        <f>IF(N288="zákl. přenesená",J288,0)</f>
        <v>0</v>
      </c>
      <c r="BH288" s="220">
        <f>IF(N288="sníž. přenesená",J288,0)</f>
        <v>0</v>
      </c>
      <c r="BI288" s="220">
        <f>IF(N288="nulová",J288,0)</f>
        <v>0</v>
      </c>
      <c r="BJ288" s="16" t="s">
        <v>21</v>
      </c>
      <c r="BK288" s="220">
        <f>ROUND(I288*H288,2)</f>
        <v>0</v>
      </c>
      <c r="BL288" s="16" t="s">
        <v>157</v>
      </c>
      <c r="BM288" s="219" t="s">
        <v>406</v>
      </c>
    </row>
    <row r="289" s="2" customFormat="1">
      <c r="A289" s="38"/>
      <c r="B289" s="39"/>
      <c r="C289" s="40"/>
      <c r="D289" s="221" t="s">
        <v>159</v>
      </c>
      <c r="E289" s="40"/>
      <c r="F289" s="222" t="s">
        <v>407</v>
      </c>
      <c r="G289" s="40"/>
      <c r="H289" s="40"/>
      <c r="I289" s="223"/>
      <c r="J289" s="40"/>
      <c r="K289" s="40"/>
      <c r="L289" s="44"/>
      <c r="M289" s="224"/>
      <c r="N289" s="225"/>
      <c r="O289" s="84"/>
      <c r="P289" s="84"/>
      <c r="Q289" s="84"/>
      <c r="R289" s="84"/>
      <c r="S289" s="84"/>
      <c r="T289" s="85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6" t="s">
        <v>159</v>
      </c>
      <c r="AU289" s="16" t="s">
        <v>90</v>
      </c>
    </row>
    <row r="290" s="13" customFormat="1">
      <c r="A290" s="13"/>
      <c r="B290" s="226"/>
      <c r="C290" s="227"/>
      <c r="D290" s="228" t="s">
        <v>161</v>
      </c>
      <c r="E290" s="229" t="s">
        <v>41</v>
      </c>
      <c r="F290" s="230" t="s">
        <v>408</v>
      </c>
      <c r="G290" s="227"/>
      <c r="H290" s="231">
        <v>147.53999999999999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7" t="s">
        <v>161</v>
      </c>
      <c r="AU290" s="237" t="s">
        <v>90</v>
      </c>
      <c r="AV290" s="13" t="s">
        <v>90</v>
      </c>
      <c r="AW290" s="13" t="s">
        <v>42</v>
      </c>
      <c r="AX290" s="13" t="s">
        <v>81</v>
      </c>
      <c r="AY290" s="237" t="s">
        <v>150</v>
      </c>
    </row>
    <row r="291" s="13" customFormat="1">
      <c r="A291" s="13"/>
      <c r="B291" s="226"/>
      <c r="C291" s="227"/>
      <c r="D291" s="228" t="s">
        <v>161</v>
      </c>
      <c r="E291" s="229" t="s">
        <v>41</v>
      </c>
      <c r="F291" s="230" t="s">
        <v>409</v>
      </c>
      <c r="G291" s="227"/>
      <c r="H291" s="231">
        <v>186.41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7" t="s">
        <v>161</v>
      </c>
      <c r="AU291" s="237" t="s">
        <v>90</v>
      </c>
      <c r="AV291" s="13" t="s">
        <v>90</v>
      </c>
      <c r="AW291" s="13" t="s">
        <v>42</v>
      </c>
      <c r="AX291" s="13" t="s">
        <v>81</v>
      </c>
      <c r="AY291" s="237" t="s">
        <v>150</v>
      </c>
    </row>
    <row r="292" s="13" customFormat="1">
      <c r="A292" s="13"/>
      <c r="B292" s="226"/>
      <c r="C292" s="227"/>
      <c r="D292" s="228" t="s">
        <v>161</v>
      </c>
      <c r="E292" s="229" t="s">
        <v>41</v>
      </c>
      <c r="F292" s="230" t="s">
        <v>410</v>
      </c>
      <c r="G292" s="227"/>
      <c r="H292" s="231">
        <v>107.636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7" t="s">
        <v>161</v>
      </c>
      <c r="AU292" s="237" t="s">
        <v>90</v>
      </c>
      <c r="AV292" s="13" t="s">
        <v>90</v>
      </c>
      <c r="AW292" s="13" t="s">
        <v>42</v>
      </c>
      <c r="AX292" s="13" t="s">
        <v>81</v>
      </c>
      <c r="AY292" s="237" t="s">
        <v>150</v>
      </c>
    </row>
    <row r="293" s="13" customFormat="1">
      <c r="A293" s="13"/>
      <c r="B293" s="226"/>
      <c r="C293" s="227"/>
      <c r="D293" s="228" t="s">
        <v>161</v>
      </c>
      <c r="E293" s="229" t="s">
        <v>41</v>
      </c>
      <c r="F293" s="230" t="s">
        <v>411</v>
      </c>
      <c r="G293" s="227"/>
      <c r="H293" s="231">
        <v>96.680000000000007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7" t="s">
        <v>161</v>
      </c>
      <c r="AU293" s="237" t="s">
        <v>90</v>
      </c>
      <c r="AV293" s="13" t="s">
        <v>90</v>
      </c>
      <c r="AW293" s="13" t="s">
        <v>42</v>
      </c>
      <c r="AX293" s="13" t="s">
        <v>81</v>
      </c>
      <c r="AY293" s="237" t="s">
        <v>150</v>
      </c>
    </row>
    <row r="294" s="13" customFormat="1">
      <c r="A294" s="13"/>
      <c r="B294" s="226"/>
      <c r="C294" s="227"/>
      <c r="D294" s="228" t="s">
        <v>161</v>
      </c>
      <c r="E294" s="229" t="s">
        <v>41</v>
      </c>
      <c r="F294" s="230" t="s">
        <v>412</v>
      </c>
      <c r="G294" s="227"/>
      <c r="H294" s="231">
        <v>92.135000000000005</v>
      </c>
      <c r="I294" s="232"/>
      <c r="J294" s="227"/>
      <c r="K294" s="227"/>
      <c r="L294" s="233"/>
      <c r="M294" s="234"/>
      <c r="N294" s="235"/>
      <c r="O294" s="235"/>
      <c r="P294" s="235"/>
      <c r="Q294" s="235"/>
      <c r="R294" s="235"/>
      <c r="S294" s="235"/>
      <c r="T294" s="23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7" t="s">
        <v>161</v>
      </c>
      <c r="AU294" s="237" t="s">
        <v>90</v>
      </c>
      <c r="AV294" s="13" t="s">
        <v>90</v>
      </c>
      <c r="AW294" s="13" t="s">
        <v>42</v>
      </c>
      <c r="AX294" s="13" t="s">
        <v>81</v>
      </c>
      <c r="AY294" s="237" t="s">
        <v>150</v>
      </c>
    </row>
    <row r="295" s="14" customFormat="1">
      <c r="A295" s="14"/>
      <c r="B295" s="238"/>
      <c r="C295" s="239"/>
      <c r="D295" s="228" t="s">
        <v>161</v>
      </c>
      <c r="E295" s="240" t="s">
        <v>41</v>
      </c>
      <c r="F295" s="241" t="s">
        <v>167</v>
      </c>
      <c r="G295" s="239"/>
      <c r="H295" s="242">
        <v>630.40099999999995</v>
      </c>
      <c r="I295" s="243"/>
      <c r="J295" s="239"/>
      <c r="K295" s="239"/>
      <c r="L295" s="244"/>
      <c r="M295" s="245"/>
      <c r="N295" s="246"/>
      <c r="O295" s="246"/>
      <c r="P295" s="246"/>
      <c r="Q295" s="246"/>
      <c r="R295" s="246"/>
      <c r="S295" s="246"/>
      <c r="T295" s="24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8" t="s">
        <v>161</v>
      </c>
      <c r="AU295" s="248" t="s">
        <v>90</v>
      </c>
      <c r="AV295" s="14" t="s">
        <v>157</v>
      </c>
      <c r="AW295" s="14" t="s">
        <v>42</v>
      </c>
      <c r="AX295" s="14" t="s">
        <v>21</v>
      </c>
      <c r="AY295" s="248" t="s">
        <v>150</v>
      </c>
    </row>
    <row r="296" s="2" customFormat="1" ht="16.5" customHeight="1">
      <c r="A296" s="38"/>
      <c r="B296" s="39"/>
      <c r="C296" s="207" t="s">
        <v>413</v>
      </c>
      <c r="D296" s="207" t="s">
        <v>153</v>
      </c>
      <c r="E296" s="208" t="s">
        <v>414</v>
      </c>
      <c r="F296" s="209" t="s">
        <v>415</v>
      </c>
      <c r="G296" s="210" t="s">
        <v>416</v>
      </c>
      <c r="H296" s="211">
        <v>1</v>
      </c>
      <c r="I296" s="212"/>
      <c r="J296" s="213">
        <f>ROUND(I296*H296,2)</f>
        <v>0</v>
      </c>
      <c r="K296" s="214"/>
      <c r="L296" s="44"/>
      <c r="M296" s="215" t="s">
        <v>41</v>
      </c>
      <c r="N296" s="216" t="s">
        <v>52</v>
      </c>
      <c r="O296" s="84"/>
      <c r="P296" s="217">
        <f>O296*H296</f>
        <v>0</v>
      </c>
      <c r="Q296" s="217">
        <v>0</v>
      </c>
      <c r="R296" s="217">
        <f>Q296*H296</f>
        <v>0</v>
      </c>
      <c r="S296" s="217">
        <v>0</v>
      </c>
      <c r="T296" s="218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19" t="s">
        <v>157</v>
      </c>
      <c r="AT296" s="219" t="s">
        <v>153</v>
      </c>
      <c r="AU296" s="219" t="s">
        <v>90</v>
      </c>
      <c r="AY296" s="16" t="s">
        <v>150</v>
      </c>
      <c r="BE296" s="220">
        <f>IF(N296="základní",J296,0)</f>
        <v>0</v>
      </c>
      <c r="BF296" s="220">
        <f>IF(N296="snížená",J296,0)</f>
        <v>0</v>
      </c>
      <c r="BG296" s="220">
        <f>IF(N296="zákl. přenesená",J296,0)</f>
        <v>0</v>
      </c>
      <c r="BH296" s="220">
        <f>IF(N296="sníž. přenesená",J296,0)</f>
        <v>0</v>
      </c>
      <c r="BI296" s="220">
        <f>IF(N296="nulová",J296,0)</f>
        <v>0</v>
      </c>
      <c r="BJ296" s="16" t="s">
        <v>21</v>
      </c>
      <c r="BK296" s="220">
        <f>ROUND(I296*H296,2)</f>
        <v>0</v>
      </c>
      <c r="BL296" s="16" t="s">
        <v>157</v>
      </c>
      <c r="BM296" s="219" t="s">
        <v>417</v>
      </c>
    </row>
    <row r="297" s="2" customFormat="1">
      <c r="A297" s="38"/>
      <c r="B297" s="39"/>
      <c r="C297" s="40"/>
      <c r="D297" s="228" t="s">
        <v>418</v>
      </c>
      <c r="E297" s="40"/>
      <c r="F297" s="249" t="s">
        <v>419</v>
      </c>
      <c r="G297" s="40"/>
      <c r="H297" s="40"/>
      <c r="I297" s="223"/>
      <c r="J297" s="40"/>
      <c r="K297" s="40"/>
      <c r="L297" s="44"/>
      <c r="M297" s="224"/>
      <c r="N297" s="225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6" t="s">
        <v>418</v>
      </c>
      <c r="AU297" s="16" t="s">
        <v>90</v>
      </c>
    </row>
    <row r="298" s="13" customFormat="1">
      <c r="A298" s="13"/>
      <c r="B298" s="226"/>
      <c r="C298" s="227"/>
      <c r="D298" s="228" t="s">
        <v>161</v>
      </c>
      <c r="E298" s="229" t="s">
        <v>41</v>
      </c>
      <c r="F298" s="230" t="s">
        <v>21</v>
      </c>
      <c r="G298" s="227"/>
      <c r="H298" s="231">
        <v>1</v>
      </c>
      <c r="I298" s="232"/>
      <c r="J298" s="227"/>
      <c r="K298" s="227"/>
      <c r="L298" s="233"/>
      <c r="M298" s="234"/>
      <c r="N298" s="235"/>
      <c r="O298" s="235"/>
      <c r="P298" s="235"/>
      <c r="Q298" s="235"/>
      <c r="R298" s="235"/>
      <c r="S298" s="235"/>
      <c r="T298" s="23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7" t="s">
        <v>161</v>
      </c>
      <c r="AU298" s="237" t="s">
        <v>90</v>
      </c>
      <c r="AV298" s="13" t="s">
        <v>90</v>
      </c>
      <c r="AW298" s="13" t="s">
        <v>42</v>
      </c>
      <c r="AX298" s="13" t="s">
        <v>81</v>
      </c>
      <c r="AY298" s="237" t="s">
        <v>150</v>
      </c>
    </row>
    <row r="299" s="14" customFormat="1">
      <c r="A299" s="14"/>
      <c r="B299" s="238"/>
      <c r="C299" s="239"/>
      <c r="D299" s="228" t="s">
        <v>161</v>
      </c>
      <c r="E299" s="240" t="s">
        <v>41</v>
      </c>
      <c r="F299" s="241" t="s">
        <v>167</v>
      </c>
      <c r="G299" s="239"/>
      <c r="H299" s="242">
        <v>1</v>
      </c>
      <c r="I299" s="243"/>
      <c r="J299" s="239"/>
      <c r="K299" s="239"/>
      <c r="L299" s="244"/>
      <c r="M299" s="245"/>
      <c r="N299" s="246"/>
      <c r="O299" s="246"/>
      <c r="P299" s="246"/>
      <c r="Q299" s="246"/>
      <c r="R299" s="246"/>
      <c r="S299" s="246"/>
      <c r="T299" s="247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8" t="s">
        <v>161</v>
      </c>
      <c r="AU299" s="248" t="s">
        <v>90</v>
      </c>
      <c r="AV299" s="14" t="s">
        <v>157</v>
      </c>
      <c r="AW299" s="14" t="s">
        <v>42</v>
      </c>
      <c r="AX299" s="14" t="s">
        <v>21</v>
      </c>
      <c r="AY299" s="248" t="s">
        <v>150</v>
      </c>
    </row>
    <row r="300" s="2" customFormat="1" ht="33" customHeight="1">
      <c r="A300" s="38"/>
      <c r="B300" s="39"/>
      <c r="C300" s="207" t="s">
        <v>420</v>
      </c>
      <c r="D300" s="207" t="s">
        <v>153</v>
      </c>
      <c r="E300" s="208" t="s">
        <v>421</v>
      </c>
      <c r="F300" s="209" t="s">
        <v>422</v>
      </c>
      <c r="G300" s="210" t="s">
        <v>423</v>
      </c>
      <c r="H300" s="211">
        <v>189.833</v>
      </c>
      <c r="I300" s="212"/>
      <c r="J300" s="213">
        <f>ROUND(I300*H300,2)</f>
        <v>0</v>
      </c>
      <c r="K300" s="214"/>
      <c r="L300" s="44"/>
      <c r="M300" s="215" t="s">
        <v>41</v>
      </c>
      <c r="N300" s="216" t="s">
        <v>52</v>
      </c>
      <c r="O300" s="84"/>
      <c r="P300" s="217">
        <f>O300*H300</f>
        <v>0</v>
      </c>
      <c r="Q300" s="217">
        <v>0</v>
      </c>
      <c r="R300" s="217">
        <f>Q300*H300</f>
        <v>0</v>
      </c>
      <c r="S300" s="217">
        <v>0</v>
      </c>
      <c r="T300" s="21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19" t="s">
        <v>157</v>
      </c>
      <c r="AT300" s="219" t="s">
        <v>153</v>
      </c>
      <c r="AU300" s="219" t="s">
        <v>90</v>
      </c>
      <c r="AY300" s="16" t="s">
        <v>150</v>
      </c>
      <c r="BE300" s="220">
        <f>IF(N300="základní",J300,0)</f>
        <v>0</v>
      </c>
      <c r="BF300" s="220">
        <f>IF(N300="snížená",J300,0)</f>
        <v>0</v>
      </c>
      <c r="BG300" s="220">
        <f>IF(N300="zákl. přenesená",J300,0)</f>
        <v>0</v>
      </c>
      <c r="BH300" s="220">
        <f>IF(N300="sníž. přenesená",J300,0)</f>
        <v>0</v>
      </c>
      <c r="BI300" s="220">
        <f>IF(N300="nulová",J300,0)</f>
        <v>0</v>
      </c>
      <c r="BJ300" s="16" t="s">
        <v>21</v>
      </c>
      <c r="BK300" s="220">
        <f>ROUND(I300*H300,2)</f>
        <v>0</v>
      </c>
      <c r="BL300" s="16" t="s">
        <v>157</v>
      </c>
      <c r="BM300" s="219" t="s">
        <v>424</v>
      </c>
    </row>
    <row r="301" s="2" customFormat="1">
      <c r="A301" s="38"/>
      <c r="B301" s="39"/>
      <c r="C301" s="40"/>
      <c r="D301" s="221" t="s">
        <v>159</v>
      </c>
      <c r="E301" s="40"/>
      <c r="F301" s="222" t="s">
        <v>425</v>
      </c>
      <c r="G301" s="40"/>
      <c r="H301" s="40"/>
      <c r="I301" s="223"/>
      <c r="J301" s="40"/>
      <c r="K301" s="40"/>
      <c r="L301" s="44"/>
      <c r="M301" s="224"/>
      <c r="N301" s="225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6" t="s">
        <v>159</v>
      </c>
      <c r="AU301" s="16" t="s">
        <v>90</v>
      </c>
    </row>
    <row r="302" s="13" customFormat="1">
      <c r="A302" s="13"/>
      <c r="B302" s="226"/>
      <c r="C302" s="227"/>
      <c r="D302" s="228" t="s">
        <v>161</v>
      </c>
      <c r="E302" s="229" t="s">
        <v>41</v>
      </c>
      <c r="F302" s="230" t="s">
        <v>426</v>
      </c>
      <c r="G302" s="227"/>
      <c r="H302" s="231">
        <v>189.833</v>
      </c>
      <c r="I302" s="232"/>
      <c r="J302" s="227"/>
      <c r="K302" s="227"/>
      <c r="L302" s="233"/>
      <c r="M302" s="234"/>
      <c r="N302" s="235"/>
      <c r="O302" s="235"/>
      <c r="P302" s="235"/>
      <c r="Q302" s="235"/>
      <c r="R302" s="235"/>
      <c r="S302" s="235"/>
      <c r="T302" s="23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7" t="s">
        <v>161</v>
      </c>
      <c r="AU302" s="237" t="s">
        <v>90</v>
      </c>
      <c r="AV302" s="13" t="s">
        <v>90</v>
      </c>
      <c r="AW302" s="13" t="s">
        <v>42</v>
      </c>
      <c r="AX302" s="13" t="s">
        <v>81</v>
      </c>
      <c r="AY302" s="237" t="s">
        <v>150</v>
      </c>
    </row>
    <row r="303" s="14" customFormat="1">
      <c r="A303" s="14"/>
      <c r="B303" s="238"/>
      <c r="C303" s="239"/>
      <c r="D303" s="228" t="s">
        <v>161</v>
      </c>
      <c r="E303" s="240" t="s">
        <v>41</v>
      </c>
      <c r="F303" s="241" t="s">
        <v>167</v>
      </c>
      <c r="G303" s="239"/>
      <c r="H303" s="242">
        <v>189.833</v>
      </c>
      <c r="I303" s="243"/>
      <c r="J303" s="239"/>
      <c r="K303" s="239"/>
      <c r="L303" s="244"/>
      <c r="M303" s="245"/>
      <c r="N303" s="246"/>
      <c r="O303" s="246"/>
      <c r="P303" s="246"/>
      <c r="Q303" s="246"/>
      <c r="R303" s="246"/>
      <c r="S303" s="246"/>
      <c r="T303" s="247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8" t="s">
        <v>161</v>
      </c>
      <c r="AU303" s="248" t="s">
        <v>90</v>
      </c>
      <c r="AV303" s="14" t="s">
        <v>157</v>
      </c>
      <c r="AW303" s="14" t="s">
        <v>42</v>
      </c>
      <c r="AX303" s="14" t="s">
        <v>21</v>
      </c>
      <c r="AY303" s="248" t="s">
        <v>150</v>
      </c>
    </row>
    <row r="304" s="2" customFormat="1" ht="24.15" customHeight="1">
      <c r="A304" s="38"/>
      <c r="B304" s="39"/>
      <c r="C304" s="207" t="s">
        <v>427</v>
      </c>
      <c r="D304" s="207" t="s">
        <v>153</v>
      </c>
      <c r="E304" s="208" t="s">
        <v>428</v>
      </c>
      <c r="F304" s="209" t="s">
        <v>429</v>
      </c>
      <c r="G304" s="210" t="s">
        <v>423</v>
      </c>
      <c r="H304" s="211">
        <v>189.833</v>
      </c>
      <c r="I304" s="212"/>
      <c r="J304" s="213">
        <f>ROUND(I304*H304,2)</f>
        <v>0</v>
      </c>
      <c r="K304" s="214"/>
      <c r="L304" s="44"/>
      <c r="M304" s="215" t="s">
        <v>41</v>
      </c>
      <c r="N304" s="216" t="s">
        <v>52</v>
      </c>
      <c r="O304" s="84"/>
      <c r="P304" s="217">
        <f>O304*H304</f>
        <v>0</v>
      </c>
      <c r="Q304" s="217">
        <v>0</v>
      </c>
      <c r="R304" s="217">
        <f>Q304*H304</f>
        <v>0</v>
      </c>
      <c r="S304" s="217">
        <v>0</v>
      </c>
      <c r="T304" s="218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19" t="s">
        <v>157</v>
      </c>
      <c r="AT304" s="219" t="s">
        <v>153</v>
      </c>
      <c r="AU304" s="219" t="s">
        <v>90</v>
      </c>
      <c r="AY304" s="16" t="s">
        <v>150</v>
      </c>
      <c r="BE304" s="220">
        <f>IF(N304="základní",J304,0)</f>
        <v>0</v>
      </c>
      <c r="BF304" s="220">
        <f>IF(N304="snížená",J304,0)</f>
        <v>0</v>
      </c>
      <c r="BG304" s="220">
        <f>IF(N304="zákl. přenesená",J304,0)</f>
        <v>0</v>
      </c>
      <c r="BH304" s="220">
        <f>IF(N304="sníž. přenesená",J304,0)</f>
        <v>0</v>
      </c>
      <c r="BI304" s="220">
        <f>IF(N304="nulová",J304,0)</f>
        <v>0</v>
      </c>
      <c r="BJ304" s="16" t="s">
        <v>21</v>
      </c>
      <c r="BK304" s="220">
        <f>ROUND(I304*H304,2)</f>
        <v>0</v>
      </c>
      <c r="BL304" s="16" t="s">
        <v>157</v>
      </c>
      <c r="BM304" s="219" t="s">
        <v>430</v>
      </c>
    </row>
    <row r="305" s="2" customFormat="1">
      <c r="A305" s="38"/>
      <c r="B305" s="39"/>
      <c r="C305" s="40"/>
      <c r="D305" s="221" t="s">
        <v>159</v>
      </c>
      <c r="E305" s="40"/>
      <c r="F305" s="222" t="s">
        <v>431</v>
      </c>
      <c r="G305" s="40"/>
      <c r="H305" s="40"/>
      <c r="I305" s="223"/>
      <c r="J305" s="40"/>
      <c r="K305" s="40"/>
      <c r="L305" s="44"/>
      <c r="M305" s="224"/>
      <c r="N305" s="225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6" t="s">
        <v>159</v>
      </c>
      <c r="AU305" s="16" t="s">
        <v>90</v>
      </c>
    </row>
    <row r="306" s="13" customFormat="1">
      <c r="A306" s="13"/>
      <c r="B306" s="226"/>
      <c r="C306" s="227"/>
      <c r="D306" s="228" t="s">
        <v>161</v>
      </c>
      <c r="E306" s="229" t="s">
        <v>41</v>
      </c>
      <c r="F306" s="230" t="s">
        <v>426</v>
      </c>
      <c r="G306" s="227"/>
      <c r="H306" s="231">
        <v>189.833</v>
      </c>
      <c r="I306" s="232"/>
      <c r="J306" s="227"/>
      <c r="K306" s="227"/>
      <c r="L306" s="233"/>
      <c r="M306" s="234"/>
      <c r="N306" s="235"/>
      <c r="O306" s="235"/>
      <c r="P306" s="235"/>
      <c r="Q306" s="235"/>
      <c r="R306" s="235"/>
      <c r="S306" s="235"/>
      <c r="T306" s="23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7" t="s">
        <v>161</v>
      </c>
      <c r="AU306" s="237" t="s">
        <v>90</v>
      </c>
      <c r="AV306" s="13" t="s">
        <v>90</v>
      </c>
      <c r="AW306" s="13" t="s">
        <v>42</v>
      </c>
      <c r="AX306" s="13" t="s">
        <v>81</v>
      </c>
      <c r="AY306" s="237" t="s">
        <v>150</v>
      </c>
    </row>
    <row r="307" s="14" customFormat="1">
      <c r="A307" s="14"/>
      <c r="B307" s="238"/>
      <c r="C307" s="239"/>
      <c r="D307" s="228" t="s">
        <v>161</v>
      </c>
      <c r="E307" s="240" t="s">
        <v>41</v>
      </c>
      <c r="F307" s="241" t="s">
        <v>167</v>
      </c>
      <c r="G307" s="239"/>
      <c r="H307" s="242">
        <v>189.833</v>
      </c>
      <c r="I307" s="243"/>
      <c r="J307" s="239"/>
      <c r="K307" s="239"/>
      <c r="L307" s="244"/>
      <c r="M307" s="245"/>
      <c r="N307" s="246"/>
      <c r="O307" s="246"/>
      <c r="P307" s="246"/>
      <c r="Q307" s="246"/>
      <c r="R307" s="246"/>
      <c r="S307" s="246"/>
      <c r="T307" s="247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8" t="s">
        <v>161</v>
      </c>
      <c r="AU307" s="248" t="s">
        <v>90</v>
      </c>
      <c r="AV307" s="14" t="s">
        <v>157</v>
      </c>
      <c r="AW307" s="14" t="s">
        <v>42</v>
      </c>
      <c r="AX307" s="14" t="s">
        <v>21</v>
      </c>
      <c r="AY307" s="248" t="s">
        <v>150</v>
      </c>
    </row>
    <row r="308" s="2" customFormat="1" ht="24.15" customHeight="1">
      <c r="A308" s="38"/>
      <c r="B308" s="39"/>
      <c r="C308" s="207" t="s">
        <v>432</v>
      </c>
      <c r="D308" s="207" t="s">
        <v>153</v>
      </c>
      <c r="E308" s="208" t="s">
        <v>433</v>
      </c>
      <c r="F308" s="209" t="s">
        <v>434</v>
      </c>
      <c r="G308" s="210" t="s">
        <v>423</v>
      </c>
      <c r="H308" s="211">
        <v>1898.3299999999999</v>
      </c>
      <c r="I308" s="212"/>
      <c r="J308" s="213">
        <f>ROUND(I308*H308,2)</f>
        <v>0</v>
      </c>
      <c r="K308" s="214"/>
      <c r="L308" s="44"/>
      <c r="M308" s="215" t="s">
        <v>41</v>
      </c>
      <c r="N308" s="216" t="s">
        <v>52</v>
      </c>
      <c r="O308" s="84"/>
      <c r="P308" s="217">
        <f>O308*H308</f>
        <v>0</v>
      </c>
      <c r="Q308" s="217">
        <v>0</v>
      </c>
      <c r="R308" s="217">
        <f>Q308*H308</f>
        <v>0</v>
      </c>
      <c r="S308" s="217">
        <v>0</v>
      </c>
      <c r="T308" s="218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19" t="s">
        <v>157</v>
      </c>
      <c r="AT308" s="219" t="s">
        <v>153</v>
      </c>
      <c r="AU308" s="219" t="s">
        <v>90</v>
      </c>
      <c r="AY308" s="16" t="s">
        <v>150</v>
      </c>
      <c r="BE308" s="220">
        <f>IF(N308="základní",J308,0)</f>
        <v>0</v>
      </c>
      <c r="BF308" s="220">
        <f>IF(N308="snížená",J308,0)</f>
        <v>0</v>
      </c>
      <c r="BG308" s="220">
        <f>IF(N308="zákl. přenesená",J308,0)</f>
        <v>0</v>
      </c>
      <c r="BH308" s="220">
        <f>IF(N308="sníž. přenesená",J308,0)</f>
        <v>0</v>
      </c>
      <c r="BI308" s="220">
        <f>IF(N308="nulová",J308,0)</f>
        <v>0</v>
      </c>
      <c r="BJ308" s="16" t="s">
        <v>21</v>
      </c>
      <c r="BK308" s="220">
        <f>ROUND(I308*H308,2)</f>
        <v>0</v>
      </c>
      <c r="BL308" s="16" t="s">
        <v>157</v>
      </c>
      <c r="BM308" s="219" t="s">
        <v>435</v>
      </c>
    </row>
    <row r="309" s="2" customFormat="1">
      <c r="A309" s="38"/>
      <c r="B309" s="39"/>
      <c r="C309" s="40"/>
      <c r="D309" s="221" t="s">
        <v>159</v>
      </c>
      <c r="E309" s="40"/>
      <c r="F309" s="222" t="s">
        <v>436</v>
      </c>
      <c r="G309" s="40"/>
      <c r="H309" s="40"/>
      <c r="I309" s="223"/>
      <c r="J309" s="40"/>
      <c r="K309" s="40"/>
      <c r="L309" s="44"/>
      <c r="M309" s="224"/>
      <c r="N309" s="225"/>
      <c r="O309" s="84"/>
      <c r="P309" s="84"/>
      <c r="Q309" s="84"/>
      <c r="R309" s="84"/>
      <c r="S309" s="84"/>
      <c r="T309" s="85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6" t="s">
        <v>159</v>
      </c>
      <c r="AU309" s="16" t="s">
        <v>90</v>
      </c>
    </row>
    <row r="310" s="13" customFormat="1">
      <c r="A310" s="13"/>
      <c r="B310" s="226"/>
      <c r="C310" s="227"/>
      <c r="D310" s="228" t="s">
        <v>161</v>
      </c>
      <c r="E310" s="229" t="s">
        <v>41</v>
      </c>
      <c r="F310" s="230" t="s">
        <v>437</v>
      </c>
      <c r="G310" s="227"/>
      <c r="H310" s="231">
        <v>1898.3299999999999</v>
      </c>
      <c r="I310" s="232"/>
      <c r="J310" s="227"/>
      <c r="K310" s="227"/>
      <c r="L310" s="233"/>
      <c r="M310" s="234"/>
      <c r="N310" s="235"/>
      <c r="O310" s="235"/>
      <c r="P310" s="235"/>
      <c r="Q310" s="235"/>
      <c r="R310" s="235"/>
      <c r="S310" s="235"/>
      <c r="T310" s="23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7" t="s">
        <v>161</v>
      </c>
      <c r="AU310" s="237" t="s">
        <v>90</v>
      </c>
      <c r="AV310" s="13" t="s">
        <v>90</v>
      </c>
      <c r="AW310" s="13" t="s">
        <v>42</v>
      </c>
      <c r="AX310" s="13" t="s">
        <v>81</v>
      </c>
      <c r="AY310" s="237" t="s">
        <v>150</v>
      </c>
    </row>
    <row r="311" s="14" customFormat="1">
      <c r="A311" s="14"/>
      <c r="B311" s="238"/>
      <c r="C311" s="239"/>
      <c r="D311" s="228" t="s">
        <v>161</v>
      </c>
      <c r="E311" s="240" t="s">
        <v>41</v>
      </c>
      <c r="F311" s="241" t="s">
        <v>167</v>
      </c>
      <c r="G311" s="239"/>
      <c r="H311" s="242">
        <v>1898.3299999999999</v>
      </c>
      <c r="I311" s="243"/>
      <c r="J311" s="239"/>
      <c r="K311" s="239"/>
      <c r="L311" s="244"/>
      <c r="M311" s="245"/>
      <c r="N311" s="246"/>
      <c r="O311" s="246"/>
      <c r="P311" s="246"/>
      <c r="Q311" s="246"/>
      <c r="R311" s="246"/>
      <c r="S311" s="246"/>
      <c r="T311" s="247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8" t="s">
        <v>161</v>
      </c>
      <c r="AU311" s="248" t="s">
        <v>90</v>
      </c>
      <c r="AV311" s="14" t="s">
        <v>157</v>
      </c>
      <c r="AW311" s="14" t="s">
        <v>42</v>
      </c>
      <c r="AX311" s="14" t="s">
        <v>21</v>
      </c>
      <c r="AY311" s="248" t="s">
        <v>150</v>
      </c>
    </row>
    <row r="312" s="2" customFormat="1" ht="16.5" customHeight="1">
      <c r="A312" s="38"/>
      <c r="B312" s="39"/>
      <c r="C312" s="207" t="s">
        <v>438</v>
      </c>
      <c r="D312" s="207" t="s">
        <v>153</v>
      </c>
      <c r="E312" s="208" t="s">
        <v>439</v>
      </c>
      <c r="F312" s="209" t="s">
        <v>440</v>
      </c>
      <c r="G312" s="210" t="s">
        <v>215</v>
      </c>
      <c r="H312" s="211">
        <v>189.833</v>
      </c>
      <c r="I312" s="212"/>
      <c r="J312" s="213">
        <f>ROUND(I312*H312,2)</f>
        <v>0</v>
      </c>
      <c r="K312" s="214"/>
      <c r="L312" s="44"/>
      <c r="M312" s="215" t="s">
        <v>41</v>
      </c>
      <c r="N312" s="216" t="s">
        <v>52</v>
      </c>
      <c r="O312" s="84"/>
      <c r="P312" s="217">
        <f>O312*H312</f>
        <v>0</v>
      </c>
      <c r="Q312" s="217">
        <v>0</v>
      </c>
      <c r="R312" s="217">
        <f>Q312*H312</f>
        <v>0</v>
      </c>
      <c r="S312" s="217">
        <v>0</v>
      </c>
      <c r="T312" s="21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19" t="s">
        <v>157</v>
      </c>
      <c r="AT312" s="219" t="s">
        <v>153</v>
      </c>
      <c r="AU312" s="219" t="s">
        <v>90</v>
      </c>
      <c r="AY312" s="16" t="s">
        <v>150</v>
      </c>
      <c r="BE312" s="220">
        <f>IF(N312="základní",J312,0)</f>
        <v>0</v>
      </c>
      <c r="BF312" s="220">
        <f>IF(N312="snížená",J312,0)</f>
        <v>0</v>
      </c>
      <c r="BG312" s="220">
        <f>IF(N312="zákl. přenesená",J312,0)</f>
        <v>0</v>
      </c>
      <c r="BH312" s="220">
        <f>IF(N312="sníž. přenesená",J312,0)</f>
        <v>0</v>
      </c>
      <c r="BI312" s="220">
        <f>IF(N312="nulová",J312,0)</f>
        <v>0</v>
      </c>
      <c r="BJ312" s="16" t="s">
        <v>21</v>
      </c>
      <c r="BK312" s="220">
        <f>ROUND(I312*H312,2)</f>
        <v>0</v>
      </c>
      <c r="BL312" s="16" t="s">
        <v>157</v>
      </c>
      <c r="BM312" s="219" t="s">
        <v>441</v>
      </c>
    </row>
    <row r="313" s="13" customFormat="1">
      <c r="A313" s="13"/>
      <c r="B313" s="226"/>
      <c r="C313" s="227"/>
      <c r="D313" s="228" t="s">
        <v>161</v>
      </c>
      <c r="E313" s="229" t="s">
        <v>41</v>
      </c>
      <c r="F313" s="230" t="s">
        <v>426</v>
      </c>
      <c r="G313" s="227"/>
      <c r="H313" s="231">
        <v>189.833</v>
      </c>
      <c r="I313" s="232"/>
      <c r="J313" s="227"/>
      <c r="K313" s="227"/>
      <c r="L313" s="233"/>
      <c r="M313" s="234"/>
      <c r="N313" s="235"/>
      <c r="O313" s="235"/>
      <c r="P313" s="235"/>
      <c r="Q313" s="235"/>
      <c r="R313" s="235"/>
      <c r="S313" s="235"/>
      <c r="T313" s="23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7" t="s">
        <v>161</v>
      </c>
      <c r="AU313" s="237" t="s">
        <v>90</v>
      </c>
      <c r="AV313" s="13" t="s">
        <v>90</v>
      </c>
      <c r="AW313" s="13" t="s">
        <v>42</v>
      </c>
      <c r="AX313" s="13" t="s">
        <v>81</v>
      </c>
      <c r="AY313" s="237" t="s">
        <v>150</v>
      </c>
    </row>
    <row r="314" s="14" customFormat="1">
      <c r="A314" s="14"/>
      <c r="B314" s="238"/>
      <c r="C314" s="239"/>
      <c r="D314" s="228" t="s">
        <v>161</v>
      </c>
      <c r="E314" s="240" t="s">
        <v>41</v>
      </c>
      <c r="F314" s="241" t="s">
        <v>167</v>
      </c>
      <c r="G314" s="239"/>
      <c r="H314" s="242">
        <v>189.833</v>
      </c>
      <c r="I314" s="243"/>
      <c r="J314" s="239"/>
      <c r="K314" s="239"/>
      <c r="L314" s="244"/>
      <c r="M314" s="245"/>
      <c r="N314" s="246"/>
      <c r="O314" s="246"/>
      <c r="P314" s="246"/>
      <c r="Q314" s="246"/>
      <c r="R314" s="246"/>
      <c r="S314" s="246"/>
      <c r="T314" s="247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8" t="s">
        <v>161</v>
      </c>
      <c r="AU314" s="248" t="s">
        <v>90</v>
      </c>
      <c r="AV314" s="14" t="s">
        <v>157</v>
      </c>
      <c r="AW314" s="14" t="s">
        <v>42</v>
      </c>
      <c r="AX314" s="14" t="s">
        <v>21</v>
      </c>
      <c r="AY314" s="248" t="s">
        <v>150</v>
      </c>
    </row>
    <row r="315" s="12" customFormat="1" ht="22.8" customHeight="1">
      <c r="A315" s="12"/>
      <c r="B315" s="191"/>
      <c r="C315" s="192"/>
      <c r="D315" s="193" t="s">
        <v>80</v>
      </c>
      <c r="E315" s="205" t="s">
        <v>21</v>
      </c>
      <c r="F315" s="205" t="s">
        <v>442</v>
      </c>
      <c r="G315" s="192"/>
      <c r="H315" s="192"/>
      <c r="I315" s="195"/>
      <c r="J315" s="206">
        <f>BK315</f>
        <v>0</v>
      </c>
      <c r="K315" s="192"/>
      <c r="L315" s="197"/>
      <c r="M315" s="198"/>
      <c r="N315" s="199"/>
      <c r="O315" s="199"/>
      <c r="P315" s="200">
        <f>SUM(P316:P335)</f>
        <v>0</v>
      </c>
      <c r="Q315" s="199"/>
      <c r="R315" s="200">
        <f>SUM(R316:R335)</f>
        <v>0</v>
      </c>
      <c r="S315" s="199"/>
      <c r="T315" s="201">
        <f>SUM(T316:T335)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02" t="s">
        <v>21</v>
      </c>
      <c r="AT315" s="203" t="s">
        <v>80</v>
      </c>
      <c r="AU315" s="203" t="s">
        <v>21</v>
      </c>
      <c r="AY315" s="202" t="s">
        <v>150</v>
      </c>
      <c r="BK315" s="204">
        <f>SUM(BK316:BK335)</f>
        <v>0</v>
      </c>
    </row>
    <row r="316" s="2" customFormat="1" ht="16.5" customHeight="1">
      <c r="A316" s="38"/>
      <c r="B316" s="39"/>
      <c r="C316" s="207" t="s">
        <v>443</v>
      </c>
      <c r="D316" s="207" t="s">
        <v>153</v>
      </c>
      <c r="E316" s="208" t="s">
        <v>444</v>
      </c>
      <c r="F316" s="209" t="s">
        <v>445</v>
      </c>
      <c r="G316" s="210" t="s">
        <v>215</v>
      </c>
      <c r="H316" s="211">
        <v>4.2130000000000001</v>
      </c>
      <c r="I316" s="212"/>
      <c r="J316" s="213">
        <f>ROUND(I316*H316,2)</f>
        <v>0</v>
      </c>
      <c r="K316" s="214"/>
      <c r="L316" s="44"/>
      <c r="M316" s="215" t="s">
        <v>41</v>
      </c>
      <c r="N316" s="216" t="s">
        <v>52</v>
      </c>
      <c r="O316" s="84"/>
      <c r="P316" s="217">
        <f>O316*H316</f>
        <v>0</v>
      </c>
      <c r="Q316" s="217">
        <v>0</v>
      </c>
      <c r="R316" s="217">
        <f>Q316*H316</f>
        <v>0</v>
      </c>
      <c r="S316" s="217">
        <v>0</v>
      </c>
      <c r="T316" s="21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9" t="s">
        <v>157</v>
      </c>
      <c r="AT316" s="219" t="s">
        <v>153</v>
      </c>
      <c r="AU316" s="219" t="s">
        <v>90</v>
      </c>
      <c r="AY316" s="16" t="s">
        <v>150</v>
      </c>
      <c r="BE316" s="220">
        <f>IF(N316="základní",J316,0)</f>
        <v>0</v>
      </c>
      <c r="BF316" s="220">
        <f>IF(N316="snížená",J316,0)</f>
        <v>0</v>
      </c>
      <c r="BG316" s="220">
        <f>IF(N316="zákl. přenesená",J316,0)</f>
        <v>0</v>
      </c>
      <c r="BH316" s="220">
        <f>IF(N316="sníž. přenesená",J316,0)</f>
        <v>0</v>
      </c>
      <c r="BI316" s="220">
        <f>IF(N316="nulová",J316,0)</f>
        <v>0</v>
      </c>
      <c r="BJ316" s="16" t="s">
        <v>21</v>
      </c>
      <c r="BK316" s="220">
        <f>ROUND(I316*H316,2)</f>
        <v>0</v>
      </c>
      <c r="BL316" s="16" t="s">
        <v>157</v>
      </c>
      <c r="BM316" s="219" t="s">
        <v>446</v>
      </c>
    </row>
    <row r="317" s="13" customFormat="1">
      <c r="A317" s="13"/>
      <c r="B317" s="226"/>
      <c r="C317" s="227"/>
      <c r="D317" s="228" t="s">
        <v>161</v>
      </c>
      <c r="E317" s="229" t="s">
        <v>41</v>
      </c>
      <c r="F317" s="230" t="s">
        <v>447</v>
      </c>
      <c r="G317" s="227"/>
      <c r="H317" s="231">
        <v>0.192</v>
      </c>
      <c r="I317" s="232"/>
      <c r="J317" s="227"/>
      <c r="K317" s="227"/>
      <c r="L317" s="233"/>
      <c r="M317" s="234"/>
      <c r="N317" s="235"/>
      <c r="O317" s="235"/>
      <c r="P317" s="235"/>
      <c r="Q317" s="235"/>
      <c r="R317" s="235"/>
      <c r="S317" s="235"/>
      <c r="T317" s="23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7" t="s">
        <v>161</v>
      </c>
      <c r="AU317" s="237" t="s">
        <v>90</v>
      </c>
      <c r="AV317" s="13" t="s">
        <v>90</v>
      </c>
      <c r="AW317" s="13" t="s">
        <v>42</v>
      </c>
      <c r="AX317" s="13" t="s">
        <v>81</v>
      </c>
      <c r="AY317" s="237" t="s">
        <v>150</v>
      </c>
    </row>
    <row r="318" s="13" customFormat="1">
      <c r="A318" s="13"/>
      <c r="B318" s="226"/>
      <c r="C318" s="227"/>
      <c r="D318" s="228" t="s">
        <v>161</v>
      </c>
      <c r="E318" s="229" t="s">
        <v>41</v>
      </c>
      <c r="F318" s="230" t="s">
        <v>448</v>
      </c>
      <c r="G318" s="227"/>
      <c r="H318" s="231">
        <v>3.0779999999999998</v>
      </c>
      <c r="I318" s="232"/>
      <c r="J318" s="227"/>
      <c r="K318" s="227"/>
      <c r="L318" s="233"/>
      <c r="M318" s="234"/>
      <c r="N318" s="235"/>
      <c r="O318" s="235"/>
      <c r="P318" s="235"/>
      <c r="Q318" s="235"/>
      <c r="R318" s="235"/>
      <c r="S318" s="235"/>
      <c r="T318" s="23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7" t="s">
        <v>161</v>
      </c>
      <c r="AU318" s="237" t="s">
        <v>90</v>
      </c>
      <c r="AV318" s="13" t="s">
        <v>90</v>
      </c>
      <c r="AW318" s="13" t="s">
        <v>42</v>
      </c>
      <c r="AX318" s="13" t="s">
        <v>81</v>
      </c>
      <c r="AY318" s="237" t="s">
        <v>150</v>
      </c>
    </row>
    <row r="319" s="13" customFormat="1">
      <c r="A319" s="13"/>
      <c r="B319" s="226"/>
      <c r="C319" s="227"/>
      <c r="D319" s="228" t="s">
        <v>161</v>
      </c>
      <c r="E319" s="229" t="s">
        <v>41</v>
      </c>
      <c r="F319" s="230" t="s">
        <v>449</v>
      </c>
      <c r="G319" s="227"/>
      <c r="H319" s="231">
        <v>0.94299999999999995</v>
      </c>
      <c r="I319" s="232"/>
      <c r="J319" s="227"/>
      <c r="K319" s="227"/>
      <c r="L319" s="233"/>
      <c r="M319" s="234"/>
      <c r="N319" s="235"/>
      <c r="O319" s="235"/>
      <c r="P319" s="235"/>
      <c r="Q319" s="235"/>
      <c r="R319" s="235"/>
      <c r="S319" s="235"/>
      <c r="T319" s="23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7" t="s">
        <v>161</v>
      </c>
      <c r="AU319" s="237" t="s">
        <v>90</v>
      </c>
      <c r="AV319" s="13" t="s">
        <v>90</v>
      </c>
      <c r="AW319" s="13" t="s">
        <v>42</v>
      </c>
      <c r="AX319" s="13" t="s">
        <v>81</v>
      </c>
      <c r="AY319" s="237" t="s">
        <v>150</v>
      </c>
    </row>
    <row r="320" s="14" customFormat="1">
      <c r="A320" s="14"/>
      <c r="B320" s="238"/>
      <c r="C320" s="239"/>
      <c r="D320" s="228" t="s">
        <v>161</v>
      </c>
      <c r="E320" s="240" t="s">
        <v>41</v>
      </c>
      <c r="F320" s="241" t="s">
        <v>167</v>
      </c>
      <c r="G320" s="239"/>
      <c r="H320" s="242">
        <v>4.2130000000000001</v>
      </c>
      <c r="I320" s="243"/>
      <c r="J320" s="239"/>
      <c r="K320" s="239"/>
      <c r="L320" s="244"/>
      <c r="M320" s="245"/>
      <c r="N320" s="246"/>
      <c r="O320" s="246"/>
      <c r="P320" s="246"/>
      <c r="Q320" s="246"/>
      <c r="R320" s="246"/>
      <c r="S320" s="246"/>
      <c r="T320" s="247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8" t="s">
        <v>161</v>
      </c>
      <c r="AU320" s="248" t="s">
        <v>90</v>
      </c>
      <c r="AV320" s="14" t="s">
        <v>157</v>
      </c>
      <c r="AW320" s="14" t="s">
        <v>42</v>
      </c>
      <c r="AX320" s="14" t="s">
        <v>21</v>
      </c>
      <c r="AY320" s="248" t="s">
        <v>150</v>
      </c>
    </row>
    <row r="321" s="2" customFormat="1" ht="24.15" customHeight="1">
      <c r="A321" s="38"/>
      <c r="B321" s="39"/>
      <c r="C321" s="207" t="s">
        <v>29</v>
      </c>
      <c r="D321" s="207" t="s">
        <v>153</v>
      </c>
      <c r="E321" s="208" t="s">
        <v>450</v>
      </c>
      <c r="F321" s="209" t="s">
        <v>451</v>
      </c>
      <c r="G321" s="210" t="s">
        <v>215</v>
      </c>
      <c r="H321" s="211">
        <v>4.2140000000000004</v>
      </c>
      <c r="I321" s="212"/>
      <c r="J321" s="213">
        <f>ROUND(I321*H321,2)</f>
        <v>0</v>
      </c>
      <c r="K321" s="214"/>
      <c r="L321" s="44"/>
      <c r="M321" s="215" t="s">
        <v>41</v>
      </c>
      <c r="N321" s="216" t="s">
        <v>52</v>
      </c>
      <c r="O321" s="84"/>
      <c r="P321" s="217">
        <f>O321*H321</f>
        <v>0</v>
      </c>
      <c r="Q321" s="217">
        <v>0</v>
      </c>
      <c r="R321" s="217">
        <f>Q321*H321</f>
        <v>0</v>
      </c>
      <c r="S321" s="217">
        <v>0</v>
      </c>
      <c r="T321" s="218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19" t="s">
        <v>157</v>
      </c>
      <c r="AT321" s="219" t="s">
        <v>153</v>
      </c>
      <c r="AU321" s="219" t="s">
        <v>90</v>
      </c>
      <c r="AY321" s="16" t="s">
        <v>150</v>
      </c>
      <c r="BE321" s="220">
        <f>IF(N321="základní",J321,0)</f>
        <v>0</v>
      </c>
      <c r="BF321" s="220">
        <f>IF(N321="snížená",J321,0)</f>
        <v>0</v>
      </c>
      <c r="BG321" s="220">
        <f>IF(N321="zákl. přenesená",J321,0)</f>
        <v>0</v>
      </c>
      <c r="BH321" s="220">
        <f>IF(N321="sníž. přenesená",J321,0)</f>
        <v>0</v>
      </c>
      <c r="BI321" s="220">
        <f>IF(N321="nulová",J321,0)</f>
        <v>0</v>
      </c>
      <c r="BJ321" s="16" t="s">
        <v>21</v>
      </c>
      <c r="BK321" s="220">
        <f>ROUND(I321*H321,2)</f>
        <v>0</v>
      </c>
      <c r="BL321" s="16" t="s">
        <v>157</v>
      </c>
      <c r="BM321" s="219" t="s">
        <v>452</v>
      </c>
    </row>
    <row r="322" s="13" customFormat="1">
      <c r="A322" s="13"/>
      <c r="B322" s="226"/>
      <c r="C322" s="227"/>
      <c r="D322" s="228" t="s">
        <v>161</v>
      </c>
      <c r="E322" s="229" t="s">
        <v>41</v>
      </c>
      <c r="F322" s="230" t="s">
        <v>453</v>
      </c>
      <c r="G322" s="227"/>
      <c r="H322" s="231">
        <v>4.2140000000000004</v>
      </c>
      <c r="I322" s="232"/>
      <c r="J322" s="227"/>
      <c r="K322" s="227"/>
      <c r="L322" s="233"/>
      <c r="M322" s="234"/>
      <c r="N322" s="235"/>
      <c r="O322" s="235"/>
      <c r="P322" s="235"/>
      <c r="Q322" s="235"/>
      <c r="R322" s="235"/>
      <c r="S322" s="235"/>
      <c r="T322" s="23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7" t="s">
        <v>161</v>
      </c>
      <c r="AU322" s="237" t="s">
        <v>90</v>
      </c>
      <c r="AV322" s="13" t="s">
        <v>90</v>
      </c>
      <c r="AW322" s="13" t="s">
        <v>42</v>
      </c>
      <c r="AX322" s="13" t="s">
        <v>81</v>
      </c>
      <c r="AY322" s="237" t="s">
        <v>150</v>
      </c>
    </row>
    <row r="323" s="14" customFormat="1">
      <c r="A323" s="14"/>
      <c r="B323" s="238"/>
      <c r="C323" s="239"/>
      <c r="D323" s="228" t="s">
        <v>161</v>
      </c>
      <c r="E323" s="240" t="s">
        <v>41</v>
      </c>
      <c r="F323" s="241" t="s">
        <v>167</v>
      </c>
      <c r="G323" s="239"/>
      <c r="H323" s="242">
        <v>4.2140000000000004</v>
      </c>
      <c r="I323" s="243"/>
      <c r="J323" s="239"/>
      <c r="K323" s="239"/>
      <c r="L323" s="244"/>
      <c r="M323" s="245"/>
      <c r="N323" s="246"/>
      <c r="O323" s="246"/>
      <c r="P323" s="246"/>
      <c r="Q323" s="246"/>
      <c r="R323" s="246"/>
      <c r="S323" s="246"/>
      <c r="T323" s="247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8" t="s">
        <v>161</v>
      </c>
      <c r="AU323" s="248" t="s">
        <v>90</v>
      </c>
      <c r="AV323" s="14" t="s">
        <v>157</v>
      </c>
      <c r="AW323" s="14" t="s">
        <v>42</v>
      </c>
      <c r="AX323" s="14" t="s">
        <v>21</v>
      </c>
      <c r="AY323" s="248" t="s">
        <v>150</v>
      </c>
    </row>
    <row r="324" s="2" customFormat="1" ht="16.5" customHeight="1">
      <c r="A324" s="38"/>
      <c r="B324" s="39"/>
      <c r="C324" s="207" t="s">
        <v>454</v>
      </c>
      <c r="D324" s="207" t="s">
        <v>153</v>
      </c>
      <c r="E324" s="208" t="s">
        <v>455</v>
      </c>
      <c r="F324" s="209" t="s">
        <v>456</v>
      </c>
      <c r="G324" s="210" t="s">
        <v>215</v>
      </c>
      <c r="H324" s="211">
        <v>4.2140000000000004</v>
      </c>
      <c r="I324" s="212"/>
      <c r="J324" s="213">
        <f>ROUND(I324*H324,2)</f>
        <v>0</v>
      </c>
      <c r="K324" s="214"/>
      <c r="L324" s="44"/>
      <c r="M324" s="215" t="s">
        <v>41</v>
      </c>
      <c r="N324" s="216" t="s">
        <v>52</v>
      </c>
      <c r="O324" s="84"/>
      <c r="P324" s="217">
        <f>O324*H324</f>
        <v>0</v>
      </c>
      <c r="Q324" s="217">
        <v>0</v>
      </c>
      <c r="R324" s="217">
        <f>Q324*H324</f>
        <v>0</v>
      </c>
      <c r="S324" s="217">
        <v>0</v>
      </c>
      <c r="T324" s="218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19" t="s">
        <v>157</v>
      </c>
      <c r="AT324" s="219" t="s">
        <v>153</v>
      </c>
      <c r="AU324" s="219" t="s">
        <v>90</v>
      </c>
      <c r="AY324" s="16" t="s">
        <v>150</v>
      </c>
      <c r="BE324" s="220">
        <f>IF(N324="základní",J324,0)</f>
        <v>0</v>
      </c>
      <c r="BF324" s="220">
        <f>IF(N324="snížená",J324,0)</f>
        <v>0</v>
      </c>
      <c r="BG324" s="220">
        <f>IF(N324="zákl. přenesená",J324,0)</f>
        <v>0</v>
      </c>
      <c r="BH324" s="220">
        <f>IF(N324="sníž. přenesená",J324,0)</f>
        <v>0</v>
      </c>
      <c r="BI324" s="220">
        <f>IF(N324="nulová",J324,0)</f>
        <v>0</v>
      </c>
      <c r="BJ324" s="16" t="s">
        <v>21</v>
      </c>
      <c r="BK324" s="220">
        <f>ROUND(I324*H324,2)</f>
        <v>0</v>
      </c>
      <c r="BL324" s="16" t="s">
        <v>157</v>
      </c>
      <c r="BM324" s="219" t="s">
        <v>457</v>
      </c>
    </row>
    <row r="325" s="13" customFormat="1">
      <c r="A325" s="13"/>
      <c r="B325" s="226"/>
      <c r="C325" s="227"/>
      <c r="D325" s="228" t="s">
        <v>161</v>
      </c>
      <c r="E325" s="229" t="s">
        <v>41</v>
      </c>
      <c r="F325" s="230" t="s">
        <v>453</v>
      </c>
      <c r="G325" s="227"/>
      <c r="H325" s="231">
        <v>4.2140000000000004</v>
      </c>
      <c r="I325" s="232"/>
      <c r="J325" s="227"/>
      <c r="K325" s="227"/>
      <c r="L325" s="233"/>
      <c r="M325" s="234"/>
      <c r="N325" s="235"/>
      <c r="O325" s="235"/>
      <c r="P325" s="235"/>
      <c r="Q325" s="235"/>
      <c r="R325" s="235"/>
      <c r="S325" s="235"/>
      <c r="T325" s="23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7" t="s">
        <v>161</v>
      </c>
      <c r="AU325" s="237" t="s">
        <v>90</v>
      </c>
      <c r="AV325" s="13" t="s">
        <v>90</v>
      </c>
      <c r="AW325" s="13" t="s">
        <v>42</v>
      </c>
      <c r="AX325" s="13" t="s">
        <v>81</v>
      </c>
      <c r="AY325" s="237" t="s">
        <v>150</v>
      </c>
    </row>
    <row r="326" s="14" customFormat="1">
      <c r="A326" s="14"/>
      <c r="B326" s="238"/>
      <c r="C326" s="239"/>
      <c r="D326" s="228" t="s">
        <v>161</v>
      </c>
      <c r="E326" s="240" t="s">
        <v>41</v>
      </c>
      <c r="F326" s="241" t="s">
        <v>167</v>
      </c>
      <c r="G326" s="239"/>
      <c r="H326" s="242">
        <v>4.2140000000000004</v>
      </c>
      <c r="I326" s="243"/>
      <c r="J326" s="239"/>
      <c r="K326" s="239"/>
      <c r="L326" s="244"/>
      <c r="M326" s="245"/>
      <c r="N326" s="246"/>
      <c r="O326" s="246"/>
      <c r="P326" s="246"/>
      <c r="Q326" s="246"/>
      <c r="R326" s="246"/>
      <c r="S326" s="246"/>
      <c r="T326" s="247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8" t="s">
        <v>161</v>
      </c>
      <c r="AU326" s="248" t="s">
        <v>90</v>
      </c>
      <c r="AV326" s="14" t="s">
        <v>157</v>
      </c>
      <c r="AW326" s="14" t="s">
        <v>42</v>
      </c>
      <c r="AX326" s="14" t="s">
        <v>21</v>
      </c>
      <c r="AY326" s="248" t="s">
        <v>150</v>
      </c>
    </row>
    <row r="327" s="2" customFormat="1" ht="21.75" customHeight="1">
      <c r="A327" s="38"/>
      <c r="B327" s="39"/>
      <c r="C327" s="207" t="s">
        <v>458</v>
      </c>
      <c r="D327" s="207" t="s">
        <v>153</v>
      </c>
      <c r="E327" s="208" t="s">
        <v>459</v>
      </c>
      <c r="F327" s="209" t="s">
        <v>460</v>
      </c>
      <c r="G327" s="210" t="s">
        <v>215</v>
      </c>
      <c r="H327" s="211">
        <v>4.2140000000000004</v>
      </c>
      <c r="I327" s="212"/>
      <c r="J327" s="213">
        <f>ROUND(I327*H327,2)</f>
        <v>0</v>
      </c>
      <c r="K327" s="214"/>
      <c r="L327" s="44"/>
      <c r="M327" s="215" t="s">
        <v>41</v>
      </c>
      <c r="N327" s="216" t="s">
        <v>52</v>
      </c>
      <c r="O327" s="84"/>
      <c r="P327" s="217">
        <f>O327*H327</f>
        <v>0</v>
      </c>
      <c r="Q327" s="217">
        <v>0</v>
      </c>
      <c r="R327" s="217">
        <f>Q327*H327</f>
        <v>0</v>
      </c>
      <c r="S327" s="217">
        <v>0</v>
      </c>
      <c r="T327" s="218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19" t="s">
        <v>157</v>
      </c>
      <c r="AT327" s="219" t="s">
        <v>153</v>
      </c>
      <c r="AU327" s="219" t="s">
        <v>90</v>
      </c>
      <c r="AY327" s="16" t="s">
        <v>150</v>
      </c>
      <c r="BE327" s="220">
        <f>IF(N327="základní",J327,0)</f>
        <v>0</v>
      </c>
      <c r="BF327" s="220">
        <f>IF(N327="snížená",J327,0)</f>
        <v>0</v>
      </c>
      <c r="BG327" s="220">
        <f>IF(N327="zákl. přenesená",J327,0)</f>
        <v>0</v>
      </c>
      <c r="BH327" s="220">
        <f>IF(N327="sníž. přenesená",J327,0)</f>
        <v>0</v>
      </c>
      <c r="BI327" s="220">
        <f>IF(N327="nulová",J327,0)</f>
        <v>0</v>
      </c>
      <c r="BJ327" s="16" t="s">
        <v>21</v>
      </c>
      <c r="BK327" s="220">
        <f>ROUND(I327*H327,2)</f>
        <v>0</v>
      </c>
      <c r="BL327" s="16" t="s">
        <v>157</v>
      </c>
      <c r="BM327" s="219" t="s">
        <v>461</v>
      </c>
    </row>
    <row r="328" s="13" customFormat="1">
      <c r="A328" s="13"/>
      <c r="B328" s="226"/>
      <c r="C328" s="227"/>
      <c r="D328" s="228" t="s">
        <v>161</v>
      </c>
      <c r="E328" s="229" t="s">
        <v>41</v>
      </c>
      <c r="F328" s="230" t="s">
        <v>453</v>
      </c>
      <c r="G328" s="227"/>
      <c r="H328" s="231">
        <v>4.2140000000000004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7" t="s">
        <v>161</v>
      </c>
      <c r="AU328" s="237" t="s">
        <v>90</v>
      </c>
      <c r="AV328" s="13" t="s">
        <v>90</v>
      </c>
      <c r="AW328" s="13" t="s">
        <v>42</v>
      </c>
      <c r="AX328" s="13" t="s">
        <v>81</v>
      </c>
      <c r="AY328" s="237" t="s">
        <v>150</v>
      </c>
    </row>
    <row r="329" s="14" customFormat="1">
      <c r="A329" s="14"/>
      <c r="B329" s="238"/>
      <c r="C329" s="239"/>
      <c r="D329" s="228" t="s">
        <v>161</v>
      </c>
      <c r="E329" s="240" t="s">
        <v>41</v>
      </c>
      <c r="F329" s="241" t="s">
        <v>167</v>
      </c>
      <c r="G329" s="239"/>
      <c r="H329" s="242">
        <v>4.2140000000000004</v>
      </c>
      <c r="I329" s="243"/>
      <c r="J329" s="239"/>
      <c r="K329" s="239"/>
      <c r="L329" s="244"/>
      <c r="M329" s="245"/>
      <c r="N329" s="246"/>
      <c r="O329" s="246"/>
      <c r="P329" s="246"/>
      <c r="Q329" s="246"/>
      <c r="R329" s="246"/>
      <c r="S329" s="246"/>
      <c r="T329" s="247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8" t="s">
        <v>161</v>
      </c>
      <c r="AU329" s="248" t="s">
        <v>90</v>
      </c>
      <c r="AV329" s="14" t="s">
        <v>157</v>
      </c>
      <c r="AW329" s="14" t="s">
        <v>42</v>
      </c>
      <c r="AX329" s="14" t="s">
        <v>21</v>
      </c>
      <c r="AY329" s="248" t="s">
        <v>150</v>
      </c>
    </row>
    <row r="330" s="2" customFormat="1" ht="16.5" customHeight="1">
      <c r="A330" s="38"/>
      <c r="B330" s="39"/>
      <c r="C330" s="207" t="s">
        <v>462</v>
      </c>
      <c r="D330" s="207" t="s">
        <v>153</v>
      </c>
      <c r="E330" s="208" t="s">
        <v>463</v>
      </c>
      <c r="F330" s="209" t="s">
        <v>464</v>
      </c>
      <c r="G330" s="210" t="s">
        <v>215</v>
      </c>
      <c r="H330" s="211">
        <v>4.2140000000000004</v>
      </c>
      <c r="I330" s="212"/>
      <c r="J330" s="213">
        <f>ROUND(I330*H330,2)</f>
        <v>0</v>
      </c>
      <c r="K330" s="214"/>
      <c r="L330" s="44"/>
      <c r="M330" s="215" t="s">
        <v>41</v>
      </c>
      <c r="N330" s="216" t="s">
        <v>52</v>
      </c>
      <c r="O330" s="84"/>
      <c r="P330" s="217">
        <f>O330*H330</f>
        <v>0</v>
      </c>
      <c r="Q330" s="217">
        <v>0</v>
      </c>
      <c r="R330" s="217">
        <f>Q330*H330</f>
        <v>0</v>
      </c>
      <c r="S330" s="217">
        <v>0</v>
      </c>
      <c r="T330" s="218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19" t="s">
        <v>157</v>
      </c>
      <c r="AT330" s="219" t="s">
        <v>153</v>
      </c>
      <c r="AU330" s="219" t="s">
        <v>90</v>
      </c>
      <c r="AY330" s="16" t="s">
        <v>150</v>
      </c>
      <c r="BE330" s="220">
        <f>IF(N330="základní",J330,0)</f>
        <v>0</v>
      </c>
      <c r="BF330" s="220">
        <f>IF(N330="snížená",J330,0)</f>
        <v>0</v>
      </c>
      <c r="BG330" s="220">
        <f>IF(N330="zákl. přenesená",J330,0)</f>
        <v>0</v>
      </c>
      <c r="BH330" s="220">
        <f>IF(N330="sníž. přenesená",J330,0)</f>
        <v>0</v>
      </c>
      <c r="BI330" s="220">
        <f>IF(N330="nulová",J330,0)</f>
        <v>0</v>
      </c>
      <c r="BJ330" s="16" t="s">
        <v>21</v>
      </c>
      <c r="BK330" s="220">
        <f>ROUND(I330*H330,2)</f>
        <v>0</v>
      </c>
      <c r="BL330" s="16" t="s">
        <v>157</v>
      </c>
      <c r="BM330" s="219" t="s">
        <v>465</v>
      </c>
    </row>
    <row r="331" s="13" customFormat="1">
      <c r="A331" s="13"/>
      <c r="B331" s="226"/>
      <c r="C331" s="227"/>
      <c r="D331" s="228" t="s">
        <v>161</v>
      </c>
      <c r="E331" s="229" t="s">
        <v>41</v>
      </c>
      <c r="F331" s="230" t="s">
        <v>453</v>
      </c>
      <c r="G331" s="227"/>
      <c r="H331" s="231">
        <v>4.2140000000000004</v>
      </c>
      <c r="I331" s="232"/>
      <c r="J331" s="227"/>
      <c r="K331" s="227"/>
      <c r="L331" s="233"/>
      <c r="M331" s="234"/>
      <c r="N331" s="235"/>
      <c r="O331" s="235"/>
      <c r="P331" s="235"/>
      <c r="Q331" s="235"/>
      <c r="R331" s="235"/>
      <c r="S331" s="235"/>
      <c r="T331" s="23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7" t="s">
        <v>161</v>
      </c>
      <c r="AU331" s="237" t="s">
        <v>90</v>
      </c>
      <c r="AV331" s="13" t="s">
        <v>90</v>
      </c>
      <c r="AW331" s="13" t="s">
        <v>42</v>
      </c>
      <c r="AX331" s="13" t="s">
        <v>81</v>
      </c>
      <c r="AY331" s="237" t="s">
        <v>150</v>
      </c>
    </row>
    <row r="332" s="14" customFormat="1">
      <c r="A332" s="14"/>
      <c r="B332" s="238"/>
      <c r="C332" s="239"/>
      <c r="D332" s="228" t="s">
        <v>161</v>
      </c>
      <c r="E332" s="240" t="s">
        <v>41</v>
      </c>
      <c r="F332" s="241" t="s">
        <v>167</v>
      </c>
      <c r="G332" s="239"/>
      <c r="H332" s="242">
        <v>4.2140000000000004</v>
      </c>
      <c r="I332" s="243"/>
      <c r="J332" s="239"/>
      <c r="K332" s="239"/>
      <c r="L332" s="244"/>
      <c r="M332" s="245"/>
      <c r="N332" s="246"/>
      <c r="O332" s="246"/>
      <c r="P332" s="246"/>
      <c r="Q332" s="246"/>
      <c r="R332" s="246"/>
      <c r="S332" s="246"/>
      <c r="T332" s="247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8" t="s">
        <v>161</v>
      </c>
      <c r="AU332" s="248" t="s">
        <v>90</v>
      </c>
      <c r="AV332" s="14" t="s">
        <v>157</v>
      </c>
      <c r="AW332" s="14" t="s">
        <v>42</v>
      </c>
      <c r="AX332" s="14" t="s">
        <v>21</v>
      </c>
      <c r="AY332" s="248" t="s">
        <v>150</v>
      </c>
    </row>
    <row r="333" s="2" customFormat="1" ht="16.5" customHeight="1">
      <c r="A333" s="38"/>
      <c r="B333" s="39"/>
      <c r="C333" s="207" t="s">
        <v>466</v>
      </c>
      <c r="D333" s="207" t="s">
        <v>153</v>
      </c>
      <c r="E333" s="208" t="s">
        <v>467</v>
      </c>
      <c r="F333" s="209" t="s">
        <v>440</v>
      </c>
      <c r="G333" s="210" t="s">
        <v>215</v>
      </c>
      <c r="H333" s="211">
        <v>4.2140000000000004</v>
      </c>
      <c r="I333" s="212"/>
      <c r="J333" s="213">
        <f>ROUND(I333*H333,2)</f>
        <v>0</v>
      </c>
      <c r="K333" s="214"/>
      <c r="L333" s="44"/>
      <c r="M333" s="215" t="s">
        <v>41</v>
      </c>
      <c r="N333" s="216" t="s">
        <v>52</v>
      </c>
      <c r="O333" s="84"/>
      <c r="P333" s="217">
        <f>O333*H333</f>
        <v>0</v>
      </c>
      <c r="Q333" s="217">
        <v>0</v>
      </c>
      <c r="R333" s="217">
        <f>Q333*H333</f>
        <v>0</v>
      </c>
      <c r="S333" s="217">
        <v>0</v>
      </c>
      <c r="T333" s="21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19" t="s">
        <v>157</v>
      </c>
      <c r="AT333" s="219" t="s">
        <v>153</v>
      </c>
      <c r="AU333" s="219" t="s">
        <v>90</v>
      </c>
      <c r="AY333" s="16" t="s">
        <v>150</v>
      </c>
      <c r="BE333" s="220">
        <f>IF(N333="základní",J333,0)</f>
        <v>0</v>
      </c>
      <c r="BF333" s="220">
        <f>IF(N333="snížená",J333,0)</f>
        <v>0</v>
      </c>
      <c r="BG333" s="220">
        <f>IF(N333="zákl. přenesená",J333,0)</f>
        <v>0</v>
      </c>
      <c r="BH333" s="220">
        <f>IF(N333="sníž. přenesená",J333,0)</f>
        <v>0</v>
      </c>
      <c r="BI333" s="220">
        <f>IF(N333="nulová",J333,0)</f>
        <v>0</v>
      </c>
      <c r="BJ333" s="16" t="s">
        <v>21</v>
      </c>
      <c r="BK333" s="220">
        <f>ROUND(I333*H333,2)</f>
        <v>0</v>
      </c>
      <c r="BL333" s="16" t="s">
        <v>157</v>
      </c>
      <c r="BM333" s="219" t="s">
        <v>468</v>
      </c>
    </row>
    <row r="334" s="13" customFormat="1">
      <c r="A334" s="13"/>
      <c r="B334" s="226"/>
      <c r="C334" s="227"/>
      <c r="D334" s="228" t="s">
        <v>161</v>
      </c>
      <c r="E334" s="229" t="s">
        <v>41</v>
      </c>
      <c r="F334" s="230" t="s">
        <v>453</v>
      </c>
      <c r="G334" s="227"/>
      <c r="H334" s="231">
        <v>4.2140000000000004</v>
      </c>
      <c r="I334" s="232"/>
      <c r="J334" s="227"/>
      <c r="K334" s="227"/>
      <c r="L334" s="233"/>
      <c r="M334" s="234"/>
      <c r="N334" s="235"/>
      <c r="O334" s="235"/>
      <c r="P334" s="235"/>
      <c r="Q334" s="235"/>
      <c r="R334" s="235"/>
      <c r="S334" s="235"/>
      <c r="T334" s="23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7" t="s">
        <v>161</v>
      </c>
      <c r="AU334" s="237" t="s">
        <v>90</v>
      </c>
      <c r="AV334" s="13" t="s">
        <v>90</v>
      </c>
      <c r="AW334" s="13" t="s">
        <v>42</v>
      </c>
      <c r="AX334" s="13" t="s">
        <v>81</v>
      </c>
      <c r="AY334" s="237" t="s">
        <v>150</v>
      </c>
    </row>
    <row r="335" s="14" customFormat="1">
      <c r="A335" s="14"/>
      <c r="B335" s="238"/>
      <c r="C335" s="239"/>
      <c r="D335" s="228" t="s">
        <v>161</v>
      </c>
      <c r="E335" s="240" t="s">
        <v>41</v>
      </c>
      <c r="F335" s="241" t="s">
        <v>167</v>
      </c>
      <c r="G335" s="239"/>
      <c r="H335" s="242">
        <v>4.2140000000000004</v>
      </c>
      <c r="I335" s="243"/>
      <c r="J335" s="239"/>
      <c r="K335" s="239"/>
      <c r="L335" s="244"/>
      <c r="M335" s="245"/>
      <c r="N335" s="246"/>
      <c r="O335" s="246"/>
      <c r="P335" s="246"/>
      <c r="Q335" s="246"/>
      <c r="R335" s="246"/>
      <c r="S335" s="246"/>
      <c r="T335" s="247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8" t="s">
        <v>161</v>
      </c>
      <c r="AU335" s="248" t="s">
        <v>90</v>
      </c>
      <c r="AV335" s="14" t="s">
        <v>157</v>
      </c>
      <c r="AW335" s="14" t="s">
        <v>42</v>
      </c>
      <c r="AX335" s="14" t="s">
        <v>21</v>
      </c>
      <c r="AY335" s="248" t="s">
        <v>150</v>
      </c>
    </row>
    <row r="336" s="12" customFormat="1" ht="22.8" customHeight="1">
      <c r="A336" s="12"/>
      <c r="B336" s="191"/>
      <c r="C336" s="192"/>
      <c r="D336" s="193" t="s">
        <v>80</v>
      </c>
      <c r="E336" s="205" t="s">
        <v>90</v>
      </c>
      <c r="F336" s="205" t="s">
        <v>469</v>
      </c>
      <c r="G336" s="192"/>
      <c r="H336" s="192"/>
      <c r="I336" s="195"/>
      <c r="J336" s="206">
        <f>BK336</f>
        <v>0</v>
      </c>
      <c r="K336" s="192"/>
      <c r="L336" s="197"/>
      <c r="M336" s="198"/>
      <c r="N336" s="199"/>
      <c r="O336" s="199"/>
      <c r="P336" s="200">
        <f>SUM(P337:P339)</f>
        <v>0</v>
      </c>
      <c r="Q336" s="199"/>
      <c r="R336" s="200">
        <f>SUM(R337:R339)</f>
        <v>0</v>
      </c>
      <c r="S336" s="199"/>
      <c r="T336" s="201">
        <f>SUM(T337:T339)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02" t="s">
        <v>21</v>
      </c>
      <c r="AT336" s="203" t="s">
        <v>80</v>
      </c>
      <c r="AU336" s="203" t="s">
        <v>21</v>
      </c>
      <c r="AY336" s="202" t="s">
        <v>150</v>
      </c>
      <c r="BK336" s="204">
        <f>SUM(BK337:BK339)</f>
        <v>0</v>
      </c>
    </row>
    <row r="337" s="2" customFormat="1" ht="16.5" customHeight="1">
      <c r="A337" s="38"/>
      <c r="B337" s="39"/>
      <c r="C337" s="207" t="s">
        <v>470</v>
      </c>
      <c r="D337" s="207" t="s">
        <v>153</v>
      </c>
      <c r="E337" s="208" t="s">
        <v>471</v>
      </c>
      <c r="F337" s="209" t="s">
        <v>472</v>
      </c>
      <c r="G337" s="210" t="s">
        <v>215</v>
      </c>
      <c r="H337" s="211">
        <v>8.6129999999999995</v>
      </c>
      <c r="I337" s="212"/>
      <c r="J337" s="213">
        <f>ROUND(I337*H337,2)</f>
        <v>0</v>
      </c>
      <c r="K337" s="214"/>
      <c r="L337" s="44"/>
      <c r="M337" s="215" t="s">
        <v>41</v>
      </c>
      <c r="N337" s="216" t="s">
        <v>52</v>
      </c>
      <c r="O337" s="84"/>
      <c r="P337" s="217">
        <f>O337*H337</f>
        <v>0</v>
      </c>
      <c r="Q337" s="217">
        <v>0</v>
      </c>
      <c r="R337" s="217">
        <f>Q337*H337</f>
        <v>0</v>
      </c>
      <c r="S337" s="217">
        <v>0</v>
      </c>
      <c r="T337" s="218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19" t="s">
        <v>157</v>
      </c>
      <c r="AT337" s="219" t="s">
        <v>153</v>
      </c>
      <c r="AU337" s="219" t="s">
        <v>90</v>
      </c>
      <c r="AY337" s="16" t="s">
        <v>150</v>
      </c>
      <c r="BE337" s="220">
        <f>IF(N337="základní",J337,0)</f>
        <v>0</v>
      </c>
      <c r="BF337" s="220">
        <f>IF(N337="snížená",J337,0)</f>
        <v>0</v>
      </c>
      <c r="BG337" s="220">
        <f>IF(N337="zákl. přenesená",J337,0)</f>
        <v>0</v>
      </c>
      <c r="BH337" s="220">
        <f>IF(N337="sníž. přenesená",J337,0)</f>
        <v>0</v>
      </c>
      <c r="BI337" s="220">
        <f>IF(N337="nulová",J337,0)</f>
        <v>0</v>
      </c>
      <c r="BJ337" s="16" t="s">
        <v>21</v>
      </c>
      <c r="BK337" s="220">
        <f>ROUND(I337*H337,2)</f>
        <v>0</v>
      </c>
      <c r="BL337" s="16" t="s">
        <v>157</v>
      </c>
      <c r="BM337" s="219" t="s">
        <v>473</v>
      </c>
    </row>
    <row r="338" s="13" customFormat="1">
      <c r="A338" s="13"/>
      <c r="B338" s="226"/>
      <c r="C338" s="227"/>
      <c r="D338" s="228" t="s">
        <v>161</v>
      </c>
      <c r="E338" s="229" t="s">
        <v>41</v>
      </c>
      <c r="F338" s="230" t="s">
        <v>474</v>
      </c>
      <c r="G338" s="227"/>
      <c r="H338" s="231">
        <v>8.6129999999999995</v>
      </c>
      <c r="I338" s="232"/>
      <c r="J338" s="227"/>
      <c r="K338" s="227"/>
      <c r="L338" s="233"/>
      <c r="M338" s="234"/>
      <c r="N338" s="235"/>
      <c r="O338" s="235"/>
      <c r="P338" s="235"/>
      <c r="Q338" s="235"/>
      <c r="R338" s="235"/>
      <c r="S338" s="235"/>
      <c r="T338" s="23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7" t="s">
        <v>161</v>
      </c>
      <c r="AU338" s="237" t="s">
        <v>90</v>
      </c>
      <c r="AV338" s="13" t="s">
        <v>90</v>
      </c>
      <c r="AW338" s="13" t="s">
        <v>42</v>
      </c>
      <c r="AX338" s="13" t="s">
        <v>81</v>
      </c>
      <c r="AY338" s="237" t="s">
        <v>150</v>
      </c>
    </row>
    <row r="339" s="14" customFormat="1">
      <c r="A339" s="14"/>
      <c r="B339" s="238"/>
      <c r="C339" s="239"/>
      <c r="D339" s="228" t="s">
        <v>161</v>
      </c>
      <c r="E339" s="240" t="s">
        <v>41</v>
      </c>
      <c r="F339" s="241" t="s">
        <v>167</v>
      </c>
      <c r="G339" s="239"/>
      <c r="H339" s="242">
        <v>8.6129999999999995</v>
      </c>
      <c r="I339" s="243"/>
      <c r="J339" s="239"/>
      <c r="K339" s="239"/>
      <c r="L339" s="244"/>
      <c r="M339" s="245"/>
      <c r="N339" s="246"/>
      <c r="O339" s="246"/>
      <c r="P339" s="246"/>
      <c r="Q339" s="246"/>
      <c r="R339" s="246"/>
      <c r="S339" s="246"/>
      <c r="T339" s="247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8" t="s">
        <v>161</v>
      </c>
      <c r="AU339" s="248" t="s">
        <v>90</v>
      </c>
      <c r="AV339" s="14" t="s">
        <v>157</v>
      </c>
      <c r="AW339" s="14" t="s">
        <v>42</v>
      </c>
      <c r="AX339" s="14" t="s">
        <v>21</v>
      </c>
      <c r="AY339" s="248" t="s">
        <v>150</v>
      </c>
    </row>
    <row r="340" s="12" customFormat="1" ht="22.8" customHeight="1">
      <c r="A340" s="12"/>
      <c r="B340" s="191"/>
      <c r="C340" s="192"/>
      <c r="D340" s="193" t="s">
        <v>80</v>
      </c>
      <c r="E340" s="205" t="s">
        <v>174</v>
      </c>
      <c r="F340" s="205" t="s">
        <v>475</v>
      </c>
      <c r="G340" s="192"/>
      <c r="H340" s="192"/>
      <c r="I340" s="195"/>
      <c r="J340" s="206">
        <f>BK340</f>
        <v>0</v>
      </c>
      <c r="K340" s="192"/>
      <c r="L340" s="197"/>
      <c r="M340" s="198"/>
      <c r="N340" s="199"/>
      <c r="O340" s="199"/>
      <c r="P340" s="200">
        <f>SUM(P341:P379)</f>
        <v>0</v>
      </c>
      <c r="Q340" s="199"/>
      <c r="R340" s="200">
        <f>SUM(R341:R379)</f>
        <v>27.613973850000001</v>
      </c>
      <c r="S340" s="199"/>
      <c r="T340" s="201">
        <f>SUM(T341:T379)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2" t="s">
        <v>21</v>
      </c>
      <c r="AT340" s="203" t="s">
        <v>80</v>
      </c>
      <c r="AU340" s="203" t="s">
        <v>21</v>
      </c>
      <c r="AY340" s="202" t="s">
        <v>150</v>
      </c>
      <c r="BK340" s="204">
        <f>SUM(BK341:BK379)</f>
        <v>0</v>
      </c>
    </row>
    <row r="341" s="2" customFormat="1" ht="16.5" customHeight="1">
      <c r="A341" s="38"/>
      <c r="B341" s="39"/>
      <c r="C341" s="207" t="s">
        <v>476</v>
      </c>
      <c r="D341" s="207" t="s">
        <v>153</v>
      </c>
      <c r="E341" s="208" t="s">
        <v>477</v>
      </c>
      <c r="F341" s="209" t="s">
        <v>478</v>
      </c>
      <c r="G341" s="210" t="s">
        <v>215</v>
      </c>
      <c r="H341" s="211">
        <v>7.109</v>
      </c>
      <c r="I341" s="212"/>
      <c r="J341" s="213">
        <f>ROUND(I341*H341,2)</f>
        <v>0</v>
      </c>
      <c r="K341" s="214"/>
      <c r="L341" s="44"/>
      <c r="M341" s="215" t="s">
        <v>41</v>
      </c>
      <c r="N341" s="216" t="s">
        <v>52</v>
      </c>
      <c r="O341" s="84"/>
      <c r="P341" s="217">
        <f>O341*H341</f>
        <v>0</v>
      </c>
      <c r="Q341" s="217">
        <v>1.94302</v>
      </c>
      <c r="R341" s="217">
        <f>Q341*H341</f>
        <v>13.812929179999999</v>
      </c>
      <c r="S341" s="217">
        <v>0</v>
      </c>
      <c r="T341" s="218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9" t="s">
        <v>157</v>
      </c>
      <c r="AT341" s="219" t="s">
        <v>153</v>
      </c>
      <c r="AU341" s="219" t="s">
        <v>90</v>
      </c>
      <c r="AY341" s="16" t="s">
        <v>150</v>
      </c>
      <c r="BE341" s="220">
        <f>IF(N341="základní",J341,0)</f>
        <v>0</v>
      </c>
      <c r="BF341" s="220">
        <f>IF(N341="snížená",J341,0)</f>
        <v>0</v>
      </c>
      <c r="BG341" s="220">
        <f>IF(N341="zákl. přenesená",J341,0)</f>
        <v>0</v>
      </c>
      <c r="BH341" s="220">
        <f>IF(N341="sníž. přenesená",J341,0)</f>
        <v>0</v>
      </c>
      <c r="BI341" s="220">
        <f>IF(N341="nulová",J341,0)</f>
        <v>0</v>
      </c>
      <c r="BJ341" s="16" t="s">
        <v>21</v>
      </c>
      <c r="BK341" s="220">
        <f>ROUND(I341*H341,2)</f>
        <v>0</v>
      </c>
      <c r="BL341" s="16" t="s">
        <v>157</v>
      </c>
      <c r="BM341" s="219" t="s">
        <v>479</v>
      </c>
    </row>
    <row r="342" s="2" customFormat="1">
      <c r="A342" s="38"/>
      <c r="B342" s="39"/>
      <c r="C342" s="40"/>
      <c r="D342" s="221" t="s">
        <v>159</v>
      </c>
      <c r="E342" s="40"/>
      <c r="F342" s="222" t="s">
        <v>480</v>
      </c>
      <c r="G342" s="40"/>
      <c r="H342" s="40"/>
      <c r="I342" s="223"/>
      <c r="J342" s="40"/>
      <c r="K342" s="40"/>
      <c r="L342" s="44"/>
      <c r="M342" s="224"/>
      <c r="N342" s="225"/>
      <c r="O342" s="84"/>
      <c r="P342" s="84"/>
      <c r="Q342" s="84"/>
      <c r="R342" s="84"/>
      <c r="S342" s="84"/>
      <c r="T342" s="85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6" t="s">
        <v>159</v>
      </c>
      <c r="AU342" s="16" t="s">
        <v>90</v>
      </c>
    </row>
    <row r="343" s="13" customFormat="1">
      <c r="A343" s="13"/>
      <c r="B343" s="226"/>
      <c r="C343" s="227"/>
      <c r="D343" s="228" t="s">
        <v>161</v>
      </c>
      <c r="E343" s="229" t="s">
        <v>41</v>
      </c>
      <c r="F343" s="230" t="s">
        <v>481</v>
      </c>
      <c r="G343" s="227"/>
      <c r="H343" s="231">
        <v>7.109</v>
      </c>
      <c r="I343" s="232"/>
      <c r="J343" s="227"/>
      <c r="K343" s="227"/>
      <c r="L343" s="233"/>
      <c r="M343" s="234"/>
      <c r="N343" s="235"/>
      <c r="O343" s="235"/>
      <c r="P343" s="235"/>
      <c r="Q343" s="235"/>
      <c r="R343" s="235"/>
      <c r="S343" s="235"/>
      <c r="T343" s="23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7" t="s">
        <v>161</v>
      </c>
      <c r="AU343" s="237" t="s">
        <v>90</v>
      </c>
      <c r="AV343" s="13" t="s">
        <v>90</v>
      </c>
      <c r="AW343" s="13" t="s">
        <v>42</v>
      </c>
      <c r="AX343" s="13" t="s">
        <v>81</v>
      </c>
      <c r="AY343" s="237" t="s">
        <v>150</v>
      </c>
    </row>
    <row r="344" s="14" customFormat="1">
      <c r="A344" s="14"/>
      <c r="B344" s="238"/>
      <c r="C344" s="239"/>
      <c r="D344" s="228" t="s">
        <v>161</v>
      </c>
      <c r="E344" s="240" t="s">
        <v>41</v>
      </c>
      <c r="F344" s="241" t="s">
        <v>167</v>
      </c>
      <c r="G344" s="239"/>
      <c r="H344" s="242">
        <v>7.109</v>
      </c>
      <c r="I344" s="243"/>
      <c r="J344" s="239"/>
      <c r="K344" s="239"/>
      <c r="L344" s="244"/>
      <c r="M344" s="245"/>
      <c r="N344" s="246"/>
      <c r="O344" s="246"/>
      <c r="P344" s="246"/>
      <c r="Q344" s="246"/>
      <c r="R344" s="246"/>
      <c r="S344" s="246"/>
      <c r="T344" s="247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8" t="s">
        <v>161</v>
      </c>
      <c r="AU344" s="248" t="s">
        <v>90</v>
      </c>
      <c r="AV344" s="14" t="s">
        <v>157</v>
      </c>
      <c r="AW344" s="14" t="s">
        <v>42</v>
      </c>
      <c r="AX344" s="14" t="s">
        <v>21</v>
      </c>
      <c r="AY344" s="248" t="s">
        <v>150</v>
      </c>
    </row>
    <row r="345" s="2" customFormat="1" ht="24.15" customHeight="1">
      <c r="A345" s="38"/>
      <c r="B345" s="39"/>
      <c r="C345" s="207" t="s">
        <v>482</v>
      </c>
      <c r="D345" s="207" t="s">
        <v>153</v>
      </c>
      <c r="E345" s="208" t="s">
        <v>483</v>
      </c>
      <c r="F345" s="209" t="s">
        <v>484</v>
      </c>
      <c r="G345" s="210" t="s">
        <v>423</v>
      </c>
      <c r="H345" s="211">
        <v>2.3460000000000001</v>
      </c>
      <c r="I345" s="212"/>
      <c r="J345" s="213">
        <f>ROUND(I345*H345,2)</f>
        <v>0</v>
      </c>
      <c r="K345" s="214"/>
      <c r="L345" s="44"/>
      <c r="M345" s="215" t="s">
        <v>41</v>
      </c>
      <c r="N345" s="216" t="s">
        <v>52</v>
      </c>
      <c r="O345" s="84"/>
      <c r="P345" s="217">
        <f>O345*H345</f>
        <v>0</v>
      </c>
      <c r="Q345" s="217">
        <v>1.0900000000000001</v>
      </c>
      <c r="R345" s="217">
        <f>Q345*H345</f>
        <v>2.5571400000000004</v>
      </c>
      <c r="S345" s="217">
        <v>0</v>
      </c>
      <c r="T345" s="218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19" t="s">
        <v>157</v>
      </c>
      <c r="AT345" s="219" t="s">
        <v>153</v>
      </c>
      <c r="AU345" s="219" t="s">
        <v>90</v>
      </c>
      <c r="AY345" s="16" t="s">
        <v>150</v>
      </c>
      <c r="BE345" s="220">
        <f>IF(N345="základní",J345,0)</f>
        <v>0</v>
      </c>
      <c r="BF345" s="220">
        <f>IF(N345="snížená",J345,0)</f>
        <v>0</v>
      </c>
      <c r="BG345" s="220">
        <f>IF(N345="zákl. přenesená",J345,0)</f>
        <v>0</v>
      </c>
      <c r="BH345" s="220">
        <f>IF(N345="sníž. přenesená",J345,0)</f>
        <v>0</v>
      </c>
      <c r="BI345" s="220">
        <f>IF(N345="nulová",J345,0)</f>
        <v>0</v>
      </c>
      <c r="BJ345" s="16" t="s">
        <v>21</v>
      </c>
      <c r="BK345" s="220">
        <f>ROUND(I345*H345,2)</f>
        <v>0</v>
      </c>
      <c r="BL345" s="16" t="s">
        <v>157</v>
      </c>
      <c r="BM345" s="219" t="s">
        <v>485</v>
      </c>
    </row>
    <row r="346" s="2" customFormat="1">
      <c r="A346" s="38"/>
      <c r="B346" s="39"/>
      <c r="C346" s="40"/>
      <c r="D346" s="221" t="s">
        <v>159</v>
      </c>
      <c r="E346" s="40"/>
      <c r="F346" s="222" t="s">
        <v>486</v>
      </c>
      <c r="G346" s="40"/>
      <c r="H346" s="40"/>
      <c r="I346" s="223"/>
      <c r="J346" s="40"/>
      <c r="K346" s="40"/>
      <c r="L346" s="44"/>
      <c r="M346" s="224"/>
      <c r="N346" s="225"/>
      <c r="O346" s="84"/>
      <c r="P346" s="84"/>
      <c r="Q346" s="84"/>
      <c r="R346" s="84"/>
      <c r="S346" s="84"/>
      <c r="T346" s="85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6" t="s">
        <v>159</v>
      </c>
      <c r="AU346" s="16" t="s">
        <v>90</v>
      </c>
    </row>
    <row r="347" s="13" customFormat="1">
      <c r="A347" s="13"/>
      <c r="B347" s="226"/>
      <c r="C347" s="227"/>
      <c r="D347" s="228" t="s">
        <v>161</v>
      </c>
      <c r="E347" s="229" t="s">
        <v>41</v>
      </c>
      <c r="F347" s="230" t="s">
        <v>487</v>
      </c>
      <c r="G347" s="227"/>
      <c r="H347" s="231">
        <v>2.3460000000000001</v>
      </c>
      <c r="I347" s="232"/>
      <c r="J347" s="227"/>
      <c r="K347" s="227"/>
      <c r="L347" s="233"/>
      <c r="M347" s="234"/>
      <c r="N347" s="235"/>
      <c r="O347" s="235"/>
      <c r="P347" s="235"/>
      <c r="Q347" s="235"/>
      <c r="R347" s="235"/>
      <c r="S347" s="235"/>
      <c r="T347" s="23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7" t="s">
        <v>161</v>
      </c>
      <c r="AU347" s="237" t="s">
        <v>90</v>
      </c>
      <c r="AV347" s="13" t="s">
        <v>90</v>
      </c>
      <c r="AW347" s="13" t="s">
        <v>42</v>
      </c>
      <c r="AX347" s="13" t="s">
        <v>81</v>
      </c>
      <c r="AY347" s="237" t="s">
        <v>150</v>
      </c>
    </row>
    <row r="348" s="14" customFormat="1">
      <c r="A348" s="14"/>
      <c r="B348" s="238"/>
      <c r="C348" s="239"/>
      <c r="D348" s="228" t="s">
        <v>161</v>
      </c>
      <c r="E348" s="240" t="s">
        <v>41</v>
      </c>
      <c r="F348" s="241" t="s">
        <v>167</v>
      </c>
      <c r="G348" s="239"/>
      <c r="H348" s="242">
        <v>2.3460000000000001</v>
      </c>
      <c r="I348" s="243"/>
      <c r="J348" s="239"/>
      <c r="K348" s="239"/>
      <c r="L348" s="244"/>
      <c r="M348" s="245"/>
      <c r="N348" s="246"/>
      <c r="O348" s="246"/>
      <c r="P348" s="246"/>
      <c r="Q348" s="246"/>
      <c r="R348" s="246"/>
      <c r="S348" s="246"/>
      <c r="T348" s="247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8" t="s">
        <v>161</v>
      </c>
      <c r="AU348" s="248" t="s">
        <v>90</v>
      </c>
      <c r="AV348" s="14" t="s">
        <v>157</v>
      </c>
      <c r="AW348" s="14" t="s">
        <v>42</v>
      </c>
      <c r="AX348" s="14" t="s">
        <v>21</v>
      </c>
      <c r="AY348" s="248" t="s">
        <v>150</v>
      </c>
    </row>
    <row r="349" s="2" customFormat="1" ht="21.75" customHeight="1">
      <c r="A349" s="38"/>
      <c r="B349" s="39"/>
      <c r="C349" s="207" t="s">
        <v>488</v>
      </c>
      <c r="D349" s="207" t="s">
        <v>153</v>
      </c>
      <c r="E349" s="208" t="s">
        <v>489</v>
      </c>
      <c r="F349" s="209" t="s">
        <v>490</v>
      </c>
      <c r="G349" s="210" t="s">
        <v>156</v>
      </c>
      <c r="H349" s="211">
        <v>2.5499999999999998</v>
      </c>
      <c r="I349" s="212"/>
      <c r="J349" s="213">
        <f>ROUND(I349*H349,2)</f>
        <v>0</v>
      </c>
      <c r="K349" s="214"/>
      <c r="L349" s="44"/>
      <c r="M349" s="215" t="s">
        <v>41</v>
      </c>
      <c r="N349" s="216" t="s">
        <v>52</v>
      </c>
      <c r="O349" s="84"/>
      <c r="P349" s="217">
        <f>O349*H349</f>
        <v>0</v>
      </c>
      <c r="Q349" s="217">
        <v>0.26723000000000002</v>
      </c>
      <c r="R349" s="217">
        <f>Q349*H349</f>
        <v>0.6814365</v>
      </c>
      <c r="S349" s="217">
        <v>0</v>
      </c>
      <c r="T349" s="218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19" t="s">
        <v>157</v>
      </c>
      <c r="AT349" s="219" t="s">
        <v>153</v>
      </c>
      <c r="AU349" s="219" t="s">
        <v>90</v>
      </c>
      <c r="AY349" s="16" t="s">
        <v>150</v>
      </c>
      <c r="BE349" s="220">
        <f>IF(N349="základní",J349,0)</f>
        <v>0</v>
      </c>
      <c r="BF349" s="220">
        <f>IF(N349="snížená",J349,0)</f>
        <v>0</v>
      </c>
      <c r="BG349" s="220">
        <f>IF(N349="zákl. přenesená",J349,0)</f>
        <v>0</v>
      </c>
      <c r="BH349" s="220">
        <f>IF(N349="sníž. přenesená",J349,0)</f>
        <v>0</v>
      </c>
      <c r="BI349" s="220">
        <f>IF(N349="nulová",J349,0)</f>
        <v>0</v>
      </c>
      <c r="BJ349" s="16" t="s">
        <v>21</v>
      </c>
      <c r="BK349" s="220">
        <f>ROUND(I349*H349,2)</f>
        <v>0</v>
      </c>
      <c r="BL349" s="16" t="s">
        <v>157</v>
      </c>
      <c r="BM349" s="219" t="s">
        <v>491</v>
      </c>
    </row>
    <row r="350" s="2" customFormat="1">
      <c r="A350" s="38"/>
      <c r="B350" s="39"/>
      <c r="C350" s="40"/>
      <c r="D350" s="221" t="s">
        <v>159</v>
      </c>
      <c r="E350" s="40"/>
      <c r="F350" s="222" t="s">
        <v>492</v>
      </c>
      <c r="G350" s="40"/>
      <c r="H350" s="40"/>
      <c r="I350" s="223"/>
      <c r="J350" s="40"/>
      <c r="K350" s="40"/>
      <c r="L350" s="44"/>
      <c r="M350" s="224"/>
      <c r="N350" s="225"/>
      <c r="O350" s="84"/>
      <c r="P350" s="84"/>
      <c r="Q350" s="84"/>
      <c r="R350" s="84"/>
      <c r="S350" s="84"/>
      <c r="T350" s="85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6" t="s">
        <v>159</v>
      </c>
      <c r="AU350" s="16" t="s">
        <v>90</v>
      </c>
    </row>
    <row r="351" s="13" customFormat="1">
      <c r="A351" s="13"/>
      <c r="B351" s="226"/>
      <c r="C351" s="227"/>
      <c r="D351" s="228" t="s">
        <v>161</v>
      </c>
      <c r="E351" s="229" t="s">
        <v>41</v>
      </c>
      <c r="F351" s="230" t="s">
        <v>493</v>
      </c>
      <c r="G351" s="227"/>
      <c r="H351" s="231">
        <v>1.238</v>
      </c>
      <c r="I351" s="232"/>
      <c r="J351" s="227"/>
      <c r="K351" s="227"/>
      <c r="L351" s="233"/>
      <c r="M351" s="234"/>
      <c r="N351" s="235"/>
      <c r="O351" s="235"/>
      <c r="P351" s="235"/>
      <c r="Q351" s="235"/>
      <c r="R351" s="235"/>
      <c r="S351" s="235"/>
      <c r="T351" s="23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7" t="s">
        <v>161</v>
      </c>
      <c r="AU351" s="237" t="s">
        <v>90</v>
      </c>
      <c r="AV351" s="13" t="s">
        <v>90</v>
      </c>
      <c r="AW351" s="13" t="s">
        <v>42</v>
      </c>
      <c r="AX351" s="13" t="s">
        <v>81</v>
      </c>
      <c r="AY351" s="237" t="s">
        <v>150</v>
      </c>
    </row>
    <row r="352" s="13" customFormat="1">
      <c r="A352" s="13"/>
      <c r="B352" s="226"/>
      <c r="C352" s="227"/>
      <c r="D352" s="228" t="s">
        <v>161</v>
      </c>
      <c r="E352" s="229" t="s">
        <v>41</v>
      </c>
      <c r="F352" s="230" t="s">
        <v>494</v>
      </c>
      <c r="G352" s="227"/>
      <c r="H352" s="231">
        <v>1.3120000000000001</v>
      </c>
      <c r="I352" s="232"/>
      <c r="J352" s="227"/>
      <c r="K352" s="227"/>
      <c r="L352" s="233"/>
      <c r="M352" s="234"/>
      <c r="N352" s="235"/>
      <c r="O352" s="235"/>
      <c r="P352" s="235"/>
      <c r="Q352" s="235"/>
      <c r="R352" s="235"/>
      <c r="S352" s="235"/>
      <c r="T352" s="23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7" t="s">
        <v>161</v>
      </c>
      <c r="AU352" s="237" t="s">
        <v>90</v>
      </c>
      <c r="AV352" s="13" t="s">
        <v>90</v>
      </c>
      <c r="AW352" s="13" t="s">
        <v>42</v>
      </c>
      <c r="AX352" s="13" t="s">
        <v>81</v>
      </c>
      <c r="AY352" s="237" t="s">
        <v>150</v>
      </c>
    </row>
    <row r="353" s="14" customFormat="1">
      <c r="A353" s="14"/>
      <c r="B353" s="238"/>
      <c r="C353" s="239"/>
      <c r="D353" s="228" t="s">
        <v>161</v>
      </c>
      <c r="E353" s="240" t="s">
        <v>41</v>
      </c>
      <c r="F353" s="241" t="s">
        <v>167</v>
      </c>
      <c r="G353" s="239"/>
      <c r="H353" s="242">
        <v>2.5499999999999998</v>
      </c>
      <c r="I353" s="243"/>
      <c r="J353" s="239"/>
      <c r="K353" s="239"/>
      <c r="L353" s="244"/>
      <c r="M353" s="245"/>
      <c r="N353" s="246"/>
      <c r="O353" s="246"/>
      <c r="P353" s="246"/>
      <c r="Q353" s="246"/>
      <c r="R353" s="246"/>
      <c r="S353" s="246"/>
      <c r="T353" s="247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8" t="s">
        <v>161</v>
      </c>
      <c r="AU353" s="248" t="s">
        <v>90</v>
      </c>
      <c r="AV353" s="14" t="s">
        <v>157</v>
      </c>
      <c r="AW353" s="14" t="s">
        <v>42</v>
      </c>
      <c r="AX353" s="14" t="s">
        <v>21</v>
      </c>
      <c r="AY353" s="248" t="s">
        <v>150</v>
      </c>
    </row>
    <row r="354" s="2" customFormat="1" ht="24.15" customHeight="1">
      <c r="A354" s="38"/>
      <c r="B354" s="39"/>
      <c r="C354" s="207" t="s">
        <v>495</v>
      </c>
      <c r="D354" s="207" t="s">
        <v>153</v>
      </c>
      <c r="E354" s="208" t="s">
        <v>496</v>
      </c>
      <c r="F354" s="209" t="s">
        <v>497</v>
      </c>
      <c r="G354" s="210" t="s">
        <v>215</v>
      </c>
      <c r="H354" s="211">
        <v>57.359999999999999</v>
      </c>
      <c r="I354" s="212"/>
      <c r="J354" s="213">
        <f>ROUND(I354*H354,2)</f>
        <v>0</v>
      </c>
      <c r="K354" s="214"/>
      <c r="L354" s="44"/>
      <c r="M354" s="215" t="s">
        <v>41</v>
      </c>
      <c r="N354" s="216" t="s">
        <v>52</v>
      </c>
      <c r="O354" s="84"/>
      <c r="P354" s="217">
        <f>O354*H354</f>
        <v>0</v>
      </c>
      <c r="Q354" s="217">
        <v>0</v>
      </c>
      <c r="R354" s="217">
        <f>Q354*H354</f>
        <v>0</v>
      </c>
      <c r="S354" s="217">
        <v>0</v>
      </c>
      <c r="T354" s="218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19" t="s">
        <v>157</v>
      </c>
      <c r="AT354" s="219" t="s">
        <v>153</v>
      </c>
      <c r="AU354" s="219" t="s">
        <v>90</v>
      </c>
      <c r="AY354" s="16" t="s">
        <v>150</v>
      </c>
      <c r="BE354" s="220">
        <f>IF(N354="základní",J354,0)</f>
        <v>0</v>
      </c>
      <c r="BF354" s="220">
        <f>IF(N354="snížená",J354,0)</f>
        <v>0</v>
      </c>
      <c r="BG354" s="220">
        <f>IF(N354="zákl. přenesená",J354,0)</f>
        <v>0</v>
      </c>
      <c r="BH354" s="220">
        <f>IF(N354="sníž. přenesená",J354,0)</f>
        <v>0</v>
      </c>
      <c r="BI354" s="220">
        <f>IF(N354="nulová",J354,0)</f>
        <v>0</v>
      </c>
      <c r="BJ354" s="16" t="s">
        <v>21</v>
      </c>
      <c r="BK354" s="220">
        <f>ROUND(I354*H354,2)</f>
        <v>0</v>
      </c>
      <c r="BL354" s="16" t="s">
        <v>157</v>
      </c>
      <c r="BM354" s="219" t="s">
        <v>498</v>
      </c>
    </row>
    <row r="355" s="13" customFormat="1">
      <c r="A355" s="13"/>
      <c r="B355" s="226"/>
      <c r="C355" s="227"/>
      <c r="D355" s="228" t="s">
        <v>161</v>
      </c>
      <c r="E355" s="229" t="s">
        <v>41</v>
      </c>
      <c r="F355" s="230" t="s">
        <v>499</v>
      </c>
      <c r="G355" s="227"/>
      <c r="H355" s="231">
        <v>48.311</v>
      </c>
      <c r="I355" s="232"/>
      <c r="J355" s="227"/>
      <c r="K355" s="227"/>
      <c r="L355" s="233"/>
      <c r="M355" s="234"/>
      <c r="N355" s="235"/>
      <c r="O355" s="235"/>
      <c r="P355" s="235"/>
      <c r="Q355" s="235"/>
      <c r="R355" s="235"/>
      <c r="S355" s="235"/>
      <c r="T355" s="23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7" t="s">
        <v>161</v>
      </c>
      <c r="AU355" s="237" t="s">
        <v>90</v>
      </c>
      <c r="AV355" s="13" t="s">
        <v>90</v>
      </c>
      <c r="AW355" s="13" t="s">
        <v>42</v>
      </c>
      <c r="AX355" s="13" t="s">
        <v>81</v>
      </c>
      <c r="AY355" s="237" t="s">
        <v>150</v>
      </c>
    </row>
    <row r="356" s="13" customFormat="1">
      <c r="A356" s="13"/>
      <c r="B356" s="226"/>
      <c r="C356" s="227"/>
      <c r="D356" s="228" t="s">
        <v>161</v>
      </c>
      <c r="E356" s="229" t="s">
        <v>41</v>
      </c>
      <c r="F356" s="230" t="s">
        <v>500</v>
      </c>
      <c r="G356" s="227"/>
      <c r="H356" s="231">
        <v>9.0489999999999995</v>
      </c>
      <c r="I356" s="232"/>
      <c r="J356" s="227"/>
      <c r="K356" s="227"/>
      <c r="L356" s="233"/>
      <c r="M356" s="234"/>
      <c r="N356" s="235"/>
      <c r="O356" s="235"/>
      <c r="P356" s="235"/>
      <c r="Q356" s="235"/>
      <c r="R356" s="235"/>
      <c r="S356" s="235"/>
      <c r="T356" s="23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7" t="s">
        <v>161</v>
      </c>
      <c r="AU356" s="237" t="s">
        <v>90</v>
      </c>
      <c r="AV356" s="13" t="s">
        <v>90</v>
      </c>
      <c r="AW356" s="13" t="s">
        <v>42</v>
      </c>
      <c r="AX356" s="13" t="s">
        <v>81</v>
      </c>
      <c r="AY356" s="237" t="s">
        <v>150</v>
      </c>
    </row>
    <row r="357" s="14" customFormat="1">
      <c r="A357" s="14"/>
      <c r="B357" s="238"/>
      <c r="C357" s="239"/>
      <c r="D357" s="228" t="s">
        <v>161</v>
      </c>
      <c r="E357" s="240" t="s">
        <v>41</v>
      </c>
      <c r="F357" s="241" t="s">
        <v>167</v>
      </c>
      <c r="G357" s="239"/>
      <c r="H357" s="242">
        <v>57.359999999999999</v>
      </c>
      <c r="I357" s="243"/>
      <c r="J357" s="239"/>
      <c r="K357" s="239"/>
      <c r="L357" s="244"/>
      <c r="M357" s="245"/>
      <c r="N357" s="246"/>
      <c r="O357" s="246"/>
      <c r="P357" s="246"/>
      <c r="Q357" s="246"/>
      <c r="R357" s="246"/>
      <c r="S357" s="246"/>
      <c r="T357" s="247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8" t="s">
        <v>161</v>
      </c>
      <c r="AU357" s="248" t="s">
        <v>90</v>
      </c>
      <c r="AV357" s="14" t="s">
        <v>157</v>
      </c>
      <c r="AW357" s="14" t="s">
        <v>42</v>
      </c>
      <c r="AX357" s="14" t="s">
        <v>21</v>
      </c>
      <c r="AY357" s="248" t="s">
        <v>150</v>
      </c>
    </row>
    <row r="358" s="2" customFormat="1" ht="24.15" customHeight="1">
      <c r="A358" s="38"/>
      <c r="B358" s="39"/>
      <c r="C358" s="207" t="s">
        <v>501</v>
      </c>
      <c r="D358" s="207" t="s">
        <v>153</v>
      </c>
      <c r="E358" s="208" t="s">
        <v>502</v>
      </c>
      <c r="F358" s="209" t="s">
        <v>503</v>
      </c>
      <c r="G358" s="210" t="s">
        <v>215</v>
      </c>
      <c r="H358" s="211">
        <v>1.016</v>
      </c>
      <c r="I358" s="212"/>
      <c r="J358" s="213">
        <f>ROUND(I358*H358,2)</f>
        <v>0</v>
      </c>
      <c r="K358" s="214"/>
      <c r="L358" s="44"/>
      <c r="M358" s="215" t="s">
        <v>41</v>
      </c>
      <c r="N358" s="216" t="s">
        <v>52</v>
      </c>
      <c r="O358" s="84"/>
      <c r="P358" s="217">
        <f>O358*H358</f>
        <v>0</v>
      </c>
      <c r="Q358" s="217">
        <v>1.8775</v>
      </c>
      <c r="R358" s="217">
        <f>Q358*H358</f>
        <v>1.90754</v>
      </c>
      <c r="S358" s="217">
        <v>0</v>
      </c>
      <c r="T358" s="218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19" t="s">
        <v>157</v>
      </c>
      <c r="AT358" s="219" t="s">
        <v>153</v>
      </c>
      <c r="AU358" s="219" t="s">
        <v>90</v>
      </c>
      <c r="AY358" s="16" t="s">
        <v>150</v>
      </c>
      <c r="BE358" s="220">
        <f>IF(N358="základní",J358,0)</f>
        <v>0</v>
      </c>
      <c r="BF358" s="220">
        <f>IF(N358="snížená",J358,0)</f>
        <v>0</v>
      </c>
      <c r="BG358" s="220">
        <f>IF(N358="zákl. přenesená",J358,0)</f>
        <v>0</v>
      </c>
      <c r="BH358" s="220">
        <f>IF(N358="sníž. přenesená",J358,0)</f>
        <v>0</v>
      </c>
      <c r="BI358" s="220">
        <f>IF(N358="nulová",J358,0)</f>
        <v>0</v>
      </c>
      <c r="BJ358" s="16" t="s">
        <v>21</v>
      </c>
      <c r="BK358" s="220">
        <f>ROUND(I358*H358,2)</f>
        <v>0</v>
      </c>
      <c r="BL358" s="16" t="s">
        <v>157</v>
      </c>
      <c r="BM358" s="219" t="s">
        <v>504</v>
      </c>
    </row>
    <row r="359" s="2" customFormat="1">
      <c r="A359" s="38"/>
      <c r="B359" s="39"/>
      <c r="C359" s="40"/>
      <c r="D359" s="221" t="s">
        <v>159</v>
      </c>
      <c r="E359" s="40"/>
      <c r="F359" s="222" t="s">
        <v>505</v>
      </c>
      <c r="G359" s="40"/>
      <c r="H359" s="40"/>
      <c r="I359" s="223"/>
      <c r="J359" s="40"/>
      <c r="K359" s="40"/>
      <c r="L359" s="44"/>
      <c r="M359" s="224"/>
      <c r="N359" s="225"/>
      <c r="O359" s="84"/>
      <c r="P359" s="84"/>
      <c r="Q359" s="84"/>
      <c r="R359" s="84"/>
      <c r="S359" s="84"/>
      <c r="T359" s="85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6" t="s">
        <v>159</v>
      </c>
      <c r="AU359" s="16" t="s">
        <v>90</v>
      </c>
    </row>
    <row r="360" s="13" customFormat="1">
      <c r="A360" s="13"/>
      <c r="B360" s="226"/>
      <c r="C360" s="227"/>
      <c r="D360" s="228" t="s">
        <v>161</v>
      </c>
      <c r="E360" s="229" t="s">
        <v>41</v>
      </c>
      <c r="F360" s="230" t="s">
        <v>506</v>
      </c>
      <c r="G360" s="227"/>
      <c r="H360" s="231">
        <v>1.016</v>
      </c>
      <c r="I360" s="232"/>
      <c r="J360" s="227"/>
      <c r="K360" s="227"/>
      <c r="L360" s="233"/>
      <c r="M360" s="234"/>
      <c r="N360" s="235"/>
      <c r="O360" s="235"/>
      <c r="P360" s="235"/>
      <c r="Q360" s="235"/>
      <c r="R360" s="235"/>
      <c r="S360" s="235"/>
      <c r="T360" s="23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7" t="s">
        <v>161</v>
      </c>
      <c r="AU360" s="237" t="s">
        <v>90</v>
      </c>
      <c r="AV360" s="13" t="s">
        <v>90</v>
      </c>
      <c r="AW360" s="13" t="s">
        <v>42</v>
      </c>
      <c r="AX360" s="13" t="s">
        <v>81</v>
      </c>
      <c r="AY360" s="237" t="s">
        <v>150</v>
      </c>
    </row>
    <row r="361" s="14" customFormat="1">
      <c r="A361" s="14"/>
      <c r="B361" s="238"/>
      <c r="C361" s="239"/>
      <c r="D361" s="228" t="s">
        <v>161</v>
      </c>
      <c r="E361" s="240" t="s">
        <v>41</v>
      </c>
      <c r="F361" s="241" t="s">
        <v>167</v>
      </c>
      <c r="G361" s="239"/>
      <c r="H361" s="242">
        <v>1.016</v>
      </c>
      <c r="I361" s="243"/>
      <c r="J361" s="239"/>
      <c r="K361" s="239"/>
      <c r="L361" s="244"/>
      <c r="M361" s="245"/>
      <c r="N361" s="246"/>
      <c r="O361" s="246"/>
      <c r="P361" s="246"/>
      <c r="Q361" s="246"/>
      <c r="R361" s="246"/>
      <c r="S361" s="246"/>
      <c r="T361" s="247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8" t="s">
        <v>161</v>
      </c>
      <c r="AU361" s="248" t="s">
        <v>90</v>
      </c>
      <c r="AV361" s="14" t="s">
        <v>157</v>
      </c>
      <c r="AW361" s="14" t="s">
        <v>42</v>
      </c>
      <c r="AX361" s="14" t="s">
        <v>21</v>
      </c>
      <c r="AY361" s="248" t="s">
        <v>150</v>
      </c>
    </row>
    <row r="362" s="2" customFormat="1" ht="24.15" customHeight="1">
      <c r="A362" s="38"/>
      <c r="B362" s="39"/>
      <c r="C362" s="207" t="s">
        <v>507</v>
      </c>
      <c r="D362" s="207" t="s">
        <v>153</v>
      </c>
      <c r="E362" s="208" t="s">
        <v>508</v>
      </c>
      <c r="F362" s="209" t="s">
        <v>509</v>
      </c>
      <c r="G362" s="210" t="s">
        <v>156</v>
      </c>
      <c r="H362" s="211">
        <v>67.978999999999999</v>
      </c>
      <c r="I362" s="212"/>
      <c r="J362" s="213">
        <f>ROUND(I362*H362,2)</f>
        <v>0</v>
      </c>
      <c r="K362" s="214"/>
      <c r="L362" s="44"/>
      <c r="M362" s="215" t="s">
        <v>41</v>
      </c>
      <c r="N362" s="216" t="s">
        <v>52</v>
      </c>
      <c r="O362" s="84"/>
      <c r="P362" s="217">
        <f>O362*H362</f>
        <v>0</v>
      </c>
      <c r="Q362" s="217">
        <v>0.079369999999999996</v>
      </c>
      <c r="R362" s="217">
        <f>Q362*H362</f>
        <v>5.3954932299999996</v>
      </c>
      <c r="S362" s="217">
        <v>0</v>
      </c>
      <c r="T362" s="218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19" t="s">
        <v>157</v>
      </c>
      <c r="AT362" s="219" t="s">
        <v>153</v>
      </c>
      <c r="AU362" s="219" t="s">
        <v>90</v>
      </c>
      <c r="AY362" s="16" t="s">
        <v>150</v>
      </c>
      <c r="BE362" s="220">
        <f>IF(N362="základní",J362,0)</f>
        <v>0</v>
      </c>
      <c r="BF362" s="220">
        <f>IF(N362="snížená",J362,0)</f>
        <v>0</v>
      </c>
      <c r="BG362" s="220">
        <f>IF(N362="zákl. přenesená",J362,0)</f>
        <v>0</v>
      </c>
      <c r="BH362" s="220">
        <f>IF(N362="sníž. přenesená",J362,0)</f>
        <v>0</v>
      </c>
      <c r="BI362" s="220">
        <f>IF(N362="nulová",J362,0)</f>
        <v>0</v>
      </c>
      <c r="BJ362" s="16" t="s">
        <v>21</v>
      </c>
      <c r="BK362" s="220">
        <f>ROUND(I362*H362,2)</f>
        <v>0</v>
      </c>
      <c r="BL362" s="16" t="s">
        <v>157</v>
      </c>
      <c r="BM362" s="219" t="s">
        <v>510</v>
      </c>
    </row>
    <row r="363" s="2" customFormat="1">
      <c r="A363" s="38"/>
      <c r="B363" s="39"/>
      <c r="C363" s="40"/>
      <c r="D363" s="221" t="s">
        <v>159</v>
      </c>
      <c r="E363" s="40"/>
      <c r="F363" s="222" t="s">
        <v>511</v>
      </c>
      <c r="G363" s="40"/>
      <c r="H363" s="40"/>
      <c r="I363" s="223"/>
      <c r="J363" s="40"/>
      <c r="K363" s="40"/>
      <c r="L363" s="44"/>
      <c r="M363" s="224"/>
      <c r="N363" s="225"/>
      <c r="O363" s="84"/>
      <c r="P363" s="84"/>
      <c r="Q363" s="84"/>
      <c r="R363" s="84"/>
      <c r="S363" s="84"/>
      <c r="T363" s="85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6" t="s">
        <v>159</v>
      </c>
      <c r="AU363" s="16" t="s">
        <v>90</v>
      </c>
    </row>
    <row r="364" s="13" customFormat="1">
      <c r="A364" s="13"/>
      <c r="B364" s="226"/>
      <c r="C364" s="227"/>
      <c r="D364" s="228" t="s">
        <v>161</v>
      </c>
      <c r="E364" s="229" t="s">
        <v>41</v>
      </c>
      <c r="F364" s="230" t="s">
        <v>512</v>
      </c>
      <c r="G364" s="227"/>
      <c r="H364" s="231">
        <v>20.725999999999999</v>
      </c>
      <c r="I364" s="232"/>
      <c r="J364" s="227"/>
      <c r="K364" s="227"/>
      <c r="L364" s="233"/>
      <c r="M364" s="234"/>
      <c r="N364" s="235"/>
      <c r="O364" s="235"/>
      <c r="P364" s="235"/>
      <c r="Q364" s="235"/>
      <c r="R364" s="235"/>
      <c r="S364" s="235"/>
      <c r="T364" s="23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7" t="s">
        <v>161</v>
      </c>
      <c r="AU364" s="237" t="s">
        <v>90</v>
      </c>
      <c r="AV364" s="13" t="s">
        <v>90</v>
      </c>
      <c r="AW364" s="13" t="s">
        <v>42</v>
      </c>
      <c r="AX364" s="13" t="s">
        <v>81</v>
      </c>
      <c r="AY364" s="237" t="s">
        <v>150</v>
      </c>
    </row>
    <row r="365" s="13" customFormat="1">
      <c r="A365" s="13"/>
      <c r="B365" s="226"/>
      <c r="C365" s="227"/>
      <c r="D365" s="228" t="s">
        <v>161</v>
      </c>
      <c r="E365" s="229" t="s">
        <v>41</v>
      </c>
      <c r="F365" s="230" t="s">
        <v>513</v>
      </c>
      <c r="G365" s="227"/>
      <c r="H365" s="231">
        <v>17.471</v>
      </c>
      <c r="I365" s="232"/>
      <c r="J365" s="227"/>
      <c r="K365" s="227"/>
      <c r="L365" s="233"/>
      <c r="M365" s="234"/>
      <c r="N365" s="235"/>
      <c r="O365" s="235"/>
      <c r="P365" s="235"/>
      <c r="Q365" s="235"/>
      <c r="R365" s="235"/>
      <c r="S365" s="235"/>
      <c r="T365" s="23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7" t="s">
        <v>161</v>
      </c>
      <c r="AU365" s="237" t="s">
        <v>90</v>
      </c>
      <c r="AV365" s="13" t="s">
        <v>90</v>
      </c>
      <c r="AW365" s="13" t="s">
        <v>42</v>
      </c>
      <c r="AX365" s="13" t="s">
        <v>81</v>
      </c>
      <c r="AY365" s="237" t="s">
        <v>150</v>
      </c>
    </row>
    <row r="366" s="13" customFormat="1">
      <c r="A366" s="13"/>
      <c r="B366" s="226"/>
      <c r="C366" s="227"/>
      <c r="D366" s="228" t="s">
        <v>161</v>
      </c>
      <c r="E366" s="229" t="s">
        <v>41</v>
      </c>
      <c r="F366" s="230" t="s">
        <v>514</v>
      </c>
      <c r="G366" s="227"/>
      <c r="H366" s="231">
        <v>10.978999999999999</v>
      </c>
      <c r="I366" s="232"/>
      <c r="J366" s="227"/>
      <c r="K366" s="227"/>
      <c r="L366" s="233"/>
      <c r="M366" s="234"/>
      <c r="N366" s="235"/>
      <c r="O366" s="235"/>
      <c r="P366" s="235"/>
      <c r="Q366" s="235"/>
      <c r="R366" s="235"/>
      <c r="S366" s="235"/>
      <c r="T366" s="23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7" t="s">
        <v>161</v>
      </c>
      <c r="AU366" s="237" t="s">
        <v>90</v>
      </c>
      <c r="AV366" s="13" t="s">
        <v>90</v>
      </c>
      <c r="AW366" s="13" t="s">
        <v>42</v>
      </c>
      <c r="AX366" s="13" t="s">
        <v>81</v>
      </c>
      <c r="AY366" s="237" t="s">
        <v>150</v>
      </c>
    </row>
    <row r="367" s="13" customFormat="1">
      <c r="A367" s="13"/>
      <c r="B367" s="226"/>
      <c r="C367" s="227"/>
      <c r="D367" s="228" t="s">
        <v>161</v>
      </c>
      <c r="E367" s="229" t="s">
        <v>41</v>
      </c>
      <c r="F367" s="230" t="s">
        <v>515</v>
      </c>
      <c r="G367" s="227"/>
      <c r="H367" s="231">
        <v>18.803000000000001</v>
      </c>
      <c r="I367" s="232"/>
      <c r="J367" s="227"/>
      <c r="K367" s="227"/>
      <c r="L367" s="233"/>
      <c r="M367" s="234"/>
      <c r="N367" s="235"/>
      <c r="O367" s="235"/>
      <c r="P367" s="235"/>
      <c r="Q367" s="235"/>
      <c r="R367" s="235"/>
      <c r="S367" s="235"/>
      <c r="T367" s="23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7" t="s">
        <v>161</v>
      </c>
      <c r="AU367" s="237" t="s">
        <v>90</v>
      </c>
      <c r="AV367" s="13" t="s">
        <v>90</v>
      </c>
      <c r="AW367" s="13" t="s">
        <v>42</v>
      </c>
      <c r="AX367" s="13" t="s">
        <v>81</v>
      </c>
      <c r="AY367" s="237" t="s">
        <v>150</v>
      </c>
    </row>
    <row r="368" s="14" customFormat="1">
      <c r="A368" s="14"/>
      <c r="B368" s="238"/>
      <c r="C368" s="239"/>
      <c r="D368" s="228" t="s">
        <v>161</v>
      </c>
      <c r="E368" s="240" t="s">
        <v>41</v>
      </c>
      <c r="F368" s="241" t="s">
        <v>167</v>
      </c>
      <c r="G368" s="239"/>
      <c r="H368" s="242">
        <v>67.978999999999999</v>
      </c>
      <c r="I368" s="243"/>
      <c r="J368" s="239"/>
      <c r="K368" s="239"/>
      <c r="L368" s="244"/>
      <c r="M368" s="245"/>
      <c r="N368" s="246"/>
      <c r="O368" s="246"/>
      <c r="P368" s="246"/>
      <c r="Q368" s="246"/>
      <c r="R368" s="246"/>
      <c r="S368" s="246"/>
      <c r="T368" s="247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8" t="s">
        <v>161</v>
      </c>
      <c r="AU368" s="248" t="s">
        <v>90</v>
      </c>
      <c r="AV368" s="14" t="s">
        <v>157</v>
      </c>
      <c r="AW368" s="14" t="s">
        <v>42</v>
      </c>
      <c r="AX368" s="14" t="s">
        <v>21</v>
      </c>
      <c r="AY368" s="248" t="s">
        <v>150</v>
      </c>
    </row>
    <row r="369" s="2" customFormat="1" ht="24.15" customHeight="1">
      <c r="A369" s="38"/>
      <c r="B369" s="39"/>
      <c r="C369" s="207" t="s">
        <v>516</v>
      </c>
      <c r="D369" s="207" t="s">
        <v>153</v>
      </c>
      <c r="E369" s="208" t="s">
        <v>517</v>
      </c>
      <c r="F369" s="209" t="s">
        <v>518</v>
      </c>
      <c r="G369" s="210" t="s">
        <v>423</v>
      </c>
      <c r="H369" s="211">
        <v>0.61499999999999999</v>
      </c>
      <c r="I369" s="212"/>
      <c r="J369" s="213">
        <f>ROUND(I369*H369,2)</f>
        <v>0</v>
      </c>
      <c r="K369" s="214"/>
      <c r="L369" s="44"/>
      <c r="M369" s="215" t="s">
        <v>41</v>
      </c>
      <c r="N369" s="216" t="s">
        <v>52</v>
      </c>
      <c r="O369" s="84"/>
      <c r="P369" s="217">
        <f>O369*H369</f>
        <v>0</v>
      </c>
      <c r="Q369" s="217">
        <v>0</v>
      </c>
      <c r="R369" s="217">
        <f>Q369*H369</f>
        <v>0</v>
      </c>
      <c r="S369" s="217">
        <v>0</v>
      </c>
      <c r="T369" s="218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19" t="s">
        <v>157</v>
      </c>
      <c r="AT369" s="219" t="s">
        <v>153</v>
      </c>
      <c r="AU369" s="219" t="s">
        <v>90</v>
      </c>
      <c r="AY369" s="16" t="s">
        <v>150</v>
      </c>
      <c r="BE369" s="220">
        <f>IF(N369="základní",J369,0)</f>
        <v>0</v>
      </c>
      <c r="BF369" s="220">
        <f>IF(N369="snížená",J369,0)</f>
        <v>0</v>
      </c>
      <c r="BG369" s="220">
        <f>IF(N369="zákl. přenesená",J369,0)</f>
        <v>0</v>
      </c>
      <c r="BH369" s="220">
        <f>IF(N369="sníž. přenesená",J369,0)</f>
        <v>0</v>
      </c>
      <c r="BI369" s="220">
        <f>IF(N369="nulová",J369,0)</f>
        <v>0</v>
      </c>
      <c r="BJ369" s="16" t="s">
        <v>21</v>
      </c>
      <c r="BK369" s="220">
        <f>ROUND(I369*H369,2)</f>
        <v>0</v>
      </c>
      <c r="BL369" s="16" t="s">
        <v>157</v>
      </c>
      <c r="BM369" s="219" t="s">
        <v>519</v>
      </c>
    </row>
    <row r="370" s="13" customFormat="1">
      <c r="A370" s="13"/>
      <c r="B370" s="226"/>
      <c r="C370" s="227"/>
      <c r="D370" s="228" t="s">
        <v>161</v>
      </c>
      <c r="E370" s="229" t="s">
        <v>41</v>
      </c>
      <c r="F370" s="230" t="s">
        <v>520</v>
      </c>
      <c r="G370" s="227"/>
      <c r="H370" s="231">
        <v>0.61499999999999999</v>
      </c>
      <c r="I370" s="232"/>
      <c r="J370" s="227"/>
      <c r="K370" s="227"/>
      <c r="L370" s="233"/>
      <c r="M370" s="234"/>
      <c r="N370" s="235"/>
      <c r="O370" s="235"/>
      <c r="P370" s="235"/>
      <c r="Q370" s="235"/>
      <c r="R370" s="235"/>
      <c r="S370" s="235"/>
      <c r="T370" s="23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7" t="s">
        <v>161</v>
      </c>
      <c r="AU370" s="237" t="s">
        <v>90</v>
      </c>
      <c r="AV370" s="13" t="s">
        <v>90</v>
      </c>
      <c r="AW370" s="13" t="s">
        <v>42</v>
      </c>
      <c r="AX370" s="13" t="s">
        <v>81</v>
      </c>
      <c r="AY370" s="237" t="s">
        <v>150</v>
      </c>
    </row>
    <row r="371" s="14" customFormat="1">
      <c r="A371" s="14"/>
      <c r="B371" s="238"/>
      <c r="C371" s="239"/>
      <c r="D371" s="228" t="s">
        <v>161</v>
      </c>
      <c r="E371" s="240" t="s">
        <v>41</v>
      </c>
      <c r="F371" s="241" t="s">
        <v>167</v>
      </c>
      <c r="G371" s="239"/>
      <c r="H371" s="242">
        <v>0.61499999999999999</v>
      </c>
      <c r="I371" s="243"/>
      <c r="J371" s="239"/>
      <c r="K371" s="239"/>
      <c r="L371" s="244"/>
      <c r="M371" s="245"/>
      <c r="N371" s="246"/>
      <c r="O371" s="246"/>
      <c r="P371" s="246"/>
      <c r="Q371" s="246"/>
      <c r="R371" s="246"/>
      <c r="S371" s="246"/>
      <c r="T371" s="247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8" t="s">
        <v>161</v>
      </c>
      <c r="AU371" s="248" t="s">
        <v>90</v>
      </c>
      <c r="AV371" s="14" t="s">
        <v>157</v>
      </c>
      <c r="AW371" s="14" t="s">
        <v>42</v>
      </c>
      <c r="AX371" s="14" t="s">
        <v>21</v>
      </c>
      <c r="AY371" s="248" t="s">
        <v>150</v>
      </c>
    </row>
    <row r="372" s="2" customFormat="1" ht="24.15" customHeight="1">
      <c r="A372" s="38"/>
      <c r="B372" s="39"/>
      <c r="C372" s="207" t="s">
        <v>521</v>
      </c>
      <c r="D372" s="207" t="s">
        <v>153</v>
      </c>
      <c r="E372" s="208" t="s">
        <v>522</v>
      </c>
      <c r="F372" s="209" t="s">
        <v>523</v>
      </c>
      <c r="G372" s="210" t="s">
        <v>156</v>
      </c>
      <c r="H372" s="211">
        <v>2.3399999999999999</v>
      </c>
      <c r="I372" s="212"/>
      <c r="J372" s="213">
        <f>ROUND(I372*H372,2)</f>
        <v>0</v>
      </c>
      <c r="K372" s="214"/>
      <c r="L372" s="44"/>
      <c r="M372" s="215" t="s">
        <v>41</v>
      </c>
      <c r="N372" s="216" t="s">
        <v>52</v>
      </c>
      <c r="O372" s="84"/>
      <c r="P372" s="217">
        <f>O372*H372</f>
        <v>0</v>
      </c>
      <c r="Q372" s="217">
        <v>0.17818000000000001</v>
      </c>
      <c r="R372" s="217">
        <f>Q372*H372</f>
        <v>0.41694120000000001</v>
      </c>
      <c r="S372" s="217">
        <v>0</v>
      </c>
      <c r="T372" s="218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19" t="s">
        <v>157</v>
      </c>
      <c r="AT372" s="219" t="s">
        <v>153</v>
      </c>
      <c r="AU372" s="219" t="s">
        <v>90</v>
      </c>
      <c r="AY372" s="16" t="s">
        <v>150</v>
      </c>
      <c r="BE372" s="220">
        <f>IF(N372="základní",J372,0)</f>
        <v>0</v>
      </c>
      <c r="BF372" s="220">
        <f>IF(N372="snížená",J372,0)</f>
        <v>0</v>
      </c>
      <c r="BG372" s="220">
        <f>IF(N372="zákl. přenesená",J372,0)</f>
        <v>0</v>
      </c>
      <c r="BH372" s="220">
        <f>IF(N372="sníž. přenesená",J372,0)</f>
        <v>0</v>
      </c>
      <c r="BI372" s="220">
        <f>IF(N372="nulová",J372,0)</f>
        <v>0</v>
      </c>
      <c r="BJ372" s="16" t="s">
        <v>21</v>
      </c>
      <c r="BK372" s="220">
        <f>ROUND(I372*H372,2)</f>
        <v>0</v>
      </c>
      <c r="BL372" s="16" t="s">
        <v>157</v>
      </c>
      <c r="BM372" s="219" t="s">
        <v>524</v>
      </c>
    </row>
    <row r="373" s="2" customFormat="1">
      <c r="A373" s="38"/>
      <c r="B373" s="39"/>
      <c r="C373" s="40"/>
      <c r="D373" s="221" t="s">
        <v>159</v>
      </c>
      <c r="E373" s="40"/>
      <c r="F373" s="222" t="s">
        <v>525</v>
      </c>
      <c r="G373" s="40"/>
      <c r="H373" s="40"/>
      <c r="I373" s="223"/>
      <c r="J373" s="40"/>
      <c r="K373" s="40"/>
      <c r="L373" s="44"/>
      <c r="M373" s="224"/>
      <c r="N373" s="225"/>
      <c r="O373" s="84"/>
      <c r="P373" s="84"/>
      <c r="Q373" s="84"/>
      <c r="R373" s="84"/>
      <c r="S373" s="84"/>
      <c r="T373" s="85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6" t="s">
        <v>159</v>
      </c>
      <c r="AU373" s="16" t="s">
        <v>90</v>
      </c>
    </row>
    <row r="374" s="13" customFormat="1">
      <c r="A374" s="13"/>
      <c r="B374" s="226"/>
      <c r="C374" s="227"/>
      <c r="D374" s="228" t="s">
        <v>161</v>
      </c>
      <c r="E374" s="229" t="s">
        <v>41</v>
      </c>
      <c r="F374" s="230" t="s">
        <v>526</v>
      </c>
      <c r="G374" s="227"/>
      <c r="H374" s="231">
        <v>2.3399999999999999</v>
      </c>
      <c r="I374" s="232"/>
      <c r="J374" s="227"/>
      <c r="K374" s="227"/>
      <c r="L374" s="233"/>
      <c r="M374" s="234"/>
      <c r="N374" s="235"/>
      <c r="O374" s="235"/>
      <c r="P374" s="235"/>
      <c r="Q374" s="235"/>
      <c r="R374" s="235"/>
      <c r="S374" s="235"/>
      <c r="T374" s="23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7" t="s">
        <v>161</v>
      </c>
      <c r="AU374" s="237" t="s">
        <v>90</v>
      </c>
      <c r="AV374" s="13" t="s">
        <v>90</v>
      </c>
      <c r="AW374" s="13" t="s">
        <v>42</v>
      </c>
      <c r="AX374" s="13" t="s">
        <v>81</v>
      </c>
      <c r="AY374" s="237" t="s">
        <v>150</v>
      </c>
    </row>
    <row r="375" s="14" customFormat="1">
      <c r="A375" s="14"/>
      <c r="B375" s="238"/>
      <c r="C375" s="239"/>
      <c r="D375" s="228" t="s">
        <v>161</v>
      </c>
      <c r="E375" s="240" t="s">
        <v>41</v>
      </c>
      <c r="F375" s="241" t="s">
        <v>167</v>
      </c>
      <c r="G375" s="239"/>
      <c r="H375" s="242">
        <v>2.3399999999999999</v>
      </c>
      <c r="I375" s="243"/>
      <c r="J375" s="239"/>
      <c r="K375" s="239"/>
      <c r="L375" s="244"/>
      <c r="M375" s="245"/>
      <c r="N375" s="246"/>
      <c r="O375" s="246"/>
      <c r="P375" s="246"/>
      <c r="Q375" s="246"/>
      <c r="R375" s="246"/>
      <c r="S375" s="246"/>
      <c r="T375" s="247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8" t="s">
        <v>161</v>
      </c>
      <c r="AU375" s="248" t="s">
        <v>90</v>
      </c>
      <c r="AV375" s="14" t="s">
        <v>157</v>
      </c>
      <c r="AW375" s="14" t="s">
        <v>42</v>
      </c>
      <c r="AX375" s="14" t="s">
        <v>21</v>
      </c>
      <c r="AY375" s="248" t="s">
        <v>150</v>
      </c>
    </row>
    <row r="376" s="2" customFormat="1" ht="24.15" customHeight="1">
      <c r="A376" s="38"/>
      <c r="B376" s="39"/>
      <c r="C376" s="207" t="s">
        <v>527</v>
      </c>
      <c r="D376" s="207" t="s">
        <v>153</v>
      </c>
      <c r="E376" s="208" t="s">
        <v>528</v>
      </c>
      <c r="F376" s="209" t="s">
        <v>529</v>
      </c>
      <c r="G376" s="210" t="s">
        <v>215</v>
      </c>
      <c r="H376" s="211">
        <v>1.607</v>
      </c>
      <c r="I376" s="212"/>
      <c r="J376" s="213">
        <f>ROUND(I376*H376,2)</f>
        <v>0</v>
      </c>
      <c r="K376" s="214"/>
      <c r="L376" s="44"/>
      <c r="M376" s="215" t="s">
        <v>41</v>
      </c>
      <c r="N376" s="216" t="s">
        <v>52</v>
      </c>
      <c r="O376" s="84"/>
      <c r="P376" s="217">
        <f>O376*H376</f>
        <v>0</v>
      </c>
      <c r="Q376" s="217">
        <v>1.7688200000000001</v>
      </c>
      <c r="R376" s="217">
        <f>Q376*H376</f>
        <v>2.8424937400000001</v>
      </c>
      <c r="S376" s="217">
        <v>0</v>
      </c>
      <c r="T376" s="218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19" t="s">
        <v>157</v>
      </c>
      <c r="AT376" s="219" t="s">
        <v>153</v>
      </c>
      <c r="AU376" s="219" t="s">
        <v>90</v>
      </c>
      <c r="AY376" s="16" t="s">
        <v>150</v>
      </c>
      <c r="BE376" s="220">
        <f>IF(N376="základní",J376,0)</f>
        <v>0</v>
      </c>
      <c r="BF376" s="220">
        <f>IF(N376="snížená",J376,0)</f>
        <v>0</v>
      </c>
      <c r="BG376" s="220">
        <f>IF(N376="zákl. přenesená",J376,0)</f>
        <v>0</v>
      </c>
      <c r="BH376" s="220">
        <f>IF(N376="sníž. přenesená",J376,0)</f>
        <v>0</v>
      </c>
      <c r="BI376" s="220">
        <f>IF(N376="nulová",J376,0)</f>
        <v>0</v>
      </c>
      <c r="BJ376" s="16" t="s">
        <v>21</v>
      </c>
      <c r="BK376" s="220">
        <f>ROUND(I376*H376,2)</f>
        <v>0</v>
      </c>
      <c r="BL376" s="16" t="s">
        <v>157</v>
      </c>
      <c r="BM376" s="219" t="s">
        <v>530</v>
      </c>
    </row>
    <row r="377" s="2" customFormat="1">
      <c r="A377" s="38"/>
      <c r="B377" s="39"/>
      <c r="C377" s="40"/>
      <c r="D377" s="221" t="s">
        <v>159</v>
      </c>
      <c r="E377" s="40"/>
      <c r="F377" s="222" t="s">
        <v>531</v>
      </c>
      <c r="G377" s="40"/>
      <c r="H377" s="40"/>
      <c r="I377" s="223"/>
      <c r="J377" s="40"/>
      <c r="K377" s="40"/>
      <c r="L377" s="44"/>
      <c r="M377" s="224"/>
      <c r="N377" s="225"/>
      <c r="O377" s="84"/>
      <c r="P377" s="84"/>
      <c r="Q377" s="84"/>
      <c r="R377" s="84"/>
      <c r="S377" s="84"/>
      <c r="T377" s="85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6" t="s">
        <v>159</v>
      </c>
      <c r="AU377" s="16" t="s">
        <v>90</v>
      </c>
    </row>
    <row r="378" s="13" customFormat="1">
      <c r="A378" s="13"/>
      <c r="B378" s="226"/>
      <c r="C378" s="227"/>
      <c r="D378" s="228" t="s">
        <v>161</v>
      </c>
      <c r="E378" s="229" t="s">
        <v>41</v>
      </c>
      <c r="F378" s="230" t="s">
        <v>532</v>
      </c>
      <c r="G378" s="227"/>
      <c r="H378" s="231">
        <v>1.607</v>
      </c>
      <c r="I378" s="232"/>
      <c r="J378" s="227"/>
      <c r="K378" s="227"/>
      <c r="L378" s="233"/>
      <c r="M378" s="234"/>
      <c r="N378" s="235"/>
      <c r="O378" s="235"/>
      <c r="P378" s="235"/>
      <c r="Q378" s="235"/>
      <c r="R378" s="235"/>
      <c r="S378" s="235"/>
      <c r="T378" s="23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7" t="s">
        <v>161</v>
      </c>
      <c r="AU378" s="237" t="s">
        <v>90</v>
      </c>
      <c r="AV378" s="13" t="s">
        <v>90</v>
      </c>
      <c r="AW378" s="13" t="s">
        <v>42</v>
      </c>
      <c r="AX378" s="13" t="s">
        <v>81</v>
      </c>
      <c r="AY378" s="237" t="s">
        <v>150</v>
      </c>
    </row>
    <row r="379" s="14" customFormat="1">
      <c r="A379" s="14"/>
      <c r="B379" s="238"/>
      <c r="C379" s="239"/>
      <c r="D379" s="228" t="s">
        <v>161</v>
      </c>
      <c r="E379" s="240" t="s">
        <v>41</v>
      </c>
      <c r="F379" s="241" t="s">
        <v>167</v>
      </c>
      <c r="G379" s="239"/>
      <c r="H379" s="242">
        <v>1.607</v>
      </c>
      <c r="I379" s="243"/>
      <c r="J379" s="239"/>
      <c r="K379" s="239"/>
      <c r="L379" s="244"/>
      <c r="M379" s="245"/>
      <c r="N379" s="246"/>
      <c r="O379" s="246"/>
      <c r="P379" s="246"/>
      <c r="Q379" s="246"/>
      <c r="R379" s="246"/>
      <c r="S379" s="246"/>
      <c r="T379" s="247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8" t="s">
        <v>161</v>
      </c>
      <c r="AU379" s="248" t="s">
        <v>90</v>
      </c>
      <c r="AV379" s="14" t="s">
        <v>157</v>
      </c>
      <c r="AW379" s="14" t="s">
        <v>42</v>
      </c>
      <c r="AX379" s="14" t="s">
        <v>21</v>
      </c>
      <c r="AY379" s="248" t="s">
        <v>150</v>
      </c>
    </row>
    <row r="380" s="12" customFormat="1" ht="22.8" customHeight="1">
      <c r="A380" s="12"/>
      <c r="B380" s="191"/>
      <c r="C380" s="192"/>
      <c r="D380" s="193" t="s">
        <v>80</v>
      </c>
      <c r="E380" s="205" t="s">
        <v>157</v>
      </c>
      <c r="F380" s="205" t="s">
        <v>533</v>
      </c>
      <c r="G380" s="192"/>
      <c r="H380" s="192"/>
      <c r="I380" s="195"/>
      <c r="J380" s="206">
        <f>BK380</f>
        <v>0</v>
      </c>
      <c r="K380" s="192"/>
      <c r="L380" s="197"/>
      <c r="M380" s="198"/>
      <c r="N380" s="199"/>
      <c r="O380" s="199"/>
      <c r="P380" s="200">
        <f>SUM(P381:P408)</f>
        <v>0</v>
      </c>
      <c r="Q380" s="199"/>
      <c r="R380" s="200">
        <f>SUM(R381:R408)</f>
        <v>28.780679040000003</v>
      </c>
      <c r="S380" s="199"/>
      <c r="T380" s="201">
        <f>SUM(T381:T408)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02" t="s">
        <v>21</v>
      </c>
      <c r="AT380" s="203" t="s">
        <v>80</v>
      </c>
      <c r="AU380" s="203" t="s">
        <v>21</v>
      </c>
      <c r="AY380" s="202" t="s">
        <v>150</v>
      </c>
      <c r="BK380" s="204">
        <f>SUM(BK381:BK408)</f>
        <v>0</v>
      </c>
    </row>
    <row r="381" s="2" customFormat="1" ht="24.15" customHeight="1">
      <c r="A381" s="38"/>
      <c r="B381" s="39"/>
      <c r="C381" s="207" t="s">
        <v>534</v>
      </c>
      <c r="D381" s="207" t="s">
        <v>153</v>
      </c>
      <c r="E381" s="208" t="s">
        <v>535</v>
      </c>
      <c r="F381" s="209" t="s">
        <v>536</v>
      </c>
      <c r="G381" s="210" t="s">
        <v>239</v>
      </c>
      <c r="H381" s="211">
        <v>32</v>
      </c>
      <c r="I381" s="212"/>
      <c r="J381" s="213">
        <f>ROUND(I381*H381,2)</f>
        <v>0</v>
      </c>
      <c r="K381" s="214"/>
      <c r="L381" s="44"/>
      <c r="M381" s="215" t="s">
        <v>41</v>
      </c>
      <c r="N381" s="216" t="s">
        <v>52</v>
      </c>
      <c r="O381" s="84"/>
      <c r="P381" s="217">
        <f>O381*H381</f>
        <v>0</v>
      </c>
      <c r="Q381" s="217">
        <v>0.058999999999999997</v>
      </c>
      <c r="R381" s="217">
        <f>Q381*H381</f>
        <v>1.8879999999999999</v>
      </c>
      <c r="S381" s="217">
        <v>0</v>
      </c>
      <c r="T381" s="218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19" t="s">
        <v>157</v>
      </c>
      <c r="AT381" s="219" t="s">
        <v>153</v>
      </c>
      <c r="AU381" s="219" t="s">
        <v>90</v>
      </c>
      <c r="AY381" s="16" t="s">
        <v>150</v>
      </c>
      <c r="BE381" s="220">
        <f>IF(N381="základní",J381,0)</f>
        <v>0</v>
      </c>
      <c r="BF381" s="220">
        <f>IF(N381="snížená",J381,0)</f>
        <v>0</v>
      </c>
      <c r="BG381" s="220">
        <f>IF(N381="zákl. přenesená",J381,0)</f>
        <v>0</v>
      </c>
      <c r="BH381" s="220">
        <f>IF(N381="sníž. přenesená",J381,0)</f>
        <v>0</v>
      </c>
      <c r="BI381" s="220">
        <f>IF(N381="nulová",J381,0)</f>
        <v>0</v>
      </c>
      <c r="BJ381" s="16" t="s">
        <v>21</v>
      </c>
      <c r="BK381" s="220">
        <f>ROUND(I381*H381,2)</f>
        <v>0</v>
      </c>
      <c r="BL381" s="16" t="s">
        <v>157</v>
      </c>
      <c r="BM381" s="219" t="s">
        <v>537</v>
      </c>
    </row>
    <row r="382" s="2" customFormat="1">
      <c r="A382" s="38"/>
      <c r="B382" s="39"/>
      <c r="C382" s="40"/>
      <c r="D382" s="221" t="s">
        <v>159</v>
      </c>
      <c r="E382" s="40"/>
      <c r="F382" s="222" t="s">
        <v>538</v>
      </c>
      <c r="G382" s="40"/>
      <c r="H382" s="40"/>
      <c r="I382" s="223"/>
      <c r="J382" s="40"/>
      <c r="K382" s="40"/>
      <c r="L382" s="44"/>
      <c r="M382" s="224"/>
      <c r="N382" s="225"/>
      <c r="O382" s="84"/>
      <c r="P382" s="84"/>
      <c r="Q382" s="84"/>
      <c r="R382" s="84"/>
      <c r="S382" s="84"/>
      <c r="T382" s="85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T382" s="16" t="s">
        <v>159</v>
      </c>
      <c r="AU382" s="16" t="s">
        <v>90</v>
      </c>
    </row>
    <row r="383" s="13" customFormat="1">
      <c r="A383" s="13"/>
      <c r="B383" s="226"/>
      <c r="C383" s="227"/>
      <c r="D383" s="228" t="s">
        <v>161</v>
      </c>
      <c r="E383" s="229" t="s">
        <v>41</v>
      </c>
      <c r="F383" s="230" t="s">
        <v>539</v>
      </c>
      <c r="G383" s="227"/>
      <c r="H383" s="231">
        <v>32</v>
      </c>
      <c r="I383" s="232"/>
      <c r="J383" s="227"/>
      <c r="K383" s="227"/>
      <c r="L383" s="233"/>
      <c r="M383" s="234"/>
      <c r="N383" s="235"/>
      <c r="O383" s="235"/>
      <c r="P383" s="235"/>
      <c r="Q383" s="235"/>
      <c r="R383" s="235"/>
      <c r="S383" s="235"/>
      <c r="T383" s="23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7" t="s">
        <v>161</v>
      </c>
      <c r="AU383" s="237" t="s">
        <v>90</v>
      </c>
      <c r="AV383" s="13" t="s">
        <v>90</v>
      </c>
      <c r="AW383" s="13" t="s">
        <v>42</v>
      </c>
      <c r="AX383" s="13" t="s">
        <v>81</v>
      </c>
      <c r="AY383" s="237" t="s">
        <v>150</v>
      </c>
    </row>
    <row r="384" s="14" customFormat="1">
      <c r="A384" s="14"/>
      <c r="B384" s="238"/>
      <c r="C384" s="239"/>
      <c r="D384" s="228" t="s">
        <v>161</v>
      </c>
      <c r="E384" s="240" t="s">
        <v>41</v>
      </c>
      <c r="F384" s="241" t="s">
        <v>167</v>
      </c>
      <c r="G384" s="239"/>
      <c r="H384" s="242">
        <v>32</v>
      </c>
      <c r="I384" s="243"/>
      <c r="J384" s="239"/>
      <c r="K384" s="239"/>
      <c r="L384" s="244"/>
      <c r="M384" s="245"/>
      <c r="N384" s="246"/>
      <c r="O384" s="246"/>
      <c r="P384" s="246"/>
      <c r="Q384" s="246"/>
      <c r="R384" s="246"/>
      <c r="S384" s="246"/>
      <c r="T384" s="247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8" t="s">
        <v>161</v>
      </c>
      <c r="AU384" s="248" t="s">
        <v>90</v>
      </c>
      <c r="AV384" s="14" t="s">
        <v>157</v>
      </c>
      <c r="AW384" s="14" t="s">
        <v>42</v>
      </c>
      <c r="AX384" s="14" t="s">
        <v>21</v>
      </c>
      <c r="AY384" s="248" t="s">
        <v>150</v>
      </c>
    </row>
    <row r="385" s="2" customFormat="1" ht="24.15" customHeight="1">
      <c r="A385" s="38"/>
      <c r="B385" s="39"/>
      <c r="C385" s="207" t="s">
        <v>540</v>
      </c>
      <c r="D385" s="207" t="s">
        <v>153</v>
      </c>
      <c r="E385" s="208" t="s">
        <v>541</v>
      </c>
      <c r="F385" s="209" t="s">
        <v>542</v>
      </c>
      <c r="G385" s="210" t="s">
        <v>156</v>
      </c>
      <c r="H385" s="211">
        <v>84.459999999999994</v>
      </c>
      <c r="I385" s="212"/>
      <c r="J385" s="213">
        <f>ROUND(I385*H385,2)</f>
        <v>0</v>
      </c>
      <c r="K385" s="214"/>
      <c r="L385" s="44"/>
      <c r="M385" s="215" t="s">
        <v>41</v>
      </c>
      <c r="N385" s="216" t="s">
        <v>52</v>
      </c>
      <c r="O385" s="84"/>
      <c r="P385" s="217">
        <f>O385*H385</f>
        <v>0</v>
      </c>
      <c r="Q385" s="217">
        <v>0.01128</v>
      </c>
      <c r="R385" s="217">
        <f>Q385*H385</f>
        <v>0.95270879999999991</v>
      </c>
      <c r="S385" s="217">
        <v>0</v>
      </c>
      <c r="T385" s="218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19" t="s">
        <v>157</v>
      </c>
      <c r="AT385" s="219" t="s">
        <v>153</v>
      </c>
      <c r="AU385" s="219" t="s">
        <v>90</v>
      </c>
      <c r="AY385" s="16" t="s">
        <v>150</v>
      </c>
      <c r="BE385" s="220">
        <f>IF(N385="základní",J385,0)</f>
        <v>0</v>
      </c>
      <c r="BF385" s="220">
        <f>IF(N385="snížená",J385,0)</f>
        <v>0</v>
      </c>
      <c r="BG385" s="220">
        <f>IF(N385="zákl. přenesená",J385,0)</f>
        <v>0</v>
      </c>
      <c r="BH385" s="220">
        <f>IF(N385="sníž. přenesená",J385,0)</f>
        <v>0</v>
      </c>
      <c r="BI385" s="220">
        <f>IF(N385="nulová",J385,0)</f>
        <v>0</v>
      </c>
      <c r="BJ385" s="16" t="s">
        <v>21</v>
      </c>
      <c r="BK385" s="220">
        <f>ROUND(I385*H385,2)</f>
        <v>0</v>
      </c>
      <c r="BL385" s="16" t="s">
        <v>157</v>
      </c>
      <c r="BM385" s="219" t="s">
        <v>543</v>
      </c>
    </row>
    <row r="386" s="2" customFormat="1">
      <c r="A386" s="38"/>
      <c r="B386" s="39"/>
      <c r="C386" s="40"/>
      <c r="D386" s="221" t="s">
        <v>159</v>
      </c>
      <c r="E386" s="40"/>
      <c r="F386" s="222" t="s">
        <v>544</v>
      </c>
      <c r="G386" s="40"/>
      <c r="H386" s="40"/>
      <c r="I386" s="223"/>
      <c r="J386" s="40"/>
      <c r="K386" s="40"/>
      <c r="L386" s="44"/>
      <c r="M386" s="224"/>
      <c r="N386" s="225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159</v>
      </c>
      <c r="AU386" s="16" t="s">
        <v>90</v>
      </c>
    </row>
    <row r="387" s="13" customFormat="1">
      <c r="A387" s="13"/>
      <c r="B387" s="226"/>
      <c r="C387" s="227"/>
      <c r="D387" s="228" t="s">
        <v>161</v>
      </c>
      <c r="E387" s="229" t="s">
        <v>41</v>
      </c>
      <c r="F387" s="230" t="s">
        <v>545</v>
      </c>
      <c r="G387" s="227"/>
      <c r="H387" s="231">
        <v>84.459999999999994</v>
      </c>
      <c r="I387" s="232"/>
      <c r="J387" s="227"/>
      <c r="K387" s="227"/>
      <c r="L387" s="233"/>
      <c r="M387" s="234"/>
      <c r="N387" s="235"/>
      <c r="O387" s="235"/>
      <c r="P387" s="235"/>
      <c r="Q387" s="235"/>
      <c r="R387" s="235"/>
      <c r="S387" s="235"/>
      <c r="T387" s="23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7" t="s">
        <v>161</v>
      </c>
      <c r="AU387" s="237" t="s">
        <v>90</v>
      </c>
      <c r="AV387" s="13" t="s">
        <v>90</v>
      </c>
      <c r="AW387" s="13" t="s">
        <v>42</v>
      </c>
      <c r="AX387" s="13" t="s">
        <v>81</v>
      </c>
      <c r="AY387" s="237" t="s">
        <v>150</v>
      </c>
    </row>
    <row r="388" s="14" customFormat="1">
      <c r="A388" s="14"/>
      <c r="B388" s="238"/>
      <c r="C388" s="239"/>
      <c r="D388" s="228" t="s">
        <v>161</v>
      </c>
      <c r="E388" s="240" t="s">
        <v>41</v>
      </c>
      <c r="F388" s="241" t="s">
        <v>167</v>
      </c>
      <c r="G388" s="239"/>
      <c r="H388" s="242">
        <v>84.459999999999994</v>
      </c>
      <c r="I388" s="243"/>
      <c r="J388" s="239"/>
      <c r="K388" s="239"/>
      <c r="L388" s="244"/>
      <c r="M388" s="245"/>
      <c r="N388" s="246"/>
      <c r="O388" s="246"/>
      <c r="P388" s="246"/>
      <c r="Q388" s="246"/>
      <c r="R388" s="246"/>
      <c r="S388" s="246"/>
      <c r="T388" s="247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8" t="s">
        <v>161</v>
      </c>
      <c r="AU388" s="248" t="s">
        <v>90</v>
      </c>
      <c r="AV388" s="14" t="s">
        <v>157</v>
      </c>
      <c r="AW388" s="14" t="s">
        <v>42</v>
      </c>
      <c r="AX388" s="14" t="s">
        <v>21</v>
      </c>
      <c r="AY388" s="248" t="s">
        <v>150</v>
      </c>
    </row>
    <row r="389" s="2" customFormat="1" ht="24.15" customHeight="1">
      <c r="A389" s="38"/>
      <c r="B389" s="39"/>
      <c r="C389" s="207" t="s">
        <v>546</v>
      </c>
      <c r="D389" s="207" t="s">
        <v>153</v>
      </c>
      <c r="E389" s="208" t="s">
        <v>547</v>
      </c>
      <c r="F389" s="209" t="s">
        <v>548</v>
      </c>
      <c r="G389" s="210" t="s">
        <v>156</v>
      </c>
      <c r="H389" s="211">
        <v>84.459999999999994</v>
      </c>
      <c r="I389" s="212"/>
      <c r="J389" s="213">
        <f>ROUND(I389*H389,2)</f>
        <v>0</v>
      </c>
      <c r="K389" s="214"/>
      <c r="L389" s="44"/>
      <c r="M389" s="215" t="s">
        <v>41</v>
      </c>
      <c r="N389" s="216" t="s">
        <v>52</v>
      </c>
      <c r="O389" s="84"/>
      <c r="P389" s="217">
        <f>O389*H389</f>
        <v>0</v>
      </c>
      <c r="Q389" s="217">
        <v>0.00080999999999999996</v>
      </c>
      <c r="R389" s="217">
        <f>Q389*H389</f>
        <v>0.06841259999999999</v>
      </c>
      <c r="S389" s="217">
        <v>0</v>
      </c>
      <c r="T389" s="218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19" t="s">
        <v>157</v>
      </c>
      <c r="AT389" s="219" t="s">
        <v>153</v>
      </c>
      <c r="AU389" s="219" t="s">
        <v>90</v>
      </c>
      <c r="AY389" s="16" t="s">
        <v>150</v>
      </c>
      <c r="BE389" s="220">
        <f>IF(N389="základní",J389,0)</f>
        <v>0</v>
      </c>
      <c r="BF389" s="220">
        <f>IF(N389="snížená",J389,0)</f>
        <v>0</v>
      </c>
      <c r="BG389" s="220">
        <f>IF(N389="zákl. přenesená",J389,0)</f>
        <v>0</v>
      </c>
      <c r="BH389" s="220">
        <f>IF(N389="sníž. přenesená",J389,0)</f>
        <v>0</v>
      </c>
      <c r="BI389" s="220">
        <f>IF(N389="nulová",J389,0)</f>
        <v>0</v>
      </c>
      <c r="BJ389" s="16" t="s">
        <v>21</v>
      </c>
      <c r="BK389" s="220">
        <f>ROUND(I389*H389,2)</f>
        <v>0</v>
      </c>
      <c r="BL389" s="16" t="s">
        <v>157</v>
      </c>
      <c r="BM389" s="219" t="s">
        <v>549</v>
      </c>
    </row>
    <row r="390" s="2" customFormat="1">
      <c r="A390" s="38"/>
      <c r="B390" s="39"/>
      <c r="C390" s="40"/>
      <c r="D390" s="221" t="s">
        <v>159</v>
      </c>
      <c r="E390" s="40"/>
      <c r="F390" s="222" t="s">
        <v>550</v>
      </c>
      <c r="G390" s="40"/>
      <c r="H390" s="40"/>
      <c r="I390" s="223"/>
      <c r="J390" s="40"/>
      <c r="K390" s="40"/>
      <c r="L390" s="44"/>
      <c r="M390" s="224"/>
      <c r="N390" s="225"/>
      <c r="O390" s="84"/>
      <c r="P390" s="84"/>
      <c r="Q390" s="84"/>
      <c r="R390" s="84"/>
      <c r="S390" s="84"/>
      <c r="T390" s="85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6" t="s">
        <v>159</v>
      </c>
      <c r="AU390" s="16" t="s">
        <v>90</v>
      </c>
    </row>
    <row r="391" s="13" customFormat="1">
      <c r="A391" s="13"/>
      <c r="B391" s="226"/>
      <c r="C391" s="227"/>
      <c r="D391" s="228" t="s">
        <v>161</v>
      </c>
      <c r="E391" s="229" t="s">
        <v>41</v>
      </c>
      <c r="F391" s="230" t="s">
        <v>545</v>
      </c>
      <c r="G391" s="227"/>
      <c r="H391" s="231">
        <v>84.459999999999994</v>
      </c>
      <c r="I391" s="232"/>
      <c r="J391" s="227"/>
      <c r="K391" s="227"/>
      <c r="L391" s="233"/>
      <c r="M391" s="234"/>
      <c r="N391" s="235"/>
      <c r="O391" s="235"/>
      <c r="P391" s="235"/>
      <c r="Q391" s="235"/>
      <c r="R391" s="235"/>
      <c r="S391" s="235"/>
      <c r="T391" s="23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7" t="s">
        <v>161</v>
      </c>
      <c r="AU391" s="237" t="s">
        <v>90</v>
      </c>
      <c r="AV391" s="13" t="s">
        <v>90</v>
      </c>
      <c r="AW391" s="13" t="s">
        <v>42</v>
      </c>
      <c r="AX391" s="13" t="s">
        <v>81</v>
      </c>
      <c r="AY391" s="237" t="s">
        <v>150</v>
      </c>
    </row>
    <row r="392" s="14" customFormat="1">
      <c r="A392" s="14"/>
      <c r="B392" s="238"/>
      <c r="C392" s="239"/>
      <c r="D392" s="228" t="s">
        <v>161</v>
      </c>
      <c r="E392" s="240" t="s">
        <v>41</v>
      </c>
      <c r="F392" s="241" t="s">
        <v>167</v>
      </c>
      <c r="G392" s="239"/>
      <c r="H392" s="242">
        <v>84.459999999999994</v>
      </c>
      <c r="I392" s="243"/>
      <c r="J392" s="239"/>
      <c r="K392" s="239"/>
      <c r="L392" s="244"/>
      <c r="M392" s="245"/>
      <c r="N392" s="246"/>
      <c r="O392" s="246"/>
      <c r="P392" s="246"/>
      <c r="Q392" s="246"/>
      <c r="R392" s="246"/>
      <c r="S392" s="246"/>
      <c r="T392" s="247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8" t="s">
        <v>161</v>
      </c>
      <c r="AU392" s="248" t="s">
        <v>90</v>
      </c>
      <c r="AV392" s="14" t="s">
        <v>157</v>
      </c>
      <c r="AW392" s="14" t="s">
        <v>42</v>
      </c>
      <c r="AX392" s="14" t="s">
        <v>21</v>
      </c>
      <c r="AY392" s="248" t="s">
        <v>150</v>
      </c>
    </row>
    <row r="393" s="2" customFormat="1" ht="24.15" customHeight="1">
      <c r="A393" s="38"/>
      <c r="B393" s="39"/>
      <c r="C393" s="207" t="s">
        <v>551</v>
      </c>
      <c r="D393" s="207" t="s">
        <v>153</v>
      </c>
      <c r="E393" s="208" t="s">
        <v>552</v>
      </c>
      <c r="F393" s="209" t="s">
        <v>553</v>
      </c>
      <c r="G393" s="210" t="s">
        <v>156</v>
      </c>
      <c r="H393" s="211">
        <v>84.459999999999994</v>
      </c>
      <c r="I393" s="212"/>
      <c r="J393" s="213">
        <f>ROUND(I393*H393,2)</f>
        <v>0</v>
      </c>
      <c r="K393" s="214"/>
      <c r="L393" s="44"/>
      <c r="M393" s="215" t="s">
        <v>41</v>
      </c>
      <c r="N393" s="216" t="s">
        <v>52</v>
      </c>
      <c r="O393" s="84"/>
      <c r="P393" s="217">
        <f>O393*H393</f>
        <v>0</v>
      </c>
      <c r="Q393" s="217">
        <v>0</v>
      </c>
      <c r="R393" s="217">
        <f>Q393*H393</f>
        <v>0</v>
      </c>
      <c r="S393" s="217">
        <v>0</v>
      </c>
      <c r="T393" s="218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19" t="s">
        <v>157</v>
      </c>
      <c r="AT393" s="219" t="s">
        <v>153</v>
      </c>
      <c r="AU393" s="219" t="s">
        <v>90</v>
      </c>
      <c r="AY393" s="16" t="s">
        <v>150</v>
      </c>
      <c r="BE393" s="220">
        <f>IF(N393="základní",J393,0)</f>
        <v>0</v>
      </c>
      <c r="BF393" s="220">
        <f>IF(N393="snížená",J393,0)</f>
        <v>0</v>
      </c>
      <c r="BG393" s="220">
        <f>IF(N393="zákl. přenesená",J393,0)</f>
        <v>0</v>
      </c>
      <c r="BH393" s="220">
        <f>IF(N393="sníž. přenesená",J393,0)</f>
        <v>0</v>
      </c>
      <c r="BI393" s="220">
        <f>IF(N393="nulová",J393,0)</f>
        <v>0</v>
      </c>
      <c r="BJ393" s="16" t="s">
        <v>21</v>
      </c>
      <c r="BK393" s="220">
        <f>ROUND(I393*H393,2)</f>
        <v>0</v>
      </c>
      <c r="BL393" s="16" t="s">
        <v>157</v>
      </c>
      <c r="BM393" s="219" t="s">
        <v>554</v>
      </c>
    </row>
    <row r="394" s="2" customFormat="1">
      <c r="A394" s="38"/>
      <c r="B394" s="39"/>
      <c r="C394" s="40"/>
      <c r="D394" s="221" t="s">
        <v>159</v>
      </c>
      <c r="E394" s="40"/>
      <c r="F394" s="222" t="s">
        <v>555</v>
      </c>
      <c r="G394" s="40"/>
      <c r="H394" s="40"/>
      <c r="I394" s="223"/>
      <c r="J394" s="40"/>
      <c r="K394" s="40"/>
      <c r="L394" s="44"/>
      <c r="M394" s="224"/>
      <c r="N394" s="225"/>
      <c r="O394" s="84"/>
      <c r="P394" s="84"/>
      <c r="Q394" s="84"/>
      <c r="R394" s="84"/>
      <c r="S394" s="84"/>
      <c r="T394" s="85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6" t="s">
        <v>159</v>
      </c>
      <c r="AU394" s="16" t="s">
        <v>90</v>
      </c>
    </row>
    <row r="395" s="13" customFormat="1">
      <c r="A395" s="13"/>
      <c r="B395" s="226"/>
      <c r="C395" s="227"/>
      <c r="D395" s="228" t="s">
        <v>161</v>
      </c>
      <c r="E395" s="229" t="s">
        <v>41</v>
      </c>
      <c r="F395" s="230" t="s">
        <v>545</v>
      </c>
      <c r="G395" s="227"/>
      <c r="H395" s="231">
        <v>84.459999999999994</v>
      </c>
      <c r="I395" s="232"/>
      <c r="J395" s="227"/>
      <c r="K395" s="227"/>
      <c r="L395" s="233"/>
      <c r="M395" s="234"/>
      <c r="N395" s="235"/>
      <c r="O395" s="235"/>
      <c r="P395" s="235"/>
      <c r="Q395" s="235"/>
      <c r="R395" s="235"/>
      <c r="S395" s="235"/>
      <c r="T395" s="23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7" t="s">
        <v>161</v>
      </c>
      <c r="AU395" s="237" t="s">
        <v>90</v>
      </c>
      <c r="AV395" s="13" t="s">
        <v>90</v>
      </c>
      <c r="AW395" s="13" t="s">
        <v>42</v>
      </c>
      <c r="AX395" s="13" t="s">
        <v>81</v>
      </c>
      <c r="AY395" s="237" t="s">
        <v>150</v>
      </c>
    </row>
    <row r="396" s="14" customFormat="1">
      <c r="A396" s="14"/>
      <c r="B396" s="238"/>
      <c r="C396" s="239"/>
      <c r="D396" s="228" t="s">
        <v>161</v>
      </c>
      <c r="E396" s="240" t="s">
        <v>41</v>
      </c>
      <c r="F396" s="241" t="s">
        <v>167</v>
      </c>
      <c r="G396" s="239"/>
      <c r="H396" s="242">
        <v>84.459999999999994</v>
      </c>
      <c r="I396" s="243"/>
      <c r="J396" s="239"/>
      <c r="K396" s="239"/>
      <c r="L396" s="244"/>
      <c r="M396" s="245"/>
      <c r="N396" s="246"/>
      <c r="O396" s="246"/>
      <c r="P396" s="246"/>
      <c r="Q396" s="246"/>
      <c r="R396" s="246"/>
      <c r="S396" s="246"/>
      <c r="T396" s="247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8" t="s">
        <v>161</v>
      </c>
      <c r="AU396" s="248" t="s">
        <v>90</v>
      </c>
      <c r="AV396" s="14" t="s">
        <v>157</v>
      </c>
      <c r="AW396" s="14" t="s">
        <v>42</v>
      </c>
      <c r="AX396" s="14" t="s">
        <v>21</v>
      </c>
      <c r="AY396" s="248" t="s">
        <v>150</v>
      </c>
    </row>
    <row r="397" s="2" customFormat="1" ht="16.5" customHeight="1">
      <c r="A397" s="38"/>
      <c r="B397" s="39"/>
      <c r="C397" s="207" t="s">
        <v>556</v>
      </c>
      <c r="D397" s="207" t="s">
        <v>153</v>
      </c>
      <c r="E397" s="208" t="s">
        <v>557</v>
      </c>
      <c r="F397" s="209" t="s">
        <v>558</v>
      </c>
      <c r="G397" s="210" t="s">
        <v>423</v>
      </c>
      <c r="H397" s="211">
        <v>0.64400000000000002</v>
      </c>
      <c r="I397" s="212"/>
      <c r="J397" s="213">
        <f>ROUND(I397*H397,2)</f>
        <v>0</v>
      </c>
      <c r="K397" s="214"/>
      <c r="L397" s="44"/>
      <c r="M397" s="215" t="s">
        <v>41</v>
      </c>
      <c r="N397" s="216" t="s">
        <v>52</v>
      </c>
      <c r="O397" s="84"/>
      <c r="P397" s="217">
        <f>O397*H397</f>
        <v>0</v>
      </c>
      <c r="Q397" s="217">
        <v>1.05555</v>
      </c>
      <c r="R397" s="217">
        <f>Q397*H397</f>
        <v>0.6797742</v>
      </c>
      <c r="S397" s="217">
        <v>0</v>
      </c>
      <c r="T397" s="218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19" t="s">
        <v>157</v>
      </c>
      <c r="AT397" s="219" t="s">
        <v>153</v>
      </c>
      <c r="AU397" s="219" t="s">
        <v>90</v>
      </c>
      <c r="AY397" s="16" t="s">
        <v>150</v>
      </c>
      <c r="BE397" s="220">
        <f>IF(N397="základní",J397,0)</f>
        <v>0</v>
      </c>
      <c r="BF397" s="220">
        <f>IF(N397="snížená",J397,0)</f>
        <v>0</v>
      </c>
      <c r="BG397" s="220">
        <f>IF(N397="zákl. přenesená",J397,0)</f>
        <v>0</v>
      </c>
      <c r="BH397" s="220">
        <f>IF(N397="sníž. přenesená",J397,0)</f>
        <v>0</v>
      </c>
      <c r="BI397" s="220">
        <f>IF(N397="nulová",J397,0)</f>
        <v>0</v>
      </c>
      <c r="BJ397" s="16" t="s">
        <v>21</v>
      </c>
      <c r="BK397" s="220">
        <f>ROUND(I397*H397,2)</f>
        <v>0</v>
      </c>
      <c r="BL397" s="16" t="s">
        <v>157</v>
      </c>
      <c r="BM397" s="219" t="s">
        <v>559</v>
      </c>
    </row>
    <row r="398" s="2" customFormat="1">
      <c r="A398" s="38"/>
      <c r="B398" s="39"/>
      <c r="C398" s="40"/>
      <c r="D398" s="221" t="s">
        <v>159</v>
      </c>
      <c r="E398" s="40"/>
      <c r="F398" s="222" t="s">
        <v>560</v>
      </c>
      <c r="G398" s="40"/>
      <c r="H398" s="40"/>
      <c r="I398" s="223"/>
      <c r="J398" s="40"/>
      <c r="K398" s="40"/>
      <c r="L398" s="44"/>
      <c r="M398" s="224"/>
      <c r="N398" s="225"/>
      <c r="O398" s="84"/>
      <c r="P398" s="84"/>
      <c r="Q398" s="84"/>
      <c r="R398" s="84"/>
      <c r="S398" s="84"/>
      <c r="T398" s="85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6" t="s">
        <v>159</v>
      </c>
      <c r="AU398" s="16" t="s">
        <v>90</v>
      </c>
    </row>
    <row r="399" s="13" customFormat="1">
      <c r="A399" s="13"/>
      <c r="B399" s="226"/>
      <c r="C399" s="227"/>
      <c r="D399" s="228" t="s">
        <v>161</v>
      </c>
      <c r="E399" s="229" t="s">
        <v>41</v>
      </c>
      <c r="F399" s="230" t="s">
        <v>561</v>
      </c>
      <c r="G399" s="227"/>
      <c r="H399" s="231">
        <v>0.64400000000000002</v>
      </c>
      <c r="I399" s="232"/>
      <c r="J399" s="227"/>
      <c r="K399" s="227"/>
      <c r="L399" s="233"/>
      <c r="M399" s="234"/>
      <c r="N399" s="235"/>
      <c r="O399" s="235"/>
      <c r="P399" s="235"/>
      <c r="Q399" s="235"/>
      <c r="R399" s="235"/>
      <c r="S399" s="235"/>
      <c r="T399" s="23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7" t="s">
        <v>161</v>
      </c>
      <c r="AU399" s="237" t="s">
        <v>90</v>
      </c>
      <c r="AV399" s="13" t="s">
        <v>90</v>
      </c>
      <c r="AW399" s="13" t="s">
        <v>42</v>
      </c>
      <c r="AX399" s="13" t="s">
        <v>81</v>
      </c>
      <c r="AY399" s="237" t="s">
        <v>150</v>
      </c>
    </row>
    <row r="400" s="14" customFormat="1">
      <c r="A400" s="14"/>
      <c r="B400" s="238"/>
      <c r="C400" s="239"/>
      <c r="D400" s="228" t="s">
        <v>161</v>
      </c>
      <c r="E400" s="240" t="s">
        <v>41</v>
      </c>
      <c r="F400" s="241" t="s">
        <v>167</v>
      </c>
      <c r="G400" s="239"/>
      <c r="H400" s="242">
        <v>0.64400000000000002</v>
      </c>
      <c r="I400" s="243"/>
      <c r="J400" s="239"/>
      <c r="K400" s="239"/>
      <c r="L400" s="244"/>
      <c r="M400" s="245"/>
      <c r="N400" s="246"/>
      <c r="O400" s="246"/>
      <c r="P400" s="246"/>
      <c r="Q400" s="246"/>
      <c r="R400" s="246"/>
      <c r="S400" s="246"/>
      <c r="T400" s="247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8" t="s">
        <v>161</v>
      </c>
      <c r="AU400" s="248" t="s">
        <v>90</v>
      </c>
      <c r="AV400" s="14" t="s">
        <v>157</v>
      </c>
      <c r="AW400" s="14" t="s">
        <v>42</v>
      </c>
      <c r="AX400" s="14" t="s">
        <v>21</v>
      </c>
      <c r="AY400" s="248" t="s">
        <v>150</v>
      </c>
    </row>
    <row r="401" s="2" customFormat="1" ht="16.5" customHeight="1">
      <c r="A401" s="38"/>
      <c r="B401" s="39"/>
      <c r="C401" s="207" t="s">
        <v>562</v>
      </c>
      <c r="D401" s="207" t="s">
        <v>153</v>
      </c>
      <c r="E401" s="208" t="s">
        <v>563</v>
      </c>
      <c r="F401" s="209" t="s">
        <v>564</v>
      </c>
      <c r="G401" s="210" t="s">
        <v>215</v>
      </c>
      <c r="H401" s="211">
        <v>10.135</v>
      </c>
      <c r="I401" s="212"/>
      <c r="J401" s="213">
        <f>ROUND(I401*H401,2)</f>
        <v>0</v>
      </c>
      <c r="K401" s="214"/>
      <c r="L401" s="44"/>
      <c r="M401" s="215" t="s">
        <v>41</v>
      </c>
      <c r="N401" s="216" t="s">
        <v>52</v>
      </c>
      <c r="O401" s="84"/>
      <c r="P401" s="217">
        <f>O401*H401</f>
        <v>0</v>
      </c>
      <c r="Q401" s="217">
        <v>2.45343</v>
      </c>
      <c r="R401" s="217">
        <f>Q401*H401</f>
        <v>24.865513050000001</v>
      </c>
      <c r="S401" s="217">
        <v>0</v>
      </c>
      <c r="T401" s="218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19" t="s">
        <v>157</v>
      </c>
      <c r="AT401" s="219" t="s">
        <v>153</v>
      </c>
      <c r="AU401" s="219" t="s">
        <v>90</v>
      </c>
      <c r="AY401" s="16" t="s">
        <v>150</v>
      </c>
      <c r="BE401" s="220">
        <f>IF(N401="základní",J401,0)</f>
        <v>0</v>
      </c>
      <c r="BF401" s="220">
        <f>IF(N401="snížená",J401,0)</f>
        <v>0</v>
      </c>
      <c r="BG401" s="220">
        <f>IF(N401="zákl. přenesená",J401,0)</f>
        <v>0</v>
      </c>
      <c r="BH401" s="220">
        <f>IF(N401="sníž. přenesená",J401,0)</f>
        <v>0</v>
      </c>
      <c r="BI401" s="220">
        <f>IF(N401="nulová",J401,0)</f>
        <v>0</v>
      </c>
      <c r="BJ401" s="16" t="s">
        <v>21</v>
      </c>
      <c r="BK401" s="220">
        <f>ROUND(I401*H401,2)</f>
        <v>0</v>
      </c>
      <c r="BL401" s="16" t="s">
        <v>157</v>
      </c>
      <c r="BM401" s="219" t="s">
        <v>565</v>
      </c>
    </row>
    <row r="402" s="2" customFormat="1">
      <c r="A402" s="38"/>
      <c r="B402" s="39"/>
      <c r="C402" s="40"/>
      <c r="D402" s="221" t="s">
        <v>159</v>
      </c>
      <c r="E402" s="40"/>
      <c r="F402" s="222" t="s">
        <v>566</v>
      </c>
      <c r="G402" s="40"/>
      <c r="H402" s="40"/>
      <c r="I402" s="223"/>
      <c r="J402" s="40"/>
      <c r="K402" s="40"/>
      <c r="L402" s="44"/>
      <c r="M402" s="224"/>
      <c r="N402" s="225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6" t="s">
        <v>159</v>
      </c>
      <c r="AU402" s="16" t="s">
        <v>90</v>
      </c>
    </row>
    <row r="403" s="13" customFormat="1">
      <c r="A403" s="13"/>
      <c r="B403" s="226"/>
      <c r="C403" s="227"/>
      <c r="D403" s="228" t="s">
        <v>161</v>
      </c>
      <c r="E403" s="229" t="s">
        <v>41</v>
      </c>
      <c r="F403" s="230" t="s">
        <v>567</v>
      </c>
      <c r="G403" s="227"/>
      <c r="H403" s="231">
        <v>10.135</v>
      </c>
      <c r="I403" s="232"/>
      <c r="J403" s="227"/>
      <c r="K403" s="227"/>
      <c r="L403" s="233"/>
      <c r="M403" s="234"/>
      <c r="N403" s="235"/>
      <c r="O403" s="235"/>
      <c r="P403" s="235"/>
      <c r="Q403" s="235"/>
      <c r="R403" s="235"/>
      <c r="S403" s="235"/>
      <c r="T403" s="23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7" t="s">
        <v>161</v>
      </c>
      <c r="AU403" s="237" t="s">
        <v>90</v>
      </c>
      <c r="AV403" s="13" t="s">
        <v>90</v>
      </c>
      <c r="AW403" s="13" t="s">
        <v>42</v>
      </c>
      <c r="AX403" s="13" t="s">
        <v>81</v>
      </c>
      <c r="AY403" s="237" t="s">
        <v>150</v>
      </c>
    </row>
    <row r="404" s="14" customFormat="1">
      <c r="A404" s="14"/>
      <c r="B404" s="238"/>
      <c r="C404" s="239"/>
      <c r="D404" s="228" t="s">
        <v>161</v>
      </c>
      <c r="E404" s="240" t="s">
        <v>41</v>
      </c>
      <c r="F404" s="241" t="s">
        <v>167</v>
      </c>
      <c r="G404" s="239"/>
      <c r="H404" s="242">
        <v>10.135</v>
      </c>
      <c r="I404" s="243"/>
      <c r="J404" s="239"/>
      <c r="K404" s="239"/>
      <c r="L404" s="244"/>
      <c r="M404" s="245"/>
      <c r="N404" s="246"/>
      <c r="O404" s="246"/>
      <c r="P404" s="246"/>
      <c r="Q404" s="246"/>
      <c r="R404" s="246"/>
      <c r="S404" s="246"/>
      <c r="T404" s="247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8" t="s">
        <v>161</v>
      </c>
      <c r="AU404" s="248" t="s">
        <v>90</v>
      </c>
      <c r="AV404" s="14" t="s">
        <v>157</v>
      </c>
      <c r="AW404" s="14" t="s">
        <v>42</v>
      </c>
      <c r="AX404" s="14" t="s">
        <v>21</v>
      </c>
      <c r="AY404" s="248" t="s">
        <v>150</v>
      </c>
    </row>
    <row r="405" s="2" customFormat="1" ht="16.5" customHeight="1">
      <c r="A405" s="38"/>
      <c r="B405" s="39"/>
      <c r="C405" s="207" t="s">
        <v>568</v>
      </c>
      <c r="D405" s="207" t="s">
        <v>153</v>
      </c>
      <c r="E405" s="208" t="s">
        <v>569</v>
      </c>
      <c r="F405" s="209" t="s">
        <v>570</v>
      </c>
      <c r="G405" s="210" t="s">
        <v>423</v>
      </c>
      <c r="H405" s="211">
        <v>0.307</v>
      </c>
      <c r="I405" s="212"/>
      <c r="J405" s="213">
        <f>ROUND(I405*H405,2)</f>
        <v>0</v>
      </c>
      <c r="K405" s="214"/>
      <c r="L405" s="44"/>
      <c r="M405" s="215" t="s">
        <v>41</v>
      </c>
      <c r="N405" s="216" t="s">
        <v>52</v>
      </c>
      <c r="O405" s="84"/>
      <c r="P405" s="217">
        <f>O405*H405</f>
        <v>0</v>
      </c>
      <c r="Q405" s="217">
        <v>1.06277</v>
      </c>
      <c r="R405" s="217">
        <f>Q405*H405</f>
        <v>0.32627038999999997</v>
      </c>
      <c r="S405" s="217">
        <v>0</v>
      </c>
      <c r="T405" s="218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19" t="s">
        <v>157</v>
      </c>
      <c r="AT405" s="219" t="s">
        <v>153</v>
      </c>
      <c r="AU405" s="219" t="s">
        <v>90</v>
      </c>
      <c r="AY405" s="16" t="s">
        <v>150</v>
      </c>
      <c r="BE405" s="220">
        <f>IF(N405="základní",J405,0)</f>
        <v>0</v>
      </c>
      <c r="BF405" s="220">
        <f>IF(N405="snížená",J405,0)</f>
        <v>0</v>
      </c>
      <c r="BG405" s="220">
        <f>IF(N405="zákl. přenesená",J405,0)</f>
        <v>0</v>
      </c>
      <c r="BH405" s="220">
        <f>IF(N405="sníž. přenesená",J405,0)</f>
        <v>0</v>
      </c>
      <c r="BI405" s="220">
        <f>IF(N405="nulová",J405,0)</f>
        <v>0</v>
      </c>
      <c r="BJ405" s="16" t="s">
        <v>21</v>
      </c>
      <c r="BK405" s="220">
        <f>ROUND(I405*H405,2)</f>
        <v>0</v>
      </c>
      <c r="BL405" s="16" t="s">
        <v>157</v>
      </c>
      <c r="BM405" s="219" t="s">
        <v>571</v>
      </c>
    </row>
    <row r="406" s="2" customFormat="1">
      <c r="A406" s="38"/>
      <c r="B406" s="39"/>
      <c r="C406" s="40"/>
      <c r="D406" s="221" t="s">
        <v>159</v>
      </c>
      <c r="E406" s="40"/>
      <c r="F406" s="222" t="s">
        <v>572</v>
      </c>
      <c r="G406" s="40"/>
      <c r="H406" s="40"/>
      <c r="I406" s="223"/>
      <c r="J406" s="40"/>
      <c r="K406" s="40"/>
      <c r="L406" s="44"/>
      <c r="M406" s="224"/>
      <c r="N406" s="225"/>
      <c r="O406" s="84"/>
      <c r="P406" s="84"/>
      <c r="Q406" s="84"/>
      <c r="R406" s="84"/>
      <c r="S406" s="84"/>
      <c r="T406" s="85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6" t="s">
        <v>159</v>
      </c>
      <c r="AU406" s="16" t="s">
        <v>90</v>
      </c>
    </row>
    <row r="407" s="13" customFormat="1">
      <c r="A407" s="13"/>
      <c r="B407" s="226"/>
      <c r="C407" s="227"/>
      <c r="D407" s="228" t="s">
        <v>161</v>
      </c>
      <c r="E407" s="229" t="s">
        <v>41</v>
      </c>
      <c r="F407" s="230" t="s">
        <v>573</v>
      </c>
      <c r="G407" s="227"/>
      <c r="H407" s="231">
        <v>0.307</v>
      </c>
      <c r="I407" s="232"/>
      <c r="J407" s="227"/>
      <c r="K407" s="227"/>
      <c r="L407" s="233"/>
      <c r="M407" s="234"/>
      <c r="N407" s="235"/>
      <c r="O407" s="235"/>
      <c r="P407" s="235"/>
      <c r="Q407" s="235"/>
      <c r="R407" s="235"/>
      <c r="S407" s="235"/>
      <c r="T407" s="23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7" t="s">
        <v>161</v>
      </c>
      <c r="AU407" s="237" t="s">
        <v>90</v>
      </c>
      <c r="AV407" s="13" t="s">
        <v>90</v>
      </c>
      <c r="AW407" s="13" t="s">
        <v>42</v>
      </c>
      <c r="AX407" s="13" t="s">
        <v>81</v>
      </c>
      <c r="AY407" s="237" t="s">
        <v>150</v>
      </c>
    </row>
    <row r="408" s="14" customFormat="1">
      <c r="A408" s="14"/>
      <c r="B408" s="238"/>
      <c r="C408" s="239"/>
      <c r="D408" s="228" t="s">
        <v>161</v>
      </c>
      <c r="E408" s="240" t="s">
        <v>41</v>
      </c>
      <c r="F408" s="241" t="s">
        <v>167</v>
      </c>
      <c r="G408" s="239"/>
      <c r="H408" s="242">
        <v>0.307</v>
      </c>
      <c r="I408" s="243"/>
      <c r="J408" s="239"/>
      <c r="K408" s="239"/>
      <c r="L408" s="244"/>
      <c r="M408" s="245"/>
      <c r="N408" s="246"/>
      <c r="O408" s="246"/>
      <c r="P408" s="246"/>
      <c r="Q408" s="246"/>
      <c r="R408" s="246"/>
      <c r="S408" s="246"/>
      <c r="T408" s="247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8" t="s">
        <v>161</v>
      </c>
      <c r="AU408" s="248" t="s">
        <v>90</v>
      </c>
      <c r="AV408" s="14" t="s">
        <v>157</v>
      </c>
      <c r="AW408" s="14" t="s">
        <v>42</v>
      </c>
      <c r="AX408" s="14" t="s">
        <v>21</v>
      </c>
      <c r="AY408" s="248" t="s">
        <v>150</v>
      </c>
    </row>
    <row r="409" s="12" customFormat="1" ht="22.8" customHeight="1">
      <c r="A409" s="12"/>
      <c r="B409" s="191"/>
      <c r="C409" s="192"/>
      <c r="D409" s="193" t="s">
        <v>80</v>
      </c>
      <c r="E409" s="205" t="s">
        <v>198</v>
      </c>
      <c r="F409" s="205" t="s">
        <v>574</v>
      </c>
      <c r="G409" s="192"/>
      <c r="H409" s="192"/>
      <c r="I409" s="195"/>
      <c r="J409" s="206">
        <f>BK409</f>
        <v>0</v>
      </c>
      <c r="K409" s="192"/>
      <c r="L409" s="197"/>
      <c r="M409" s="198"/>
      <c r="N409" s="199"/>
      <c r="O409" s="199"/>
      <c r="P409" s="200">
        <f>SUM(P410:P551)</f>
        <v>0</v>
      </c>
      <c r="Q409" s="199"/>
      <c r="R409" s="200">
        <f>SUM(R410:R551)</f>
        <v>86.758105509999993</v>
      </c>
      <c r="S409" s="199"/>
      <c r="T409" s="201">
        <f>SUM(T410:T551)</f>
        <v>0</v>
      </c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R409" s="202" t="s">
        <v>21</v>
      </c>
      <c r="AT409" s="203" t="s">
        <v>80</v>
      </c>
      <c r="AU409" s="203" t="s">
        <v>21</v>
      </c>
      <c r="AY409" s="202" t="s">
        <v>150</v>
      </c>
      <c r="BK409" s="204">
        <f>SUM(BK410:BK551)</f>
        <v>0</v>
      </c>
    </row>
    <row r="410" s="2" customFormat="1" ht="24.15" customHeight="1">
      <c r="A410" s="38"/>
      <c r="B410" s="39"/>
      <c r="C410" s="207" t="s">
        <v>575</v>
      </c>
      <c r="D410" s="207" t="s">
        <v>153</v>
      </c>
      <c r="E410" s="208" t="s">
        <v>576</v>
      </c>
      <c r="F410" s="209" t="s">
        <v>577</v>
      </c>
      <c r="G410" s="210" t="s">
        <v>156</v>
      </c>
      <c r="H410" s="211">
        <v>26.873000000000001</v>
      </c>
      <c r="I410" s="212"/>
      <c r="J410" s="213">
        <f>ROUND(I410*H410,2)</f>
        <v>0</v>
      </c>
      <c r="K410" s="214"/>
      <c r="L410" s="44"/>
      <c r="M410" s="215" t="s">
        <v>41</v>
      </c>
      <c r="N410" s="216" t="s">
        <v>52</v>
      </c>
      <c r="O410" s="84"/>
      <c r="P410" s="217">
        <f>O410*H410</f>
        <v>0</v>
      </c>
      <c r="Q410" s="217">
        <v>0.105</v>
      </c>
      <c r="R410" s="217">
        <f>Q410*H410</f>
        <v>2.8216649999999999</v>
      </c>
      <c r="S410" s="217">
        <v>0</v>
      </c>
      <c r="T410" s="218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19" t="s">
        <v>157</v>
      </c>
      <c r="AT410" s="219" t="s">
        <v>153</v>
      </c>
      <c r="AU410" s="219" t="s">
        <v>90</v>
      </c>
      <c r="AY410" s="16" t="s">
        <v>150</v>
      </c>
      <c r="BE410" s="220">
        <f>IF(N410="základní",J410,0)</f>
        <v>0</v>
      </c>
      <c r="BF410" s="220">
        <f>IF(N410="snížená",J410,0)</f>
        <v>0</v>
      </c>
      <c r="BG410" s="220">
        <f>IF(N410="zákl. přenesená",J410,0)</f>
        <v>0</v>
      </c>
      <c r="BH410" s="220">
        <f>IF(N410="sníž. přenesená",J410,0)</f>
        <v>0</v>
      </c>
      <c r="BI410" s="220">
        <f>IF(N410="nulová",J410,0)</f>
        <v>0</v>
      </c>
      <c r="BJ410" s="16" t="s">
        <v>21</v>
      </c>
      <c r="BK410" s="220">
        <f>ROUND(I410*H410,2)</f>
        <v>0</v>
      </c>
      <c r="BL410" s="16" t="s">
        <v>157</v>
      </c>
      <c r="BM410" s="219" t="s">
        <v>578</v>
      </c>
    </row>
    <row r="411" s="2" customFormat="1">
      <c r="A411" s="38"/>
      <c r="B411" s="39"/>
      <c r="C411" s="40"/>
      <c r="D411" s="221" t="s">
        <v>159</v>
      </c>
      <c r="E411" s="40"/>
      <c r="F411" s="222" t="s">
        <v>579</v>
      </c>
      <c r="G411" s="40"/>
      <c r="H411" s="40"/>
      <c r="I411" s="223"/>
      <c r="J411" s="40"/>
      <c r="K411" s="40"/>
      <c r="L411" s="44"/>
      <c r="M411" s="224"/>
      <c r="N411" s="225"/>
      <c r="O411" s="84"/>
      <c r="P411" s="84"/>
      <c r="Q411" s="84"/>
      <c r="R411" s="84"/>
      <c r="S411" s="84"/>
      <c r="T411" s="85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6" t="s">
        <v>159</v>
      </c>
      <c r="AU411" s="16" t="s">
        <v>90</v>
      </c>
    </row>
    <row r="412" s="13" customFormat="1">
      <c r="A412" s="13"/>
      <c r="B412" s="226"/>
      <c r="C412" s="227"/>
      <c r="D412" s="228" t="s">
        <v>161</v>
      </c>
      <c r="E412" s="229" t="s">
        <v>41</v>
      </c>
      <c r="F412" s="230" t="s">
        <v>580</v>
      </c>
      <c r="G412" s="227"/>
      <c r="H412" s="231">
        <v>11.285</v>
      </c>
      <c r="I412" s="232"/>
      <c r="J412" s="227"/>
      <c r="K412" s="227"/>
      <c r="L412" s="233"/>
      <c r="M412" s="234"/>
      <c r="N412" s="235"/>
      <c r="O412" s="235"/>
      <c r="P412" s="235"/>
      <c r="Q412" s="235"/>
      <c r="R412" s="235"/>
      <c r="S412" s="235"/>
      <c r="T412" s="23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7" t="s">
        <v>161</v>
      </c>
      <c r="AU412" s="237" t="s">
        <v>90</v>
      </c>
      <c r="AV412" s="13" t="s">
        <v>90</v>
      </c>
      <c r="AW412" s="13" t="s">
        <v>42</v>
      </c>
      <c r="AX412" s="13" t="s">
        <v>81</v>
      </c>
      <c r="AY412" s="237" t="s">
        <v>150</v>
      </c>
    </row>
    <row r="413" s="13" customFormat="1">
      <c r="A413" s="13"/>
      <c r="B413" s="226"/>
      <c r="C413" s="227"/>
      <c r="D413" s="228" t="s">
        <v>161</v>
      </c>
      <c r="E413" s="229" t="s">
        <v>41</v>
      </c>
      <c r="F413" s="230" t="s">
        <v>581</v>
      </c>
      <c r="G413" s="227"/>
      <c r="H413" s="231">
        <v>15.587999999999999</v>
      </c>
      <c r="I413" s="232"/>
      <c r="J413" s="227"/>
      <c r="K413" s="227"/>
      <c r="L413" s="233"/>
      <c r="M413" s="234"/>
      <c r="N413" s="235"/>
      <c r="O413" s="235"/>
      <c r="P413" s="235"/>
      <c r="Q413" s="235"/>
      <c r="R413" s="235"/>
      <c r="S413" s="235"/>
      <c r="T413" s="23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7" t="s">
        <v>161</v>
      </c>
      <c r="AU413" s="237" t="s">
        <v>90</v>
      </c>
      <c r="AV413" s="13" t="s">
        <v>90</v>
      </c>
      <c r="AW413" s="13" t="s">
        <v>42</v>
      </c>
      <c r="AX413" s="13" t="s">
        <v>81</v>
      </c>
      <c r="AY413" s="237" t="s">
        <v>150</v>
      </c>
    </row>
    <row r="414" s="14" customFormat="1">
      <c r="A414" s="14"/>
      <c r="B414" s="238"/>
      <c r="C414" s="239"/>
      <c r="D414" s="228" t="s">
        <v>161</v>
      </c>
      <c r="E414" s="240" t="s">
        <v>41</v>
      </c>
      <c r="F414" s="241" t="s">
        <v>167</v>
      </c>
      <c r="G414" s="239"/>
      <c r="H414" s="242">
        <v>26.872999999999998</v>
      </c>
      <c r="I414" s="243"/>
      <c r="J414" s="239"/>
      <c r="K414" s="239"/>
      <c r="L414" s="244"/>
      <c r="M414" s="245"/>
      <c r="N414" s="246"/>
      <c r="O414" s="246"/>
      <c r="P414" s="246"/>
      <c r="Q414" s="246"/>
      <c r="R414" s="246"/>
      <c r="S414" s="246"/>
      <c r="T414" s="247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8" t="s">
        <v>161</v>
      </c>
      <c r="AU414" s="248" t="s">
        <v>90</v>
      </c>
      <c r="AV414" s="14" t="s">
        <v>157</v>
      </c>
      <c r="AW414" s="14" t="s">
        <v>42</v>
      </c>
      <c r="AX414" s="14" t="s">
        <v>21</v>
      </c>
      <c r="AY414" s="248" t="s">
        <v>150</v>
      </c>
    </row>
    <row r="415" s="2" customFormat="1" ht="24.15" customHeight="1">
      <c r="A415" s="38"/>
      <c r="B415" s="39"/>
      <c r="C415" s="207" t="s">
        <v>582</v>
      </c>
      <c r="D415" s="207" t="s">
        <v>153</v>
      </c>
      <c r="E415" s="208" t="s">
        <v>583</v>
      </c>
      <c r="F415" s="209" t="s">
        <v>584</v>
      </c>
      <c r="G415" s="210" t="s">
        <v>215</v>
      </c>
      <c r="H415" s="211">
        <v>0.70699999999999996</v>
      </c>
      <c r="I415" s="212"/>
      <c r="J415" s="213">
        <f>ROUND(I415*H415,2)</f>
        <v>0</v>
      </c>
      <c r="K415" s="214"/>
      <c r="L415" s="44"/>
      <c r="M415" s="215" t="s">
        <v>41</v>
      </c>
      <c r="N415" s="216" t="s">
        <v>52</v>
      </c>
      <c r="O415" s="84"/>
      <c r="P415" s="217">
        <f>O415*H415</f>
        <v>0</v>
      </c>
      <c r="Q415" s="217">
        <v>2.2563399999999998</v>
      </c>
      <c r="R415" s="217">
        <f>Q415*H415</f>
        <v>1.5952323799999997</v>
      </c>
      <c r="S415" s="217">
        <v>0</v>
      </c>
      <c r="T415" s="218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19" t="s">
        <v>157</v>
      </c>
      <c r="AT415" s="219" t="s">
        <v>153</v>
      </c>
      <c r="AU415" s="219" t="s">
        <v>90</v>
      </c>
      <c r="AY415" s="16" t="s">
        <v>150</v>
      </c>
      <c r="BE415" s="220">
        <f>IF(N415="základní",J415,0)</f>
        <v>0</v>
      </c>
      <c r="BF415" s="220">
        <f>IF(N415="snížená",J415,0)</f>
        <v>0</v>
      </c>
      <c r="BG415" s="220">
        <f>IF(N415="zákl. přenesená",J415,0)</f>
        <v>0</v>
      </c>
      <c r="BH415" s="220">
        <f>IF(N415="sníž. přenesená",J415,0)</f>
        <v>0</v>
      </c>
      <c r="BI415" s="220">
        <f>IF(N415="nulová",J415,0)</f>
        <v>0</v>
      </c>
      <c r="BJ415" s="16" t="s">
        <v>21</v>
      </c>
      <c r="BK415" s="220">
        <f>ROUND(I415*H415,2)</f>
        <v>0</v>
      </c>
      <c r="BL415" s="16" t="s">
        <v>157</v>
      </c>
      <c r="BM415" s="219" t="s">
        <v>585</v>
      </c>
    </row>
    <row r="416" s="2" customFormat="1">
      <c r="A416" s="38"/>
      <c r="B416" s="39"/>
      <c r="C416" s="40"/>
      <c r="D416" s="221" t="s">
        <v>159</v>
      </c>
      <c r="E416" s="40"/>
      <c r="F416" s="222" t="s">
        <v>586</v>
      </c>
      <c r="G416" s="40"/>
      <c r="H416" s="40"/>
      <c r="I416" s="223"/>
      <c r="J416" s="40"/>
      <c r="K416" s="40"/>
      <c r="L416" s="44"/>
      <c r="M416" s="224"/>
      <c r="N416" s="225"/>
      <c r="O416" s="84"/>
      <c r="P416" s="84"/>
      <c r="Q416" s="84"/>
      <c r="R416" s="84"/>
      <c r="S416" s="84"/>
      <c r="T416" s="85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T416" s="16" t="s">
        <v>159</v>
      </c>
      <c r="AU416" s="16" t="s">
        <v>90</v>
      </c>
    </row>
    <row r="417" s="13" customFormat="1">
      <c r="A417" s="13"/>
      <c r="B417" s="226"/>
      <c r="C417" s="227"/>
      <c r="D417" s="228" t="s">
        <v>161</v>
      </c>
      <c r="E417" s="229" t="s">
        <v>41</v>
      </c>
      <c r="F417" s="230" t="s">
        <v>587</v>
      </c>
      <c r="G417" s="227"/>
      <c r="H417" s="231">
        <v>0.16800000000000001</v>
      </c>
      <c r="I417" s="232"/>
      <c r="J417" s="227"/>
      <c r="K417" s="227"/>
      <c r="L417" s="233"/>
      <c r="M417" s="234"/>
      <c r="N417" s="235"/>
      <c r="O417" s="235"/>
      <c r="P417" s="235"/>
      <c r="Q417" s="235"/>
      <c r="R417" s="235"/>
      <c r="S417" s="235"/>
      <c r="T417" s="23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7" t="s">
        <v>161</v>
      </c>
      <c r="AU417" s="237" t="s">
        <v>90</v>
      </c>
      <c r="AV417" s="13" t="s">
        <v>90</v>
      </c>
      <c r="AW417" s="13" t="s">
        <v>42</v>
      </c>
      <c r="AX417" s="13" t="s">
        <v>81</v>
      </c>
      <c r="AY417" s="237" t="s">
        <v>150</v>
      </c>
    </row>
    <row r="418" s="13" customFormat="1">
      <c r="A418" s="13"/>
      <c r="B418" s="226"/>
      <c r="C418" s="227"/>
      <c r="D418" s="228" t="s">
        <v>161</v>
      </c>
      <c r="E418" s="229" t="s">
        <v>41</v>
      </c>
      <c r="F418" s="230" t="s">
        <v>588</v>
      </c>
      <c r="G418" s="227"/>
      <c r="H418" s="231">
        <v>0.14000000000000001</v>
      </c>
      <c r="I418" s="232"/>
      <c r="J418" s="227"/>
      <c r="K418" s="227"/>
      <c r="L418" s="233"/>
      <c r="M418" s="234"/>
      <c r="N418" s="235"/>
      <c r="O418" s="235"/>
      <c r="P418" s="235"/>
      <c r="Q418" s="235"/>
      <c r="R418" s="235"/>
      <c r="S418" s="235"/>
      <c r="T418" s="23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7" t="s">
        <v>161</v>
      </c>
      <c r="AU418" s="237" t="s">
        <v>90</v>
      </c>
      <c r="AV418" s="13" t="s">
        <v>90</v>
      </c>
      <c r="AW418" s="13" t="s">
        <v>42</v>
      </c>
      <c r="AX418" s="13" t="s">
        <v>81</v>
      </c>
      <c r="AY418" s="237" t="s">
        <v>150</v>
      </c>
    </row>
    <row r="419" s="13" customFormat="1">
      <c r="A419" s="13"/>
      <c r="B419" s="226"/>
      <c r="C419" s="227"/>
      <c r="D419" s="228" t="s">
        <v>161</v>
      </c>
      <c r="E419" s="229" t="s">
        <v>41</v>
      </c>
      <c r="F419" s="230" t="s">
        <v>589</v>
      </c>
      <c r="G419" s="227"/>
      <c r="H419" s="231">
        <v>0.39900000000000002</v>
      </c>
      <c r="I419" s="232"/>
      <c r="J419" s="227"/>
      <c r="K419" s="227"/>
      <c r="L419" s="233"/>
      <c r="M419" s="234"/>
      <c r="N419" s="235"/>
      <c r="O419" s="235"/>
      <c r="P419" s="235"/>
      <c r="Q419" s="235"/>
      <c r="R419" s="235"/>
      <c r="S419" s="235"/>
      <c r="T419" s="23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7" t="s">
        <v>161</v>
      </c>
      <c r="AU419" s="237" t="s">
        <v>90</v>
      </c>
      <c r="AV419" s="13" t="s">
        <v>90</v>
      </c>
      <c r="AW419" s="13" t="s">
        <v>42</v>
      </c>
      <c r="AX419" s="13" t="s">
        <v>81</v>
      </c>
      <c r="AY419" s="237" t="s">
        <v>150</v>
      </c>
    </row>
    <row r="420" s="14" customFormat="1">
      <c r="A420" s="14"/>
      <c r="B420" s="238"/>
      <c r="C420" s="239"/>
      <c r="D420" s="228" t="s">
        <v>161</v>
      </c>
      <c r="E420" s="240" t="s">
        <v>41</v>
      </c>
      <c r="F420" s="241" t="s">
        <v>167</v>
      </c>
      <c r="G420" s="239"/>
      <c r="H420" s="242">
        <v>0.70700000000000007</v>
      </c>
      <c r="I420" s="243"/>
      <c r="J420" s="239"/>
      <c r="K420" s="239"/>
      <c r="L420" s="244"/>
      <c r="M420" s="245"/>
      <c r="N420" s="246"/>
      <c r="O420" s="246"/>
      <c r="P420" s="246"/>
      <c r="Q420" s="246"/>
      <c r="R420" s="246"/>
      <c r="S420" s="246"/>
      <c r="T420" s="247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8" t="s">
        <v>161</v>
      </c>
      <c r="AU420" s="248" t="s">
        <v>90</v>
      </c>
      <c r="AV420" s="14" t="s">
        <v>157</v>
      </c>
      <c r="AW420" s="14" t="s">
        <v>42</v>
      </c>
      <c r="AX420" s="14" t="s">
        <v>21</v>
      </c>
      <c r="AY420" s="248" t="s">
        <v>150</v>
      </c>
    </row>
    <row r="421" s="2" customFormat="1" ht="24.15" customHeight="1">
      <c r="A421" s="38"/>
      <c r="B421" s="39"/>
      <c r="C421" s="207" t="s">
        <v>590</v>
      </c>
      <c r="D421" s="207" t="s">
        <v>153</v>
      </c>
      <c r="E421" s="208" t="s">
        <v>591</v>
      </c>
      <c r="F421" s="209" t="s">
        <v>592</v>
      </c>
      <c r="G421" s="210" t="s">
        <v>156</v>
      </c>
      <c r="H421" s="211">
        <v>97.540000000000006</v>
      </c>
      <c r="I421" s="212"/>
      <c r="J421" s="213">
        <f>ROUND(I421*H421,2)</f>
        <v>0</v>
      </c>
      <c r="K421" s="214"/>
      <c r="L421" s="44"/>
      <c r="M421" s="215" t="s">
        <v>41</v>
      </c>
      <c r="N421" s="216" t="s">
        <v>52</v>
      </c>
      <c r="O421" s="84"/>
      <c r="P421" s="217">
        <f>O421*H421</f>
        <v>0</v>
      </c>
      <c r="Q421" s="217">
        <v>0.0073499999999999998</v>
      </c>
      <c r="R421" s="217">
        <f>Q421*H421</f>
        <v>0.71691899999999997</v>
      </c>
      <c r="S421" s="217">
        <v>0</v>
      </c>
      <c r="T421" s="218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19" t="s">
        <v>157</v>
      </c>
      <c r="AT421" s="219" t="s">
        <v>153</v>
      </c>
      <c r="AU421" s="219" t="s">
        <v>90</v>
      </c>
      <c r="AY421" s="16" t="s">
        <v>150</v>
      </c>
      <c r="BE421" s="220">
        <f>IF(N421="základní",J421,0)</f>
        <v>0</v>
      </c>
      <c r="BF421" s="220">
        <f>IF(N421="snížená",J421,0)</f>
        <v>0</v>
      </c>
      <c r="BG421" s="220">
        <f>IF(N421="zákl. přenesená",J421,0)</f>
        <v>0</v>
      </c>
      <c r="BH421" s="220">
        <f>IF(N421="sníž. přenesená",J421,0)</f>
        <v>0</v>
      </c>
      <c r="BI421" s="220">
        <f>IF(N421="nulová",J421,0)</f>
        <v>0</v>
      </c>
      <c r="BJ421" s="16" t="s">
        <v>21</v>
      </c>
      <c r="BK421" s="220">
        <f>ROUND(I421*H421,2)</f>
        <v>0</v>
      </c>
      <c r="BL421" s="16" t="s">
        <v>157</v>
      </c>
      <c r="BM421" s="219" t="s">
        <v>593</v>
      </c>
    </row>
    <row r="422" s="2" customFormat="1">
      <c r="A422" s="38"/>
      <c r="B422" s="39"/>
      <c r="C422" s="40"/>
      <c r="D422" s="221" t="s">
        <v>159</v>
      </c>
      <c r="E422" s="40"/>
      <c r="F422" s="222" t="s">
        <v>594</v>
      </c>
      <c r="G422" s="40"/>
      <c r="H422" s="40"/>
      <c r="I422" s="223"/>
      <c r="J422" s="40"/>
      <c r="K422" s="40"/>
      <c r="L422" s="44"/>
      <c r="M422" s="224"/>
      <c r="N422" s="225"/>
      <c r="O422" s="84"/>
      <c r="P422" s="84"/>
      <c r="Q422" s="84"/>
      <c r="R422" s="84"/>
      <c r="S422" s="84"/>
      <c r="T422" s="85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6" t="s">
        <v>159</v>
      </c>
      <c r="AU422" s="16" t="s">
        <v>90</v>
      </c>
    </row>
    <row r="423" s="13" customFormat="1">
      <c r="A423" s="13"/>
      <c r="B423" s="226"/>
      <c r="C423" s="227"/>
      <c r="D423" s="228" t="s">
        <v>161</v>
      </c>
      <c r="E423" s="229" t="s">
        <v>41</v>
      </c>
      <c r="F423" s="230" t="s">
        <v>266</v>
      </c>
      <c r="G423" s="227"/>
      <c r="H423" s="231">
        <v>14.598000000000001</v>
      </c>
      <c r="I423" s="232"/>
      <c r="J423" s="227"/>
      <c r="K423" s="227"/>
      <c r="L423" s="233"/>
      <c r="M423" s="234"/>
      <c r="N423" s="235"/>
      <c r="O423" s="235"/>
      <c r="P423" s="235"/>
      <c r="Q423" s="235"/>
      <c r="R423" s="235"/>
      <c r="S423" s="235"/>
      <c r="T423" s="23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7" t="s">
        <v>161</v>
      </c>
      <c r="AU423" s="237" t="s">
        <v>90</v>
      </c>
      <c r="AV423" s="13" t="s">
        <v>90</v>
      </c>
      <c r="AW423" s="13" t="s">
        <v>42</v>
      </c>
      <c r="AX423" s="13" t="s">
        <v>81</v>
      </c>
      <c r="AY423" s="237" t="s">
        <v>150</v>
      </c>
    </row>
    <row r="424" s="13" customFormat="1">
      <c r="A424" s="13"/>
      <c r="B424" s="226"/>
      <c r="C424" s="227"/>
      <c r="D424" s="228" t="s">
        <v>161</v>
      </c>
      <c r="E424" s="229" t="s">
        <v>41</v>
      </c>
      <c r="F424" s="230" t="s">
        <v>267</v>
      </c>
      <c r="G424" s="227"/>
      <c r="H424" s="231">
        <v>2.6709999999999998</v>
      </c>
      <c r="I424" s="232"/>
      <c r="J424" s="227"/>
      <c r="K424" s="227"/>
      <c r="L424" s="233"/>
      <c r="M424" s="234"/>
      <c r="N424" s="235"/>
      <c r="O424" s="235"/>
      <c r="P424" s="235"/>
      <c r="Q424" s="235"/>
      <c r="R424" s="235"/>
      <c r="S424" s="235"/>
      <c r="T424" s="23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7" t="s">
        <v>161</v>
      </c>
      <c r="AU424" s="237" t="s">
        <v>90</v>
      </c>
      <c r="AV424" s="13" t="s">
        <v>90</v>
      </c>
      <c r="AW424" s="13" t="s">
        <v>42</v>
      </c>
      <c r="AX424" s="13" t="s">
        <v>81</v>
      </c>
      <c r="AY424" s="237" t="s">
        <v>150</v>
      </c>
    </row>
    <row r="425" s="13" customFormat="1">
      <c r="A425" s="13"/>
      <c r="B425" s="226"/>
      <c r="C425" s="227"/>
      <c r="D425" s="228" t="s">
        <v>161</v>
      </c>
      <c r="E425" s="229" t="s">
        <v>41</v>
      </c>
      <c r="F425" s="230" t="s">
        <v>265</v>
      </c>
      <c r="G425" s="227"/>
      <c r="H425" s="231">
        <v>7.218</v>
      </c>
      <c r="I425" s="232"/>
      <c r="J425" s="227"/>
      <c r="K425" s="227"/>
      <c r="L425" s="233"/>
      <c r="M425" s="234"/>
      <c r="N425" s="235"/>
      <c r="O425" s="235"/>
      <c r="P425" s="235"/>
      <c r="Q425" s="235"/>
      <c r="R425" s="235"/>
      <c r="S425" s="235"/>
      <c r="T425" s="23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7" t="s">
        <v>161</v>
      </c>
      <c r="AU425" s="237" t="s">
        <v>90</v>
      </c>
      <c r="AV425" s="13" t="s">
        <v>90</v>
      </c>
      <c r="AW425" s="13" t="s">
        <v>42</v>
      </c>
      <c r="AX425" s="13" t="s">
        <v>81</v>
      </c>
      <c r="AY425" s="237" t="s">
        <v>150</v>
      </c>
    </row>
    <row r="426" s="13" customFormat="1">
      <c r="A426" s="13"/>
      <c r="B426" s="226"/>
      <c r="C426" s="227"/>
      <c r="D426" s="228" t="s">
        <v>161</v>
      </c>
      <c r="E426" s="229" t="s">
        <v>41</v>
      </c>
      <c r="F426" s="230" t="s">
        <v>268</v>
      </c>
      <c r="G426" s="227"/>
      <c r="H426" s="231">
        <v>19.399999999999999</v>
      </c>
      <c r="I426" s="232"/>
      <c r="J426" s="227"/>
      <c r="K426" s="227"/>
      <c r="L426" s="233"/>
      <c r="M426" s="234"/>
      <c r="N426" s="235"/>
      <c r="O426" s="235"/>
      <c r="P426" s="235"/>
      <c r="Q426" s="235"/>
      <c r="R426" s="235"/>
      <c r="S426" s="235"/>
      <c r="T426" s="23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7" t="s">
        <v>161</v>
      </c>
      <c r="AU426" s="237" t="s">
        <v>90</v>
      </c>
      <c r="AV426" s="13" t="s">
        <v>90</v>
      </c>
      <c r="AW426" s="13" t="s">
        <v>42</v>
      </c>
      <c r="AX426" s="13" t="s">
        <v>81</v>
      </c>
      <c r="AY426" s="237" t="s">
        <v>150</v>
      </c>
    </row>
    <row r="427" s="13" customFormat="1">
      <c r="A427" s="13"/>
      <c r="B427" s="226"/>
      <c r="C427" s="227"/>
      <c r="D427" s="228" t="s">
        <v>161</v>
      </c>
      <c r="E427" s="229" t="s">
        <v>41</v>
      </c>
      <c r="F427" s="230" t="s">
        <v>269</v>
      </c>
      <c r="G427" s="227"/>
      <c r="H427" s="231">
        <v>8.2219999999999995</v>
      </c>
      <c r="I427" s="232"/>
      <c r="J427" s="227"/>
      <c r="K427" s="227"/>
      <c r="L427" s="233"/>
      <c r="M427" s="234"/>
      <c r="N427" s="235"/>
      <c r="O427" s="235"/>
      <c r="P427" s="235"/>
      <c r="Q427" s="235"/>
      <c r="R427" s="235"/>
      <c r="S427" s="235"/>
      <c r="T427" s="23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7" t="s">
        <v>161</v>
      </c>
      <c r="AU427" s="237" t="s">
        <v>90</v>
      </c>
      <c r="AV427" s="13" t="s">
        <v>90</v>
      </c>
      <c r="AW427" s="13" t="s">
        <v>42</v>
      </c>
      <c r="AX427" s="13" t="s">
        <v>81</v>
      </c>
      <c r="AY427" s="237" t="s">
        <v>150</v>
      </c>
    </row>
    <row r="428" s="13" customFormat="1">
      <c r="A428" s="13"/>
      <c r="B428" s="226"/>
      <c r="C428" s="227"/>
      <c r="D428" s="228" t="s">
        <v>161</v>
      </c>
      <c r="E428" s="229" t="s">
        <v>41</v>
      </c>
      <c r="F428" s="230" t="s">
        <v>270</v>
      </c>
      <c r="G428" s="227"/>
      <c r="H428" s="231">
        <v>21.291</v>
      </c>
      <c r="I428" s="232"/>
      <c r="J428" s="227"/>
      <c r="K428" s="227"/>
      <c r="L428" s="233"/>
      <c r="M428" s="234"/>
      <c r="N428" s="235"/>
      <c r="O428" s="235"/>
      <c r="P428" s="235"/>
      <c r="Q428" s="235"/>
      <c r="R428" s="235"/>
      <c r="S428" s="235"/>
      <c r="T428" s="23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7" t="s">
        <v>161</v>
      </c>
      <c r="AU428" s="237" t="s">
        <v>90</v>
      </c>
      <c r="AV428" s="13" t="s">
        <v>90</v>
      </c>
      <c r="AW428" s="13" t="s">
        <v>42</v>
      </c>
      <c r="AX428" s="13" t="s">
        <v>81</v>
      </c>
      <c r="AY428" s="237" t="s">
        <v>150</v>
      </c>
    </row>
    <row r="429" s="13" customFormat="1">
      <c r="A429" s="13"/>
      <c r="B429" s="226"/>
      <c r="C429" s="227"/>
      <c r="D429" s="228" t="s">
        <v>161</v>
      </c>
      <c r="E429" s="229" t="s">
        <v>41</v>
      </c>
      <c r="F429" s="230" t="s">
        <v>271</v>
      </c>
      <c r="G429" s="227"/>
      <c r="H429" s="231">
        <v>4.4100000000000001</v>
      </c>
      <c r="I429" s="232"/>
      <c r="J429" s="227"/>
      <c r="K429" s="227"/>
      <c r="L429" s="233"/>
      <c r="M429" s="234"/>
      <c r="N429" s="235"/>
      <c r="O429" s="235"/>
      <c r="P429" s="235"/>
      <c r="Q429" s="235"/>
      <c r="R429" s="235"/>
      <c r="S429" s="235"/>
      <c r="T429" s="23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7" t="s">
        <v>161</v>
      </c>
      <c r="AU429" s="237" t="s">
        <v>90</v>
      </c>
      <c r="AV429" s="13" t="s">
        <v>90</v>
      </c>
      <c r="AW429" s="13" t="s">
        <v>42</v>
      </c>
      <c r="AX429" s="13" t="s">
        <v>81</v>
      </c>
      <c r="AY429" s="237" t="s">
        <v>150</v>
      </c>
    </row>
    <row r="430" s="13" customFormat="1">
      <c r="A430" s="13"/>
      <c r="B430" s="226"/>
      <c r="C430" s="227"/>
      <c r="D430" s="228" t="s">
        <v>161</v>
      </c>
      <c r="E430" s="229" t="s">
        <v>41</v>
      </c>
      <c r="F430" s="230" t="s">
        <v>272</v>
      </c>
      <c r="G430" s="227"/>
      <c r="H430" s="231">
        <v>4.9100000000000001</v>
      </c>
      <c r="I430" s="232"/>
      <c r="J430" s="227"/>
      <c r="K430" s="227"/>
      <c r="L430" s="233"/>
      <c r="M430" s="234"/>
      <c r="N430" s="235"/>
      <c r="O430" s="235"/>
      <c r="P430" s="235"/>
      <c r="Q430" s="235"/>
      <c r="R430" s="235"/>
      <c r="S430" s="235"/>
      <c r="T430" s="23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7" t="s">
        <v>161</v>
      </c>
      <c r="AU430" s="237" t="s">
        <v>90</v>
      </c>
      <c r="AV430" s="13" t="s">
        <v>90</v>
      </c>
      <c r="AW430" s="13" t="s">
        <v>42</v>
      </c>
      <c r="AX430" s="13" t="s">
        <v>81</v>
      </c>
      <c r="AY430" s="237" t="s">
        <v>150</v>
      </c>
    </row>
    <row r="431" s="13" customFormat="1">
      <c r="A431" s="13"/>
      <c r="B431" s="226"/>
      <c r="C431" s="227"/>
      <c r="D431" s="228" t="s">
        <v>161</v>
      </c>
      <c r="E431" s="229" t="s">
        <v>41</v>
      </c>
      <c r="F431" s="230" t="s">
        <v>273</v>
      </c>
      <c r="G431" s="227"/>
      <c r="H431" s="231">
        <v>7.7199999999999998</v>
      </c>
      <c r="I431" s="232"/>
      <c r="J431" s="227"/>
      <c r="K431" s="227"/>
      <c r="L431" s="233"/>
      <c r="M431" s="234"/>
      <c r="N431" s="235"/>
      <c r="O431" s="235"/>
      <c r="P431" s="235"/>
      <c r="Q431" s="235"/>
      <c r="R431" s="235"/>
      <c r="S431" s="235"/>
      <c r="T431" s="23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7" t="s">
        <v>161</v>
      </c>
      <c r="AU431" s="237" t="s">
        <v>90</v>
      </c>
      <c r="AV431" s="13" t="s">
        <v>90</v>
      </c>
      <c r="AW431" s="13" t="s">
        <v>42</v>
      </c>
      <c r="AX431" s="13" t="s">
        <v>81</v>
      </c>
      <c r="AY431" s="237" t="s">
        <v>150</v>
      </c>
    </row>
    <row r="432" s="13" customFormat="1">
      <c r="A432" s="13"/>
      <c r="B432" s="226"/>
      <c r="C432" s="227"/>
      <c r="D432" s="228" t="s">
        <v>161</v>
      </c>
      <c r="E432" s="229" t="s">
        <v>41</v>
      </c>
      <c r="F432" s="230" t="s">
        <v>274</v>
      </c>
      <c r="G432" s="227"/>
      <c r="H432" s="231">
        <v>7.0999999999999996</v>
      </c>
      <c r="I432" s="232"/>
      <c r="J432" s="227"/>
      <c r="K432" s="227"/>
      <c r="L432" s="233"/>
      <c r="M432" s="234"/>
      <c r="N432" s="235"/>
      <c r="O432" s="235"/>
      <c r="P432" s="235"/>
      <c r="Q432" s="235"/>
      <c r="R432" s="235"/>
      <c r="S432" s="235"/>
      <c r="T432" s="23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7" t="s">
        <v>161</v>
      </c>
      <c r="AU432" s="237" t="s">
        <v>90</v>
      </c>
      <c r="AV432" s="13" t="s">
        <v>90</v>
      </c>
      <c r="AW432" s="13" t="s">
        <v>42</v>
      </c>
      <c r="AX432" s="13" t="s">
        <v>81</v>
      </c>
      <c r="AY432" s="237" t="s">
        <v>150</v>
      </c>
    </row>
    <row r="433" s="14" customFormat="1">
      <c r="A433" s="14"/>
      <c r="B433" s="238"/>
      <c r="C433" s="239"/>
      <c r="D433" s="228" t="s">
        <v>161</v>
      </c>
      <c r="E433" s="240" t="s">
        <v>41</v>
      </c>
      <c r="F433" s="241" t="s">
        <v>167</v>
      </c>
      <c r="G433" s="239"/>
      <c r="H433" s="242">
        <v>97.539999999999992</v>
      </c>
      <c r="I433" s="243"/>
      <c r="J433" s="239"/>
      <c r="K433" s="239"/>
      <c r="L433" s="244"/>
      <c r="M433" s="245"/>
      <c r="N433" s="246"/>
      <c r="O433" s="246"/>
      <c r="P433" s="246"/>
      <c r="Q433" s="246"/>
      <c r="R433" s="246"/>
      <c r="S433" s="246"/>
      <c r="T433" s="247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8" t="s">
        <v>161</v>
      </c>
      <c r="AU433" s="248" t="s">
        <v>90</v>
      </c>
      <c r="AV433" s="14" t="s">
        <v>157</v>
      </c>
      <c r="AW433" s="14" t="s">
        <v>42</v>
      </c>
      <c r="AX433" s="14" t="s">
        <v>21</v>
      </c>
      <c r="AY433" s="248" t="s">
        <v>150</v>
      </c>
    </row>
    <row r="434" s="2" customFormat="1" ht="24.15" customHeight="1">
      <c r="A434" s="38"/>
      <c r="B434" s="39"/>
      <c r="C434" s="207" t="s">
        <v>595</v>
      </c>
      <c r="D434" s="207" t="s">
        <v>153</v>
      </c>
      <c r="E434" s="208" t="s">
        <v>596</v>
      </c>
      <c r="F434" s="209" t="s">
        <v>597</v>
      </c>
      <c r="G434" s="210" t="s">
        <v>156</v>
      </c>
      <c r="H434" s="211">
        <v>97.537999999999997</v>
      </c>
      <c r="I434" s="212"/>
      <c r="J434" s="213">
        <f>ROUND(I434*H434,2)</f>
        <v>0</v>
      </c>
      <c r="K434" s="214"/>
      <c r="L434" s="44"/>
      <c r="M434" s="215" t="s">
        <v>41</v>
      </c>
      <c r="N434" s="216" t="s">
        <v>52</v>
      </c>
      <c r="O434" s="84"/>
      <c r="P434" s="217">
        <f>O434*H434</f>
        <v>0</v>
      </c>
      <c r="Q434" s="217">
        <v>0.018380000000000001</v>
      </c>
      <c r="R434" s="217">
        <f>Q434*H434</f>
        <v>1.79274844</v>
      </c>
      <c r="S434" s="217">
        <v>0</v>
      </c>
      <c r="T434" s="218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19" t="s">
        <v>157</v>
      </c>
      <c r="AT434" s="219" t="s">
        <v>153</v>
      </c>
      <c r="AU434" s="219" t="s">
        <v>90</v>
      </c>
      <c r="AY434" s="16" t="s">
        <v>150</v>
      </c>
      <c r="BE434" s="220">
        <f>IF(N434="základní",J434,0)</f>
        <v>0</v>
      </c>
      <c r="BF434" s="220">
        <f>IF(N434="snížená",J434,0)</f>
        <v>0</v>
      </c>
      <c r="BG434" s="220">
        <f>IF(N434="zákl. přenesená",J434,0)</f>
        <v>0</v>
      </c>
      <c r="BH434" s="220">
        <f>IF(N434="sníž. přenesená",J434,0)</f>
        <v>0</v>
      </c>
      <c r="BI434" s="220">
        <f>IF(N434="nulová",J434,0)</f>
        <v>0</v>
      </c>
      <c r="BJ434" s="16" t="s">
        <v>21</v>
      </c>
      <c r="BK434" s="220">
        <f>ROUND(I434*H434,2)</f>
        <v>0</v>
      </c>
      <c r="BL434" s="16" t="s">
        <v>157</v>
      </c>
      <c r="BM434" s="219" t="s">
        <v>598</v>
      </c>
    </row>
    <row r="435" s="2" customFormat="1">
      <c r="A435" s="38"/>
      <c r="B435" s="39"/>
      <c r="C435" s="40"/>
      <c r="D435" s="221" t="s">
        <v>159</v>
      </c>
      <c r="E435" s="40"/>
      <c r="F435" s="222" t="s">
        <v>599</v>
      </c>
      <c r="G435" s="40"/>
      <c r="H435" s="40"/>
      <c r="I435" s="223"/>
      <c r="J435" s="40"/>
      <c r="K435" s="40"/>
      <c r="L435" s="44"/>
      <c r="M435" s="224"/>
      <c r="N435" s="225"/>
      <c r="O435" s="84"/>
      <c r="P435" s="84"/>
      <c r="Q435" s="84"/>
      <c r="R435" s="84"/>
      <c r="S435" s="84"/>
      <c r="T435" s="85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T435" s="16" t="s">
        <v>159</v>
      </c>
      <c r="AU435" s="16" t="s">
        <v>90</v>
      </c>
    </row>
    <row r="436" s="13" customFormat="1">
      <c r="A436" s="13"/>
      <c r="B436" s="226"/>
      <c r="C436" s="227"/>
      <c r="D436" s="228" t="s">
        <v>161</v>
      </c>
      <c r="E436" s="229" t="s">
        <v>41</v>
      </c>
      <c r="F436" s="230" t="s">
        <v>600</v>
      </c>
      <c r="G436" s="227"/>
      <c r="H436" s="231">
        <v>97.537999999999997</v>
      </c>
      <c r="I436" s="232"/>
      <c r="J436" s="227"/>
      <c r="K436" s="227"/>
      <c r="L436" s="233"/>
      <c r="M436" s="234"/>
      <c r="N436" s="235"/>
      <c r="O436" s="235"/>
      <c r="P436" s="235"/>
      <c r="Q436" s="235"/>
      <c r="R436" s="235"/>
      <c r="S436" s="235"/>
      <c r="T436" s="23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7" t="s">
        <v>161</v>
      </c>
      <c r="AU436" s="237" t="s">
        <v>90</v>
      </c>
      <c r="AV436" s="13" t="s">
        <v>90</v>
      </c>
      <c r="AW436" s="13" t="s">
        <v>42</v>
      </c>
      <c r="AX436" s="13" t="s">
        <v>81</v>
      </c>
      <c r="AY436" s="237" t="s">
        <v>150</v>
      </c>
    </row>
    <row r="437" s="14" customFormat="1">
      <c r="A437" s="14"/>
      <c r="B437" s="238"/>
      <c r="C437" s="239"/>
      <c r="D437" s="228" t="s">
        <v>161</v>
      </c>
      <c r="E437" s="240" t="s">
        <v>41</v>
      </c>
      <c r="F437" s="241" t="s">
        <v>167</v>
      </c>
      <c r="G437" s="239"/>
      <c r="H437" s="242">
        <v>97.537999999999997</v>
      </c>
      <c r="I437" s="243"/>
      <c r="J437" s="239"/>
      <c r="K437" s="239"/>
      <c r="L437" s="244"/>
      <c r="M437" s="245"/>
      <c r="N437" s="246"/>
      <c r="O437" s="246"/>
      <c r="P437" s="246"/>
      <c r="Q437" s="246"/>
      <c r="R437" s="246"/>
      <c r="S437" s="246"/>
      <c r="T437" s="247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8" t="s">
        <v>161</v>
      </c>
      <c r="AU437" s="248" t="s">
        <v>90</v>
      </c>
      <c r="AV437" s="14" t="s">
        <v>157</v>
      </c>
      <c r="AW437" s="14" t="s">
        <v>42</v>
      </c>
      <c r="AX437" s="14" t="s">
        <v>21</v>
      </c>
      <c r="AY437" s="248" t="s">
        <v>150</v>
      </c>
    </row>
    <row r="438" s="2" customFormat="1" ht="24.15" customHeight="1">
      <c r="A438" s="38"/>
      <c r="B438" s="39"/>
      <c r="C438" s="207" t="s">
        <v>601</v>
      </c>
      <c r="D438" s="207" t="s">
        <v>153</v>
      </c>
      <c r="E438" s="208" t="s">
        <v>602</v>
      </c>
      <c r="F438" s="209" t="s">
        <v>603</v>
      </c>
      <c r="G438" s="210" t="s">
        <v>156</v>
      </c>
      <c r="H438" s="211">
        <v>35.771000000000001</v>
      </c>
      <c r="I438" s="212"/>
      <c r="J438" s="213">
        <f>ROUND(I438*H438,2)</f>
        <v>0</v>
      </c>
      <c r="K438" s="214"/>
      <c r="L438" s="44"/>
      <c r="M438" s="215" t="s">
        <v>41</v>
      </c>
      <c r="N438" s="216" t="s">
        <v>52</v>
      </c>
      <c r="O438" s="84"/>
      <c r="P438" s="217">
        <f>O438*H438</f>
        <v>0</v>
      </c>
      <c r="Q438" s="217">
        <v>0.0073499999999999998</v>
      </c>
      <c r="R438" s="217">
        <f>Q438*H438</f>
        <v>0.26291684999999998</v>
      </c>
      <c r="S438" s="217">
        <v>0</v>
      </c>
      <c r="T438" s="218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19" t="s">
        <v>157</v>
      </c>
      <c r="AT438" s="219" t="s">
        <v>153</v>
      </c>
      <c r="AU438" s="219" t="s">
        <v>90</v>
      </c>
      <c r="AY438" s="16" t="s">
        <v>150</v>
      </c>
      <c r="BE438" s="220">
        <f>IF(N438="základní",J438,0)</f>
        <v>0</v>
      </c>
      <c r="BF438" s="220">
        <f>IF(N438="snížená",J438,0)</f>
        <v>0</v>
      </c>
      <c r="BG438" s="220">
        <f>IF(N438="zákl. přenesená",J438,0)</f>
        <v>0</v>
      </c>
      <c r="BH438" s="220">
        <f>IF(N438="sníž. přenesená",J438,0)</f>
        <v>0</v>
      </c>
      <c r="BI438" s="220">
        <f>IF(N438="nulová",J438,0)</f>
        <v>0</v>
      </c>
      <c r="BJ438" s="16" t="s">
        <v>21</v>
      </c>
      <c r="BK438" s="220">
        <f>ROUND(I438*H438,2)</f>
        <v>0</v>
      </c>
      <c r="BL438" s="16" t="s">
        <v>157</v>
      </c>
      <c r="BM438" s="219" t="s">
        <v>604</v>
      </c>
    </row>
    <row r="439" s="2" customFormat="1">
      <c r="A439" s="38"/>
      <c r="B439" s="39"/>
      <c r="C439" s="40"/>
      <c r="D439" s="221" t="s">
        <v>159</v>
      </c>
      <c r="E439" s="40"/>
      <c r="F439" s="222" t="s">
        <v>605</v>
      </c>
      <c r="G439" s="40"/>
      <c r="H439" s="40"/>
      <c r="I439" s="223"/>
      <c r="J439" s="40"/>
      <c r="K439" s="40"/>
      <c r="L439" s="44"/>
      <c r="M439" s="224"/>
      <c r="N439" s="225"/>
      <c r="O439" s="84"/>
      <c r="P439" s="84"/>
      <c r="Q439" s="84"/>
      <c r="R439" s="84"/>
      <c r="S439" s="84"/>
      <c r="T439" s="85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159</v>
      </c>
      <c r="AU439" s="16" t="s">
        <v>90</v>
      </c>
    </row>
    <row r="440" s="13" customFormat="1">
      <c r="A440" s="13"/>
      <c r="B440" s="226"/>
      <c r="C440" s="227"/>
      <c r="D440" s="228" t="s">
        <v>161</v>
      </c>
      <c r="E440" s="229" t="s">
        <v>41</v>
      </c>
      <c r="F440" s="230" t="s">
        <v>280</v>
      </c>
      <c r="G440" s="227"/>
      <c r="H440" s="231">
        <v>7.6790000000000003</v>
      </c>
      <c r="I440" s="232"/>
      <c r="J440" s="227"/>
      <c r="K440" s="227"/>
      <c r="L440" s="233"/>
      <c r="M440" s="234"/>
      <c r="N440" s="235"/>
      <c r="O440" s="235"/>
      <c r="P440" s="235"/>
      <c r="Q440" s="235"/>
      <c r="R440" s="235"/>
      <c r="S440" s="235"/>
      <c r="T440" s="23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7" t="s">
        <v>161</v>
      </c>
      <c r="AU440" s="237" t="s">
        <v>90</v>
      </c>
      <c r="AV440" s="13" t="s">
        <v>90</v>
      </c>
      <c r="AW440" s="13" t="s">
        <v>42</v>
      </c>
      <c r="AX440" s="13" t="s">
        <v>81</v>
      </c>
      <c r="AY440" s="237" t="s">
        <v>150</v>
      </c>
    </row>
    <row r="441" s="13" customFormat="1">
      <c r="A441" s="13"/>
      <c r="B441" s="226"/>
      <c r="C441" s="227"/>
      <c r="D441" s="228" t="s">
        <v>161</v>
      </c>
      <c r="E441" s="229" t="s">
        <v>41</v>
      </c>
      <c r="F441" s="230" t="s">
        <v>281</v>
      </c>
      <c r="G441" s="227"/>
      <c r="H441" s="231">
        <v>20.523</v>
      </c>
      <c r="I441" s="232"/>
      <c r="J441" s="227"/>
      <c r="K441" s="227"/>
      <c r="L441" s="233"/>
      <c r="M441" s="234"/>
      <c r="N441" s="235"/>
      <c r="O441" s="235"/>
      <c r="P441" s="235"/>
      <c r="Q441" s="235"/>
      <c r="R441" s="235"/>
      <c r="S441" s="235"/>
      <c r="T441" s="23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7" t="s">
        <v>161</v>
      </c>
      <c r="AU441" s="237" t="s">
        <v>90</v>
      </c>
      <c r="AV441" s="13" t="s">
        <v>90</v>
      </c>
      <c r="AW441" s="13" t="s">
        <v>42</v>
      </c>
      <c r="AX441" s="13" t="s">
        <v>81</v>
      </c>
      <c r="AY441" s="237" t="s">
        <v>150</v>
      </c>
    </row>
    <row r="442" s="13" customFormat="1">
      <c r="A442" s="13"/>
      <c r="B442" s="226"/>
      <c r="C442" s="227"/>
      <c r="D442" s="228" t="s">
        <v>161</v>
      </c>
      <c r="E442" s="229" t="s">
        <v>41</v>
      </c>
      <c r="F442" s="230" t="s">
        <v>282</v>
      </c>
      <c r="G442" s="227"/>
      <c r="H442" s="231">
        <v>7.569</v>
      </c>
      <c r="I442" s="232"/>
      <c r="J442" s="227"/>
      <c r="K442" s="227"/>
      <c r="L442" s="233"/>
      <c r="M442" s="234"/>
      <c r="N442" s="235"/>
      <c r="O442" s="235"/>
      <c r="P442" s="235"/>
      <c r="Q442" s="235"/>
      <c r="R442" s="235"/>
      <c r="S442" s="235"/>
      <c r="T442" s="23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7" t="s">
        <v>161</v>
      </c>
      <c r="AU442" s="237" t="s">
        <v>90</v>
      </c>
      <c r="AV442" s="13" t="s">
        <v>90</v>
      </c>
      <c r="AW442" s="13" t="s">
        <v>42</v>
      </c>
      <c r="AX442" s="13" t="s">
        <v>81</v>
      </c>
      <c r="AY442" s="237" t="s">
        <v>150</v>
      </c>
    </row>
    <row r="443" s="14" customFormat="1">
      <c r="A443" s="14"/>
      <c r="B443" s="238"/>
      <c r="C443" s="239"/>
      <c r="D443" s="228" t="s">
        <v>161</v>
      </c>
      <c r="E443" s="240" t="s">
        <v>41</v>
      </c>
      <c r="F443" s="241" t="s">
        <v>167</v>
      </c>
      <c r="G443" s="239"/>
      <c r="H443" s="242">
        <v>35.771000000000001</v>
      </c>
      <c r="I443" s="243"/>
      <c r="J443" s="239"/>
      <c r="K443" s="239"/>
      <c r="L443" s="244"/>
      <c r="M443" s="245"/>
      <c r="N443" s="246"/>
      <c r="O443" s="246"/>
      <c r="P443" s="246"/>
      <c r="Q443" s="246"/>
      <c r="R443" s="246"/>
      <c r="S443" s="246"/>
      <c r="T443" s="247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48" t="s">
        <v>161</v>
      </c>
      <c r="AU443" s="248" t="s">
        <v>90</v>
      </c>
      <c r="AV443" s="14" t="s">
        <v>157</v>
      </c>
      <c r="AW443" s="14" t="s">
        <v>42</v>
      </c>
      <c r="AX443" s="14" t="s">
        <v>21</v>
      </c>
      <c r="AY443" s="248" t="s">
        <v>150</v>
      </c>
    </row>
    <row r="444" s="2" customFormat="1" ht="24.15" customHeight="1">
      <c r="A444" s="38"/>
      <c r="B444" s="39"/>
      <c r="C444" s="207" t="s">
        <v>606</v>
      </c>
      <c r="D444" s="207" t="s">
        <v>153</v>
      </c>
      <c r="E444" s="208" t="s">
        <v>607</v>
      </c>
      <c r="F444" s="209" t="s">
        <v>608</v>
      </c>
      <c r="G444" s="210" t="s">
        <v>156</v>
      </c>
      <c r="H444" s="211">
        <v>35.770000000000003</v>
      </c>
      <c r="I444" s="212"/>
      <c r="J444" s="213">
        <f>ROUND(I444*H444,2)</f>
        <v>0</v>
      </c>
      <c r="K444" s="214"/>
      <c r="L444" s="44"/>
      <c r="M444" s="215" t="s">
        <v>41</v>
      </c>
      <c r="N444" s="216" t="s">
        <v>52</v>
      </c>
      <c r="O444" s="84"/>
      <c r="P444" s="217">
        <f>O444*H444</f>
        <v>0</v>
      </c>
      <c r="Q444" s="217">
        <v>0.018380000000000001</v>
      </c>
      <c r="R444" s="217">
        <f>Q444*H444</f>
        <v>0.65745260000000005</v>
      </c>
      <c r="S444" s="217">
        <v>0</v>
      </c>
      <c r="T444" s="218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19" t="s">
        <v>157</v>
      </c>
      <c r="AT444" s="219" t="s">
        <v>153</v>
      </c>
      <c r="AU444" s="219" t="s">
        <v>90</v>
      </c>
      <c r="AY444" s="16" t="s">
        <v>150</v>
      </c>
      <c r="BE444" s="220">
        <f>IF(N444="základní",J444,0)</f>
        <v>0</v>
      </c>
      <c r="BF444" s="220">
        <f>IF(N444="snížená",J444,0)</f>
        <v>0</v>
      </c>
      <c r="BG444" s="220">
        <f>IF(N444="zákl. přenesená",J444,0)</f>
        <v>0</v>
      </c>
      <c r="BH444" s="220">
        <f>IF(N444="sníž. přenesená",J444,0)</f>
        <v>0</v>
      </c>
      <c r="BI444" s="220">
        <f>IF(N444="nulová",J444,0)</f>
        <v>0</v>
      </c>
      <c r="BJ444" s="16" t="s">
        <v>21</v>
      </c>
      <c r="BK444" s="220">
        <f>ROUND(I444*H444,2)</f>
        <v>0</v>
      </c>
      <c r="BL444" s="16" t="s">
        <v>157</v>
      </c>
      <c r="BM444" s="219" t="s">
        <v>609</v>
      </c>
    </row>
    <row r="445" s="2" customFormat="1">
      <c r="A445" s="38"/>
      <c r="B445" s="39"/>
      <c r="C445" s="40"/>
      <c r="D445" s="221" t="s">
        <v>159</v>
      </c>
      <c r="E445" s="40"/>
      <c r="F445" s="222" t="s">
        <v>610</v>
      </c>
      <c r="G445" s="40"/>
      <c r="H445" s="40"/>
      <c r="I445" s="223"/>
      <c r="J445" s="40"/>
      <c r="K445" s="40"/>
      <c r="L445" s="44"/>
      <c r="M445" s="224"/>
      <c r="N445" s="225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6" t="s">
        <v>159</v>
      </c>
      <c r="AU445" s="16" t="s">
        <v>90</v>
      </c>
    </row>
    <row r="446" s="13" customFormat="1">
      <c r="A446" s="13"/>
      <c r="B446" s="226"/>
      <c r="C446" s="227"/>
      <c r="D446" s="228" t="s">
        <v>161</v>
      </c>
      <c r="E446" s="229" t="s">
        <v>41</v>
      </c>
      <c r="F446" s="230" t="s">
        <v>611</v>
      </c>
      <c r="G446" s="227"/>
      <c r="H446" s="231">
        <v>35.770000000000003</v>
      </c>
      <c r="I446" s="232"/>
      <c r="J446" s="227"/>
      <c r="K446" s="227"/>
      <c r="L446" s="233"/>
      <c r="M446" s="234"/>
      <c r="N446" s="235"/>
      <c r="O446" s="235"/>
      <c r="P446" s="235"/>
      <c r="Q446" s="235"/>
      <c r="R446" s="235"/>
      <c r="S446" s="235"/>
      <c r="T446" s="23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7" t="s">
        <v>161</v>
      </c>
      <c r="AU446" s="237" t="s">
        <v>90</v>
      </c>
      <c r="AV446" s="13" t="s">
        <v>90</v>
      </c>
      <c r="AW446" s="13" t="s">
        <v>42</v>
      </c>
      <c r="AX446" s="13" t="s">
        <v>81</v>
      </c>
      <c r="AY446" s="237" t="s">
        <v>150</v>
      </c>
    </row>
    <row r="447" s="14" customFormat="1">
      <c r="A447" s="14"/>
      <c r="B447" s="238"/>
      <c r="C447" s="239"/>
      <c r="D447" s="228" t="s">
        <v>161</v>
      </c>
      <c r="E447" s="240" t="s">
        <v>41</v>
      </c>
      <c r="F447" s="241" t="s">
        <v>167</v>
      </c>
      <c r="G447" s="239"/>
      <c r="H447" s="242">
        <v>35.770000000000003</v>
      </c>
      <c r="I447" s="243"/>
      <c r="J447" s="239"/>
      <c r="K447" s="239"/>
      <c r="L447" s="244"/>
      <c r="M447" s="245"/>
      <c r="N447" s="246"/>
      <c r="O447" s="246"/>
      <c r="P447" s="246"/>
      <c r="Q447" s="246"/>
      <c r="R447" s="246"/>
      <c r="S447" s="246"/>
      <c r="T447" s="247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48" t="s">
        <v>161</v>
      </c>
      <c r="AU447" s="248" t="s">
        <v>90</v>
      </c>
      <c r="AV447" s="14" t="s">
        <v>157</v>
      </c>
      <c r="AW447" s="14" t="s">
        <v>42</v>
      </c>
      <c r="AX447" s="14" t="s">
        <v>21</v>
      </c>
      <c r="AY447" s="248" t="s">
        <v>150</v>
      </c>
    </row>
    <row r="448" s="2" customFormat="1" ht="24.15" customHeight="1">
      <c r="A448" s="38"/>
      <c r="B448" s="39"/>
      <c r="C448" s="207" t="s">
        <v>612</v>
      </c>
      <c r="D448" s="207" t="s">
        <v>153</v>
      </c>
      <c r="E448" s="208" t="s">
        <v>613</v>
      </c>
      <c r="F448" s="209" t="s">
        <v>614</v>
      </c>
      <c r="G448" s="210" t="s">
        <v>156</v>
      </c>
      <c r="H448" s="211">
        <v>313.05000000000001</v>
      </c>
      <c r="I448" s="212"/>
      <c r="J448" s="213">
        <f>ROUND(I448*H448,2)</f>
        <v>0</v>
      </c>
      <c r="K448" s="214"/>
      <c r="L448" s="44"/>
      <c r="M448" s="215" t="s">
        <v>41</v>
      </c>
      <c r="N448" s="216" t="s">
        <v>52</v>
      </c>
      <c r="O448" s="84"/>
      <c r="P448" s="217">
        <f>O448*H448</f>
        <v>0</v>
      </c>
      <c r="Q448" s="217">
        <v>0.0057000000000000002</v>
      </c>
      <c r="R448" s="217">
        <f>Q448*H448</f>
        <v>1.7843850000000001</v>
      </c>
      <c r="S448" s="217">
        <v>0</v>
      </c>
      <c r="T448" s="218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19" t="s">
        <v>157</v>
      </c>
      <c r="AT448" s="219" t="s">
        <v>153</v>
      </c>
      <c r="AU448" s="219" t="s">
        <v>90</v>
      </c>
      <c r="AY448" s="16" t="s">
        <v>150</v>
      </c>
      <c r="BE448" s="220">
        <f>IF(N448="základní",J448,0)</f>
        <v>0</v>
      </c>
      <c r="BF448" s="220">
        <f>IF(N448="snížená",J448,0)</f>
        <v>0</v>
      </c>
      <c r="BG448" s="220">
        <f>IF(N448="zákl. přenesená",J448,0)</f>
        <v>0</v>
      </c>
      <c r="BH448" s="220">
        <f>IF(N448="sníž. přenesená",J448,0)</f>
        <v>0</v>
      </c>
      <c r="BI448" s="220">
        <f>IF(N448="nulová",J448,0)</f>
        <v>0</v>
      </c>
      <c r="BJ448" s="16" t="s">
        <v>21</v>
      </c>
      <c r="BK448" s="220">
        <f>ROUND(I448*H448,2)</f>
        <v>0</v>
      </c>
      <c r="BL448" s="16" t="s">
        <v>157</v>
      </c>
      <c r="BM448" s="219" t="s">
        <v>615</v>
      </c>
    </row>
    <row r="449" s="2" customFormat="1">
      <c r="A449" s="38"/>
      <c r="B449" s="39"/>
      <c r="C449" s="40"/>
      <c r="D449" s="221" t="s">
        <v>159</v>
      </c>
      <c r="E449" s="40"/>
      <c r="F449" s="222" t="s">
        <v>616</v>
      </c>
      <c r="G449" s="40"/>
      <c r="H449" s="40"/>
      <c r="I449" s="223"/>
      <c r="J449" s="40"/>
      <c r="K449" s="40"/>
      <c r="L449" s="44"/>
      <c r="M449" s="224"/>
      <c r="N449" s="225"/>
      <c r="O449" s="84"/>
      <c r="P449" s="84"/>
      <c r="Q449" s="84"/>
      <c r="R449" s="84"/>
      <c r="S449" s="84"/>
      <c r="T449" s="85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6" t="s">
        <v>159</v>
      </c>
      <c r="AU449" s="16" t="s">
        <v>90</v>
      </c>
    </row>
    <row r="450" s="13" customFormat="1">
      <c r="A450" s="13"/>
      <c r="B450" s="226"/>
      <c r="C450" s="227"/>
      <c r="D450" s="228" t="s">
        <v>161</v>
      </c>
      <c r="E450" s="229" t="s">
        <v>41</v>
      </c>
      <c r="F450" s="230" t="s">
        <v>305</v>
      </c>
      <c r="G450" s="227"/>
      <c r="H450" s="231">
        <v>47.100000000000001</v>
      </c>
      <c r="I450" s="232"/>
      <c r="J450" s="227"/>
      <c r="K450" s="227"/>
      <c r="L450" s="233"/>
      <c r="M450" s="234"/>
      <c r="N450" s="235"/>
      <c r="O450" s="235"/>
      <c r="P450" s="235"/>
      <c r="Q450" s="235"/>
      <c r="R450" s="235"/>
      <c r="S450" s="235"/>
      <c r="T450" s="23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7" t="s">
        <v>161</v>
      </c>
      <c r="AU450" s="237" t="s">
        <v>90</v>
      </c>
      <c r="AV450" s="13" t="s">
        <v>90</v>
      </c>
      <c r="AW450" s="13" t="s">
        <v>42</v>
      </c>
      <c r="AX450" s="13" t="s">
        <v>81</v>
      </c>
      <c r="AY450" s="237" t="s">
        <v>150</v>
      </c>
    </row>
    <row r="451" s="13" customFormat="1">
      <c r="A451" s="13"/>
      <c r="B451" s="226"/>
      <c r="C451" s="227"/>
      <c r="D451" s="228" t="s">
        <v>161</v>
      </c>
      <c r="E451" s="229" t="s">
        <v>41</v>
      </c>
      <c r="F451" s="230" t="s">
        <v>304</v>
      </c>
      <c r="G451" s="227"/>
      <c r="H451" s="231">
        <v>46.920000000000002</v>
      </c>
      <c r="I451" s="232"/>
      <c r="J451" s="227"/>
      <c r="K451" s="227"/>
      <c r="L451" s="233"/>
      <c r="M451" s="234"/>
      <c r="N451" s="235"/>
      <c r="O451" s="235"/>
      <c r="P451" s="235"/>
      <c r="Q451" s="235"/>
      <c r="R451" s="235"/>
      <c r="S451" s="235"/>
      <c r="T451" s="23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7" t="s">
        <v>161</v>
      </c>
      <c r="AU451" s="237" t="s">
        <v>90</v>
      </c>
      <c r="AV451" s="13" t="s">
        <v>90</v>
      </c>
      <c r="AW451" s="13" t="s">
        <v>42</v>
      </c>
      <c r="AX451" s="13" t="s">
        <v>81</v>
      </c>
      <c r="AY451" s="237" t="s">
        <v>150</v>
      </c>
    </row>
    <row r="452" s="13" customFormat="1">
      <c r="A452" s="13"/>
      <c r="B452" s="226"/>
      <c r="C452" s="227"/>
      <c r="D452" s="228" t="s">
        <v>161</v>
      </c>
      <c r="E452" s="229" t="s">
        <v>41</v>
      </c>
      <c r="F452" s="230" t="s">
        <v>617</v>
      </c>
      <c r="G452" s="227"/>
      <c r="H452" s="231">
        <v>219.03</v>
      </c>
      <c r="I452" s="232"/>
      <c r="J452" s="227"/>
      <c r="K452" s="227"/>
      <c r="L452" s="233"/>
      <c r="M452" s="234"/>
      <c r="N452" s="235"/>
      <c r="O452" s="235"/>
      <c r="P452" s="235"/>
      <c r="Q452" s="235"/>
      <c r="R452" s="235"/>
      <c r="S452" s="235"/>
      <c r="T452" s="23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7" t="s">
        <v>161</v>
      </c>
      <c r="AU452" s="237" t="s">
        <v>90</v>
      </c>
      <c r="AV452" s="13" t="s">
        <v>90</v>
      </c>
      <c r="AW452" s="13" t="s">
        <v>42</v>
      </c>
      <c r="AX452" s="13" t="s">
        <v>81</v>
      </c>
      <c r="AY452" s="237" t="s">
        <v>150</v>
      </c>
    </row>
    <row r="453" s="14" customFormat="1">
      <c r="A453" s="14"/>
      <c r="B453" s="238"/>
      <c r="C453" s="239"/>
      <c r="D453" s="228" t="s">
        <v>161</v>
      </c>
      <c r="E453" s="240" t="s">
        <v>41</v>
      </c>
      <c r="F453" s="241" t="s">
        <v>167</v>
      </c>
      <c r="G453" s="239"/>
      <c r="H453" s="242">
        <v>313.05000000000001</v>
      </c>
      <c r="I453" s="243"/>
      <c r="J453" s="239"/>
      <c r="K453" s="239"/>
      <c r="L453" s="244"/>
      <c r="M453" s="245"/>
      <c r="N453" s="246"/>
      <c r="O453" s="246"/>
      <c r="P453" s="246"/>
      <c r="Q453" s="246"/>
      <c r="R453" s="246"/>
      <c r="S453" s="246"/>
      <c r="T453" s="247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8" t="s">
        <v>161</v>
      </c>
      <c r="AU453" s="248" t="s">
        <v>90</v>
      </c>
      <c r="AV453" s="14" t="s">
        <v>157</v>
      </c>
      <c r="AW453" s="14" t="s">
        <v>42</v>
      </c>
      <c r="AX453" s="14" t="s">
        <v>21</v>
      </c>
      <c r="AY453" s="248" t="s">
        <v>150</v>
      </c>
    </row>
    <row r="454" s="2" customFormat="1" ht="24.15" customHeight="1">
      <c r="A454" s="38"/>
      <c r="B454" s="39"/>
      <c r="C454" s="207" t="s">
        <v>618</v>
      </c>
      <c r="D454" s="207" t="s">
        <v>153</v>
      </c>
      <c r="E454" s="208" t="s">
        <v>619</v>
      </c>
      <c r="F454" s="209" t="s">
        <v>620</v>
      </c>
      <c r="G454" s="210" t="s">
        <v>156</v>
      </c>
      <c r="H454" s="211">
        <v>851.28800000000001</v>
      </c>
      <c r="I454" s="212"/>
      <c r="J454" s="213">
        <f>ROUND(I454*H454,2)</f>
        <v>0</v>
      </c>
      <c r="K454" s="214"/>
      <c r="L454" s="44"/>
      <c r="M454" s="215" t="s">
        <v>41</v>
      </c>
      <c r="N454" s="216" t="s">
        <v>52</v>
      </c>
      <c r="O454" s="84"/>
      <c r="P454" s="217">
        <f>O454*H454</f>
        <v>0</v>
      </c>
      <c r="Q454" s="217">
        <v>0.017000000000000001</v>
      </c>
      <c r="R454" s="217">
        <f>Q454*H454</f>
        <v>14.471896000000001</v>
      </c>
      <c r="S454" s="217">
        <v>0</v>
      </c>
      <c r="T454" s="218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19" t="s">
        <v>157</v>
      </c>
      <c r="AT454" s="219" t="s">
        <v>153</v>
      </c>
      <c r="AU454" s="219" t="s">
        <v>90</v>
      </c>
      <c r="AY454" s="16" t="s">
        <v>150</v>
      </c>
      <c r="BE454" s="220">
        <f>IF(N454="základní",J454,0)</f>
        <v>0</v>
      </c>
      <c r="BF454" s="220">
        <f>IF(N454="snížená",J454,0)</f>
        <v>0</v>
      </c>
      <c r="BG454" s="220">
        <f>IF(N454="zákl. přenesená",J454,0)</f>
        <v>0</v>
      </c>
      <c r="BH454" s="220">
        <f>IF(N454="sníž. přenesená",J454,0)</f>
        <v>0</v>
      </c>
      <c r="BI454" s="220">
        <f>IF(N454="nulová",J454,0)</f>
        <v>0</v>
      </c>
      <c r="BJ454" s="16" t="s">
        <v>21</v>
      </c>
      <c r="BK454" s="220">
        <f>ROUND(I454*H454,2)</f>
        <v>0</v>
      </c>
      <c r="BL454" s="16" t="s">
        <v>157</v>
      </c>
      <c r="BM454" s="219" t="s">
        <v>621</v>
      </c>
    </row>
    <row r="455" s="2" customFormat="1">
      <c r="A455" s="38"/>
      <c r="B455" s="39"/>
      <c r="C455" s="40"/>
      <c r="D455" s="221" t="s">
        <v>159</v>
      </c>
      <c r="E455" s="40"/>
      <c r="F455" s="222" t="s">
        <v>622</v>
      </c>
      <c r="G455" s="40"/>
      <c r="H455" s="40"/>
      <c r="I455" s="223"/>
      <c r="J455" s="40"/>
      <c r="K455" s="40"/>
      <c r="L455" s="44"/>
      <c r="M455" s="224"/>
      <c r="N455" s="225"/>
      <c r="O455" s="84"/>
      <c r="P455" s="84"/>
      <c r="Q455" s="84"/>
      <c r="R455" s="84"/>
      <c r="S455" s="84"/>
      <c r="T455" s="85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6" t="s">
        <v>159</v>
      </c>
      <c r="AU455" s="16" t="s">
        <v>90</v>
      </c>
    </row>
    <row r="456" s="13" customFormat="1">
      <c r="A456" s="13"/>
      <c r="B456" s="226"/>
      <c r="C456" s="227"/>
      <c r="D456" s="228" t="s">
        <v>161</v>
      </c>
      <c r="E456" s="229" t="s">
        <v>41</v>
      </c>
      <c r="F456" s="230" t="s">
        <v>623</v>
      </c>
      <c r="G456" s="227"/>
      <c r="H456" s="231">
        <v>18.265999999999998</v>
      </c>
      <c r="I456" s="232"/>
      <c r="J456" s="227"/>
      <c r="K456" s="227"/>
      <c r="L456" s="233"/>
      <c r="M456" s="234"/>
      <c r="N456" s="235"/>
      <c r="O456" s="235"/>
      <c r="P456" s="235"/>
      <c r="Q456" s="235"/>
      <c r="R456" s="235"/>
      <c r="S456" s="235"/>
      <c r="T456" s="23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7" t="s">
        <v>161</v>
      </c>
      <c r="AU456" s="237" t="s">
        <v>90</v>
      </c>
      <c r="AV456" s="13" t="s">
        <v>90</v>
      </c>
      <c r="AW456" s="13" t="s">
        <v>42</v>
      </c>
      <c r="AX456" s="13" t="s">
        <v>81</v>
      </c>
      <c r="AY456" s="237" t="s">
        <v>150</v>
      </c>
    </row>
    <row r="457" s="13" customFormat="1">
      <c r="A457" s="13"/>
      <c r="B457" s="226"/>
      <c r="C457" s="227"/>
      <c r="D457" s="228" t="s">
        <v>161</v>
      </c>
      <c r="E457" s="229" t="s">
        <v>41</v>
      </c>
      <c r="F457" s="230" t="s">
        <v>624</v>
      </c>
      <c r="G457" s="227"/>
      <c r="H457" s="231">
        <v>15.941000000000001</v>
      </c>
      <c r="I457" s="232"/>
      <c r="J457" s="227"/>
      <c r="K457" s="227"/>
      <c r="L457" s="233"/>
      <c r="M457" s="234"/>
      <c r="N457" s="235"/>
      <c r="O457" s="235"/>
      <c r="P457" s="235"/>
      <c r="Q457" s="235"/>
      <c r="R457" s="235"/>
      <c r="S457" s="235"/>
      <c r="T457" s="23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7" t="s">
        <v>161</v>
      </c>
      <c r="AU457" s="237" t="s">
        <v>90</v>
      </c>
      <c r="AV457" s="13" t="s">
        <v>90</v>
      </c>
      <c r="AW457" s="13" t="s">
        <v>42</v>
      </c>
      <c r="AX457" s="13" t="s">
        <v>81</v>
      </c>
      <c r="AY457" s="237" t="s">
        <v>150</v>
      </c>
    </row>
    <row r="458" s="13" customFormat="1">
      <c r="A458" s="13"/>
      <c r="B458" s="226"/>
      <c r="C458" s="227"/>
      <c r="D458" s="228" t="s">
        <v>161</v>
      </c>
      <c r="E458" s="229" t="s">
        <v>41</v>
      </c>
      <c r="F458" s="230" t="s">
        <v>625</v>
      </c>
      <c r="G458" s="227"/>
      <c r="H458" s="231">
        <v>25.681999999999999</v>
      </c>
      <c r="I458" s="232"/>
      <c r="J458" s="227"/>
      <c r="K458" s="227"/>
      <c r="L458" s="233"/>
      <c r="M458" s="234"/>
      <c r="N458" s="235"/>
      <c r="O458" s="235"/>
      <c r="P458" s="235"/>
      <c r="Q458" s="235"/>
      <c r="R458" s="235"/>
      <c r="S458" s="235"/>
      <c r="T458" s="23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7" t="s">
        <v>161</v>
      </c>
      <c r="AU458" s="237" t="s">
        <v>90</v>
      </c>
      <c r="AV458" s="13" t="s">
        <v>90</v>
      </c>
      <c r="AW458" s="13" t="s">
        <v>42</v>
      </c>
      <c r="AX458" s="13" t="s">
        <v>81</v>
      </c>
      <c r="AY458" s="237" t="s">
        <v>150</v>
      </c>
    </row>
    <row r="459" s="13" customFormat="1">
      <c r="A459" s="13"/>
      <c r="B459" s="226"/>
      <c r="C459" s="227"/>
      <c r="D459" s="228" t="s">
        <v>161</v>
      </c>
      <c r="E459" s="229" t="s">
        <v>41</v>
      </c>
      <c r="F459" s="230" t="s">
        <v>626</v>
      </c>
      <c r="G459" s="227"/>
      <c r="H459" s="231">
        <v>56.670000000000002</v>
      </c>
      <c r="I459" s="232"/>
      <c r="J459" s="227"/>
      <c r="K459" s="227"/>
      <c r="L459" s="233"/>
      <c r="M459" s="234"/>
      <c r="N459" s="235"/>
      <c r="O459" s="235"/>
      <c r="P459" s="235"/>
      <c r="Q459" s="235"/>
      <c r="R459" s="235"/>
      <c r="S459" s="235"/>
      <c r="T459" s="23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7" t="s">
        <v>161</v>
      </c>
      <c r="AU459" s="237" t="s">
        <v>90</v>
      </c>
      <c r="AV459" s="13" t="s">
        <v>90</v>
      </c>
      <c r="AW459" s="13" t="s">
        <v>42</v>
      </c>
      <c r="AX459" s="13" t="s">
        <v>81</v>
      </c>
      <c r="AY459" s="237" t="s">
        <v>150</v>
      </c>
    </row>
    <row r="460" s="13" customFormat="1">
      <c r="A460" s="13"/>
      <c r="B460" s="226"/>
      <c r="C460" s="227"/>
      <c r="D460" s="228" t="s">
        <v>161</v>
      </c>
      <c r="E460" s="229" t="s">
        <v>41</v>
      </c>
      <c r="F460" s="230" t="s">
        <v>627</v>
      </c>
      <c r="G460" s="227"/>
      <c r="H460" s="231">
        <v>138.21899999999999</v>
      </c>
      <c r="I460" s="232"/>
      <c r="J460" s="227"/>
      <c r="K460" s="227"/>
      <c r="L460" s="233"/>
      <c r="M460" s="234"/>
      <c r="N460" s="235"/>
      <c r="O460" s="235"/>
      <c r="P460" s="235"/>
      <c r="Q460" s="235"/>
      <c r="R460" s="235"/>
      <c r="S460" s="235"/>
      <c r="T460" s="23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7" t="s">
        <v>161</v>
      </c>
      <c r="AU460" s="237" t="s">
        <v>90</v>
      </c>
      <c r="AV460" s="13" t="s">
        <v>90</v>
      </c>
      <c r="AW460" s="13" t="s">
        <v>42</v>
      </c>
      <c r="AX460" s="13" t="s">
        <v>81</v>
      </c>
      <c r="AY460" s="237" t="s">
        <v>150</v>
      </c>
    </row>
    <row r="461" s="13" customFormat="1">
      <c r="A461" s="13"/>
      <c r="B461" s="226"/>
      <c r="C461" s="227"/>
      <c r="D461" s="228" t="s">
        <v>161</v>
      </c>
      <c r="E461" s="229" t="s">
        <v>41</v>
      </c>
      <c r="F461" s="230" t="s">
        <v>628</v>
      </c>
      <c r="G461" s="227"/>
      <c r="H461" s="231">
        <v>119.246</v>
      </c>
      <c r="I461" s="232"/>
      <c r="J461" s="227"/>
      <c r="K461" s="227"/>
      <c r="L461" s="233"/>
      <c r="M461" s="234"/>
      <c r="N461" s="235"/>
      <c r="O461" s="235"/>
      <c r="P461" s="235"/>
      <c r="Q461" s="235"/>
      <c r="R461" s="235"/>
      <c r="S461" s="235"/>
      <c r="T461" s="23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7" t="s">
        <v>161</v>
      </c>
      <c r="AU461" s="237" t="s">
        <v>90</v>
      </c>
      <c r="AV461" s="13" t="s">
        <v>90</v>
      </c>
      <c r="AW461" s="13" t="s">
        <v>42</v>
      </c>
      <c r="AX461" s="13" t="s">
        <v>81</v>
      </c>
      <c r="AY461" s="237" t="s">
        <v>150</v>
      </c>
    </row>
    <row r="462" s="13" customFormat="1">
      <c r="A462" s="13"/>
      <c r="B462" s="226"/>
      <c r="C462" s="227"/>
      <c r="D462" s="228" t="s">
        <v>161</v>
      </c>
      <c r="E462" s="229" t="s">
        <v>41</v>
      </c>
      <c r="F462" s="230" t="s">
        <v>294</v>
      </c>
      <c r="G462" s="227"/>
      <c r="H462" s="231">
        <v>245.08799999999999</v>
      </c>
      <c r="I462" s="232"/>
      <c r="J462" s="227"/>
      <c r="K462" s="227"/>
      <c r="L462" s="233"/>
      <c r="M462" s="234"/>
      <c r="N462" s="235"/>
      <c r="O462" s="235"/>
      <c r="P462" s="235"/>
      <c r="Q462" s="235"/>
      <c r="R462" s="235"/>
      <c r="S462" s="235"/>
      <c r="T462" s="23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7" t="s">
        <v>161</v>
      </c>
      <c r="AU462" s="237" t="s">
        <v>90</v>
      </c>
      <c r="AV462" s="13" t="s">
        <v>90</v>
      </c>
      <c r="AW462" s="13" t="s">
        <v>42</v>
      </c>
      <c r="AX462" s="13" t="s">
        <v>81</v>
      </c>
      <c r="AY462" s="237" t="s">
        <v>150</v>
      </c>
    </row>
    <row r="463" s="13" customFormat="1">
      <c r="A463" s="13"/>
      <c r="B463" s="226"/>
      <c r="C463" s="227"/>
      <c r="D463" s="228" t="s">
        <v>161</v>
      </c>
      <c r="E463" s="229" t="s">
        <v>41</v>
      </c>
      <c r="F463" s="230" t="s">
        <v>629</v>
      </c>
      <c r="G463" s="227"/>
      <c r="H463" s="231">
        <v>96.727999999999994</v>
      </c>
      <c r="I463" s="232"/>
      <c r="J463" s="227"/>
      <c r="K463" s="227"/>
      <c r="L463" s="233"/>
      <c r="M463" s="234"/>
      <c r="N463" s="235"/>
      <c r="O463" s="235"/>
      <c r="P463" s="235"/>
      <c r="Q463" s="235"/>
      <c r="R463" s="235"/>
      <c r="S463" s="235"/>
      <c r="T463" s="23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7" t="s">
        <v>161</v>
      </c>
      <c r="AU463" s="237" t="s">
        <v>90</v>
      </c>
      <c r="AV463" s="13" t="s">
        <v>90</v>
      </c>
      <c r="AW463" s="13" t="s">
        <v>42</v>
      </c>
      <c r="AX463" s="13" t="s">
        <v>81</v>
      </c>
      <c r="AY463" s="237" t="s">
        <v>150</v>
      </c>
    </row>
    <row r="464" s="13" customFormat="1">
      <c r="A464" s="13"/>
      <c r="B464" s="226"/>
      <c r="C464" s="227"/>
      <c r="D464" s="228" t="s">
        <v>161</v>
      </c>
      <c r="E464" s="229" t="s">
        <v>41</v>
      </c>
      <c r="F464" s="230" t="s">
        <v>630</v>
      </c>
      <c r="G464" s="227"/>
      <c r="H464" s="231">
        <v>135.44800000000001</v>
      </c>
      <c r="I464" s="232"/>
      <c r="J464" s="227"/>
      <c r="K464" s="227"/>
      <c r="L464" s="233"/>
      <c r="M464" s="234"/>
      <c r="N464" s="235"/>
      <c r="O464" s="235"/>
      <c r="P464" s="235"/>
      <c r="Q464" s="235"/>
      <c r="R464" s="235"/>
      <c r="S464" s="235"/>
      <c r="T464" s="23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7" t="s">
        <v>161</v>
      </c>
      <c r="AU464" s="237" t="s">
        <v>90</v>
      </c>
      <c r="AV464" s="13" t="s">
        <v>90</v>
      </c>
      <c r="AW464" s="13" t="s">
        <v>42</v>
      </c>
      <c r="AX464" s="13" t="s">
        <v>81</v>
      </c>
      <c r="AY464" s="237" t="s">
        <v>150</v>
      </c>
    </row>
    <row r="465" s="14" customFormat="1">
      <c r="A465" s="14"/>
      <c r="B465" s="238"/>
      <c r="C465" s="239"/>
      <c r="D465" s="228" t="s">
        <v>161</v>
      </c>
      <c r="E465" s="240" t="s">
        <v>41</v>
      </c>
      <c r="F465" s="241" t="s">
        <v>167</v>
      </c>
      <c r="G465" s="239"/>
      <c r="H465" s="242">
        <v>851.2879999999999</v>
      </c>
      <c r="I465" s="243"/>
      <c r="J465" s="239"/>
      <c r="K465" s="239"/>
      <c r="L465" s="244"/>
      <c r="M465" s="245"/>
      <c r="N465" s="246"/>
      <c r="O465" s="246"/>
      <c r="P465" s="246"/>
      <c r="Q465" s="246"/>
      <c r="R465" s="246"/>
      <c r="S465" s="246"/>
      <c r="T465" s="247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8" t="s">
        <v>161</v>
      </c>
      <c r="AU465" s="248" t="s">
        <v>90</v>
      </c>
      <c r="AV465" s="14" t="s">
        <v>157</v>
      </c>
      <c r="AW465" s="14" t="s">
        <v>42</v>
      </c>
      <c r="AX465" s="14" t="s">
        <v>21</v>
      </c>
      <c r="AY465" s="248" t="s">
        <v>150</v>
      </c>
    </row>
    <row r="466" s="2" customFormat="1" ht="24.15" customHeight="1">
      <c r="A466" s="38"/>
      <c r="B466" s="39"/>
      <c r="C466" s="207" t="s">
        <v>631</v>
      </c>
      <c r="D466" s="207" t="s">
        <v>153</v>
      </c>
      <c r="E466" s="208" t="s">
        <v>596</v>
      </c>
      <c r="F466" s="209" t="s">
        <v>597</v>
      </c>
      <c r="G466" s="210" t="s">
        <v>156</v>
      </c>
      <c r="H466" s="211">
        <v>183.01599999999999</v>
      </c>
      <c r="I466" s="212"/>
      <c r="J466" s="213">
        <f>ROUND(I466*H466,2)</f>
        <v>0</v>
      </c>
      <c r="K466" s="214"/>
      <c r="L466" s="44"/>
      <c r="M466" s="215" t="s">
        <v>41</v>
      </c>
      <c r="N466" s="216" t="s">
        <v>52</v>
      </c>
      <c r="O466" s="84"/>
      <c r="P466" s="217">
        <f>O466*H466</f>
        <v>0</v>
      </c>
      <c r="Q466" s="217">
        <v>0.018380000000000001</v>
      </c>
      <c r="R466" s="217">
        <f>Q466*H466</f>
        <v>3.3638340799999997</v>
      </c>
      <c r="S466" s="217">
        <v>0</v>
      </c>
      <c r="T466" s="218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19" t="s">
        <v>157</v>
      </c>
      <c r="AT466" s="219" t="s">
        <v>153</v>
      </c>
      <c r="AU466" s="219" t="s">
        <v>90</v>
      </c>
      <c r="AY466" s="16" t="s">
        <v>150</v>
      </c>
      <c r="BE466" s="220">
        <f>IF(N466="základní",J466,0)</f>
        <v>0</v>
      </c>
      <c r="BF466" s="220">
        <f>IF(N466="snížená",J466,0)</f>
        <v>0</v>
      </c>
      <c r="BG466" s="220">
        <f>IF(N466="zákl. přenesená",J466,0)</f>
        <v>0</v>
      </c>
      <c r="BH466" s="220">
        <f>IF(N466="sníž. přenesená",J466,0)</f>
        <v>0</v>
      </c>
      <c r="BI466" s="220">
        <f>IF(N466="nulová",J466,0)</f>
        <v>0</v>
      </c>
      <c r="BJ466" s="16" t="s">
        <v>21</v>
      </c>
      <c r="BK466" s="220">
        <f>ROUND(I466*H466,2)</f>
        <v>0</v>
      </c>
      <c r="BL466" s="16" t="s">
        <v>157</v>
      </c>
      <c r="BM466" s="219" t="s">
        <v>632</v>
      </c>
    </row>
    <row r="467" s="2" customFormat="1">
      <c r="A467" s="38"/>
      <c r="B467" s="39"/>
      <c r="C467" s="40"/>
      <c r="D467" s="221" t="s">
        <v>159</v>
      </c>
      <c r="E467" s="40"/>
      <c r="F467" s="222" t="s">
        <v>599</v>
      </c>
      <c r="G467" s="40"/>
      <c r="H467" s="40"/>
      <c r="I467" s="223"/>
      <c r="J467" s="40"/>
      <c r="K467" s="40"/>
      <c r="L467" s="44"/>
      <c r="M467" s="224"/>
      <c r="N467" s="225"/>
      <c r="O467" s="84"/>
      <c r="P467" s="84"/>
      <c r="Q467" s="84"/>
      <c r="R467" s="84"/>
      <c r="S467" s="84"/>
      <c r="T467" s="85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6" t="s">
        <v>159</v>
      </c>
      <c r="AU467" s="16" t="s">
        <v>90</v>
      </c>
    </row>
    <row r="468" s="13" customFormat="1">
      <c r="A468" s="13"/>
      <c r="B468" s="226"/>
      <c r="C468" s="227"/>
      <c r="D468" s="228" t="s">
        <v>161</v>
      </c>
      <c r="E468" s="229" t="s">
        <v>41</v>
      </c>
      <c r="F468" s="230" t="s">
        <v>633</v>
      </c>
      <c r="G468" s="227"/>
      <c r="H468" s="231">
        <v>12.347</v>
      </c>
      <c r="I468" s="232"/>
      <c r="J468" s="227"/>
      <c r="K468" s="227"/>
      <c r="L468" s="233"/>
      <c r="M468" s="234"/>
      <c r="N468" s="235"/>
      <c r="O468" s="235"/>
      <c r="P468" s="235"/>
      <c r="Q468" s="235"/>
      <c r="R468" s="235"/>
      <c r="S468" s="235"/>
      <c r="T468" s="23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7" t="s">
        <v>161</v>
      </c>
      <c r="AU468" s="237" t="s">
        <v>90</v>
      </c>
      <c r="AV468" s="13" t="s">
        <v>90</v>
      </c>
      <c r="AW468" s="13" t="s">
        <v>42</v>
      </c>
      <c r="AX468" s="13" t="s">
        <v>81</v>
      </c>
      <c r="AY468" s="237" t="s">
        <v>150</v>
      </c>
    </row>
    <row r="469" s="13" customFormat="1">
      <c r="A469" s="13"/>
      <c r="B469" s="226"/>
      <c r="C469" s="227"/>
      <c r="D469" s="228" t="s">
        <v>161</v>
      </c>
      <c r="E469" s="229" t="s">
        <v>41</v>
      </c>
      <c r="F469" s="230" t="s">
        <v>634</v>
      </c>
      <c r="G469" s="227"/>
      <c r="H469" s="231">
        <v>39.783999999999999</v>
      </c>
      <c r="I469" s="232"/>
      <c r="J469" s="227"/>
      <c r="K469" s="227"/>
      <c r="L469" s="233"/>
      <c r="M469" s="234"/>
      <c r="N469" s="235"/>
      <c r="O469" s="235"/>
      <c r="P469" s="235"/>
      <c r="Q469" s="235"/>
      <c r="R469" s="235"/>
      <c r="S469" s="235"/>
      <c r="T469" s="23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7" t="s">
        <v>161</v>
      </c>
      <c r="AU469" s="237" t="s">
        <v>90</v>
      </c>
      <c r="AV469" s="13" t="s">
        <v>90</v>
      </c>
      <c r="AW469" s="13" t="s">
        <v>42</v>
      </c>
      <c r="AX469" s="13" t="s">
        <v>81</v>
      </c>
      <c r="AY469" s="237" t="s">
        <v>150</v>
      </c>
    </row>
    <row r="470" s="13" customFormat="1">
      <c r="A470" s="13"/>
      <c r="B470" s="226"/>
      <c r="C470" s="227"/>
      <c r="D470" s="228" t="s">
        <v>161</v>
      </c>
      <c r="E470" s="229" t="s">
        <v>41</v>
      </c>
      <c r="F470" s="230" t="s">
        <v>635</v>
      </c>
      <c r="G470" s="227"/>
      <c r="H470" s="231">
        <v>12.135999999999999</v>
      </c>
      <c r="I470" s="232"/>
      <c r="J470" s="227"/>
      <c r="K470" s="227"/>
      <c r="L470" s="233"/>
      <c r="M470" s="234"/>
      <c r="N470" s="235"/>
      <c r="O470" s="235"/>
      <c r="P470" s="235"/>
      <c r="Q470" s="235"/>
      <c r="R470" s="235"/>
      <c r="S470" s="235"/>
      <c r="T470" s="23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7" t="s">
        <v>161</v>
      </c>
      <c r="AU470" s="237" t="s">
        <v>90</v>
      </c>
      <c r="AV470" s="13" t="s">
        <v>90</v>
      </c>
      <c r="AW470" s="13" t="s">
        <v>42</v>
      </c>
      <c r="AX470" s="13" t="s">
        <v>81</v>
      </c>
      <c r="AY470" s="237" t="s">
        <v>150</v>
      </c>
    </row>
    <row r="471" s="13" customFormat="1">
      <c r="A471" s="13"/>
      <c r="B471" s="226"/>
      <c r="C471" s="227"/>
      <c r="D471" s="228" t="s">
        <v>161</v>
      </c>
      <c r="E471" s="229" t="s">
        <v>41</v>
      </c>
      <c r="F471" s="230" t="s">
        <v>636</v>
      </c>
      <c r="G471" s="227"/>
      <c r="H471" s="231">
        <v>32.076000000000001</v>
      </c>
      <c r="I471" s="232"/>
      <c r="J471" s="227"/>
      <c r="K471" s="227"/>
      <c r="L471" s="233"/>
      <c r="M471" s="234"/>
      <c r="N471" s="235"/>
      <c r="O471" s="235"/>
      <c r="P471" s="235"/>
      <c r="Q471" s="235"/>
      <c r="R471" s="235"/>
      <c r="S471" s="235"/>
      <c r="T471" s="23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7" t="s">
        <v>161</v>
      </c>
      <c r="AU471" s="237" t="s">
        <v>90</v>
      </c>
      <c r="AV471" s="13" t="s">
        <v>90</v>
      </c>
      <c r="AW471" s="13" t="s">
        <v>42</v>
      </c>
      <c r="AX471" s="13" t="s">
        <v>81</v>
      </c>
      <c r="AY471" s="237" t="s">
        <v>150</v>
      </c>
    </row>
    <row r="472" s="13" customFormat="1">
      <c r="A472" s="13"/>
      <c r="B472" s="226"/>
      <c r="C472" s="227"/>
      <c r="D472" s="228" t="s">
        <v>161</v>
      </c>
      <c r="E472" s="229" t="s">
        <v>41</v>
      </c>
      <c r="F472" s="230" t="s">
        <v>637</v>
      </c>
      <c r="G472" s="227"/>
      <c r="H472" s="231">
        <v>28.817</v>
      </c>
      <c r="I472" s="232"/>
      <c r="J472" s="227"/>
      <c r="K472" s="227"/>
      <c r="L472" s="233"/>
      <c r="M472" s="234"/>
      <c r="N472" s="235"/>
      <c r="O472" s="235"/>
      <c r="P472" s="235"/>
      <c r="Q472" s="235"/>
      <c r="R472" s="235"/>
      <c r="S472" s="235"/>
      <c r="T472" s="23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7" t="s">
        <v>161</v>
      </c>
      <c r="AU472" s="237" t="s">
        <v>90</v>
      </c>
      <c r="AV472" s="13" t="s">
        <v>90</v>
      </c>
      <c r="AW472" s="13" t="s">
        <v>42</v>
      </c>
      <c r="AX472" s="13" t="s">
        <v>81</v>
      </c>
      <c r="AY472" s="237" t="s">
        <v>150</v>
      </c>
    </row>
    <row r="473" s="13" customFormat="1">
      <c r="A473" s="13"/>
      <c r="B473" s="226"/>
      <c r="C473" s="227"/>
      <c r="D473" s="228" t="s">
        <v>161</v>
      </c>
      <c r="E473" s="229" t="s">
        <v>41</v>
      </c>
      <c r="F473" s="230" t="s">
        <v>638</v>
      </c>
      <c r="G473" s="227"/>
      <c r="H473" s="231">
        <v>20.25</v>
      </c>
      <c r="I473" s="232"/>
      <c r="J473" s="227"/>
      <c r="K473" s="227"/>
      <c r="L473" s="233"/>
      <c r="M473" s="234"/>
      <c r="N473" s="235"/>
      <c r="O473" s="235"/>
      <c r="P473" s="235"/>
      <c r="Q473" s="235"/>
      <c r="R473" s="235"/>
      <c r="S473" s="235"/>
      <c r="T473" s="23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37" t="s">
        <v>161</v>
      </c>
      <c r="AU473" s="237" t="s">
        <v>90</v>
      </c>
      <c r="AV473" s="13" t="s">
        <v>90</v>
      </c>
      <c r="AW473" s="13" t="s">
        <v>42</v>
      </c>
      <c r="AX473" s="13" t="s">
        <v>81</v>
      </c>
      <c r="AY473" s="237" t="s">
        <v>150</v>
      </c>
    </row>
    <row r="474" s="13" customFormat="1">
      <c r="A474" s="13"/>
      <c r="B474" s="226"/>
      <c r="C474" s="227"/>
      <c r="D474" s="228" t="s">
        <v>161</v>
      </c>
      <c r="E474" s="229" t="s">
        <v>41</v>
      </c>
      <c r="F474" s="230" t="s">
        <v>639</v>
      </c>
      <c r="G474" s="227"/>
      <c r="H474" s="231">
        <v>37.606000000000002</v>
      </c>
      <c r="I474" s="232"/>
      <c r="J474" s="227"/>
      <c r="K474" s="227"/>
      <c r="L474" s="233"/>
      <c r="M474" s="234"/>
      <c r="N474" s="235"/>
      <c r="O474" s="235"/>
      <c r="P474" s="235"/>
      <c r="Q474" s="235"/>
      <c r="R474" s="235"/>
      <c r="S474" s="235"/>
      <c r="T474" s="23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7" t="s">
        <v>161</v>
      </c>
      <c r="AU474" s="237" t="s">
        <v>90</v>
      </c>
      <c r="AV474" s="13" t="s">
        <v>90</v>
      </c>
      <c r="AW474" s="13" t="s">
        <v>42</v>
      </c>
      <c r="AX474" s="13" t="s">
        <v>81</v>
      </c>
      <c r="AY474" s="237" t="s">
        <v>150</v>
      </c>
    </row>
    <row r="475" s="14" customFormat="1">
      <c r="A475" s="14"/>
      <c r="B475" s="238"/>
      <c r="C475" s="239"/>
      <c r="D475" s="228" t="s">
        <v>161</v>
      </c>
      <c r="E475" s="240" t="s">
        <v>41</v>
      </c>
      <c r="F475" s="241" t="s">
        <v>167</v>
      </c>
      <c r="G475" s="239"/>
      <c r="H475" s="242">
        <v>183.01599999999999</v>
      </c>
      <c r="I475" s="243"/>
      <c r="J475" s="239"/>
      <c r="K475" s="239"/>
      <c r="L475" s="244"/>
      <c r="M475" s="245"/>
      <c r="N475" s="246"/>
      <c r="O475" s="246"/>
      <c r="P475" s="246"/>
      <c r="Q475" s="246"/>
      <c r="R475" s="246"/>
      <c r="S475" s="246"/>
      <c r="T475" s="247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8" t="s">
        <v>161</v>
      </c>
      <c r="AU475" s="248" t="s">
        <v>90</v>
      </c>
      <c r="AV475" s="14" t="s">
        <v>157</v>
      </c>
      <c r="AW475" s="14" t="s">
        <v>42</v>
      </c>
      <c r="AX475" s="14" t="s">
        <v>21</v>
      </c>
      <c r="AY475" s="248" t="s">
        <v>150</v>
      </c>
    </row>
    <row r="476" s="2" customFormat="1" ht="24.15" customHeight="1">
      <c r="A476" s="38"/>
      <c r="B476" s="39"/>
      <c r="C476" s="207" t="s">
        <v>640</v>
      </c>
      <c r="D476" s="207" t="s">
        <v>153</v>
      </c>
      <c r="E476" s="208" t="s">
        <v>641</v>
      </c>
      <c r="F476" s="209" t="s">
        <v>642</v>
      </c>
      <c r="G476" s="210" t="s">
        <v>156</v>
      </c>
      <c r="H476" s="211">
        <v>169.679</v>
      </c>
      <c r="I476" s="212"/>
      <c r="J476" s="213">
        <f>ROUND(I476*H476,2)</f>
        <v>0</v>
      </c>
      <c r="K476" s="214"/>
      <c r="L476" s="44"/>
      <c r="M476" s="215" t="s">
        <v>41</v>
      </c>
      <c r="N476" s="216" t="s">
        <v>52</v>
      </c>
      <c r="O476" s="84"/>
      <c r="P476" s="217">
        <f>O476*H476</f>
        <v>0</v>
      </c>
      <c r="Q476" s="217">
        <v>0.033579999999999999</v>
      </c>
      <c r="R476" s="217">
        <f>Q476*H476</f>
        <v>5.6978208199999996</v>
      </c>
      <c r="S476" s="217">
        <v>0</v>
      </c>
      <c r="T476" s="218">
        <f>S476*H476</f>
        <v>0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19" t="s">
        <v>157</v>
      </c>
      <c r="AT476" s="219" t="s">
        <v>153</v>
      </c>
      <c r="AU476" s="219" t="s">
        <v>90</v>
      </c>
      <c r="AY476" s="16" t="s">
        <v>150</v>
      </c>
      <c r="BE476" s="220">
        <f>IF(N476="základní",J476,0)</f>
        <v>0</v>
      </c>
      <c r="BF476" s="220">
        <f>IF(N476="snížená",J476,0)</f>
        <v>0</v>
      </c>
      <c r="BG476" s="220">
        <f>IF(N476="zákl. přenesená",J476,0)</f>
        <v>0</v>
      </c>
      <c r="BH476" s="220">
        <f>IF(N476="sníž. přenesená",J476,0)</f>
        <v>0</v>
      </c>
      <c r="BI476" s="220">
        <f>IF(N476="nulová",J476,0)</f>
        <v>0</v>
      </c>
      <c r="BJ476" s="16" t="s">
        <v>21</v>
      </c>
      <c r="BK476" s="220">
        <f>ROUND(I476*H476,2)</f>
        <v>0</v>
      </c>
      <c r="BL476" s="16" t="s">
        <v>157</v>
      </c>
      <c r="BM476" s="219" t="s">
        <v>643</v>
      </c>
    </row>
    <row r="477" s="2" customFormat="1">
      <c r="A477" s="38"/>
      <c r="B477" s="39"/>
      <c r="C477" s="40"/>
      <c r="D477" s="221" t="s">
        <v>159</v>
      </c>
      <c r="E477" s="40"/>
      <c r="F477" s="222" t="s">
        <v>644</v>
      </c>
      <c r="G477" s="40"/>
      <c r="H477" s="40"/>
      <c r="I477" s="223"/>
      <c r="J477" s="40"/>
      <c r="K477" s="40"/>
      <c r="L477" s="44"/>
      <c r="M477" s="224"/>
      <c r="N477" s="225"/>
      <c r="O477" s="84"/>
      <c r="P477" s="84"/>
      <c r="Q477" s="84"/>
      <c r="R477" s="84"/>
      <c r="S477" s="84"/>
      <c r="T477" s="85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T477" s="16" t="s">
        <v>159</v>
      </c>
      <c r="AU477" s="16" t="s">
        <v>90</v>
      </c>
    </row>
    <row r="478" s="13" customFormat="1">
      <c r="A478" s="13"/>
      <c r="B478" s="226"/>
      <c r="C478" s="227"/>
      <c r="D478" s="228" t="s">
        <v>161</v>
      </c>
      <c r="E478" s="229" t="s">
        <v>41</v>
      </c>
      <c r="F478" s="230" t="s">
        <v>645</v>
      </c>
      <c r="G478" s="227"/>
      <c r="H478" s="231">
        <v>46.542999999999999</v>
      </c>
      <c r="I478" s="232"/>
      <c r="J478" s="227"/>
      <c r="K478" s="227"/>
      <c r="L478" s="233"/>
      <c r="M478" s="234"/>
      <c r="N478" s="235"/>
      <c r="O478" s="235"/>
      <c r="P478" s="235"/>
      <c r="Q478" s="235"/>
      <c r="R478" s="235"/>
      <c r="S478" s="235"/>
      <c r="T478" s="23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7" t="s">
        <v>161</v>
      </c>
      <c r="AU478" s="237" t="s">
        <v>90</v>
      </c>
      <c r="AV478" s="13" t="s">
        <v>90</v>
      </c>
      <c r="AW478" s="13" t="s">
        <v>42</v>
      </c>
      <c r="AX478" s="13" t="s">
        <v>81</v>
      </c>
      <c r="AY478" s="237" t="s">
        <v>150</v>
      </c>
    </row>
    <row r="479" s="13" customFormat="1">
      <c r="A479" s="13"/>
      <c r="B479" s="226"/>
      <c r="C479" s="227"/>
      <c r="D479" s="228" t="s">
        <v>161</v>
      </c>
      <c r="E479" s="229" t="s">
        <v>41</v>
      </c>
      <c r="F479" s="230" t="s">
        <v>646</v>
      </c>
      <c r="G479" s="227"/>
      <c r="H479" s="231">
        <v>6.0759999999999996</v>
      </c>
      <c r="I479" s="232"/>
      <c r="J479" s="227"/>
      <c r="K479" s="227"/>
      <c r="L479" s="233"/>
      <c r="M479" s="234"/>
      <c r="N479" s="235"/>
      <c r="O479" s="235"/>
      <c r="P479" s="235"/>
      <c r="Q479" s="235"/>
      <c r="R479" s="235"/>
      <c r="S479" s="235"/>
      <c r="T479" s="23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7" t="s">
        <v>161</v>
      </c>
      <c r="AU479" s="237" t="s">
        <v>90</v>
      </c>
      <c r="AV479" s="13" t="s">
        <v>90</v>
      </c>
      <c r="AW479" s="13" t="s">
        <v>42</v>
      </c>
      <c r="AX479" s="13" t="s">
        <v>81</v>
      </c>
      <c r="AY479" s="237" t="s">
        <v>150</v>
      </c>
    </row>
    <row r="480" s="13" customFormat="1">
      <c r="A480" s="13"/>
      <c r="B480" s="226"/>
      <c r="C480" s="227"/>
      <c r="D480" s="228" t="s">
        <v>161</v>
      </c>
      <c r="E480" s="229" t="s">
        <v>41</v>
      </c>
      <c r="F480" s="230" t="s">
        <v>647</v>
      </c>
      <c r="G480" s="227"/>
      <c r="H480" s="231">
        <v>17.677</v>
      </c>
      <c r="I480" s="232"/>
      <c r="J480" s="227"/>
      <c r="K480" s="227"/>
      <c r="L480" s="233"/>
      <c r="M480" s="234"/>
      <c r="N480" s="235"/>
      <c r="O480" s="235"/>
      <c r="P480" s="235"/>
      <c r="Q480" s="235"/>
      <c r="R480" s="235"/>
      <c r="S480" s="235"/>
      <c r="T480" s="23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7" t="s">
        <v>161</v>
      </c>
      <c r="AU480" s="237" t="s">
        <v>90</v>
      </c>
      <c r="AV480" s="13" t="s">
        <v>90</v>
      </c>
      <c r="AW480" s="13" t="s">
        <v>42</v>
      </c>
      <c r="AX480" s="13" t="s">
        <v>81</v>
      </c>
      <c r="AY480" s="237" t="s">
        <v>150</v>
      </c>
    </row>
    <row r="481" s="13" customFormat="1">
      <c r="A481" s="13"/>
      <c r="B481" s="226"/>
      <c r="C481" s="227"/>
      <c r="D481" s="228" t="s">
        <v>161</v>
      </c>
      <c r="E481" s="229" t="s">
        <v>41</v>
      </c>
      <c r="F481" s="230" t="s">
        <v>648</v>
      </c>
      <c r="G481" s="227"/>
      <c r="H481" s="231">
        <v>7.202</v>
      </c>
      <c r="I481" s="232"/>
      <c r="J481" s="227"/>
      <c r="K481" s="227"/>
      <c r="L481" s="233"/>
      <c r="M481" s="234"/>
      <c r="N481" s="235"/>
      <c r="O481" s="235"/>
      <c r="P481" s="235"/>
      <c r="Q481" s="235"/>
      <c r="R481" s="235"/>
      <c r="S481" s="235"/>
      <c r="T481" s="23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7" t="s">
        <v>161</v>
      </c>
      <c r="AU481" s="237" t="s">
        <v>90</v>
      </c>
      <c r="AV481" s="13" t="s">
        <v>90</v>
      </c>
      <c r="AW481" s="13" t="s">
        <v>42</v>
      </c>
      <c r="AX481" s="13" t="s">
        <v>81</v>
      </c>
      <c r="AY481" s="237" t="s">
        <v>150</v>
      </c>
    </row>
    <row r="482" s="13" customFormat="1">
      <c r="A482" s="13"/>
      <c r="B482" s="226"/>
      <c r="C482" s="227"/>
      <c r="D482" s="228" t="s">
        <v>161</v>
      </c>
      <c r="E482" s="229" t="s">
        <v>41</v>
      </c>
      <c r="F482" s="230" t="s">
        <v>649</v>
      </c>
      <c r="G482" s="227"/>
      <c r="H482" s="231">
        <v>6.2220000000000004</v>
      </c>
      <c r="I482" s="232"/>
      <c r="J482" s="227"/>
      <c r="K482" s="227"/>
      <c r="L482" s="233"/>
      <c r="M482" s="234"/>
      <c r="N482" s="235"/>
      <c r="O482" s="235"/>
      <c r="P482" s="235"/>
      <c r="Q482" s="235"/>
      <c r="R482" s="235"/>
      <c r="S482" s="235"/>
      <c r="T482" s="23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7" t="s">
        <v>161</v>
      </c>
      <c r="AU482" s="237" t="s">
        <v>90</v>
      </c>
      <c r="AV482" s="13" t="s">
        <v>90</v>
      </c>
      <c r="AW482" s="13" t="s">
        <v>42</v>
      </c>
      <c r="AX482" s="13" t="s">
        <v>81</v>
      </c>
      <c r="AY482" s="237" t="s">
        <v>150</v>
      </c>
    </row>
    <row r="483" s="13" customFormat="1">
      <c r="A483" s="13"/>
      <c r="B483" s="226"/>
      <c r="C483" s="227"/>
      <c r="D483" s="228" t="s">
        <v>161</v>
      </c>
      <c r="E483" s="229" t="s">
        <v>41</v>
      </c>
      <c r="F483" s="230" t="s">
        <v>650</v>
      </c>
      <c r="G483" s="227"/>
      <c r="H483" s="231">
        <v>49.868000000000002</v>
      </c>
      <c r="I483" s="232"/>
      <c r="J483" s="227"/>
      <c r="K483" s="227"/>
      <c r="L483" s="233"/>
      <c r="M483" s="234"/>
      <c r="N483" s="235"/>
      <c r="O483" s="235"/>
      <c r="P483" s="235"/>
      <c r="Q483" s="235"/>
      <c r="R483" s="235"/>
      <c r="S483" s="235"/>
      <c r="T483" s="23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7" t="s">
        <v>161</v>
      </c>
      <c r="AU483" s="237" t="s">
        <v>90</v>
      </c>
      <c r="AV483" s="13" t="s">
        <v>90</v>
      </c>
      <c r="AW483" s="13" t="s">
        <v>42</v>
      </c>
      <c r="AX483" s="13" t="s">
        <v>81</v>
      </c>
      <c r="AY483" s="237" t="s">
        <v>150</v>
      </c>
    </row>
    <row r="484" s="13" customFormat="1">
      <c r="A484" s="13"/>
      <c r="B484" s="226"/>
      <c r="C484" s="227"/>
      <c r="D484" s="228" t="s">
        <v>161</v>
      </c>
      <c r="E484" s="229" t="s">
        <v>41</v>
      </c>
      <c r="F484" s="230" t="s">
        <v>649</v>
      </c>
      <c r="G484" s="227"/>
      <c r="H484" s="231">
        <v>6.2220000000000004</v>
      </c>
      <c r="I484" s="232"/>
      <c r="J484" s="227"/>
      <c r="K484" s="227"/>
      <c r="L484" s="233"/>
      <c r="M484" s="234"/>
      <c r="N484" s="235"/>
      <c r="O484" s="235"/>
      <c r="P484" s="235"/>
      <c r="Q484" s="235"/>
      <c r="R484" s="235"/>
      <c r="S484" s="235"/>
      <c r="T484" s="23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37" t="s">
        <v>161</v>
      </c>
      <c r="AU484" s="237" t="s">
        <v>90</v>
      </c>
      <c r="AV484" s="13" t="s">
        <v>90</v>
      </c>
      <c r="AW484" s="13" t="s">
        <v>42</v>
      </c>
      <c r="AX484" s="13" t="s">
        <v>81</v>
      </c>
      <c r="AY484" s="237" t="s">
        <v>150</v>
      </c>
    </row>
    <row r="485" s="13" customFormat="1">
      <c r="A485" s="13"/>
      <c r="B485" s="226"/>
      <c r="C485" s="227"/>
      <c r="D485" s="228" t="s">
        <v>161</v>
      </c>
      <c r="E485" s="229" t="s">
        <v>41</v>
      </c>
      <c r="F485" s="230" t="s">
        <v>651</v>
      </c>
      <c r="G485" s="227"/>
      <c r="H485" s="231">
        <v>18.666</v>
      </c>
      <c r="I485" s="232"/>
      <c r="J485" s="227"/>
      <c r="K485" s="227"/>
      <c r="L485" s="233"/>
      <c r="M485" s="234"/>
      <c r="N485" s="235"/>
      <c r="O485" s="235"/>
      <c r="P485" s="235"/>
      <c r="Q485" s="235"/>
      <c r="R485" s="235"/>
      <c r="S485" s="235"/>
      <c r="T485" s="23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37" t="s">
        <v>161</v>
      </c>
      <c r="AU485" s="237" t="s">
        <v>90</v>
      </c>
      <c r="AV485" s="13" t="s">
        <v>90</v>
      </c>
      <c r="AW485" s="13" t="s">
        <v>42</v>
      </c>
      <c r="AX485" s="13" t="s">
        <v>81</v>
      </c>
      <c r="AY485" s="237" t="s">
        <v>150</v>
      </c>
    </row>
    <row r="486" s="13" customFormat="1">
      <c r="A486" s="13"/>
      <c r="B486" s="226"/>
      <c r="C486" s="227"/>
      <c r="D486" s="228" t="s">
        <v>161</v>
      </c>
      <c r="E486" s="229" t="s">
        <v>41</v>
      </c>
      <c r="F486" s="230" t="s">
        <v>652</v>
      </c>
      <c r="G486" s="227"/>
      <c r="H486" s="231">
        <v>11.202999999999999</v>
      </c>
      <c r="I486" s="232"/>
      <c r="J486" s="227"/>
      <c r="K486" s="227"/>
      <c r="L486" s="233"/>
      <c r="M486" s="234"/>
      <c r="N486" s="235"/>
      <c r="O486" s="235"/>
      <c r="P486" s="235"/>
      <c r="Q486" s="235"/>
      <c r="R486" s="235"/>
      <c r="S486" s="235"/>
      <c r="T486" s="23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37" t="s">
        <v>161</v>
      </c>
      <c r="AU486" s="237" t="s">
        <v>90</v>
      </c>
      <c r="AV486" s="13" t="s">
        <v>90</v>
      </c>
      <c r="AW486" s="13" t="s">
        <v>42</v>
      </c>
      <c r="AX486" s="13" t="s">
        <v>81</v>
      </c>
      <c r="AY486" s="237" t="s">
        <v>150</v>
      </c>
    </row>
    <row r="487" s="14" customFormat="1">
      <c r="A487" s="14"/>
      <c r="B487" s="238"/>
      <c r="C487" s="239"/>
      <c r="D487" s="228" t="s">
        <v>161</v>
      </c>
      <c r="E487" s="240" t="s">
        <v>41</v>
      </c>
      <c r="F487" s="241" t="s">
        <v>167</v>
      </c>
      <c r="G487" s="239"/>
      <c r="H487" s="242">
        <v>169.679</v>
      </c>
      <c r="I487" s="243"/>
      <c r="J487" s="239"/>
      <c r="K487" s="239"/>
      <c r="L487" s="244"/>
      <c r="M487" s="245"/>
      <c r="N487" s="246"/>
      <c r="O487" s="246"/>
      <c r="P487" s="246"/>
      <c r="Q487" s="246"/>
      <c r="R487" s="246"/>
      <c r="S487" s="246"/>
      <c r="T487" s="247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48" t="s">
        <v>161</v>
      </c>
      <c r="AU487" s="248" t="s">
        <v>90</v>
      </c>
      <c r="AV487" s="14" t="s">
        <v>157</v>
      </c>
      <c r="AW487" s="14" t="s">
        <v>42</v>
      </c>
      <c r="AX487" s="14" t="s">
        <v>21</v>
      </c>
      <c r="AY487" s="248" t="s">
        <v>150</v>
      </c>
    </row>
    <row r="488" s="2" customFormat="1" ht="24.15" customHeight="1">
      <c r="A488" s="38"/>
      <c r="B488" s="39"/>
      <c r="C488" s="207" t="s">
        <v>653</v>
      </c>
      <c r="D488" s="207" t="s">
        <v>153</v>
      </c>
      <c r="E488" s="208" t="s">
        <v>654</v>
      </c>
      <c r="F488" s="209" t="s">
        <v>655</v>
      </c>
      <c r="G488" s="210" t="s">
        <v>156</v>
      </c>
      <c r="H488" s="211">
        <v>67.969999999999999</v>
      </c>
      <c r="I488" s="212"/>
      <c r="J488" s="213">
        <f>ROUND(I488*H488,2)</f>
        <v>0</v>
      </c>
      <c r="K488" s="214"/>
      <c r="L488" s="44"/>
      <c r="M488" s="215" t="s">
        <v>41</v>
      </c>
      <c r="N488" s="216" t="s">
        <v>52</v>
      </c>
      <c r="O488" s="84"/>
      <c r="P488" s="217">
        <f>O488*H488</f>
        <v>0</v>
      </c>
      <c r="Q488" s="217">
        <v>0.067019999999999996</v>
      </c>
      <c r="R488" s="217">
        <f>Q488*H488</f>
        <v>4.5553493999999999</v>
      </c>
      <c r="S488" s="217">
        <v>0</v>
      </c>
      <c r="T488" s="218">
        <f>S488*H488</f>
        <v>0</v>
      </c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R488" s="219" t="s">
        <v>157</v>
      </c>
      <c r="AT488" s="219" t="s">
        <v>153</v>
      </c>
      <c r="AU488" s="219" t="s">
        <v>90</v>
      </c>
      <c r="AY488" s="16" t="s">
        <v>150</v>
      </c>
      <c r="BE488" s="220">
        <f>IF(N488="základní",J488,0)</f>
        <v>0</v>
      </c>
      <c r="BF488" s="220">
        <f>IF(N488="snížená",J488,0)</f>
        <v>0</v>
      </c>
      <c r="BG488" s="220">
        <f>IF(N488="zákl. přenesená",J488,0)</f>
        <v>0</v>
      </c>
      <c r="BH488" s="220">
        <f>IF(N488="sníž. přenesená",J488,0)</f>
        <v>0</v>
      </c>
      <c r="BI488" s="220">
        <f>IF(N488="nulová",J488,0)</f>
        <v>0</v>
      </c>
      <c r="BJ488" s="16" t="s">
        <v>21</v>
      </c>
      <c r="BK488" s="220">
        <f>ROUND(I488*H488,2)</f>
        <v>0</v>
      </c>
      <c r="BL488" s="16" t="s">
        <v>157</v>
      </c>
      <c r="BM488" s="219" t="s">
        <v>656</v>
      </c>
    </row>
    <row r="489" s="2" customFormat="1">
      <c r="A489" s="38"/>
      <c r="B489" s="39"/>
      <c r="C489" s="40"/>
      <c r="D489" s="221" t="s">
        <v>159</v>
      </c>
      <c r="E489" s="40"/>
      <c r="F489" s="222" t="s">
        <v>657</v>
      </c>
      <c r="G489" s="40"/>
      <c r="H489" s="40"/>
      <c r="I489" s="223"/>
      <c r="J489" s="40"/>
      <c r="K489" s="40"/>
      <c r="L489" s="44"/>
      <c r="M489" s="224"/>
      <c r="N489" s="225"/>
      <c r="O489" s="84"/>
      <c r="P489" s="84"/>
      <c r="Q489" s="84"/>
      <c r="R489" s="84"/>
      <c r="S489" s="84"/>
      <c r="T489" s="85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T489" s="16" t="s">
        <v>159</v>
      </c>
      <c r="AU489" s="16" t="s">
        <v>90</v>
      </c>
    </row>
    <row r="490" s="13" customFormat="1">
      <c r="A490" s="13"/>
      <c r="B490" s="226"/>
      <c r="C490" s="227"/>
      <c r="D490" s="228" t="s">
        <v>161</v>
      </c>
      <c r="E490" s="229" t="s">
        <v>41</v>
      </c>
      <c r="F490" s="230" t="s">
        <v>211</v>
      </c>
      <c r="G490" s="227"/>
      <c r="H490" s="231">
        <v>67.969999999999999</v>
      </c>
      <c r="I490" s="232"/>
      <c r="J490" s="227"/>
      <c r="K490" s="227"/>
      <c r="L490" s="233"/>
      <c r="M490" s="234"/>
      <c r="N490" s="235"/>
      <c r="O490" s="235"/>
      <c r="P490" s="235"/>
      <c r="Q490" s="235"/>
      <c r="R490" s="235"/>
      <c r="S490" s="235"/>
      <c r="T490" s="23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37" t="s">
        <v>161</v>
      </c>
      <c r="AU490" s="237" t="s">
        <v>90</v>
      </c>
      <c r="AV490" s="13" t="s">
        <v>90</v>
      </c>
      <c r="AW490" s="13" t="s">
        <v>42</v>
      </c>
      <c r="AX490" s="13" t="s">
        <v>81</v>
      </c>
      <c r="AY490" s="237" t="s">
        <v>150</v>
      </c>
    </row>
    <row r="491" s="14" customFormat="1">
      <c r="A491" s="14"/>
      <c r="B491" s="238"/>
      <c r="C491" s="239"/>
      <c r="D491" s="228" t="s">
        <v>161</v>
      </c>
      <c r="E491" s="240" t="s">
        <v>41</v>
      </c>
      <c r="F491" s="241" t="s">
        <v>167</v>
      </c>
      <c r="G491" s="239"/>
      <c r="H491" s="242">
        <v>67.969999999999999</v>
      </c>
      <c r="I491" s="243"/>
      <c r="J491" s="239"/>
      <c r="K491" s="239"/>
      <c r="L491" s="244"/>
      <c r="M491" s="245"/>
      <c r="N491" s="246"/>
      <c r="O491" s="246"/>
      <c r="P491" s="246"/>
      <c r="Q491" s="246"/>
      <c r="R491" s="246"/>
      <c r="S491" s="246"/>
      <c r="T491" s="247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8" t="s">
        <v>161</v>
      </c>
      <c r="AU491" s="248" t="s">
        <v>90</v>
      </c>
      <c r="AV491" s="14" t="s">
        <v>157</v>
      </c>
      <c r="AW491" s="14" t="s">
        <v>42</v>
      </c>
      <c r="AX491" s="14" t="s">
        <v>21</v>
      </c>
      <c r="AY491" s="248" t="s">
        <v>150</v>
      </c>
    </row>
    <row r="492" s="2" customFormat="1" ht="16.5" customHeight="1">
      <c r="A492" s="38"/>
      <c r="B492" s="39"/>
      <c r="C492" s="207" t="s">
        <v>658</v>
      </c>
      <c r="D492" s="207" t="s">
        <v>153</v>
      </c>
      <c r="E492" s="208" t="s">
        <v>659</v>
      </c>
      <c r="F492" s="209" t="s">
        <v>660</v>
      </c>
      <c r="G492" s="210" t="s">
        <v>156</v>
      </c>
      <c r="H492" s="211">
        <v>99.049999999999997</v>
      </c>
      <c r="I492" s="212"/>
      <c r="J492" s="213">
        <f>ROUND(I492*H492,2)</f>
        <v>0</v>
      </c>
      <c r="K492" s="214"/>
      <c r="L492" s="44"/>
      <c r="M492" s="215" t="s">
        <v>41</v>
      </c>
      <c r="N492" s="216" t="s">
        <v>52</v>
      </c>
      <c r="O492" s="84"/>
      <c r="P492" s="217">
        <f>O492*H492</f>
        <v>0</v>
      </c>
      <c r="Q492" s="217">
        <v>0.00012999999999999999</v>
      </c>
      <c r="R492" s="217">
        <f>Q492*H492</f>
        <v>0.012876499999999999</v>
      </c>
      <c r="S492" s="217">
        <v>0</v>
      </c>
      <c r="T492" s="218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19" t="s">
        <v>157</v>
      </c>
      <c r="AT492" s="219" t="s">
        <v>153</v>
      </c>
      <c r="AU492" s="219" t="s">
        <v>90</v>
      </c>
      <c r="AY492" s="16" t="s">
        <v>150</v>
      </c>
      <c r="BE492" s="220">
        <f>IF(N492="základní",J492,0)</f>
        <v>0</v>
      </c>
      <c r="BF492" s="220">
        <f>IF(N492="snížená",J492,0)</f>
        <v>0</v>
      </c>
      <c r="BG492" s="220">
        <f>IF(N492="zákl. přenesená",J492,0)</f>
        <v>0</v>
      </c>
      <c r="BH492" s="220">
        <f>IF(N492="sníž. přenesená",J492,0)</f>
        <v>0</v>
      </c>
      <c r="BI492" s="220">
        <f>IF(N492="nulová",J492,0)</f>
        <v>0</v>
      </c>
      <c r="BJ492" s="16" t="s">
        <v>21</v>
      </c>
      <c r="BK492" s="220">
        <f>ROUND(I492*H492,2)</f>
        <v>0</v>
      </c>
      <c r="BL492" s="16" t="s">
        <v>157</v>
      </c>
      <c r="BM492" s="219" t="s">
        <v>661</v>
      </c>
    </row>
    <row r="493" s="2" customFormat="1">
      <c r="A493" s="38"/>
      <c r="B493" s="39"/>
      <c r="C493" s="40"/>
      <c r="D493" s="221" t="s">
        <v>159</v>
      </c>
      <c r="E493" s="40"/>
      <c r="F493" s="222" t="s">
        <v>662</v>
      </c>
      <c r="G493" s="40"/>
      <c r="H493" s="40"/>
      <c r="I493" s="223"/>
      <c r="J493" s="40"/>
      <c r="K493" s="40"/>
      <c r="L493" s="44"/>
      <c r="M493" s="224"/>
      <c r="N493" s="225"/>
      <c r="O493" s="84"/>
      <c r="P493" s="84"/>
      <c r="Q493" s="84"/>
      <c r="R493" s="84"/>
      <c r="S493" s="84"/>
      <c r="T493" s="85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6" t="s">
        <v>159</v>
      </c>
      <c r="AU493" s="16" t="s">
        <v>90</v>
      </c>
    </row>
    <row r="494" s="13" customFormat="1">
      <c r="A494" s="13"/>
      <c r="B494" s="226"/>
      <c r="C494" s="227"/>
      <c r="D494" s="228" t="s">
        <v>161</v>
      </c>
      <c r="E494" s="229" t="s">
        <v>41</v>
      </c>
      <c r="F494" s="230" t="s">
        <v>663</v>
      </c>
      <c r="G494" s="227"/>
      <c r="H494" s="231">
        <v>99.049999999999997</v>
      </c>
      <c r="I494" s="232"/>
      <c r="J494" s="227"/>
      <c r="K494" s="227"/>
      <c r="L494" s="233"/>
      <c r="M494" s="234"/>
      <c r="N494" s="235"/>
      <c r="O494" s="235"/>
      <c r="P494" s="235"/>
      <c r="Q494" s="235"/>
      <c r="R494" s="235"/>
      <c r="S494" s="235"/>
      <c r="T494" s="23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7" t="s">
        <v>161</v>
      </c>
      <c r="AU494" s="237" t="s">
        <v>90</v>
      </c>
      <c r="AV494" s="13" t="s">
        <v>90</v>
      </c>
      <c r="AW494" s="13" t="s">
        <v>42</v>
      </c>
      <c r="AX494" s="13" t="s">
        <v>81</v>
      </c>
      <c r="AY494" s="237" t="s">
        <v>150</v>
      </c>
    </row>
    <row r="495" s="14" customFormat="1">
      <c r="A495" s="14"/>
      <c r="B495" s="238"/>
      <c r="C495" s="239"/>
      <c r="D495" s="228" t="s">
        <v>161</v>
      </c>
      <c r="E495" s="240" t="s">
        <v>41</v>
      </c>
      <c r="F495" s="241" t="s">
        <v>167</v>
      </c>
      <c r="G495" s="239"/>
      <c r="H495" s="242">
        <v>99.049999999999997</v>
      </c>
      <c r="I495" s="243"/>
      <c r="J495" s="239"/>
      <c r="K495" s="239"/>
      <c r="L495" s="244"/>
      <c r="M495" s="245"/>
      <c r="N495" s="246"/>
      <c r="O495" s="246"/>
      <c r="P495" s="246"/>
      <c r="Q495" s="246"/>
      <c r="R495" s="246"/>
      <c r="S495" s="246"/>
      <c r="T495" s="247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8" t="s">
        <v>161</v>
      </c>
      <c r="AU495" s="248" t="s">
        <v>90</v>
      </c>
      <c r="AV495" s="14" t="s">
        <v>157</v>
      </c>
      <c r="AW495" s="14" t="s">
        <v>42</v>
      </c>
      <c r="AX495" s="14" t="s">
        <v>21</v>
      </c>
      <c r="AY495" s="248" t="s">
        <v>150</v>
      </c>
    </row>
    <row r="496" s="2" customFormat="1" ht="33" customHeight="1">
      <c r="A496" s="38"/>
      <c r="B496" s="39"/>
      <c r="C496" s="207" t="s">
        <v>664</v>
      </c>
      <c r="D496" s="207" t="s">
        <v>153</v>
      </c>
      <c r="E496" s="208" t="s">
        <v>665</v>
      </c>
      <c r="F496" s="209" t="s">
        <v>666</v>
      </c>
      <c r="G496" s="210" t="s">
        <v>215</v>
      </c>
      <c r="H496" s="211">
        <v>14.201000000000001</v>
      </c>
      <c r="I496" s="212"/>
      <c r="J496" s="213">
        <f>ROUND(I496*H496,2)</f>
        <v>0</v>
      </c>
      <c r="K496" s="214"/>
      <c r="L496" s="44"/>
      <c r="M496" s="215" t="s">
        <v>41</v>
      </c>
      <c r="N496" s="216" t="s">
        <v>52</v>
      </c>
      <c r="O496" s="84"/>
      <c r="P496" s="217">
        <f>O496*H496</f>
        <v>0</v>
      </c>
      <c r="Q496" s="217">
        <v>2.2563399999999998</v>
      </c>
      <c r="R496" s="217">
        <f>Q496*H496</f>
        <v>32.042284339999995</v>
      </c>
      <c r="S496" s="217">
        <v>0</v>
      </c>
      <c r="T496" s="218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19" t="s">
        <v>157</v>
      </c>
      <c r="AT496" s="219" t="s">
        <v>153</v>
      </c>
      <c r="AU496" s="219" t="s">
        <v>90</v>
      </c>
      <c r="AY496" s="16" t="s">
        <v>150</v>
      </c>
      <c r="BE496" s="220">
        <f>IF(N496="základní",J496,0)</f>
        <v>0</v>
      </c>
      <c r="BF496" s="220">
        <f>IF(N496="snížená",J496,0)</f>
        <v>0</v>
      </c>
      <c r="BG496" s="220">
        <f>IF(N496="zákl. přenesená",J496,0)</f>
        <v>0</v>
      </c>
      <c r="BH496" s="220">
        <f>IF(N496="sníž. přenesená",J496,0)</f>
        <v>0</v>
      </c>
      <c r="BI496" s="220">
        <f>IF(N496="nulová",J496,0)</f>
        <v>0</v>
      </c>
      <c r="BJ496" s="16" t="s">
        <v>21</v>
      </c>
      <c r="BK496" s="220">
        <f>ROUND(I496*H496,2)</f>
        <v>0</v>
      </c>
      <c r="BL496" s="16" t="s">
        <v>157</v>
      </c>
      <c r="BM496" s="219" t="s">
        <v>667</v>
      </c>
    </row>
    <row r="497" s="2" customFormat="1">
      <c r="A497" s="38"/>
      <c r="B497" s="39"/>
      <c r="C497" s="40"/>
      <c r="D497" s="221" t="s">
        <v>159</v>
      </c>
      <c r="E497" s="40"/>
      <c r="F497" s="222" t="s">
        <v>668</v>
      </c>
      <c r="G497" s="40"/>
      <c r="H497" s="40"/>
      <c r="I497" s="223"/>
      <c r="J497" s="40"/>
      <c r="K497" s="40"/>
      <c r="L497" s="44"/>
      <c r="M497" s="224"/>
      <c r="N497" s="225"/>
      <c r="O497" s="84"/>
      <c r="P497" s="84"/>
      <c r="Q497" s="84"/>
      <c r="R497" s="84"/>
      <c r="S497" s="84"/>
      <c r="T497" s="85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T497" s="16" t="s">
        <v>159</v>
      </c>
      <c r="AU497" s="16" t="s">
        <v>90</v>
      </c>
    </row>
    <row r="498" s="13" customFormat="1">
      <c r="A498" s="13"/>
      <c r="B498" s="226"/>
      <c r="C498" s="227"/>
      <c r="D498" s="228" t="s">
        <v>161</v>
      </c>
      <c r="E498" s="229" t="s">
        <v>41</v>
      </c>
      <c r="F498" s="230" t="s">
        <v>669</v>
      </c>
      <c r="G498" s="227"/>
      <c r="H498" s="231">
        <v>2.3479999999999999</v>
      </c>
      <c r="I498" s="232"/>
      <c r="J498" s="227"/>
      <c r="K498" s="227"/>
      <c r="L498" s="233"/>
      <c r="M498" s="234"/>
      <c r="N498" s="235"/>
      <c r="O498" s="235"/>
      <c r="P498" s="235"/>
      <c r="Q498" s="235"/>
      <c r="R498" s="235"/>
      <c r="S498" s="235"/>
      <c r="T498" s="23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37" t="s">
        <v>161</v>
      </c>
      <c r="AU498" s="237" t="s">
        <v>90</v>
      </c>
      <c r="AV498" s="13" t="s">
        <v>90</v>
      </c>
      <c r="AW498" s="13" t="s">
        <v>42</v>
      </c>
      <c r="AX498" s="13" t="s">
        <v>81</v>
      </c>
      <c r="AY498" s="237" t="s">
        <v>150</v>
      </c>
    </row>
    <row r="499" s="13" customFormat="1">
      <c r="A499" s="13"/>
      <c r="B499" s="226"/>
      <c r="C499" s="227"/>
      <c r="D499" s="228" t="s">
        <v>161</v>
      </c>
      <c r="E499" s="229" t="s">
        <v>41</v>
      </c>
      <c r="F499" s="230" t="s">
        <v>474</v>
      </c>
      <c r="G499" s="227"/>
      <c r="H499" s="231">
        <v>8.6129999999999995</v>
      </c>
      <c r="I499" s="232"/>
      <c r="J499" s="227"/>
      <c r="K499" s="227"/>
      <c r="L499" s="233"/>
      <c r="M499" s="234"/>
      <c r="N499" s="235"/>
      <c r="O499" s="235"/>
      <c r="P499" s="235"/>
      <c r="Q499" s="235"/>
      <c r="R499" s="235"/>
      <c r="S499" s="235"/>
      <c r="T499" s="23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7" t="s">
        <v>161</v>
      </c>
      <c r="AU499" s="237" t="s">
        <v>90</v>
      </c>
      <c r="AV499" s="13" t="s">
        <v>90</v>
      </c>
      <c r="AW499" s="13" t="s">
        <v>42</v>
      </c>
      <c r="AX499" s="13" t="s">
        <v>81</v>
      </c>
      <c r="AY499" s="237" t="s">
        <v>150</v>
      </c>
    </row>
    <row r="500" s="13" customFormat="1">
      <c r="A500" s="13"/>
      <c r="B500" s="226"/>
      <c r="C500" s="227"/>
      <c r="D500" s="228" t="s">
        <v>161</v>
      </c>
      <c r="E500" s="229" t="s">
        <v>41</v>
      </c>
      <c r="F500" s="230" t="s">
        <v>670</v>
      </c>
      <c r="G500" s="227"/>
      <c r="H500" s="231">
        <v>3.2400000000000002</v>
      </c>
      <c r="I500" s="232"/>
      <c r="J500" s="227"/>
      <c r="K500" s="227"/>
      <c r="L500" s="233"/>
      <c r="M500" s="234"/>
      <c r="N500" s="235"/>
      <c r="O500" s="235"/>
      <c r="P500" s="235"/>
      <c r="Q500" s="235"/>
      <c r="R500" s="235"/>
      <c r="S500" s="235"/>
      <c r="T500" s="23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7" t="s">
        <v>161</v>
      </c>
      <c r="AU500" s="237" t="s">
        <v>90</v>
      </c>
      <c r="AV500" s="13" t="s">
        <v>90</v>
      </c>
      <c r="AW500" s="13" t="s">
        <v>42</v>
      </c>
      <c r="AX500" s="13" t="s">
        <v>81</v>
      </c>
      <c r="AY500" s="237" t="s">
        <v>150</v>
      </c>
    </row>
    <row r="501" s="14" customFormat="1">
      <c r="A501" s="14"/>
      <c r="B501" s="238"/>
      <c r="C501" s="239"/>
      <c r="D501" s="228" t="s">
        <v>161</v>
      </c>
      <c r="E501" s="240" t="s">
        <v>41</v>
      </c>
      <c r="F501" s="241" t="s">
        <v>167</v>
      </c>
      <c r="G501" s="239"/>
      <c r="H501" s="242">
        <v>14.200999999999999</v>
      </c>
      <c r="I501" s="243"/>
      <c r="J501" s="239"/>
      <c r="K501" s="239"/>
      <c r="L501" s="244"/>
      <c r="M501" s="245"/>
      <c r="N501" s="246"/>
      <c r="O501" s="246"/>
      <c r="P501" s="246"/>
      <c r="Q501" s="246"/>
      <c r="R501" s="246"/>
      <c r="S501" s="246"/>
      <c r="T501" s="247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48" t="s">
        <v>161</v>
      </c>
      <c r="AU501" s="248" t="s">
        <v>90</v>
      </c>
      <c r="AV501" s="14" t="s">
        <v>157</v>
      </c>
      <c r="AW501" s="14" t="s">
        <v>42</v>
      </c>
      <c r="AX501" s="14" t="s">
        <v>21</v>
      </c>
      <c r="AY501" s="248" t="s">
        <v>150</v>
      </c>
    </row>
    <row r="502" s="2" customFormat="1" ht="16.5" customHeight="1">
      <c r="A502" s="38"/>
      <c r="B502" s="39"/>
      <c r="C502" s="207" t="s">
        <v>671</v>
      </c>
      <c r="D502" s="207" t="s">
        <v>153</v>
      </c>
      <c r="E502" s="208" t="s">
        <v>672</v>
      </c>
      <c r="F502" s="209" t="s">
        <v>673</v>
      </c>
      <c r="G502" s="210" t="s">
        <v>423</v>
      </c>
      <c r="H502" s="211">
        <v>0.14000000000000001</v>
      </c>
      <c r="I502" s="212"/>
      <c r="J502" s="213">
        <f>ROUND(I502*H502,2)</f>
        <v>0</v>
      </c>
      <c r="K502" s="214"/>
      <c r="L502" s="44"/>
      <c r="M502" s="215" t="s">
        <v>41</v>
      </c>
      <c r="N502" s="216" t="s">
        <v>52</v>
      </c>
      <c r="O502" s="84"/>
      <c r="P502" s="217">
        <f>O502*H502</f>
        <v>0</v>
      </c>
      <c r="Q502" s="217">
        <v>1.06277</v>
      </c>
      <c r="R502" s="217">
        <f>Q502*H502</f>
        <v>0.14878780000000003</v>
      </c>
      <c r="S502" s="217">
        <v>0</v>
      </c>
      <c r="T502" s="218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19" t="s">
        <v>157</v>
      </c>
      <c r="AT502" s="219" t="s">
        <v>153</v>
      </c>
      <c r="AU502" s="219" t="s">
        <v>90</v>
      </c>
      <c r="AY502" s="16" t="s">
        <v>150</v>
      </c>
      <c r="BE502" s="220">
        <f>IF(N502="základní",J502,0)</f>
        <v>0</v>
      </c>
      <c r="BF502" s="220">
        <f>IF(N502="snížená",J502,0)</f>
        <v>0</v>
      </c>
      <c r="BG502" s="220">
        <f>IF(N502="zákl. přenesená",J502,0)</f>
        <v>0</v>
      </c>
      <c r="BH502" s="220">
        <f>IF(N502="sníž. přenesená",J502,0)</f>
        <v>0</v>
      </c>
      <c r="BI502" s="220">
        <f>IF(N502="nulová",J502,0)</f>
        <v>0</v>
      </c>
      <c r="BJ502" s="16" t="s">
        <v>21</v>
      </c>
      <c r="BK502" s="220">
        <f>ROUND(I502*H502,2)</f>
        <v>0</v>
      </c>
      <c r="BL502" s="16" t="s">
        <v>157</v>
      </c>
      <c r="BM502" s="219" t="s">
        <v>674</v>
      </c>
    </row>
    <row r="503" s="2" customFormat="1">
      <c r="A503" s="38"/>
      <c r="B503" s="39"/>
      <c r="C503" s="40"/>
      <c r="D503" s="221" t="s">
        <v>159</v>
      </c>
      <c r="E503" s="40"/>
      <c r="F503" s="222" t="s">
        <v>675</v>
      </c>
      <c r="G503" s="40"/>
      <c r="H503" s="40"/>
      <c r="I503" s="223"/>
      <c r="J503" s="40"/>
      <c r="K503" s="40"/>
      <c r="L503" s="44"/>
      <c r="M503" s="224"/>
      <c r="N503" s="225"/>
      <c r="O503" s="84"/>
      <c r="P503" s="84"/>
      <c r="Q503" s="84"/>
      <c r="R503" s="84"/>
      <c r="S503" s="84"/>
      <c r="T503" s="85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6" t="s">
        <v>159</v>
      </c>
      <c r="AU503" s="16" t="s">
        <v>90</v>
      </c>
    </row>
    <row r="504" s="13" customFormat="1">
      <c r="A504" s="13"/>
      <c r="B504" s="226"/>
      <c r="C504" s="227"/>
      <c r="D504" s="228" t="s">
        <v>161</v>
      </c>
      <c r="E504" s="229" t="s">
        <v>41</v>
      </c>
      <c r="F504" s="230" t="s">
        <v>676</v>
      </c>
      <c r="G504" s="227"/>
      <c r="H504" s="231">
        <v>0.14000000000000001</v>
      </c>
      <c r="I504" s="232"/>
      <c r="J504" s="227"/>
      <c r="K504" s="227"/>
      <c r="L504" s="233"/>
      <c r="M504" s="234"/>
      <c r="N504" s="235"/>
      <c r="O504" s="235"/>
      <c r="P504" s="235"/>
      <c r="Q504" s="235"/>
      <c r="R504" s="235"/>
      <c r="S504" s="235"/>
      <c r="T504" s="23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37" t="s">
        <v>161</v>
      </c>
      <c r="AU504" s="237" t="s">
        <v>90</v>
      </c>
      <c r="AV504" s="13" t="s">
        <v>90</v>
      </c>
      <c r="AW504" s="13" t="s">
        <v>42</v>
      </c>
      <c r="AX504" s="13" t="s">
        <v>81</v>
      </c>
      <c r="AY504" s="237" t="s">
        <v>150</v>
      </c>
    </row>
    <row r="505" s="14" customFormat="1">
      <c r="A505" s="14"/>
      <c r="B505" s="238"/>
      <c r="C505" s="239"/>
      <c r="D505" s="228" t="s">
        <v>161</v>
      </c>
      <c r="E505" s="240" t="s">
        <v>41</v>
      </c>
      <c r="F505" s="241" t="s">
        <v>167</v>
      </c>
      <c r="G505" s="239"/>
      <c r="H505" s="242">
        <v>0.14000000000000001</v>
      </c>
      <c r="I505" s="243"/>
      <c r="J505" s="239"/>
      <c r="K505" s="239"/>
      <c r="L505" s="244"/>
      <c r="M505" s="245"/>
      <c r="N505" s="246"/>
      <c r="O505" s="246"/>
      <c r="P505" s="246"/>
      <c r="Q505" s="246"/>
      <c r="R505" s="246"/>
      <c r="S505" s="246"/>
      <c r="T505" s="247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48" t="s">
        <v>161</v>
      </c>
      <c r="AU505" s="248" t="s">
        <v>90</v>
      </c>
      <c r="AV505" s="14" t="s">
        <v>157</v>
      </c>
      <c r="AW505" s="14" t="s">
        <v>42</v>
      </c>
      <c r="AX505" s="14" t="s">
        <v>21</v>
      </c>
      <c r="AY505" s="248" t="s">
        <v>150</v>
      </c>
    </row>
    <row r="506" s="2" customFormat="1" ht="33" customHeight="1">
      <c r="A506" s="38"/>
      <c r="B506" s="39"/>
      <c r="C506" s="207" t="s">
        <v>677</v>
      </c>
      <c r="D506" s="207" t="s">
        <v>153</v>
      </c>
      <c r="E506" s="208" t="s">
        <v>678</v>
      </c>
      <c r="F506" s="209" t="s">
        <v>679</v>
      </c>
      <c r="G506" s="210" t="s">
        <v>215</v>
      </c>
      <c r="H506" s="211">
        <v>4.2130000000000001</v>
      </c>
      <c r="I506" s="212"/>
      <c r="J506" s="213">
        <f>ROUND(I506*H506,2)</f>
        <v>0</v>
      </c>
      <c r="K506" s="214"/>
      <c r="L506" s="44"/>
      <c r="M506" s="215" t="s">
        <v>41</v>
      </c>
      <c r="N506" s="216" t="s">
        <v>52</v>
      </c>
      <c r="O506" s="84"/>
      <c r="P506" s="217">
        <f>O506*H506</f>
        <v>0</v>
      </c>
      <c r="Q506" s="217">
        <v>2.2563399999999998</v>
      </c>
      <c r="R506" s="217">
        <f>Q506*H506</f>
        <v>9.5059604199999992</v>
      </c>
      <c r="S506" s="217">
        <v>0</v>
      </c>
      <c r="T506" s="218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19" t="s">
        <v>157</v>
      </c>
      <c r="AT506" s="219" t="s">
        <v>153</v>
      </c>
      <c r="AU506" s="219" t="s">
        <v>90</v>
      </c>
      <c r="AY506" s="16" t="s">
        <v>150</v>
      </c>
      <c r="BE506" s="220">
        <f>IF(N506="základní",J506,0)</f>
        <v>0</v>
      </c>
      <c r="BF506" s="220">
        <f>IF(N506="snížená",J506,0)</f>
        <v>0</v>
      </c>
      <c r="BG506" s="220">
        <f>IF(N506="zákl. přenesená",J506,0)</f>
        <v>0</v>
      </c>
      <c r="BH506" s="220">
        <f>IF(N506="sníž. přenesená",J506,0)</f>
        <v>0</v>
      </c>
      <c r="BI506" s="220">
        <f>IF(N506="nulová",J506,0)</f>
        <v>0</v>
      </c>
      <c r="BJ506" s="16" t="s">
        <v>21</v>
      </c>
      <c r="BK506" s="220">
        <f>ROUND(I506*H506,2)</f>
        <v>0</v>
      </c>
      <c r="BL506" s="16" t="s">
        <v>157</v>
      </c>
      <c r="BM506" s="219" t="s">
        <v>680</v>
      </c>
    </row>
    <row r="507" s="2" customFormat="1">
      <c r="A507" s="38"/>
      <c r="B507" s="39"/>
      <c r="C507" s="40"/>
      <c r="D507" s="221" t="s">
        <v>159</v>
      </c>
      <c r="E507" s="40"/>
      <c r="F507" s="222" t="s">
        <v>681</v>
      </c>
      <c r="G507" s="40"/>
      <c r="H507" s="40"/>
      <c r="I507" s="223"/>
      <c r="J507" s="40"/>
      <c r="K507" s="40"/>
      <c r="L507" s="44"/>
      <c r="M507" s="224"/>
      <c r="N507" s="225"/>
      <c r="O507" s="84"/>
      <c r="P507" s="84"/>
      <c r="Q507" s="84"/>
      <c r="R507" s="84"/>
      <c r="S507" s="84"/>
      <c r="T507" s="85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6" t="s">
        <v>159</v>
      </c>
      <c r="AU507" s="16" t="s">
        <v>90</v>
      </c>
    </row>
    <row r="508" s="13" customFormat="1">
      <c r="A508" s="13"/>
      <c r="B508" s="226"/>
      <c r="C508" s="227"/>
      <c r="D508" s="228" t="s">
        <v>161</v>
      </c>
      <c r="E508" s="229" t="s">
        <v>41</v>
      </c>
      <c r="F508" s="230" t="s">
        <v>447</v>
      </c>
      <c r="G508" s="227"/>
      <c r="H508" s="231">
        <v>0.192</v>
      </c>
      <c r="I508" s="232"/>
      <c r="J508" s="227"/>
      <c r="K508" s="227"/>
      <c r="L508" s="233"/>
      <c r="M508" s="234"/>
      <c r="N508" s="235"/>
      <c r="O508" s="235"/>
      <c r="P508" s="235"/>
      <c r="Q508" s="235"/>
      <c r="R508" s="235"/>
      <c r="S508" s="235"/>
      <c r="T508" s="23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7" t="s">
        <v>161</v>
      </c>
      <c r="AU508" s="237" t="s">
        <v>90</v>
      </c>
      <c r="AV508" s="13" t="s">
        <v>90</v>
      </c>
      <c r="AW508" s="13" t="s">
        <v>42</v>
      </c>
      <c r="AX508" s="13" t="s">
        <v>81</v>
      </c>
      <c r="AY508" s="237" t="s">
        <v>150</v>
      </c>
    </row>
    <row r="509" s="13" customFormat="1">
      <c r="A509" s="13"/>
      <c r="B509" s="226"/>
      <c r="C509" s="227"/>
      <c r="D509" s="228" t="s">
        <v>161</v>
      </c>
      <c r="E509" s="229" t="s">
        <v>41</v>
      </c>
      <c r="F509" s="230" t="s">
        <v>448</v>
      </c>
      <c r="G509" s="227"/>
      <c r="H509" s="231">
        <v>3.0779999999999998</v>
      </c>
      <c r="I509" s="232"/>
      <c r="J509" s="227"/>
      <c r="K509" s="227"/>
      <c r="L509" s="233"/>
      <c r="M509" s="234"/>
      <c r="N509" s="235"/>
      <c r="O509" s="235"/>
      <c r="P509" s="235"/>
      <c r="Q509" s="235"/>
      <c r="R509" s="235"/>
      <c r="S509" s="235"/>
      <c r="T509" s="23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7" t="s">
        <v>161</v>
      </c>
      <c r="AU509" s="237" t="s">
        <v>90</v>
      </c>
      <c r="AV509" s="13" t="s">
        <v>90</v>
      </c>
      <c r="AW509" s="13" t="s">
        <v>42</v>
      </c>
      <c r="AX509" s="13" t="s">
        <v>81</v>
      </c>
      <c r="AY509" s="237" t="s">
        <v>150</v>
      </c>
    </row>
    <row r="510" s="13" customFormat="1">
      <c r="A510" s="13"/>
      <c r="B510" s="226"/>
      <c r="C510" s="227"/>
      <c r="D510" s="228" t="s">
        <v>161</v>
      </c>
      <c r="E510" s="229" t="s">
        <v>41</v>
      </c>
      <c r="F510" s="230" t="s">
        <v>449</v>
      </c>
      <c r="G510" s="227"/>
      <c r="H510" s="231">
        <v>0.94299999999999995</v>
      </c>
      <c r="I510" s="232"/>
      <c r="J510" s="227"/>
      <c r="K510" s="227"/>
      <c r="L510" s="233"/>
      <c r="M510" s="234"/>
      <c r="N510" s="235"/>
      <c r="O510" s="235"/>
      <c r="P510" s="235"/>
      <c r="Q510" s="235"/>
      <c r="R510" s="235"/>
      <c r="S510" s="235"/>
      <c r="T510" s="23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37" t="s">
        <v>161</v>
      </c>
      <c r="AU510" s="237" t="s">
        <v>90</v>
      </c>
      <c r="AV510" s="13" t="s">
        <v>90</v>
      </c>
      <c r="AW510" s="13" t="s">
        <v>42</v>
      </c>
      <c r="AX510" s="13" t="s">
        <v>81</v>
      </c>
      <c r="AY510" s="237" t="s">
        <v>150</v>
      </c>
    </row>
    <row r="511" s="14" customFormat="1">
      <c r="A511" s="14"/>
      <c r="B511" s="238"/>
      <c r="C511" s="239"/>
      <c r="D511" s="228" t="s">
        <v>161</v>
      </c>
      <c r="E511" s="240" t="s">
        <v>41</v>
      </c>
      <c r="F511" s="241" t="s">
        <v>167</v>
      </c>
      <c r="G511" s="239"/>
      <c r="H511" s="242">
        <v>4.2130000000000001</v>
      </c>
      <c r="I511" s="243"/>
      <c r="J511" s="239"/>
      <c r="K511" s="239"/>
      <c r="L511" s="244"/>
      <c r="M511" s="245"/>
      <c r="N511" s="246"/>
      <c r="O511" s="246"/>
      <c r="P511" s="246"/>
      <c r="Q511" s="246"/>
      <c r="R511" s="246"/>
      <c r="S511" s="246"/>
      <c r="T511" s="247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8" t="s">
        <v>161</v>
      </c>
      <c r="AU511" s="248" t="s">
        <v>90</v>
      </c>
      <c r="AV511" s="14" t="s">
        <v>157</v>
      </c>
      <c r="AW511" s="14" t="s">
        <v>42</v>
      </c>
      <c r="AX511" s="14" t="s">
        <v>21</v>
      </c>
      <c r="AY511" s="248" t="s">
        <v>150</v>
      </c>
    </row>
    <row r="512" s="2" customFormat="1" ht="24.15" customHeight="1">
      <c r="A512" s="38"/>
      <c r="B512" s="39"/>
      <c r="C512" s="207" t="s">
        <v>682</v>
      </c>
      <c r="D512" s="207" t="s">
        <v>153</v>
      </c>
      <c r="E512" s="208" t="s">
        <v>683</v>
      </c>
      <c r="F512" s="209" t="s">
        <v>684</v>
      </c>
      <c r="G512" s="210" t="s">
        <v>215</v>
      </c>
      <c r="H512" s="211">
        <v>4.2140000000000004</v>
      </c>
      <c r="I512" s="212"/>
      <c r="J512" s="213">
        <f>ROUND(I512*H512,2)</f>
        <v>0</v>
      </c>
      <c r="K512" s="214"/>
      <c r="L512" s="44"/>
      <c r="M512" s="215" t="s">
        <v>41</v>
      </c>
      <c r="N512" s="216" t="s">
        <v>52</v>
      </c>
      <c r="O512" s="84"/>
      <c r="P512" s="217">
        <f>O512*H512</f>
        <v>0</v>
      </c>
      <c r="Q512" s="217">
        <v>0</v>
      </c>
      <c r="R512" s="217">
        <f>Q512*H512</f>
        <v>0</v>
      </c>
      <c r="S512" s="217">
        <v>0</v>
      </c>
      <c r="T512" s="218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19" t="s">
        <v>157</v>
      </c>
      <c r="AT512" s="219" t="s">
        <v>153</v>
      </c>
      <c r="AU512" s="219" t="s">
        <v>90</v>
      </c>
      <c r="AY512" s="16" t="s">
        <v>150</v>
      </c>
      <c r="BE512" s="220">
        <f>IF(N512="základní",J512,0)</f>
        <v>0</v>
      </c>
      <c r="BF512" s="220">
        <f>IF(N512="snížená",J512,0)</f>
        <v>0</v>
      </c>
      <c r="BG512" s="220">
        <f>IF(N512="zákl. přenesená",J512,0)</f>
        <v>0</v>
      </c>
      <c r="BH512" s="220">
        <f>IF(N512="sníž. přenesená",J512,0)</f>
        <v>0</v>
      </c>
      <c r="BI512" s="220">
        <f>IF(N512="nulová",J512,0)</f>
        <v>0</v>
      </c>
      <c r="BJ512" s="16" t="s">
        <v>21</v>
      </c>
      <c r="BK512" s="220">
        <f>ROUND(I512*H512,2)</f>
        <v>0</v>
      </c>
      <c r="BL512" s="16" t="s">
        <v>157</v>
      </c>
      <c r="BM512" s="219" t="s">
        <v>685</v>
      </c>
    </row>
    <row r="513" s="2" customFormat="1">
      <c r="A513" s="38"/>
      <c r="B513" s="39"/>
      <c r="C513" s="40"/>
      <c r="D513" s="221" t="s">
        <v>159</v>
      </c>
      <c r="E513" s="40"/>
      <c r="F513" s="222" t="s">
        <v>686</v>
      </c>
      <c r="G513" s="40"/>
      <c r="H513" s="40"/>
      <c r="I513" s="223"/>
      <c r="J513" s="40"/>
      <c r="K513" s="40"/>
      <c r="L513" s="44"/>
      <c r="M513" s="224"/>
      <c r="N513" s="225"/>
      <c r="O513" s="84"/>
      <c r="P513" s="84"/>
      <c r="Q513" s="84"/>
      <c r="R513" s="84"/>
      <c r="S513" s="84"/>
      <c r="T513" s="85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T513" s="16" t="s">
        <v>159</v>
      </c>
      <c r="AU513" s="16" t="s">
        <v>90</v>
      </c>
    </row>
    <row r="514" s="13" customFormat="1">
      <c r="A514" s="13"/>
      <c r="B514" s="226"/>
      <c r="C514" s="227"/>
      <c r="D514" s="228" t="s">
        <v>161</v>
      </c>
      <c r="E514" s="229" t="s">
        <v>41</v>
      </c>
      <c r="F514" s="230" t="s">
        <v>453</v>
      </c>
      <c r="G514" s="227"/>
      <c r="H514" s="231">
        <v>4.2140000000000004</v>
      </c>
      <c r="I514" s="232"/>
      <c r="J514" s="227"/>
      <c r="K514" s="227"/>
      <c r="L514" s="233"/>
      <c r="M514" s="234"/>
      <c r="N514" s="235"/>
      <c r="O514" s="235"/>
      <c r="P514" s="235"/>
      <c r="Q514" s="235"/>
      <c r="R514" s="235"/>
      <c r="S514" s="235"/>
      <c r="T514" s="23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37" t="s">
        <v>161</v>
      </c>
      <c r="AU514" s="237" t="s">
        <v>90</v>
      </c>
      <c r="AV514" s="13" t="s">
        <v>90</v>
      </c>
      <c r="AW514" s="13" t="s">
        <v>42</v>
      </c>
      <c r="AX514" s="13" t="s">
        <v>81</v>
      </c>
      <c r="AY514" s="237" t="s">
        <v>150</v>
      </c>
    </row>
    <row r="515" s="14" customFormat="1">
      <c r="A515" s="14"/>
      <c r="B515" s="238"/>
      <c r="C515" s="239"/>
      <c r="D515" s="228" t="s">
        <v>161</v>
      </c>
      <c r="E515" s="240" t="s">
        <v>41</v>
      </c>
      <c r="F515" s="241" t="s">
        <v>167</v>
      </c>
      <c r="G515" s="239"/>
      <c r="H515" s="242">
        <v>4.2140000000000004</v>
      </c>
      <c r="I515" s="243"/>
      <c r="J515" s="239"/>
      <c r="K515" s="239"/>
      <c r="L515" s="244"/>
      <c r="M515" s="245"/>
      <c r="N515" s="246"/>
      <c r="O515" s="246"/>
      <c r="P515" s="246"/>
      <c r="Q515" s="246"/>
      <c r="R515" s="246"/>
      <c r="S515" s="246"/>
      <c r="T515" s="247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48" t="s">
        <v>161</v>
      </c>
      <c r="AU515" s="248" t="s">
        <v>90</v>
      </c>
      <c r="AV515" s="14" t="s">
        <v>157</v>
      </c>
      <c r="AW515" s="14" t="s">
        <v>42</v>
      </c>
      <c r="AX515" s="14" t="s">
        <v>21</v>
      </c>
      <c r="AY515" s="248" t="s">
        <v>150</v>
      </c>
    </row>
    <row r="516" s="2" customFormat="1" ht="24.15" customHeight="1">
      <c r="A516" s="38"/>
      <c r="B516" s="39"/>
      <c r="C516" s="207" t="s">
        <v>687</v>
      </c>
      <c r="D516" s="207" t="s">
        <v>153</v>
      </c>
      <c r="E516" s="208" t="s">
        <v>688</v>
      </c>
      <c r="F516" s="209" t="s">
        <v>689</v>
      </c>
      <c r="G516" s="210" t="s">
        <v>156</v>
      </c>
      <c r="H516" s="211">
        <v>102.895</v>
      </c>
      <c r="I516" s="212"/>
      <c r="J516" s="213">
        <f>ROUND(I516*H516,2)</f>
        <v>0</v>
      </c>
      <c r="K516" s="214"/>
      <c r="L516" s="44"/>
      <c r="M516" s="215" t="s">
        <v>41</v>
      </c>
      <c r="N516" s="216" t="s">
        <v>52</v>
      </c>
      <c r="O516" s="84"/>
      <c r="P516" s="217">
        <f>O516*H516</f>
        <v>0</v>
      </c>
      <c r="Q516" s="217">
        <v>0</v>
      </c>
      <c r="R516" s="217">
        <f>Q516*H516</f>
        <v>0</v>
      </c>
      <c r="S516" s="217">
        <v>0</v>
      </c>
      <c r="T516" s="218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219" t="s">
        <v>157</v>
      </c>
      <c r="AT516" s="219" t="s">
        <v>153</v>
      </c>
      <c r="AU516" s="219" t="s">
        <v>90</v>
      </c>
      <c r="AY516" s="16" t="s">
        <v>150</v>
      </c>
      <c r="BE516" s="220">
        <f>IF(N516="základní",J516,0)</f>
        <v>0</v>
      </c>
      <c r="BF516" s="220">
        <f>IF(N516="snížená",J516,0)</f>
        <v>0</v>
      </c>
      <c r="BG516" s="220">
        <f>IF(N516="zákl. přenesená",J516,0)</f>
        <v>0</v>
      </c>
      <c r="BH516" s="220">
        <f>IF(N516="sníž. přenesená",J516,0)</f>
        <v>0</v>
      </c>
      <c r="BI516" s="220">
        <f>IF(N516="nulová",J516,0)</f>
        <v>0</v>
      </c>
      <c r="BJ516" s="16" t="s">
        <v>21</v>
      </c>
      <c r="BK516" s="220">
        <f>ROUND(I516*H516,2)</f>
        <v>0</v>
      </c>
      <c r="BL516" s="16" t="s">
        <v>157</v>
      </c>
      <c r="BM516" s="219" t="s">
        <v>690</v>
      </c>
    </row>
    <row r="517" s="2" customFormat="1">
      <c r="A517" s="38"/>
      <c r="B517" s="39"/>
      <c r="C517" s="40"/>
      <c r="D517" s="221" t="s">
        <v>159</v>
      </c>
      <c r="E517" s="40"/>
      <c r="F517" s="222" t="s">
        <v>691</v>
      </c>
      <c r="G517" s="40"/>
      <c r="H517" s="40"/>
      <c r="I517" s="223"/>
      <c r="J517" s="40"/>
      <c r="K517" s="40"/>
      <c r="L517" s="44"/>
      <c r="M517" s="224"/>
      <c r="N517" s="225"/>
      <c r="O517" s="84"/>
      <c r="P517" s="84"/>
      <c r="Q517" s="84"/>
      <c r="R517" s="84"/>
      <c r="S517" s="84"/>
      <c r="T517" s="85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T517" s="16" t="s">
        <v>159</v>
      </c>
      <c r="AU517" s="16" t="s">
        <v>90</v>
      </c>
    </row>
    <row r="518" s="13" customFormat="1">
      <c r="A518" s="13"/>
      <c r="B518" s="226"/>
      <c r="C518" s="227"/>
      <c r="D518" s="228" t="s">
        <v>161</v>
      </c>
      <c r="E518" s="229" t="s">
        <v>41</v>
      </c>
      <c r="F518" s="230" t="s">
        <v>692</v>
      </c>
      <c r="G518" s="227"/>
      <c r="H518" s="231">
        <v>44.374000000000002</v>
      </c>
      <c r="I518" s="232"/>
      <c r="J518" s="227"/>
      <c r="K518" s="227"/>
      <c r="L518" s="233"/>
      <c r="M518" s="234"/>
      <c r="N518" s="235"/>
      <c r="O518" s="235"/>
      <c r="P518" s="235"/>
      <c r="Q518" s="235"/>
      <c r="R518" s="235"/>
      <c r="S518" s="235"/>
      <c r="T518" s="23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37" t="s">
        <v>161</v>
      </c>
      <c r="AU518" s="237" t="s">
        <v>90</v>
      </c>
      <c r="AV518" s="13" t="s">
        <v>90</v>
      </c>
      <c r="AW518" s="13" t="s">
        <v>42</v>
      </c>
      <c r="AX518" s="13" t="s">
        <v>81</v>
      </c>
      <c r="AY518" s="237" t="s">
        <v>150</v>
      </c>
    </row>
    <row r="519" s="13" customFormat="1">
      <c r="A519" s="13"/>
      <c r="B519" s="226"/>
      <c r="C519" s="227"/>
      <c r="D519" s="228" t="s">
        <v>161</v>
      </c>
      <c r="E519" s="229" t="s">
        <v>41</v>
      </c>
      <c r="F519" s="230" t="s">
        <v>693</v>
      </c>
      <c r="G519" s="227"/>
      <c r="H519" s="231">
        <v>4.1079999999999997</v>
      </c>
      <c r="I519" s="232"/>
      <c r="J519" s="227"/>
      <c r="K519" s="227"/>
      <c r="L519" s="233"/>
      <c r="M519" s="234"/>
      <c r="N519" s="235"/>
      <c r="O519" s="235"/>
      <c r="P519" s="235"/>
      <c r="Q519" s="235"/>
      <c r="R519" s="235"/>
      <c r="S519" s="235"/>
      <c r="T519" s="23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37" t="s">
        <v>161</v>
      </c>
      <c r="AU519" s="237" t="s">
        <v>90</v>
      </c>
      <c r="AV519" s="13" t="s">
        <v>90</v>
      </c>
      <c r="AW519" s="13" t="s">
        <v>42</v>
      </c>
      <c r="AX519" s="13" t="s">
        <v>81</v>
      </c>
      <c r="AY519" s="237" t="s">
        <v>150</v>
      </c>
    </row>
    <row r="520" s="13" customFormat="1">
      <c r="A520" s="13"/>
      <c r="B520" s="226"/>
      <c r="C520" s="227"/>
      <c r="D520" s="228" t="s">
        <v>161</v>
      </c>
      <c r="E520" s="229" t="s">
        <v>41</v>
      </c>
      <c r="F520" s="230" t="s">
        <v>694</v>
      </c>
      <c r="G520" s="227"/>
      <c r="H520" s="231">
        <v>54.412999999999997</v>
      </c>
      <c r="I520" s="232"/>
      <c r="J520" s="227"/>
      <c r="K520" s="227"/>
      <c r="L520" s="233"/>
      <c r="M520" s="234"/>
      <c r="N520" s="235"/>
      <c r="O520" s="235"/>
      <c r="P520" s="235"/>
      <c r="Q520" s="235"/>
      <c r="R520" s="235"/>
      <c r="S520" s="235"/>
      <c r="T520" s="23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37" t="s">
        <v>161</v>
      </c>
      <c r="AU520" s="237" t="s">
        <v>90</v>
      </c>
      <c r="AV520" s="13" t="s">
        <v>90</v>
      </c>
      <c r="AW520" s="13" t="s">
        <v>42</v>
      </c>
      <c r="AX520" s="13" t="s">
        <v>81</v>
      </c>
      <c r="AY520" s="237" t="s">
        <v>150</v>
      </c>
    </row>
    <row r="521" s="14" customFormat="1">
      <c r="A521" s="14"/>
      <c r="B521" s="238"/>
      <c r="C521" s="239"/>
      <c r="D521" s="228" t="s">
        <v>161</v>
      </c>
      <c r="E521" s="240" t="s">
        <v>41</v>
      </c>
      <c r="F521" s="241" t="s">
        <v>167</v>
      </c>
      <c r="G521" s="239"/>
      <c r="H521" s="242">
        <v>102.895</v>
      </c>
      <c r="I521" s="243"/>
      <c r="J521" s="239"/>
      <c r="K521" s="239"/>
      <c r="L521" s="244"/>
      <c r="M521" s="245"/>
      <c r="N521" s="246"/>
      <c r="O521" s="246"/>
      <c r="P521" s="246"/>
      <c r="Q521" s="246"/>
      <c r="R521" s="246"/>
      <c r="S521" s="246"/>
      <c r="T521" s="247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8" t="s">
        <v>161</v>
      </c>
      <c r="AU521" s="248" t="s">
        <v>90</v>
      </c>
      <c r="AV521" s="14" t="s">
        <v>157</v>
      </c>
      <c r="AW521" s="14" t="s">
        <v>42</v>
      </c>
      <c r="AX521" s="14" t="s">
        <v>21</v>
      </c>
      <c r="AY521" s="248" t="s">
        <v>150</v>
      </c>
    </row>
    <row r="522" s="2" customFormat="1" ht="16.5" customHeight="1">
      <c r="A522" s="38"/>
      <c r="B522" s="39"/>
      <c r="C522" s="207" t="s">
        <v>695</v>
      </c>
      <c r="D522" s="207" t="s">
        <v>153</v>
      </c>
      <c r="E522" s="208" t="s">
        <v>696</v>
      </c>
      <c r="F522" s="209" t="s">
        <v>697</v>
      </c>
      <c r="G522" s="210" t="s">
        <v>156</v>
      </c>
      <c r="H522" s="211">
        <v>630.40099999999995</v>
      </c>
      <c r="I522" s="212"/>
      <c r="J522" s="213">
        <f>ROUND(I522*H522,2)</f>
        <v>0</v>
      </c>
      <c r="K522" s="214"/>
      <c r="L522" s="44"/>
      <c r="M522" s="215" t="s">
        <v>41</v>
      </c>
      <c r="N522" s="216" t="s">
        <v>52</v>
      </c>
      <c r="O522" s="84"/>
      <c r="P522" s="217">
        <f>O522*H522</f>
        <v>0</v>
      </c>
      <c r="Q522" s="217">
        <v>0</v>
      </c>
      <c r="R522" s="217">
        <f>Q522*H522</f>
        <v>0</v>
      </c>
      <c r="S522" s="217">
        <v>0</v>
      </c>
      <c r="T522" s="218">
        <f>S522*H522</f>
        <v>0</v>
      </c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R522" s="219" t="s">
        <v>157</v>
      </c>
      <c r="AT522" s="219" t="s">
        <v>153</v>
      </c>
      <c r="AU522" s="219" t="s">
        <v>90</v>
      </c>
      <c r="AY522" s="16" t="s">
        <v>150</v>
      </c>
      <c r="BE522" s="220">
        <f>IF(N522="základní",J522,0)</f>
        <v>0</v>
      </c>
      <c r="BF522" s="220">
        <f>IF(N522="snížená",J522,0)</f>
        <v>0</v>
      </c>
      <c r="BG522" s="220">
        <f>IF(N522="zákl. přenesená",J522,0)</f>
        <v>0</v>
      </c>
      <c r="BH522" s="220">
        <f>IF(N522="sníž. přenesená",J522,0)</f>
        <v>0</v>
      </c>
      <c r="BI522" s="220">
        <f>IF(N522="nulová",J522,0)</f>
        <v>0</v>
      </c>
      <c r="BJ522" s="16" t="s">
        <v>21</v>
      </c>
      <c r="BK522" s="220">
        <f>ROUND(I522*H522,2)</f>
        <v>0</v>
      </c>
      <c r="BL522" s="16" t="s">
        <v>157</v>
      </c>
      <c r="BM522" s="219" t="s">
        <v>698</v>
      </c>
    </row>
    <row r="523" s="2" customFormat="1">
      <c r="A523" s="38"/>
      <c r="B523" s="39"/>
      <c r="C523" s="40"/>
      <c r="D523" s="221" t="s">
        <v>159</v>
      </c>
      <c r="E523" s="40"/>
      <c r="F523" s="222" t="s">
        <v>699</v>
      </c>
      <c r="G523" s="40"/>
      <c r="H523" s="40"/>
      <c r="I523" s="223"/>
      <c r="J523" s="40"/>
      <c r="K523" s="40"/>
      <c r="L523" s="44"/>
      <c r="M523" s="224"/>
      <c r="N523" s="225"/>
      <c r="O523" s="84"/>
      <c r="P523" s="84"/>
      <c r="Q523" s="84"/>
      <c r="R523" s="84"/>
      <c r="S523" s="84"/>
      <c r="T523" s="85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T523" s="16" t="s">
        <v>159</v>
      </c>
      <c r="AU523" s="16" t="s">
        <v>90</v>
      </c>
    </row>
    <row r="524" s="13" customFormat="1">
      <c r="A524" s="13"/>
      <c r="B524" s="226"/>
      <c r="C524" s="227"/>
      <c r="D524" s="228" t="s">
        <v>161</v>
      </c>
      <c r="E524" s="229" t="s">
        <v>41</v>
      </c>
      <c r="F524" s="230" t="s">
        <v>408</v>
      </c>
      <c r="G524" s="227"/>
      <c r="H524" s="231">
        <v>147.53999999999999</v>
      </c>
      <c r="I524" s="232"/>
      <c r="J524" s="227"/>
      <c r="K524" s="227"/>
      <c r="L524" s="233"/>
      <c r="M524" s="234"/>
      <c r="N524" s="235"/>
      <c r="O524" s="235"/>
      <c r="P524" s="235"/>
      <c r="Q524" s="235"/>
      <c r="R524" s="235"/>
      <c r="S524" s="235"/>
      <c r="T524" s="23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37" t="s">
        <v>161</v>
      </c>
      <c r="AU524" s="237" t="s">
        <v>90</v>
      </c>
      <c r="AV524" s="13" t="s">
        <v>90</v>
      </c>
      <c r="AW524" s="13" t="s">
        <v>42</v>
      </c>
      <c r="AX524" s="13" t="s">
        <v>81</v>
      </c>
      <c r="AY524" s="237" t="s">
        <v>150</v>
      </c>
    </row>
    <row r="525" s="13" customFormat="1">
      <c r="A525" s="13"/>
      <c r="B525" s="226"/>
      <c r="C525" s="227"/>
      <c r="D525" s="228" t="s">
        <v>161</v>
      </c>
      <c r="E525" s="229" t="s">
        <v>41</v>
      </c>
      <c r="F525" s="230" t="s">
        <v>409</v>
      </c>
      <c r="G525" s="227"/>
      <c r="H525" s="231">
        <v>186.41</v>
      </c>
      <c r="I525" s="232"/>
      <c r="J525" s="227"/>
      <c r="K525" s="227"/>
      <c r="L525" s="233"/>
      <c r="M525" s="234"/>
      <c r="N525" s="235"/>
      <c r="O525" s="235"/>
      <c r="P525" s="235"/>
      <c r="Q525" s="235"/>
      <c r="R525" s="235"/>
      <c r="S525" s="235"/>
      <c r="T525" s="23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7" t="s">
        <v>161</v>
      </c>
      <c r="AU525" s="237" t="s">
        <v>90</v>
      </c>
      <c r="AV525" s="13" t="s">
        <v>90</v>
      </c>
      <c r="AW525" s="13" t="s">
        <v>42</v>
      </c>
      <c r="AX525" s="13" t="s">
        <v>81</v>
      </c>
      <c r="AY525" s="237" t="s">
        <v>150</v>
      </c>
    </row>
    <row r="526" s="13" customFormat="1">
      <c r="A526" s="13"/>
      <c r="B526" s="226"/>
      <c r="C526" s="227"/>
      <c r="D526" s="228" t="s">
        <v>161</v>
      </c>
      <c r="E526" s="229" t="s">
        <v>41</v>
      </c>
      <c r="F526" s="230" t="s">
        <v>410</v>
      </c>
      <c r="G526" s="227"/>
      <c r="H526" s="231">
        <v>107.636</v>
      </c>
      <c r="I526" s="232"/>
      <c r="J526" s="227"/>
      <c r="K526" s="227"/>
      <c r="L526" s="233"/>
      <c r="M526" s="234"/>
      <c r="N526" s="235"/>
      <c r="O526" s="235"/>
      <c r="P526" s="235"/>
      <c r="Q526" s="235"/>
      <c r="R526" s="235"/>
      <c r="S526" s="235"/>
      <c r="T526" s="23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7" t="s">
        <v>161</v>
      </c>
      <c r="AU526" s="237" t="s">
        <v>90</v>
      </c>
      <c r="AV526" s="13" t="s">
        <v>90</v>
      </c>
      <c r="AW526" s="13" t="s">
        <v>42</v>
      </c>
      <c r="AX526" s="13" t="s">
        <v>81</v>
      </c>
      <c r="AY526" s="237" t="s">
        <v>150</v>
      </c>
    </row>
    <row r="527" s="13" customFormat="1">
      <c r="A527" s="13"/>
      <c r="B527" s="226"/>
      <c r="C527" s="227"/>
      <c r="D527" s="228" t="s">
        <v>161</v>
      </c>
      <c r="E527" s="229" t="s">
        <v>41</v>
      </c>
      <c r="F527" s="230" t="s">
        <v>411</v>
      </c>
      <c r="G527" s="227"/>
      <c r="H527" s="231">
        <v>96.680000000000007</v>
      </c>
      <c r="I527" s="232"/>
      <c r="J527" s="227"/>
      <c r="K527" s="227"/>
      <c r="L527" s="233"/>
      <c r="M527" s="234"/>
      <c r="N527" s="235"/>
      <c r="O527" s="235"/>
      <c r="P527" s="235"/>
      <c r="Q527" s="235"/>
      <c r="R527" s="235"/>
      <c r="S527" s="235"/>
      <c r="T527" s="23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37" t="s">
        <v>161</v>
      </c>
      <c r="AU527" s="237" t="s">
        <v>90</v>
      </c>
      <c r="AV527" s="13" t="s">
        <v>90</v>
      </c>
      <c r="AW527" s="13" t="s">
        <v>42</v>
      </c>
      <c r="AX527" s="13" t="s">
        <v>81</v>
      </c>
      <c r="AY527" s="237" t="s">
        <v>150</v>
      </c>
    </row>
    <row r="528" s="13" customFormat="1">
      <c r="A528" s="13"/>
      <c r="B528" s="226"/>
      <c r="C528" s="227"/>
      <c r="D528" s="228" t="s">
        <v>161</v>
      </c>
      <c r="E528" s="229" t="s">
        <v>41</v>
      </c>
      <c r="F528" s="230" t="s">
        <v>412</v>
      </c>
      <c r="G528" s="227"/>
      <c r="H528" s="231">
        <v>92.135000000000005</v>
      </c>
      <c r="I528" s="232"/>
      <c r="J528" s="227"/>
      <c r="K528" s="227"/>
      <c r="L528" s="233"/>
      <c r="M528" s="234"/>
      <c r="N528" s="235"/>
      <c r="O528" s="235"/>
      <c r="P528" s="235"/>
      <c r="Q528" s="235"/>
      <c r="R528" s="235"/>
      <c r="S528" s="235"/>
      <c r="T528" s="23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7" t="s">
        <v>161</v>
      </c>
      <c r="AU528" s="237" t="s">
        <v>90</v>
      </c>
      <c r="AV528" s="13" t="s">
        <v>90</v>
      </c>
      <c r="AW528" s="13" t="s">
        <v>42</v>
      </c>
      <c r="AX528" s="13" t="s">
        <v>81</v>
      </c>
      <c r="AY528" s="237" t="s">
        <v>150</v>
      </c>
    </row>
    <row r="529" s="14" customFormat="1">
      <c r="A529" s="14"/>
      <c r="B529" s="238"/>
      <c r="C529" s="239"/>
      <c r="D529" s="228" t="s">
        <v>161</v>
      </c>
      <c r="E529" s="240" t="s">
        <v>41</v>
      </c>
      <c r="F529" s="241" t="s">
        <v>167</v>
      </c>
      <c r="G529" s="239"/>
      <c r="H529" s="242">
        <v>630.40100000000007</v>
      </c>
      <c r="I529" s="243"/>
      <c r="J529" s="239"/>
      <c r="K529" s="239"/>
      <c r="L529" s="244"/>
      <c r="M529" s="245"/>
      <c r="N529" s="246"/>
      <c r="O529" s="246"/>
      <c r="P529" s="246"/>
      <c r="Q529" s="246"/>
      <c r="R529" s="246"/>
      <c r="S529" s="246"/>
      <c r="T529" s="247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48" t="s">
        <v>161</v>
      </c>
      <c r="AU529" s="248" t="s">
        <v>90</v>
      </c>
      <c r="AV529" s="14" t="s">
        <v>157</v>
      </c>
      <c r="AW529" s="14" t="s">
        <v>42</v>
      </c>
      <c r="AX529" s="14" t="s">
        <v>21</v>
      </c>
      <c r="AY529" s="248" t="s">
        <v>150</v>
      </c>
    </row>
    <row r="530" s="2" customFormat="1" ht="44.25" customHeight="1">
      <c r="A530" s="38"/>
      <c r="B530" s="39"/>
      <c r="C530" s="207" t="s">
        <v>700</v>
      </c>
      <c r="D530" s="207" t="s">
        <v>153</v>
      </c>
      <c r="E530" s="208" t="s">
        <v>701</v>
      </c>
      <c r="F530" s="209" t="s">
        <v>702</v>
      </c>
      <c r="G530" s="210" t="s">
        <v>156</v>
      </c>
      <c r="H530" s="211">
        <v>630.40099999999995</v>
      </c>
      <c r="I530" s="212"/>
      <c r="J530" s="213">
        <f>ROUND(I530*H530,2)</f>
        <v>0</v>
      </c>
      <c r="K530" s="214"/>
      <c r="L530" s="44"/>
      <c r="M530" s="215" t="s">
        <v>41</v>
      </c>
      <c r="N530" s="216" t="s">
        <v>52</v>
      </c>
      <c r="O530" s="84"/>
      <c r="P530" s="217">
        <f>O530*H530</f>
        <v>0</v>
      </c>
      <c r="Q530" s="217">
        <v>0.0086</v>
      </c>
      <c r="R530" s="217">
        <f>Q530*H530</f>
        <v>5.4214485999999997</v>
      </c>
      <c r="S530" s="217">
        <v>0</v>
      </c>
      <c r="T530" s="218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219" t="s">
        <v>157</v>
      </c>
      <c r="AT530" s="219" t="s">
        <v>153</v>
      </c>
      <c r="AU530" s="219" t="s">
        <v>90</v>
      </c>
      <c r="AY530" s="16" t="s">
        <v>150</v>
      </c>
      <c r="BE530" s="220">
        <f>IF(N530="základní",J530,0)</f>
        <v>0</v>
      </c>
      <c r="BF530" s="220">
        <f>IF(N530="snížená",J530,0)</f>
        <v>0</v>
      </c>
      <c r="BG530" s="220">
        <f>IF(N530="zákl. přenesená",J530,0)</f>
        <v>0</v>
      </c>
      <c r="BH530" s="220">
        <f>IF(N530="sníž. přenesená",J530,0)</f>
        <v>0</v>
      </c>
      <c r="BI530" s="220">
        <f>IF(N530="nulová",J530,0)</f>
        <v>0</v>
      </c>
      <c r="BJ530" s="16" t="s">
        <v>21</v>
      </c>
      <c r="BK530" s="220">
        <f>ROUND(I530*H530,2)</f>
        <v>0</v>
      </c>
      <c r="BL530" s="16" t="s">
        <v>157</v>
      </c>
      <c r="BM530" s="219" t="s">
        <v>703</v>
      </c>
    </row>
    <row r="531" s="2" customFormat="1">
      <c r="A531" s="38"/>
      <c r="B531" s="39"/>
      <c r="C531" s="40"/>
      <c r="D531" s="221" t="s">
        <v>159</v>
      </c>
      <c r="E531" s="40"/>
      <c r="F531" s="222" t="s">
        <v>704</v>
      </c>
      <c r="G531" s="40"/>
      <c r="H531" s="40"/>
      <c r="I531" s="223"/>
      <c r="J531" s="40"/>
      <c r="K531" s="40"/>
      <c r="L531" s="44"/>
      <c r="M531" s="224"/>
      <c r="N531" s="225"/>
      <c r="O531" s="84"/>
      <c r="P531" s="84"/>
      <c r="Q531" s="84"/>
      <c r="R531" s="84"/>
      <c r="S531" s="84"/>
      <c r="T531" s="85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T531" s="16" t="s">
        <v>159</v>
      </c>
      <c r="AU531" s="16" t="s">
        <v>90</v>
      </c>
    </row>
    <row r="532" s="13" customFormat="1">
      <c r="A532" s="13"/>
      <c r="B532" s="226"/>
      <c r="C532" s="227"/>
      <c r="D532" s="228" t="s">
        <v>161</v>
      </c>
      <c r="E532" s="229" t="s">
        <v>41</v>
      </c>
      <c r="F532" s="230" t="s">
        <v>705</v>
      </c>
      <c r="G532" s="227"/>
      <c r="H532" s="231">
        <v>630.40099999999995</v>
      </c>
      <c r="I532" s="232"/>
      <c r="J532" s="227"/>
      <c r="K532" s="227"/>
      <c r="L532" s="233"/>
      <c r="M532" s="234"/>
      <c r="N532" s="235"/>
      <c r="O532" s="235"/>
      <c r="P532" s="235"/>
      <c r="Q532" s="235"/>
      <c r="R532" s="235"/>
      <c r="S532" s="235"/>
      <c r="T532" s="23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7" t="s">
        <v>161</v>
      </c>
      <c r="AU532" s="237" t="s">
        <v>90</v>
      </c>
      <c r="AV532" s="13" t="s">
        <v>90</v>
      </c>
      <c r="AW532" s="13" t="s">
        <v>42</v>
      </c>
      <c r="AX532" s="13" t="s">
        <v>81</v>
      </c>
      <c r="AY532" s="237" t="s">
        <v>150</v>
      </c>
    </row>
    <row r="533" s="14" customFormat="1">
      <c r="A533" s="14"/>
      <c r="B533" s="238"/>
      <c r="C533" s="239"/>
      <c r="D533" s="228" t="s">
        <v>161</v>
      </c>
      <c r="E533" s="240" t="s">
        <v>41</v>
      </c>
      <c r="F533" s="241" t="s">
        <v>167</v>
      </c>
      <c r="G533" s="239"/>
      <c r="H533" s="242">
        <v>630.40099999999995</v>
      </c>
      <c r="I533" s="243"/>
      <c r="J533" s="239"/>
      <c r="K533" s="239"/>
      <c r="L533" s="244"/>
      <c r="M533" s="245"/>
      <c r="N533" s="246"/>
      <c r="O533" s="246"/>
      <c r="P533" s="246"/>
      <c r="Q533" s="246"/>
      <c r="R533" s="246"/>
      <c r="S533" s="246"/>
      <c r="T533" s="247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8" t="s">
        <v>161</v>
      </c>
      <c r="AU533" s="248" t="s">
        <v>90</v>
      </c>
      <c r="AV533" s="14" t="s">
        <v>157</v>
      </c>
      <c r="AW533" s="14" t="s">
        <v>42</v>
      </c>
      <c r="AX533" s="14" t="s">
        <v>21</v>
      </c>
      <c r="AY533" s="248" t="s">
        <v>150</v>
      </c>
    </row>
    <row r="534" s="2" customFormat="1" ht="24.15" customHeight="1">
      <c r="A534" s="38"/>
      <c r="B534" s="39"/>
      <c r="C534" s="250" t="s">
        <v>706</v>
      </c>
      <c r="D534" s="250" t="s">
        <v>707</v>
      </c>
      <c r="E534" s="251" t="s">
        <v>708</v>
      </c>
      <c r="F534" s="252" t="s">
        <v>709</v>
      </c>
      <c r="G534" s="253" t="s">
        <v>156</v>
      </c>
      <c r="H534" s="254">
        <v>649.31299999999999</v>
      </c>
      <c r="I534" s="255"/>
      <c r="J534" s="256">
        <f>ROUND(I534*H534,2)</f>
        <v>0</v>
      </c>
      <c r="K534" s="257"/>
      <c r="L534" s="258"/>
      <c r="M534" s="259" t="s">
        <v>41</v>
      </c>
      <c r="N534" s="260" t="s">
        <v>52</v>
      </c>
      <c r="O534" s="84"/>
      <c r="P534" s="217">
        <f>O534*H534</f>
        <v>0</v>
      </c>
      <c r="Q534" s="217">
        <v>0</v>
      </c>
      <c r="R534" s="217">
        <f>Q534*H534</f>
        <v>0</v>
      </c>
      <c r="S534" s="217">
        <v>0</v>
      </c>
      <c r="T534" s="218">
        <f>S534*H534</f>
        <v>0</v>
      </c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R534" s="219" t="s">
        <v>212</v>
      </c>
      <c r="AT534" s="219" t="s">
        <v>707</v>
      </c>
      <c r="AU534" s="219" t="s">
        <v>90</v>
      </c>
      <c r="AY534" s="16" t="s">
        <v>150</v>
      </c>
      <c r="BE534" s="220">
        <f>IF(N534="základní",J534,0)</f>
        <v>0</v>
      </c>
      <c r="BF534" s="220">
        <f>IF(N534="snížená",J534,0)</f>
        <v>0</v>
      </c>
      <c r="BG534" s="220">
        <f>IF(N534="zákl. přenesená",J534,0)</f>
        <v>0</v>
      </c>
      <c r="BH534" s="220">
        <f>IF(N534="sníž. přenesená",J534,0)</f>
        <v>0</v>
      </c>
      <c r="BI534" s="220">
        <f>IF(N534="nulová",J534,0)</f>
        <v>0</v>
      </c>
      <c r="BJ534" s="16" t="s">
        <v>21</v>
      </c>
      <c r="BK534" s="220">
        <f>ROUND(I534*H534,2)</f>
        <v>0</v>
      </c>
      <c r="BL534" s="16" t="s">
        <v>157</v>
      </c>
      <c r="BM534" s="219" t="s">
        <v>710</v>
      </c>
    </row>
    <row r="535" s="13" customFormat="1">
      <c r="A535" s="13"/>
      <c r="B535" s="226"/>
      <c r="C535" s="227"/>
      <c r="D535" s="228" t="s">
        <v>161</v>
      </c>
      <c r="E535" s="229" t="s">
        <v>41</v>
      </c>
      <c r="F535" s="230" t="s">
        <v>711</v>
      </c>
      <c r="G535" s="227"/>
      <c r="H535" s="231">
        <v>649.31299999999999</v>
      </c>
      <c r="I535" s="232"/>
      <c r="J535" s="227"/>
      <c r="K535" s="227"/>
      <c r="L535" s="233"/>
      <c r="M535" s="234"/>
      <c r="N535" s="235"/>
      <c r="O535" s="235"/>
      <c r="P535" s="235"/>
      <c r="Q535" s="235"/>
      <c r="R535" s="235"/>
      <c r="S535" s="235"/>
      <c r="T535" s="23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37" t="s">
        <v>161</v>
      </c>
      <c r="AU535" s="237" t="s">
        <v>90</v>
      </c>
      <c r="AV535" s="13" t="s">
        <v>90</v>
      </c>
      <c r="AW535" s="13" t="s">
        <v>42</v>
      </c>
      <c r="AX535" s="13" t="s">
        <v>81</v>
      </c>
      <c r="AY535" s="237" t="s">
        <v>150</v>
      </c>
    </row>
    <row r="536" s="14" customFormat="1">
      <c r="A536" s="14"/>
      <c r="B536" s="238"/>
      <c r="C536" s="239"/>
      <c r="D536" s="228" t="s">
        <v>161</v>
      </c>
      <c r="E536" s="240" t="s">
        <v>41</v>
      </c>
      <c r="F536" s="241" t="s">
        <v>167</v>
      </c>
      <c r="G536" s="239"/>
      <c r="H536" s="242">
        <v>649.31299999999999</v>
      </c>
      <c r="I536" s="243"/>
      <c r="J536" s="239"/>
      <c r="K536" s="239"/>
      <c r="L536" s="244"/>
      <c r="M536" s="245"/>
      <c r="N536" s="246"/>
      <c r="O536" s="246"/>
      <c r="P536" s="246"/>
      <c r="Q536" s="246"/>
      <c r="R536" s="246"/>
      <c r="S536" s="246"/>
      <c r="T536" s="247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48" t="s">
        <v>161</v>
      </c>
      <c r="AU536" s="248" t="s">
        <v>90</v>
      </c>
      <c r="AV536" s="14" t="s">
        <v>157</v>
      </c>
      <c r="AW536" s="14" t="s">
        <v>42</v>
      </c>
      <c r="AX536" s="14" t="s">
        <v>21</v>
      </c>
      <c r="AY536" s="248" t="s">
        <v>150</v>
      </c>
    </row>
    <row r="537" s="2" customFormat="1" ht="24.15" customHeight="1">
      <c r="A537" s="38"/>
      <c r="B537" s="39"/>
      <c r="C537" s="207" t="s">
        <v>712</v>
      </c>
      <c r="D537" s="207" t="s">
        <v>153</v>
      </c>
      <c r="E537" s="208" t="s">
        <v>713</v>
      </c>
      <c r="F537" s="209" t="s">
        <v>714</v>
      </c>
      <c r="G537" s="210" t="s">
        <v>182</v>
      </c>
      <c r="H537" s="211">
        <v>156</v>
      </c>
      <c r="I537" s="212"/>
      <c r="J537" s="213">
        <f>ROUND(I537*H537,2)</f>
        <v>0</v>
      </c>
      <c r="K537" s="214"/>
      <c r="L537" s="44"/>
      <c r="M537" s="215" t="s">
        <v>41</v>
      </c>
      <c r="N537" s="216" t="s">
        <v>52</v>
      </c>
      <c r="O537" s="84"/>
      <c r="P537" s="217">
        <f>O537*H537</f>
        <v>0</v>
      </c>
      <c r="Q537" s="217">
        <v>0</v>
      </c>
      <c r="R537" s="217">
        <f>Q537*H537</f>
        <v>0</v>
      </c>
      <c r="S537" s="217">
        <v>0</v>
      </c>
      <c r="T537" s="218">
        <f>S537*H537</f>
        <v>0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219" t="s">
        <v>157</v>
      </c>
      <c r="AT537" s="219" t="s">
        <v>153</v>
      </c>
      <c r="AU537" s="219" t="s">
        <v>90</v>
      </c>
      <c r="AY537" s="16" t="s">
        <v>150</v>
      </c>
      <c r="BE537" s="220">
        <f>IF(N537="základní",J537,0)</f>
        <v>0</v>
      </c>
      <c r="BF537" s="220">
        <f>IF(N537="snížená",J537,0)</f>
        <v>0</v>
      </c>
      <c r="BG537" s="220">
        <f>IF(N537="zákl. přenesená",J537,0)</f>
        <v>0</v>
      </c>
      <c r="BH537" s="220">
        <f>IF(N537="sníž. přenesená",J537,0)</f>
        <v>0</v>
      </c>
      <c r="BI537" s="220">
        <f>IF(N537="nulová",J537,0)</f>
        <v>0</v>
      </c>
      <c r="BJ537" s="16" t="s">
        <v>21</v>
      </c>
      <c r="BK537" s="220">
        <f>ROUND(I537*H537,2)</f>
        <v>0</v>
      </c>
      <c r="BL537" s="16" t="s">
        <v>157</v>
      </c>
      <c r="BM537" s="219" t="s">
        <v>715</v>
      </c>
    </row>
    <row r="538" s="13" customFormat="1">
      <c r="A538" s="13"/>
      <c r="B538" s="226"/>
      <c r="C538" s="227"/>
      <c r="D538" s="228" t="s">
        <v>161</v>
      </c>
      <c r="E538" s="229" t="s">
        <v>41</v>
      </c>
      <c r="F538" s="230" t="s">
        <v>716</v>
      </c>
      <c r="G538" s="227"/>
      <c r="H538" s="231">
        <v>156</v>
      </c>
      <c r="I538" s="232"/>
      <c r="J538" s="227"/>
      <c r="K538" s="227"/>
      <c r="L538" s="233"/>
      <c r="M538" s="234"/>
      <c r="N538" s="235"/>
      <c r="O538" s="235"/>
      <c r="P538" s="235"/>
      <c r="Q538" s="235"/>
      <c r="R538" s="235"/>
      <c r="S538" s="235"/>
      <c r="T538" s="23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7" t="s">
        <v>161</v>
      </c>
      <c r="AU538" s="237" t="s">
        <v>90</v>
      </c>
      <c r="AV538" s="13" t="s">
        <v>90</v>
      </c>
      <c r="AW538" s="13" t="s">
        <v>42</v>
      </c>
      <c r="AX538" s="13" t="s">
        <v>81</v>
      </c>
      <c r="AY538" s="237" t="s">
        <v>150</v>
      </c>
    </row>
    <row r="539" s="14" customFormat="1">
      <c r="A539" s="14"/>
      <c r="B539" s="238"/>
      <c r="C539" s="239"/>
      <c r="D539" s="228" t="s">
        <v>161</v>
      </c>
      <c r="E539" s="240" t="s">
        <v>41</v>
      </c>
      <c r="F539" s="241" t="s">
        <v>167</v>
      </c>
      <c r="G539" s="239"/>
      <c r="H539" s="242">
        <v>156</v>
      </c>
      <c r="I539" s="243"/>
      <c r="J539" s="239"/>
      <c r="K539" s="239"/>
      <c r="L539" s="244"/>
      <c r="M539" s="245"/>
      <c r="N539" s="246"/>
      <c r="O539" s="246"/>
      <c r="P539" s="246"/>
      <c r="Q539" s="246"/>
      <c r="R539" s="246"/>
      <c r="S539" s="246"/>
      <c r="T539" s="247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8" t="s">
        <v>161</v>
      </c>
      <c r="AU539" s="248" t="s">
        <v>90</v>
      </c>
      <c r="AV539" s="14" t="s">
        <v>157</v>
      </c>
      <c r="AW539" s="14" t="s">
        <v>42</v>
      </c>
      <c r="AX539" s="14" t="s">
        <v>21</v>
      </c>
      <c r="AY539" s="248" t="s">
        <v>150</v>
      </c>
    </row>
    <row r="540" s="2" customFormat="1" ht="24.15" customHeight="1">
      <c r="A540" s="38"/>
      <c r="B540" s="39"/>
      <c r="C540" s="250" t="s">
        <v>717</v>
      </c>
      <c r="D540" s="250" t="s">
        <v>707</v>
      </c>
      <c r="E540" s="251" t="s">
        <v>718</v>
      </c>
      <c r="F540" s="252" t="s">
        <v>719</v>
      </c>
      <c r="G540" s="253" t="s">
        <v>156</v>
      </c>
      <c r="H540" s="254">
        <v>32.136000000000003</v>
      </c>
      <c r="I540" s="255"/>
      <c r="J540" s="256">
        <f>ROUND(I540*H540,2)</f>
        <v>0</v>
      </c>
      <c r="K540" s="257"/>
      <c r="L540" s="258"/>
      <c r="M540" s="259" t="s">
        <v>41</v>
      </c>
      <c r="N540" s="260" t="s">
        <v>52</v>
      </c>
      <c r="O540" s="84"/>
      <c r="P540" s="217">
        <f>O540*H540</f>
        <v>0</v>
      </c>
      <c r="Q540" s="217">
        <v>0</v>
      </c>
      <c r="R540" s="217">
        <f>Q540*H540</f>
        <v>0</v>
      </c>
      <c r="S540" s="217">
        <v>0</v>
      </c>
      <c r="T540" s="218">
        <f>S540*H540</f>
        <v>0</v>
      </c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R540" s="219" t="s">
        <v>212</v>
      </c>
      <c r="AT540" s="219" t="s">
        <v>707</v>
      </c>
      <c r="AU540" s="219" t="s">
        <v>90</v>
      </c>
      <c r="AY540" s="16" t="s">
        <v>150</v>
      </c>
      <c r="BE540" s="220">
        <f>IF(N540="základní",J540,0)</f>
        <v>0</v>
      </c>
      <c r="BF540" s="220">
        <f>IF(N540="snížená",J540,0)</f>
        <v>0</v>
      </c>
      <c r="BG540" s="220">
        <f>IF(N540="zákl. přenesená",J540,0)</f>
        <v>0</v>
      </c>
      <c r="BH540" s="220">
        <f>IF(N540="sníž. přenesená",J540,0)</f>
        <v>0</v>
      </c>
      <c r="BI540" s="220">
        <f>IF(N540="nulová",J540,0)</f>
        <v>0</v>
      </c>
      <c r="BJ540" s="16" t="s">
        <v>21</v>
      </c>
      <c r="BK540" s="220">
        <f>ROUND(I540*H540,2)</f>
        <v>0</v>
      </c>
      <c r="BL540" s="16" t="s">
        <v>157</v>
      </c>
      <c r="BM540" s="219" t="s">
        <v>720</v>
      </c>
    </row>
    <row r="541" s="13" customFormat="1">
      <c r="A541" s="13"/>
      <c r="B541" s="226"/>
      <c r="C541" s="227"/>
      <c r="D541" s="228" t="s">
        <v>161</v>
      </c>
      <c r="E541" s="229" t="s">
        <v>41</v>
      </c>
      <c r="F541" s="230" t="s">
        <v>721</v>
      </c>
      <c r="G541" s="227"/>
      <c r="H541" s="231">
        <v>32.136000000000003</v>
      </c>
      <c r="I541" s="232"/>
      <c r="J541" s="227"/>
      <c r="K541" s="227"/>
      <c r="L541" s="233"/>
      <c r="M541" s="234"/>
      <c r="N541" s="235"/>
      <c r="O541" s="235"/>
      <c r="P541" s="235"/>
      <c r="Q541" s="235"/>
      <c r="R541" s="235"/>
      <c r="S541" s="235"/>
      <c r="T541" s="236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7" t="s">
        <v>161</v>
      </c>
      <c r="AU541" s="237" t="s">
        <v>90</v>
      </c>
      <c r="AV541" s="13" t="s">
        <v>90</v>
      </c>
      <c r="AW541" s="13" t="s">
        <v>42</v>
      </c>
      <c r="AX541" s="13" t="s">
        <v>81</v>
      </c>
      <c r="AY541" s="237" t="s">
        <v>150</v>
      </c>
    </row>
    <row r="542" s="14" customFormat="1">
      <c r="A542" s="14"/>
      <c r="B542" s="238"/>
      <c r="C542" s="239"/>
      <c r="D542" s="228" t="s">
        <v>161</v>
      </c>
      <c r="E542" s="240" t="s">
        <v>41</v>
      </c>
      <c r="F542" s="241" t="s">
        <v>167</v>
      </c>
      <c r="G542" s="239"/>
      <c r="H542" s="242">
        <v>32.136000000000003</v>
      </c>
      <c r="I542" s="243"/>
      <c r="J542" s="239"/>
      <c r="K542" s="239"/>
      <c r="L542" s="244"/>
      <c r="M542" s="245"/>
      <c r="N542" s="246"/>
      <c r="O542" s="246"/>
      <c r="P542" s="246"/>
      <c r="Q542" s="246"/>
      <c r="R542" s="246"/>
      <c r="S542" s="246"/>
      <c r="T542" s="247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48" t="s">
        <v>161</v>
      </c>
      <c r="AU542" s="248" t="s">
        <v>90</v>
      </c>
      <c r="AV542" s="14" t="s">
        <v>157</v>
      </c>
      <c r="AW542" s="14" t="s">
        <v>42</v>
      </c>
      <c r="AX542" s="14" t="s">
        <v>21</v>
      </c>
      <c r="AY542" s="248" t="s">
        <v>150</v>
      </c>
    </row>
    <row r="543" s="2" customFormat="1" ht="33" customHeight="1">
      <c r="A543" s="38"/>
      <c r="B543" s="39"/>
      <c r="C543" s="207" t="s">
        <v>722</v>
      </c>
      <c r="D543" s="207" t="s">
        <v>153</v>
      </c>
      <c r="E543" s="208" t="s">
        <v>723</v>
      </c>
      <c r="F543" s="209" t="s">
        <v>724</v>
      </c>
      <c r="G543" s="210" t="s">
        <v>156</v>
      </c>
      <c r="H543" s="211">
        <v>608.20699999999999</v>
      </c>
      <c r="I543" s="212"/>
      <c r="J543" s="213">
        <f>ROUND(I543*H543,2)</f>
        <v>0</v>
      </c>
      <c r="K543" s="214"/>
      <c r="L543" s="44"/>
      <c r="M543" s="215" t="s">
        <v>41</v>
      </c>
      <c r="N543" s="216" t="s">
        <v>52</v>
      </c>
      <c r="O543" s="84"/>
      <c r="P543" s="217">
        <f>O543*H543</f>
        <v>0</v>
      </c>
      <c r="Q543" s="217">
        <v>0.0026800000000000001</v>
      </c>
      <c r="R543" s="217">
        <f>Q543*H543</f>
        <v>1.62999476</v>
      </c>
      <c r="S543" s="217">
        <v>0</v>
      </c>
      <c r="T543" s="218">
        <f>S543*H543</f>
        <v>0</v>
      </c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R543" s="219" t="s">
        <v>157</v>
      </c>
      <c r="AT543" s="219" t="s">
        <v>153</v>
      </c>
      <c r="AU543" s="219" t="s">
        <v>90</v>
      </c>
      <c r="AY543" s="16" t="s">
        <v>150</v>
      </c>
      <c r="BE543" s="220">
        <f>IF(N543="základní",J543,0)</f>
        <v>0</v>
      </c>
      <c r="BF543" s="220">
        <f>IF(N543="snížená",J543,0)</f>
        <v>0</v>
      </c>
      <c r="BG543" s="220">
        <f>IF(N543="zákl. přenesená",J543,0)</f>
        <v>0</v>
      </c>
      <c r="BH543" s="220">
        <f>IF(N543="sníž. přenesená",J543,0)</f>
        <v>0</v>
      </c>
      <c r="BI543" s="220">
        <f>IF(N543="nulová",J543,0)</f>
        <v>0</v>
      </c>
      <c r="BJ543" s="16" t="s">
        <v>21</v>
      </c>
      <c r="BK543" s="220">
        <f>ROUND(I543*H543,2)</f>
        <v>0</v>
      </c>
      <c r="BL543" s="16" t="s">
        <v>157</v>
      </c>
      <c r="BM543" s="219" t="s">
        <v>725</v>
      </c>
    </row>
    <row r="544" s="13" customFormat="1">
      <c r="A544" s="13"/>
      <c r="B544" s="226"/>
      <c r="C544" s="227"/>
      <c r="D544" s="228" t="s">
        <v>161</v>
      </c>
      <c r="E544" s="229" t="s">
        <v>41</v>
      </c>
      <c r="F544" s="230" t="s">
        <v>726</v>
      </c>
      <c r="G544" s="227"/>
      <c r="H544" s="231">
        <v>608.20699999999999</v>
      </c>
      <c r="I544" s="232"/>
      <c r="J544" s="227"/>
      <c r="K544" s="227"/>
      <c r="L544" s="233"/>
      <c r="M544" s="234"/>
      <c r="N544" s="235"/>
      <c r="O544" s="235"/>
      <c r="P544" s="235"/>
      <c r="Q544" s="235"/>
      <c r="R544" s="235"/>
      <c r="S544" s="235"/>
      <c r="T544" s="23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37" t="s">
        <v>161</v>
      </c>
      <c r="AU544" s="237" t="s">
        <v>90</v>
      </c>
      <c r="AV544" s="13" t="s">
        <v>90</v>
      </c>
      <c r="AW544" s="13" t="s">
        <v>42</v>
      </c>
      <c r="AX544" s="13" t="s">
        <v>81</v>
      </c>
      <c r="AY544" s="237" t="s">
        <v>150</v>
      </c>
    </row>
    <row r="545" s="14" customFormat="1">
      <c r="A545" s="14"/>
      <c r="B545" s="238"/>
      <c r="C545" s="239"/>
      <c r="D545" s="228" t="s">
        <v>161</v>
      </c>
      <c r="E545" s="240" t="s">
        <v>41</v>
      </c>
      <c r="F545" s="241" t="s">
        <v>167</v>
      </c>
      <c r="G545" s="239"/>
      <c r="H545" s="242">
        <v>608.20699999999999</v>
      </c>
      <c r="I545" s="243"/>
      <c r="J545" s="239"/>
      <c r="K545" s="239"/>
      <c r="L545" s="244"/>
      <c r="M545" s="245"/>
      <c r="N545" s="246"/>
      <c r="O545" s="246"/>
      <c r="P545" s="246"/>
      <c r="Q545" s="246"/>
      <c r="R545" s="246"/>
      <c r="S545" s="246"/>
      <c r="T545" s="247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48" t="s">
        <v>161</v>
      </c>
      <c r="AU545" s="248" t="s">
        <v>90</v>
      </c>
      <c r="AV545" s="14" t="s">
        <v>157</v>
      </c>
      <c r="AW545" s="14" t="s">
        <v>42</v>
      </c>
      <c r="AX545" s="14" t="s">
        <v>21</v>
      </c>
      <c r="AY545" s="248" t="s">
        <v>150</v>
      </c>
    </row>
    <row r="546" s="2" customFormat="1" ht="24.15" customHeight="1">
      <c r="A546" s="38"/>
      <c r="B546" s="39"/>
      <c r="C546" s="207" t="s">
        <v>727</v>
      </c>
      <c r="D546" s="207" t="s">
        <v>153</v>
      </c>
      <c r="E546" s="208" t="s">
        <v>728</v>
      </c>
      <c r="F546" s="209" t="s">
        <v>729</v>
      </c>
      <c r="G546" s="210" t="s">
        <v>156</v>
      </c>
      <c r="H546" s="211">
        <v>44.033999999999999</v>
      </c>
      <c r="I546" s="212"/>
      <c r="J546" s="213">
        <f>ROUND(I546*H546,2)</f>
        <v>0</v>
      </c>
      <c r="K546" s="214"/>
      <c r="L546" s="44"/>
      <c r="M546" s="215" t="s">
        <v>41</v>
      </c>
      <c r="N546" s="216" t="s">
        <v>52</v>
      </c>
      <c r="O546" s="84"/>
      <c r="P546" s="217">
        <f>O546*H546</f>
        <v>0</v>
      </c>
      <c r="Q546" s="217">
        <v>0.00628</v>
      </c>
      <c r="R546" s="217">
        <f>Q546*H546</f>
        <v>0.27653351999999998</v>
      </c>
      <c r="S546" s="217">
        <v>0</v>
      </c>
      <c r="T546" s="218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219" t="s">
        <v>157</v>
      </c>
      <c r="AT546" s="219" t="s">
        <v>153</v>
      </c>
      <c r="AU546" s="219" t="s">
        <v>90</v>
      </c>
      <c r="AY546" s="16" t="s">
        <v>150</v>
      </c>
      <c r="BE546" s="220">
        <f>IF(N546="základní",J546,0)</f>
        <v>0</v>
      </c>
      <c r="BF546" s="220">
        <f>IF(N546="snížená",J546,0)</f>
        <v>0</v>
      </c>
      <c r="BG546" s="220">
        <f>IF(N546="zákl. přenesená",J546,0)</f>
        <v>0</v>
      </c>
      <c r="BH546" s="220">
        <f>IF(N546="sníž. přenesená",J546,0)</f>
        <v>0</v>
      </c>
      <c r="BI546" s="220">
        <f>IF(N546="nulová",J546,0)</f>
        <v>0</v>
      </c>
      <c r="BJ546" s="16" t="s">
        <v>21</v>
      </c>
      <c r="BK546" s="220">
        <f>ROUND(I546*H546,2)</f>
        <v>0</v>
      </c>
      <c r="BL546" s="16" t="s">
        <v>157</v>
      </c>
      <c r="BM546" s="219" t="s">
        <v>730</v>
      </c>
    </row>
    <row r="547" s="13" customFormat="1">
      <c r="A547" s="13"/>
      <c r="B547" s="226"/>
      <c r="C547" s="227"/>
      <c r="D547" s="228" t="s">
        <v>161</v>
      </c>
      <c r="E547" s="229" t="s">
        <v>41</v>
      </c>
      <c r="F547" s="230" t="s">
        <v>731</v>
      </c>
      <c r="G547" s="227"/>
      <c r="H547" s="231">
        <v>44.033999999999999</v>
      </c>
      <c r="I547" s="232"/>
      <c r="J547" s="227"/>
      <c r="K547" s="227"/>
      <c r="L547" s="233"/>
      <c r="M547" s="234"/>
      <c r="N547" s="235"/>
      <c r="O547" s="235"/>
      <c r="P547" s="235"/>
      <c r="Q547" s="235"/>
      <c r="R547" s="235"/>
      <c r="S547" s="235"/>
      <c r="T547" s="236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37" t="s">
        <v>161</v>
      </c>
      <c r="AU547" s="237" t="s">
        <v>90</v>
      </c>
      <c r="AV547" s="13" t="s">
        <v>90</v>
      </c>
      <c r="AW547" s="13" t="s">
        <v>42</v>
      </c>
      <c r="AX547" s="13" t="s">
        <v>81</v>
      </c>
      <c r="AY547" s="237" t="s">
        <v>150</v>
      </c>
    </row>
    <row r="548" s="14" customFormat="1">
      <c r="A548" s="14"/>
      <c r="B548" s="238"/>
      <c r="C548" s="239"/>
      <c r="D548" s="228" t="s">
        <v>161</v>
      </c>
      <c r="E548" s="240" t="s">
        <v>41</v>
      </c>
      <c r="F548" s="241" t="s">
        <v>167</v>
      </c>
      <c r="G548" s="239"/>
      <c r="H548" s="242">
        <v>44.033999999999999</v>
      </c>
      <c r="I548" s="243"/>
      <c r="J548" s="239"/>
      <c r="K548" s="239"/>
      <c r="L548" s="244"/>
      <c r="M548" s="245"/>
      <c r="N548" s="246"/>
      <c r="O548" s="246"/>
      <c r="P548" s="246"/>
      <c r="Q548" s="246"/>
      <c r="R548" s="246"/>
      <c r="S548" s="246"/>
      <c r="T548" s="247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8" t="s">
        <v>161</v>
      </c>
      <c r="AU548" s="248" t="s">
        <v>90</v>
      </c>
      <c r="AV548" s="14" t="s">
        <v>157</v>
      </c>
      <c r="AW548" s="14" t="s">
        <v>42</v>
      </c>
      <c r="AX548" s="14" t="s">
        <v>21</v>
      </c>
      <c r="AY548" s="248" t="s">
        <v>150</v>
      </c>
    </row>
    <row r="549" s="2" customFormat="1" ht="16.5" customHeight="1">
      <c r="A549" s="38"/>
      <c r="B549" s="39"/>
      <c r="C549" s="207" t="s">
        <v>732</v>
      </c>
      <c r="D549" s="207" t="s">
        <v>153</v>
      </c>
      <c r="E549" s="208" t="s">
        <v>733</v>
      </c>
      <c r="F549" s="209" t="s">
        <v>734</v>
      </c>
      <c r="G549" s="210" t="s">
        <v>416</v>
      </c>
      <c r="H549" s="211">
        <v>1</v>
      </c>
      <c r="I549" s="212"/>
      <c r="J549" s="213">
        <f>ROUND(I549*H549,2)</f>
        <v>0</v>
      </c>
      <c r="K549" s="214"/>
      <c r="L549" s="44"/>
      <c r="M549" s="215" t="s">
        <v>41</v>
      </c>
      <c r="N549" s="216" t="s">
        <v>52</v>
      </c>
      <c r="O549" s="84"/>
      <c r="P549" s="217">
        <f>O549*H549</f>
        <v>0</v>
      </c>
      <c r="Q549" s="217">
        <v>0</v>
      </c>
      <c r="R549" s="217">
        <f>Q549*H549</f>
        <v>0</v>
      </c>
      <c r="S549" s="217">
        <v>0</v>
      </c>
      <c r="T549" s="218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19" t="s">
        <v>157</v>
      </c>
      <c r="AT549" s="219" t="s">
        <v>153</v>
      </c>
      <c r="AU549" s="219" t="s">
        <v>90</v>
      </c>
      <c r="AY549" s="16" t="s">
        <v>150</v>
      </c>
      <c r="BE549" s="220">
        <f>IF(N549="základní",J549,0)</f>
        <v>0</v>
      </c>
      <c r="BF549" s="220">
        <f>IF(N549="snížená",J549,0)</f>
        <v>0</v>
      </c>
      <c r="BG549" s="220">
        <f>IF(N549="zákl. přenesená",J549,0)</f>
        <v>0</v>
      </c>
      <c r="BH549" s="220">
        <f>IF(N549="sníž. přenesená",J549,0)</f>
        <v>0</v>
      </c>
      <c r="BI549" s="220">
        <f>IF(N549="nulová",J549,0)</f>
        <v>0</v>
      </c>
      <c r="BJ549" s="16" t="s">
        <v>21</v>
      </c>
      <c r="BK549" s="220">
        <f>ROUND(I549*H549,2)</f>
        <v>0</v>
      </c>
      <c r="BL549" s="16" t="s">
        <v>157</v>
      </c>
      <c r="BM549" s="219" t="s">
        <v>735</v>
      </c>
    </row>
    <row r="550" s="13" customFormat="1">
      <c r="A550" s="13"/>
      <c r="B550" s="226"/>
      <c r="C550" s="227"/>
      <c r="D550" s="228" t="s">
        <v>161</v>
      </c>
      <c r="E550" s="229" t="s">
        <v>41</v>
      </c>
      <c r="F550" s="230" t="s">
        <v>21</v>
      </c>
      <c r="G550" s="227"/>
      <c r="H550" s="231">
        <v>1</v>
      </c>
      <c r="I550" s="232"/>
      <c r="J550" s="227"/>
      <c r="K550" s="227"/>
      <c r="L550" s="233"/>
      <c r="M550" s="234"/>
      <c r="N550" s="235"/>
      <c r="O550" s="235"/>
      <c r="P550" s="235"/>
      <c r="Q550" s="235"/>
      <c r="R550" s="235"/>
      <c r="S550" s="235"/>
      <c r="T550" s="23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37" t="s">
        <v>161</v>
      </c>
      <c r="AU550" s="237" t="s">
        <v>90</v>
      </c>
      <c r="AV550" s="13" t="s">
        <v>90</v>
      </c>
      <c r="AW550" s="13" t="s">
        <v>42</v>
      </c>
      <c r="AX550" s="13" t="s">
        <v>81</v>
      </c>
      <c r="AY550" s="237" t="s">
        <v>150</v>
      </c>
    </row>
    <row r="551" s="14" customFormat="1">
      <c r="A551" s="14"/>
      <c r="B551" s="238"/>
      <c r="C551" s="239"/>
      <c r="D551" s="228" t="s">
        <v>161</v>
      </c>
      <c r="E551" s="240" t="s">
        <v>41</v>
      </c>
      <c r="F551" s="241" t="s">
        <v>167</v>
      </c>
      <c r="G551" s="239"/>
      <c r="H551" s="242">
        <v>1</v>
      </c>
      <c r="I551" s="243"/>
      <c r="J551" s="239"/>
      <c r="K551" s="239"/>
      <c r="L551" s="244"/>
      <c r="M551" s="245"/>
      <c r="N551" s="246"/>
      <c r="O551" s="246"/>
      <c r="P551" s="246"/>
      <c r="Q551" s="246"/>
      <c r="R551" s="246"/>
      <c r="S551" s="246"/>
      <c r="T551" s="247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8" t="s">
        <v>161</v>
      </c>
      <c r="AU551" s="248" t="s">
        <v>90</v>
      </c>
      <c r="AV551" s="14" t="s">
        <v>157</v>
      </c>
      <c r="AW551" s="14" t="s">
        <v>42</v>
      </c>
      <c r="AX551" s="14" t="s">
        <v>21</v>
      </c>
      <c r="AY551" s="248" t="s">
        <v>150</v>
      </c>
    </row>
    <row r="552" s="12" customFormat="1" ht="22.8" customHeight="1">
      <c r="A552" s="12"/>
      <c r="B552" s="191"/>
      <c r="C552" s="192"/>
      <c r="D552" s="193" t="s">
        <v>80</v>
      </c>
      <c r="E552" s="205" t="s">
        <v>736</v>
      </c>
      <c r="F552" s="205" t="s">
        <v>737</v>
      </c>
      <c r="G552" s="192"/>
      <c r="H552" s="192"/>
      <c r="I552" s="195"/>
      <c r="J552" s="206">
        <f>BK552</f>
        <v>0</v>
      </c>
      <c r="K552" s="192"/>
      <c r="L552" s="197"/>
      <c r="M552" s="198"/>
      <c r="N552" s="199"/>
      <c r="O552" s="199"/>
      <c r="P552" s="200">
        <f>SUM(P553:P604)</f>
        <v>0</v>
      </c>
      <c r="Q552" s="199"/>
      <c r="R552" s="200">
        <f>SUM(R553:R604)</f>
        <v>0.88786063999999998</v>
      </c>
      <c r="S552" s="199"/>
      <c r="T552" s="201">
        <f>SUM(T553:T604)</f>
        <v>0</v>
      </c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R552" s="202" t="s">
        <v>21</v>
      </c>
      <c r="AT552" s="203" t="s">
        <v>80</v>
      </c>
      <c r="AU552" s="203" t="s">
        <v>21</v>
      </c>
      <c r="AY552" s="202" t="s">
        <v>150</v>
      </c>
      <c r="BK552" s="204">
        <f>SUM(BK553:BK604)</f>
        <v>0</v>
      </c>
    </row>
    <row r="553" s="2" customFormat="1" ht="24.15" customHeight="1">
      <c r="A553" s="38"/>
      <c r="B553" s="39"/>
      <c r="C553" s="207" t="s">
        <v>738</v>
      </c>
      <c r="D553" s="207" t="s">
        <v>153</v>
      </c>
      <c r="E553" s="208" t="s">
        <v>739</v>
      </c>
      <c r="F553" s="209" t="s">
        <v>740</v>
      </c>
      <c r="G553" s="210" t="s">
        <v>182</v>
      </c>
      <c r="H553" s="211">
        <v>39.140000000000001</v>
      </c>
      <c r="I553" s="212"/>
      <c r="J553" s="213">
        <f>ROUND(I553*H553,2)</f>
        <v>0</v>
      </c>
      <c r="K553" s="214"/>
      <c r="L553" s="44"/>
      <c r="M553" s="215" t="s">
        <v>41</v>
      </c>
      <c r="N553" s="216" t="s">
        <v>52</v>
      </c>
      <c r="O553" s="84"/>
      <c r="P553" s="217">
        <f>O553*H553</f>
        <v>0</v>
      </c>
      <c r="Q553" s="217">
        <v>0.01804</v>
      </c>
      <c r="R553" s="217">
        <f>Q553*H553</f>
        <v>0.70608559999999998</v>
      </c>
      <c r="S553" s="217">
        <v>0</v>
      </c>
      <c r="T553" s="218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19" t="s">
        <v>157</v>
      </c>
      <c r="AT553" s="219" t="s">
        <v>153</v>
      </c>
      <c r="AU553" s="219" t="s">
        <v>90</v>
      </c>
      <c r="AY553" s="16" t="s">
        <v>150</v>
      </c>
      <c r="BE553" s="220">
        <f>IF(N553="základní",J553,0)</f>
        <v>0</v>
      </c>
      <c r="BF553" s="220">
        <f>IF(N553="snížená",J553,0)</f>
        <v>0</v>
      </c>
      <c r="BG553" s="220">
        <f>IF(N553="zákl. přenesená",J553,0)</f>
        <v>0</v>
      </c>
      <c r="BH553" s="220">
        <f>IF(N553="sníž. přenesená",J553,0)</f>
        <v>0</v>
      </c>
      <c r="BI553" s="220">
        <f>IF(N553="nulová",J553,0)</f>
        <v>0</v>
      </c>
      <c r="BJ553" s="16" t="s">
        <v>21</v>
      </c>
      <c r="BK553" s="220">
        <f>ROUND(I553*H553,2)</f>
        <v>0</v>
      </c>
      <c r="BL553" s="16" t="s">
        <v>157</v>
      </c>
      <c r="BM553" s="219" t="s">
        <v>741</v>
      </c>
    </row>
    <row r="554" s="2" customFormat="1">
      <c r="A554" s="38"/>
      <c r="B554" s="39"/>
      <c r="C554" s="40"/>
      <c r="D554" s="221" t="s">
        <v>159</v>
      </c>
      <c r="E554" s="40"/>
      <c r="F554" s="222" t="s">
        <v>742</v>
      </c>
      <c r="G554" s="40"/>
      <c r="H554" s="40"/>
      <c r="I554" s="223"/>
      <c r="J554" s="40"/>
      <c r="K554" s="40"/>
      <c r="L554" s="44"/>
      <c r="M554" s="224"/>
      <c r="N554" s="225"/>
      <c r="O554" s="84"/>
      <c r="P554" s="84"/>
      <c r="Q554" s="84"/>
      <c r="R554" s="84"/>
      <c r="S554" s="84"/>
      <c r="T554" s="85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159</v>
      </c>
      <c r="AU554" s="16" t="s">
        <v>90</v>
      </c>
    </row>
    <row r="555" s="13" customFormat="1">
      <c r="A555" s="13"/>
      <c r="B555" s="226"/>
      <c r="C555" s="227"/>
      <c r="D555" s="228" t="s">
        <v>161</v>
      </c>
      <c r="E555" s="229" t="s">
        <v>41</v>
      </c>
      <c r="F555" s="230" t="s">
        <v>743</v>
      </c>
      <c r="G555" s="227"/>
      <c r="H555" s="231">
        <v>39.140000000000001</v>
      </c>
      <c r="I555" s="232"/>
      <c r="J555" s="227"/>
      <c r="K555" s="227"/>
      <c r="L555" s="233"/>
      <c r="M555" s="234"/>
      <c r="N555" s="235"/>
      <c r="O555" s="235"/>
      <c r="P555" s="235"/>
      <c r="Q555" s="235"/>
      <c r="R555" s="235"/>
      <c r="S555" s="235"/>
      <c r="T555" s="23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37" t="s">
        <v>161</v>
      </c>
      <c r="AU555" s="237" t="s">
        <v>90</v>
      </c>
      <c r="AV555" s="13" t="s">
        <v>90</v>
      </c>
      <c r="AW555" s="13" t="s">
        <v>42</v>
      </c>
      <c r="AX555" s="13" t="s">
        <v>81</v>
      </c>
      <c r="AY555" s="237" t="s">
        <v>150</v>
      </c>
    </row>
    <row r="556" s="14" customFormat="1">
      <c r="A556" s="14"/>
      <c r="B556" s="238"/>
      <c r="C556" s="239"/>
      <c r="D556" s="228" t="s">
        <v>161</v>
      </c>
      <c r="E556" s="240" t="s">
        <v>41</v>
      </c>
      <c r="F556" s="241" t="s">
        <v>167</v>
      </c>
      <c r="G556" s="239"/>
      <c r="H556" s="242">
        <v>39.140000000000001</v>
      </c>
      <c r="I556" s="243"/>
      <c r="J556" s="239"/>
      <c r="K556" s="239"/>
      <c r="L556" s="244"/>
      <c r="M556" s="245"/>
      <c r="N556" s="246"/>
      <c r="O556" s="246"/>
      <c r="P556" s="246"/>
      <c r="Q556" s="246"/>
      <c r="R556" s="246"/>
      <c r="S556" s="246"/>
      <c r="T556" s="247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48" t="s">
        <v>161</v>
      </c>
      <c r="AU556" s="248" t="s">
        <v>90</v>
      </c>
      <c r="AV556" s="14" t="s">
        <v>157</v>
      </c>
      <c r="AW556" s="14" t="s">
        <v>42</v>
      </c>
      <c r="AX556" s="14" t="s">
        <v>21</v>
      </c>
      <c r="AY556" s="248" t="s">
        <v>150</v>
      </c>
    </row>
    <row r="557" s="2" customFormat="1" ht="33" customHeight="1">
      <c r="A557" s="38"/>
      <c r="B557" s="39"/>
      <c r="C557" s="207" t="s">
        <v>744</v>
      </c>
      <c r="D557" s="207" t="s">
        <v>153</v>
      </c>
      <c r="E557" s="208" t="s">
        <v>745</v>
      </c>
      <c r="F557" s="209" t="s">
        <v>746</v>
      </c>
      <c r="G557" s="210" t="s">
        <v>156</v>
      </c>
      <c r="H557" s="211">
        <v>337.5</v>
      </c>
      <c r="I557" s="212"/>
      <c r="J557" s="213">
        <f>ROUND(I557*H557,2)</f>
        <v>0</v>
      </c>
      <c r="K557" s="214"/>
      <c r="L557" s="44"/>
      <c r="M557" s="215" t="s">
        <v>41</v>
      </c>
      <c r="N557" s="216" t="s">
        <v>52</v>
      </c>
      <c r="O557" s="84"/>
      <c r="P557" s="217">
        <f>O557*H557</f>
        <v>0</v>
      </c>
      <c r="Q557" s="217">
        <v>0.00012999999999999999</v>
      </c>
      <c r="R557" s="217">
        <f>Q557*H557</f>
        <v>0.043874999999999997</v>
      </c>
      <c r="S557" s="217">
        <v>0</v>
      </c>
      <c r="T557" s="218">
        <f>S557*H557</f>
        <v>0</v>
      </c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R557" s="219" t="s">
        <v>157</v>
      </c>
      <c r="AT557" s="219" t="s">
        <v>153</v>
      </c>
      <c r="AU557" s="219" t="s">
        <v>90</v>
      </c>
      <c r="AY557" s="16" t="s">
        <v>150</v>
      </c>
      <c r="BE557" s="220">
        <f>IF(N557="základní",J557,0)</f>
        <v>0</v>
      </c>
      <c r="BF557" s="220">
        <f>IF(N557="snížená",J557,0)</f>
        <v>0</v>
      </c>
      <c r="BG557" s="220">
        <f>IF(N557="zákl. přenesená",J557,0)</f>
        <v>0</v>
      </c>
      <c r="BH557" s="220">
        <f>IF(N557="sníž. přenesená",J557,0)</f>
        <v>0</v>
      </c>
      <c r="BI557" s="220">
        <f>IF(N557="nulová",J557,0)</f>
        <v>0</v>
      </c>
      <c r="BJ557" s="16" t="s">
        <v>21</v>
      </c>
      <c r="BK557" s="220">
        <f>ROUND(I557*H557,2)</f>
        <v>0</v>
      </c>
      <c r="BL557" s="16" t="s">
        <v>157</v>
      </c>
      <c r="BM557" s="219" t="s">
        <v>747</v>
      </c>
    </row>
    <row r="558" s="2" customFormat="1">
      <c r="A558" s="38"/>
      <c r="B558" s="39"/>
      <c r="C558" s="40"/>
      <c r="D558" s="221" t="s">
        <v>159</v>
      </c>
      <c r="E558" s="40"/>
      <c r="F558" s="222" t="s">
        <v>748</v>
      </c>
      <c r="G558" s="40"/>
      <c r="H558" s="40"/>
      <c r="I558" s="223"/>
      <c r="J558" s="40"/>
      <c r="K558" s="40"/>
      <c r="L558" s="44"/>
      <c r="M558" s="224"/>
      <c r="N558" s="225"/>
      <c r="O558" s="84"/>
      <c r="P558" s="84"/>
      <c r="Q558" s="84"/>
      <c r="R558" s="84"/>
      <c r="S558" s="84"/>
      <c r="T558" s="85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T558" s="16" t="s">
        <v>159</v>
      </c>
      <c r="AU558" s="16" t="s">
        <v>90</v>
      </c>
    </row>
    <row r="559" s="13" customFormat="1">
      <c r="A559" s="13"/>
      <c r="B559" s="226"/>
      <c r="C559" s="227"/>
      <c r="D559" s="228" t="s">
        <v>161</v>
      </c>
      <c r="E559" s="229" t="s">
        <v>41</v>
      </c>
      <c r="F559" s="230" t="s">
        <v>749</v>
      </c>
      <c r="G559" s="227"/>
      <c r="H559" s="231">
        <v>337.5</v>
      </c>
      <c r="I559" s="232"/>
      <c r="J559" s="227"/>
      <c r="K559" s="227"/>
      <c r="L559" s="233"/>
      <c r="M559" s="234"/>
      <c r="N559" s="235"/>
      <c r="O559" s="235"/>
      <c r="P559" s="235"/>
      <c r="Q559" s="235"/>
      <c r="R559" s="235"/>
      <c r="S559" s="235"/>
      <c r="T559" s="23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37" t="s">
        <v>161</v>
      </c>
      <c r="AU559" s="237" t="s">
        <v>90</v>
      </c>
      <c r="AV559" s="13" t="s">
        <v>90</v>
      </c>
      <c r="AW559" s="13" t="s">
        <v>42</v>
      </c>
      <c r="AX559" s="13" t="s">
        <v>81</v>
      </c>
      <c r="AY559" s="237" t="s">
        <v>150</v>
      </c>
    </row>
    <row r="560" s="14" customFormat="1">
      <c r="A560" s="14"/>
      <c r="B560" s="238"/>
      <c r="C560" s="239"/>
      <c r="D560" s="228" t="s">
        <v>161</v>
      </c>
      <c r="E560" s="240" t="s">
        <v>41</v>
      </c>
      <c r="F560" s="241" t="s">
        <v>167</v>
      </c>
      <c r="G560" s="239"/>
      <c r="H560" s="242">
        <v>337.5</v>
      </c>
      <c r="I560" s="243"/>
      <c r="J560" s="239"/>
      <c r="K560" s="239"/>
      <c r="L560" s="244"/>
      <c r="M560" s="245"/>
      <c r="N560" s="246"/>
      <c r="O560" s="246"/>
      <c r="P560" s="246"/>
      <c r="Q560" s="246"/>
      <c r="R560" s="246"/>
      <c r="S560" s="246"/>
      <c r="T560" s="247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48" t="s">
        <v>161</v>
      </c>
      <c r="AU560" s="248" t="s">
        <v>90</v>
      </c>
      <c r="AV560" s="14" t="s">
        <v>157</v>
      </c>
      <c r="AW560" s="14" t="s">
        <v>42</v>
      </c>
      <c r="AX560" s="14" t="s">
        <v>21</v>
      </c>
      <c r="AY560" s="248" t="s">
        <v>150</v>
      </c>
    </row>
    <row r="561" s="2" customFormat="1" ht="37.8" customHeight="1">
      <c r="A561" s="38"/>
      <c r="B561" s="39"/>
      <c r="C561" s="207" t="s">
        <v>750</v>
      </c>
      <c r="D561" s="207" t="s">
        <v>153</v>
      </c>
      <c r="E561" s="208" t="s">
        <v>751</v>
      </c>
      <c r="F561" s="209" t="s">
        <v>752</v>
      </c>
      <c r="G561" s="210" t="s">
        <v>156</v>
      </c>
      <c r="H561" s="211">
        <v>750</v>
      </c>
      <c r="I561" s="212"/>
      <c r="J561" s="213">
        <f>ROUND(I561*H561,2)</f>
        <v>0</v>
      </c>
      <c r="K561" s="214"/>
      <c r="L561" s="44"/>
      <c r="M561" s="215" t="s">
        <v>41</v>
      </c>
      <c r="N561" s="216" t="s">
        <v>52</v>
      </c>
      <c r="O561" s="84"/>
      <c r="P561" s="217">
        <f>O561*H561</f>
        <v>0</v>
      </c>
      <c r="Q561" s="217">
        <v>0</v>
      </c>
      <c r="R561" s="217">
        <f>Q561*H561</f>
        <v>0</v>
      </c>
      <c r="S561" s="217">
        <v>0</v>
      </c>
      <c r="T561" s="218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19" t="s">
        <v>157</v>
      </c>
      <c r="AT561" s="219" t="s">
        <v>153</v>
      </c>
      <c r="AU561" s="219" t="s">
        <v>90</v>
      </c>
      <c r="AY561" s="16" t="s">
        <v>150</v>
      </c>
      <c r="BE561" s="220">
        <f>IF(N561="základní",J561,0)</f>
        <v>0</v>
      </c>
      <c r="BF561" s="220">
        <f>IF(N561="snížená",J561,0)</f>
        <v>0</v>
      </c>
      <c r="BG561" s="220">
        <f>IF(N561="zákl. přenesená",J561,0)</f>
        <v>0</v>
      </c>
      <c r="BH561" s="220">
        <f>IF(N561="sníž. přenesená",J561,0)</f>
        <v>0</v>
      </c>
      <c r="BI561" s="220">
        <f>IF(N561="nulová",J561,0)</f>
        <v>0</v>
      </c>
      <c r="BJ561" s="16" t="s">
        <v>21</v>
      </c>
      <c r="BK561" s="220">
        <f>ROUND(I561*H561,2)</f>
        <v>0</v>
      </c>
      <c r="BL561" s="16" t="s">
        <v>157</v>
      </c>
      <c r="BM561" s="219" t="s">
        <v>753</v>
      </c>
    </row>
    <row r="562" s="2" customFormat="1">
      <c r="A562" s="38"/>
      <c r="B562" s="39"/>
      <c r="C562" s="40"/>
      <c r="D562" s="221" t="s">
        <v>159</v>
      </c>
      <c r="E562" s="40"/>
      <c r="F562" s="222" t="s">
        <v>754</v>
      </c>
      <c r="G562" s="40"/>
      <c r="H562" s="40"/>
      <c r="I562" s="223"/>
      <c r="J562" s="40"/>
      <c r="K562" s="40"/>
      <c r="L562" s="44"/>
      <c r="M562" s="224"/>
      <c r="N562" s="225"/>
      <c r="O562" s="84"/>
      <c r="P562" s="84"/>
      <c r="Q562" s="84"/>
      <c r="R562" s="84"/>
      <c r="S562" s="84"/>
      <c r="T562" s="85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6" t="s">
        <v>159</v>
      </c>
      <c r="AU562" s="16" t="s">
        <v>90</v>
      </c>
    </row>
    <row r="563" s="13" customFormat="1">
      <c r="A563" s="13"/>
      <c r="B563" s="226"/>
      <c r="C563" s="227"/>
      <c r="D563" s="228" t="s">
        <v>161</v>
      </c>
      <c r="E563" s="229" t="s">
        <v>41</v>
      </c>
      <c r="F563" s="230" t="s">
        <v>755</v>
      </c>
      <c r="G563" s="227"/>
      <c r="H563" s="231">
        <v>750</v>
      </c>
      <c r="I563" s="232"/>
      <c r="J563" s="227"/>
      <c r="K563" s="227"/>
      <c r="L563" s="233"/>
      <c r="M563" s="234"/>
      <c r="N563" s="235"/>
      <c r="O563" s="235"/>
      <c r="P563" s="235"/>
      <c r="Q563" s="235"/>
      <c r="R563" s="235"/>
      <c r="S563" s="235"/>
      <c r="T563" s="23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37" t="s">
        <v>161</v>
      </c>
      <c r="AU563" s="237" t="s">
        <v>90</v>
      </c>
      <c r="AV563" s="13" t="s">
        <v>90</v>
      </c>
      <c r="AW563" s="13" t="s">
        <v>42</v>
      </c>
      <c r="AX563" s="13" t="s">
        <v>81</v>
      </c>
      <c r="AY563" s="237" t="s">
        <v>150</v>
      </c>
    </row>
    <row r="564" s="14" customFormat="1">
      <c r="A564" s="14"/>
      <c r="B564" s="238"/>
      <c r="C564" s="239"/>
      <c r="D564" s="228" t="s">
        <v>161</v>
      </c>
      <c r="E564" s="240" t="s">
        <v>41</v>
      </c>
      <c r="F564" s="241" t="s">
        <v>167</v>
      </c>
      <c r="G564" s="239"/>
      <c r="H564" s="242">
        <v>750</v>
      </c>
      <c r="I564" s="243"/>
      <c r="J564" s="239"/>
      <c r="K564" s="239"/>
      <c r="L564" s="244"/>
      <c r="M564" s="245"/>
      <c r="N564" s="246"/>
      <c r="O564" s="246"/>
      <c r="P564" s="246"/>
      <c r="Q564" s="246"/>
      <c r="R564" s="246"/>
      <c r="S564" s="246"/>
      <c r="T564" s="247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48" t="s">
        <v>161</v>
      </c>
      <c r="AU564" s="248" t="s">
        <v>90</v>
      </c>
      <c r="AV564" s="14" t="s">
        <v>157</v>
      </c>
      <c r="AW564" s="14" t="s">
        <v>42</v>
      </c>
      <c r="AX564" s="14" t="s">
        <v>21</v>
      </c>
      <c r="AY564" s="248" t="s">
        <v>150</v>
      </c>
    </row>
    <row r="565" s="2" customFormat="1" ht="33" customHeight="1">
      <c r="A565" s="38"/>
      <c r="B565" s="39"/>
      <c r="C565" s="207" t="s">
        <v>736</v>
      </c>
      <c r="D565" s="207" t="s">
        <v>153</v>
      </c>
      <c r="E565" s="208" t="s">
        <v>756</v>
      </c>
      <c r="F565" s="209" t="s">
        <v>757</v>
      </c>
      <c r="G565" s="210" t="s">
        <v>156</v>
      </c>
      <c r="H565" s="211">
        <v>45000</v>
      </c>
      <c r="I565" s="212"/>
      <c r="J565" s="213">
        <f>ROUND(I565*H565,2)</f>
        <v>0</v>
      </c>
      <c r="K565" s="214"/>
      <c r="L565" s="44"/>
      <c r="M565" s="215" t="s">
        <v>41</v>
      </c>
      <c r="N565" s="216" t="s">
        <v>52</v>
      </c>
      <c r="O565" s="84"/>
      <c r="P565" s="217">
        <f>O565*H565</f>
        <v>0</v>
      </c>
      <c r="Q565" s="217">
        <v>0</v>
      </c>
      <c r="R565" s="217">
        <f>Q565*H565</f>
        <v>0</v>
      </c>
      <c r="S565" s="217">
        <v>0</v>
      </c>
      <c r="T565" s="218">
        <f>S565*H565</f>
        <v>0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19" t="s">
        <v>157</v>
      </c>
      <c r="AT565" s="219" t="s">
        <v>153</v>
      </c>
      <c r="AU565" s="219" t="s">
        <v>90</v>
      </c>
      <c r="AY565" s="16" t="s">
        <v>150</v>
      </c>
      <c r="BE565" s="220">
        <f>IF(N565="základní",J565,0)</f>
        <v>0</v>
      </c>
      <c r="BF565" s="220">
        <f>IF(N565="snížená",J565,0)</f>
        <v>0</v>
      </c>
      <c r="BG565" s="220">
        <f>IF(N565="zákl. přenesená",J565,0)</f>
        <v>0</v>
      </c>
      <c r="BH565" s="220">
        <f>IF(N565="sníž. přenesená",J565,0)</f>
        <v>0</v>
      </c>
      <c r="BI565" s="220">
        <f>IF(N565="nulová",J565,0)</f>
        <v>0</v>
      </c>
      <c r="BJ565" s="16" t="s">
        <v>21</v>
      </c>
      <c r="BK565" s="220">
        <f>ROUND(I565*H565,2)</f>
        <v>0</v>
      </c>
      <c r="BL565" s="16" t="s">
        <v>157</v>
      </c>
      <c r="BM565" s="219" t="s">
        <v>758</v>
      </c>
    </row>
    <row r="566" s="2" customFormat="1">
      <c r="A566" s="38"/>
      <c r="B566" s="39"/>
      <c r="C566" s="40"/>
      <c r="D566" s="221" t="s">
        <v>159</v>
      </c>
      <c r="E566" s="40"/>
      <c r="F566" s="222" t="s">
        <v>759</v>
      </c>
      <c r="G566" s="40"/>
      <c r="H566" s="40"/>
      <c r="I566" s="223"/>
      <c r="J566" s="40"/>
      <c r="K566" s="40"/>
      <c r="L566" s="44"/>
      <c r="M566" s="224"/>
      <c r="N566" s="225"/>
      <c r="O566" s="84"/>
      <c r="P566" s="84"/>
      <c r="Q566" s="84"/>
      <c r="R566" s="84"/>
      <c r="S566" s="84"/>
      <c r="T566" s="85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T566" s="16" t="s">
        <v>159</v>
      </c>
      <c r="AU566" s="16" t="s">
        <v>90</v>
      </c>
    </row>
    <row r="567" s="13" customFormat="1">
      <c r="A567" s="13"/>
      <c r="B567" s="226"/>
      <c r="C567" s="227"/>
      <c r="D567" s="228" t="s">
        <v>161</v>
      </c>
      <c r="E567" s="229" t="s">
        <v>41</v>
      </c>
      <c r="F567" s="230" t="s">
        <v>760</v>
      </c>
      <c r="G567" s="227"/>
      <c r="H567" s="231">
        <v>45000</v>
      </c>
      <c r="I567" s="232"/>
      <c r="J567" s="227"/>
      <c r="K567" s="227"/>
      <c r="L567" s="233"/>
      <c r="M567" s="234"/>
      <c r="N567" s="235"/>
      <c r="O567" s="235"/>
      <c r="P567" s="235"/>
      <c r="Q567" s="235"/>
      <c r="R567" s="235"/>
      <c r="S567" s="235"/>
      <c r="T567" s="23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37" t="s">
        <v>161</v>
      </c>
      <c r="AU567" s="237" t="s">
        <v>90</v>
      </c>
      <c r="AV567" s="13" t="s">
        <v>90</v>
      </c>
      <c r="AW567" s="13" t="s">
        <v>42</v>
      </c>
      <c r="AX567" s="13" t="s">
        <v>81</v>
      </c>
      <c r="AY567" s="237" t="s">
        <v>150</v>
      </c>
    </row>
    <row r="568" s="14" customFormat="1">
      <c r="A568" s="14"/>
      <c r="B568" s="238"/>
      <c r="C568" s="239"/>
      <c r="D568" s="228" t="s">
        <v>161</v>
      </c>
      <c r="E568" s="240" t="s">
        <v>41</v>
      </c>
      <c r="F568" s="241" t="s">
        <v>167</v>
      </c>
      <c r="G568" s="239"/>
      <c r="H568" s="242">
        <v>45000</v>
      </c>
      <c r="I568" s="243"/>
      <c r="J568" s="239"/>
      <c r="K568" s="239"/>
      <c r="L568" s="244"/>
      <c r="M568" s="245"/>
      <c r="N568" s="246"/>
      <c r="O568" s="246"/>
      <c r="P568" s="246"/>
      <c r="Q568" s="246"/>
      <c r="R568" s="246"/>
      <c r="S568" s="246"/>
      <c r="T568" s="247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48" t="s">
        <v>161</v>
      </c>
      <c r="AU568" s="248" t="s">
        <v>90</v>
      </c>
      <c r="AV568" s="14" t="s">
        <v>157</v>
      </c>
      <c r="AW568" s="14" t="s">
        <v>42</v>
      </c>
      <c r="AX568" s="14" t="s">
        <v>21</v>
      </c>
      <c r="AY568" s="248" t="s">
        <v>150</v>
      </c>
    </row>
    <row r="569" s="2" customFormat="1" ht="37.8" customHeight="1">
      <c r="A569" s="38"/>
      <c r="B569" s="39"/>
      <c r="C569" s="207" t="s">
        <v>761</v>
      </c>
      <c r="D569" s="207" t="s">
        <v>153</v>
      </c>
      <c r="E569" s="208" t="s">
        <v>762</v>
      </c>
      <c r="F569" s="209" t="s">
        <v>763</v>
      </c>
      <c r="G569" s="210" t="s">
        <v>156</v>
      </c>
      <c r="H569" s="211">
        <v>750</v>
      </c>
      <c r="I569" s="212"/>
      <c r="J569" s="213">
        <f>ROUND(I569*H569,2)</f>
        <v>0</v>
      </c>
      <c r="K569" s="214"/>
      <c r="L569" s="44"/>
      <c r="M569" s="215" t="s">
        <v>41</v>
      </c>
      <c r="N569" s="216" t="s">
        <v>52</v>
      </c>
      <c r="O569" s="84"/>
      <c r="P569" s="217">
        <f>O569*H569</f>
        <v>0</v>
      </c>
      <c r="Q569" s="217">
        <v>0</v>
      </c>
      <c r="R569" s="217">
        <f>Q569*H569</f>
        <v>0</v>
      </c>
      <c r="S569" s="217">
        <v>0</v>
      </c>
      <c r="T569" s="218">
        <f>S569*H569</f>
        <v>0</v>
      </c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R569" s="219" t="s">
        <v>157</v>
      </c>
      <c r="AT569" s="219" t="s">
        <v>153</v>
      </c>
      <c r="AU569" s="219" t="s">
        <v>90</v>
      </c>
      <c r="AY569" s="16" t="s">
        <v>150</v>
      </c>
      <c r="BE569" s="220">
        <f>IF(N569="základní",J569,0)</f>
        <v>0</v>
      </c>
      <c r="BF569" s="220">
        <f>IF(N569="snížená",J569,0)</f>
        <v>0</v>
      </c>
      <c r="BG569" s="220">
        <f>IF(N569="zákl. přenesená",J569,0)</f>
        <v>0</v>
      </c>
      <c r="BH569" s="220">
        <f>IF(N569="sníž. přenesená",J569,0)</f>
        <v>0</v>
      </c>
      <c r="BI569" s="220">
        <f>IF(N569="nulová",J569,0)</f>
        <v>0</v>
      </c>
      <c r="BJ569" s="16" t="s">
        <v>21</v>
      </c>
      <c r="BK569" s="220">
        <f>ROUND(I569*H569,2)</f>
        <v>0</v>
      </c>
      <c r="BL569" s="16" t="s">
        <v>157</v>
      </c>
      <c r="BM569" s="219" t="s">
        <v>764</v>
      </c>
    </row>
    <row r="570" s="2" customFormat="1">
      <c r="A570" s="38"/>
      <c r="B570" s="39"/>
      <c r="C570" s="40"/>
      <c r="D570" s="221" t="s">
        <v>159</v>
      </c>
      <c r="E570" s="40"/>
      <c r="F570" s="222" t="s">
        <v>765</v>
      </c>
      <c r="G570" s="40"/>
      <c r="H570" s="40"/>
      <c r="I570" s="223"/>
      <c r="J570" s="40"/>
      <c r="K570" s="40"/>
      <c r="L570" s="44"/>
      <c r="M570" s="224"/>
      <c r="N570" s="225"/>
      <c r="O570" s="84"/>
      <c r="P570" s="84"/>
      <c r="Q570" s="84"/>
      <c r="R570" s="84"/>
      <c r="S570" s="84"/>
      <c r="T570" s="85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T570" s="16" t="s">
        <v>159</v>
      </c>
      <c r="AU570" s="16" t="s">
        <v>90</v>
      </c>
    </row>
    <row r="571" s="13" customFormat="1">
      <c r="A571" s="13"/>
      <c r="B571" s="226"/>
      <c r="C571" s="227"/>
      <c r="D571" s="228" t="s">
        <v>161</v>
      </c>
      <c r="E571" s="229" t="s">
        <v>41</v>
      </c>
      <c r="F571" s="230" t="s">
        <v>755</v>
      </c>
      <c r="G571" s="227"/>
      <c r="H571" s="231">
        <v>750</v>
      </c>
      <c r="I571" s="232"/>
      <c r="J571" s="227"/>
      <c r="K571" s="227"/>
      <c r="L571" s="233"/>
      <c r="M571" s="234"/>
      <c r="N571" s="235"/>
      <c r="O571" s="235"/>
      <c r="P571" s="235"/>
      <c r="Q571" s="235"/>
      <c r="R571" s="235"/>
      <c r="S571" s="235"/>
      <c r="T571" s="23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7" t="s">
        <v>161</v>
      </c>
      <c r="AU571" s="237" t="s">
        <v>90</v>
      </c>
      <c r="AV571" s="13" t="s">
        <v>90</v>
      </c>
      <c r="AW571" s="13" t="s">
        <v>42</v>
      </c>
      <c r="AX571" s="13" t="s">
        <v>81</v>
      </c>
      <c r="AY571" s="237" t="s">
        <v>150</v>
      </c>
    </row>
    <row r="572" s="14" customFormat="1">
      <c r="A572" s="14"/>
      <c r="B572" s="238"/>
      <c r="C572" s="239"/>
      <c r="D572" s="228" t="s">
        <v>161</v>
      </c>
      <c r="E572" s="240" t="s">
        <v>41</v>
      </c>
      <c r="F572" s="241" t="s">
        <v>167</v>
      </c>
      <c r="G572" s="239"/>
      <c r="H572" s="242">
        <v>750</v>
      </c>
      <c r="I572" s="243"/>
      <c r="J572" s="239"/>
      <c r="K572" s="239"/>
      <c r="L572" s="244"/>
      <c r="M572" s="245"/>
      <c r="N572" s="246"/>
      <c r="O572" s="246"/>
      <c r="P572" s="246"/>
      <c r="Q572" s="246"/>
      <c r="R572" s="246"/>
      <c r="S572" s="246"/>
      <c r="T572" s="247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48" t="s">
        <v>161</v>
      </c>
      <c r="AU572" s="248" t="s">
        <v>90</v>
      </c>
      <c r="AV572" s="14" t="s">
        <v>157</v>
      </c>
      <c r="AW572" s="14" t="s">
        <v>42</v>
      </c>
      <c r="AX572" s="14" t="s">
        <v>21</v>
      </c>
      <c r="AY572" s="248" t="s">
        <v>150</v>
      </c>
    </row>
    <row r="573" s="2" customFormat="1" ht="16.5" customHeight="1">
      <c r="A573" s="38"/>
      <c r="B573" s="39"/>
      <c r="C573" s="207" t="s">
        <v>766</v>
      </c>
      <c r="D573" s="207" t="s">
        <v>153</v>
      </c>
      <c r="E573" s="208" t="s">
        <v>767</v>
      </c>
      <c r="F573" s="209" t="s">
        <v>768</v>
      </c>
      <c r="G573" s="210" t="s">
        <v>156</v>
      </c>
      <c r="H573" s="211">
        <v>750</v>
      </c>
      <c r="I573" s="212"/>
      <c r="J573" s="213">
        <f>ROUND(I573*H573,2)</f>
        <v>0</v>
      </c>
      <c r="K573" s="214"/>
      <c r="L573" s="44"/>
      <c r="M573" s="215" t="s">
        <v>41</v>
      </c>
      <c r="N573" s="216" t="s">
        <v>52</v>
      </c>
      <c r="O573" s="84"/>
      <c r="P573" s="217">
        <f>O573*H573</f>
        <v>0</v>
      </c>
      <c r="Q573" s="217">
        <v>0</v>
      </c>
      <c r="R573" s="217">
        <f>Q573*H573</f>
        <v>0</v>
      </c>
      <c r="S573" s="217">
        <v>0</v>
      </c>
      <c r="T573" s="218">
        <f>S573*H573</f>
        <v>0</v>
      </c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R573" s="219" t="s">
        <v>157</v>
      </c>
      <c r="AT573" s="219" t="s">
        <v>153</v>
      </c>
      <c r="AU573" s="219" t="s">
        <v>90</v>
      </c>
      <c r="AY573" s="16" t="s">
        <v>150</v>
      </c>
      <c r="BE573" s="220">
        <f>IF(N573="základní",J573,0)</f>
        <v>0</v>
      </c>
      <c r="BF573" s="220">
        <f>IF(N573="snížená",J573,0)</f>
        <v>0</v>
      </c>
      <c r="BG573" s="220">
        <f>IF(N573="zákl. přenesená",J573,0)</f>
        <v>0</v>
      </c>
      <c r="BH573" s="220">
        <f>IF(N573="sníž. přenesená",J573,0)</f>
        <v>0</v>
      </c>
      <c r="BI573" s="220">
        <f>IF(N573="nulová",J573,0)</f>
        <v>0</v>
      </c>
      <c r="BJ573" s="16" t="s">
        <v>21</v>
      </c>
      <c r="BK573" s="220">
        <f>ROUND(I573*H573,2)</f>
        <v>0</v>
      </c>
      <c r="BL573" s="16" t="s">
        <v>157</v>
      </c>
      <c r="BM573" s="219" t="s">
        <v>769</v>
      </c>
    </row>
    <row r="574" s="2" customFormat="1">
      <c r="A574" s="38"/>
      <c r="B574" s="39"/>
      <c r="C574" s="40"/>
      <c r="D574" s="221" t="s">
        <v>159</v>
      </c>
      <c r="E574" s="40"/>
      <c r="F574" s="222" t="s">
        <v>770</v>
      </c>
      <c r="G574" s="40"/>
      <c r="H574" s="40"/>
      <c r="I574" s="223"/>
      <c r="J574" s="40"/>
      <c r="K574" s="40"/>
      <c r="L574" s="44"/>
      <c r="M574" s="224"/>
      <c r="N574" s="225"/>
      <c r="O574" s="84"/>
      <c r="P574" s="84"/>
      <c r="Q574" s="84"/>
      <c r="R574" s="84"/>
      <c r="S574" s="84"/>
      <c r="T574" s="85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T574" s="16" t="s">
        <v>159</v>
      </c>
      <c r="AU574" s="16" t="s">
        <v>90</v>
      </c>
    </row>
    <row r="575" s="13" customFormat="1">
      <c r="A575" s="13"/>
      <c r="B575" s="226"/>
      <c r="C575" s="227"/>
      <c r="D575" s="228" t="s">
        <v>161</v>
      </c>
      <c r="E575" s="229" t="s">
        <v>41</v>
      </c>
      <c r="F575" s="230" t="s">
        <v>755</v>
      </c>
      <c r="G575" s="227"/>
      <c r="H575" s="231">
        <v>750</v>
      </c>
      <c r="I575" s="232"/>
      <c r="J575" s="227"/>
      <c r="K575" s="227"/>
      <c r="L575" s="233"/>
      <c r="M575" s="234"/>
      <c r="N575" s="235"/>
      <c r="O575" s="235"/>
      <c r="P575" s="235"/>
      <c r="Q575" s="235"/>
      <c r="R575" s="235"/>
      <c r="S575" s="235"/>
      <c r="T575" s="23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37" t="s">
        <v>161</v>
      </c>
      <c r="AU575" s="237" t="s">
        <v>90</v>
      </c>
      <c r="AV575" s="13" t="s">
        <v>90</v>
      </c>
      <c r="AW575" s="13" t="s">
        <v>42</v>
      </c>
      <c r="AX575" s="13" t="s">
        <v>81</v>
      </c>
      <c r="AY575" s="237" t="s">
        <v>150</v>
      </c>
    </row>
    <row r="576" s="14" customFormat="1">
      <c r="A576" s="14"/>
      <c r="B576" s="238"/>
      <c r="C576" s="239"/>
      <c r="D576" s="228" t="s">
        <v>161</v>
      </c>
      <c r="E576" s="240" t="s">
        <v>41</v>
      </c>
      <c r="F576" s="241" t="s">
        <v>167</v>
      </c>
      <c r="G576" s="239"/>
      <c r="H576" s="242">
        <v>750</v>
      </c>
      <c r="I576" s="243"/>
      <c r="J576" s="239"/>
      <c r="K576" s="239"/>
      <c r="L576" s="244"/>
      <c r="M576" s="245"/>
      <c r="N576" s="246"/>
      <c r="O576" s="246"/>
      <c r="P576" s="246"/>
      <c r="Q576" s="246"/>
      <c r="R576" s="246"/>
      <c r="S576" s="246"/>
      <c r="T576" s="247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48" t="s">
        <v>161</v>
      </c>
      <c r="AU576" s="248" t="s">
        <v>90</v>
      </c>
      <c r="AV576" s="14" t="s">
        <v>157</v>
      </c>
      <c r="AW576" s="14" t="s">
        <v>42</v>
      </c>
      <c r="AX576" s="14" t="s">
        <v>21</v>
      </c>
      <c r="AY576" s="248" t="s">
        <v>150</v>
      </c>
    </row>
    <row r="577" s="2" customFormat="1" ht="21.75" customHeight="1">
      <c r="A577" s="38"/>
      <c r="B577" s="39"/>
      <c r="C577" s="207" t="s">
        <v>771</v>
      </c>
      <c r="D577" s="207" t="s">
        <v>153</v>
      </c>
      <c r="E577" s="208" t="s">
        <v>772</v>
      </c>
      <c r="F577" s="209" t="s">
        <v>773</v>
      </c>
      <c r="G577" s="210" t="s">
        <v>156</v>
      </c>
      <c r="H577" s="211">
        <v>45000</v>
      </c>
      <c r="I577" s="212"/>
      <c r="J577" s="213">
        <f>ROUND(I577*H577,2)</f>
        <v>0</v>
      </c>
      <c r="K577" s="214"/>
      <c r="L577" s="44"/>
      <c r="M577" s="215" t="s">
        <v>41</v>
      </c>
      <c r="N577" s="216" t="s">
        <v>52</v>
      </c>
      <c r="O577" s="84"/>
      <c r="P577" s="217">
        <f>O577*H577</f>
        <v>0</v>
      </c>
      <c r="Q577" s="217">
        <v>0</v>
      </c>
      <c r="R577" s="217">
        <f>Q577*H577</f>
        <v>0</v>
      </c>
      <c r="S577" s="217">
        <v>0</v>
      </c>
      <c r="T577" s="218">
        <f>S577*H577</f>
        <v>0</v>
      </c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R577" s="219" t="s">
        <v>157</v>
      </c>
      <c r="AT577" s="219" t="s">
        <v>153</v>
      </c>
      <c r="AU577" s="219" t="s">
        <v>90</v>
      </c>
      <c r="AY577" s="16" t="s">
        <v>150</v>
      </c>
      <c r="BE577" s="220">
        <f>IF(N577="základní",J577,0)</f>
        <v>0</v>
      </c>
      <c r="BF577" s="220">
        <f>IF(N577="snížená",J577,0)</f>
        <v>0</v>
      </c>
      <c r="BG577" s="220">
        <f>IF(N577="zákl. přenesená",J577,0)</f>
        <v>0</v>
      </c>
      <c r="BH577" s="220">
        <f>IF(N577="sníž. přenesená",J577,0)</f>
        <v>0</v>
      </c>
      <c r="BI577" s="220">
        <f>IF(N577="nulová",J577,0)</f>
        <v>0</v>
      </c>
      <c r="BJ577" s="16" t="s">
        <v>21</v>
      </c>
      <c r="BK577" s="220">
        <f>ROUND(I577*H577,2)</f>
        <v>0</v>
      </c>
      <c r="BL577" s="16" t="s">
        <v>157</v>
      </c>
      <c r="BM577" s="219" t="s">
        <v>774</v>
      </c>
    </row>
    <row r="578" s="2" customFormat="1">
      <c r="A578" s="38"/>
      <c r="B578" s="39"/>
      <c r="C578" s="40"/>
      <c r="D578" s="221" t="s">
        <v>159</v>
      </c>
      <c r="E578" s="40"/>
      <c r="F578" s="222" t="s">
        <v>775</v>
      </c>
      <c r="G578" s="40"/>
      <c r="H578" s="40"/>
      <c r="I578" s="223"/>
      <c r="J578" s="40"/>
      <c r="K578" s="40"/>
      <c r="L578" s="44"/>
      <c r="M578" s="224"/>
      <c r="N578" s="225"/>
      <c r="O578" s="84"/>
      <c r="P578" s="84"/>
      <c r="Q578" s="84"/>
      <c r="R578" s="84"/>
      <c r="S578" s="84"/>
      <c r="T578" s="85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T578" s="16" t="s">
        <v>159</v>
      </c>
      <c r="AU578" s="16" t="s">
        <v>90</v>
      </c>
    </row>
    <row r="579" s="13" customFormat="1">
      <c r="A579" s="13"/>
      <c r="B579" s="226"/>
      <c r="C579" s="227"/>
      <c r="D579" s="228" t="s">
        <v>161</v>
      </c>
      <c r="E579" s="229" t="s">
        <v>41</v>
      </c>
      <c r="F579" s="230" t="s">
        <v>760</v>
      </c>
      <c r="G579" s="227"/>
      <c r="H579" s="231">
        <v>45000</v>
      </c>
      <c r="I579" s="232"/>
      <c r="J579" s="227"/>
      <c r="K579" s="227"/>
      <c r="L579" s="233"/>
      <c r="M579" s="234"/>
      <c r="N579" s="235"/>
      <c r="O579" s="235"/>
      <c r="P579" s="235"/>
      <c r="Q579" s="235"/>
      <c r="R579" s="235"/>
      <c r="S579" s="235"/>
      <c r="T579" s="236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37" t="s">
        <v>161</v>
      </c>
      <c r="AU579" s="237" t="s">
        <v>90</v>
      </c>
      <c r="AV579" s="13" t="s">
        <v>90</v>
      </c>
      <c r="AW579" s="13" t="s">
        <v>42</v>
      </c>
      <c r="AX579" s="13" t="s">
        <v>81</v>
      </c>
      <c r="AY579" s="237" t="s">
        <v>150</v>
      </c>
    </row>
    <row r="580" s="14" customFormat="1">
      <c r="A580" s="14"/>
      <c r="B580" s="238"/>
      <c r="C580" s="239"/>
      <c r="D580" s="228" t="s">
        <v>161</v>
      </c>
      <c r="E580" s="240" t="s">
        <v>41</v>
      </c>
      <c r="F580" s="241" t="s">
        <v>167</v>
      </c>
      <c r="G580" s="239"/>
      <c r="H580" s="242">
        <v>45000</v>
      </c>
      <c r="I580" s="243"/>
      <c r="J580" s="239"/>
      <c r="K580" s="239"/>
      <c r="L580" s="244"/>
      <c r="M580" s="245"/>
      <c r="N580" s="246"/>
      <c r="O580" s="246"/>
      <c r="P580" s="246"/>
      <c r="Q580" s="246"/>
      <c r="R580" s="246"/>
      <c r="S580" s="246"/>
      <c r="T580" s="247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48" t="s">
        <v>161</v>
      </c>
      <c r="AU580" s="248" t="s">
        <v>90</v>
      </c>
      <c r="AV580" s="14" t="s">
        <v>157</v>
      </c>
      <c r="AW580" s="14" t="s">
        <v>42</v>
      </c>
      <c r="AX580" s="14" t="s">
        <v>21</v>
      </c>
      <c r="AY580" s="248" t="s">
        <v>150</v>
      </c>
    </row>
    <row r="581" s="2" customFormat="1" ht="21.75" customHeight="1">
      <c r="A581" s="38"/>
      <c r="B581" s="39"/>
      <c r="C581" s="207" t="s">
        <v>776</v>
      </c>
      <c r="D581" s="207" t="s">
        <v>153</v>
      </c>
      <c r="E581" s="208" t="s">
        <v>777</v>
      </c>
      <c r="F581" s="209" t="s">
        <v>778</v>
      </c>
      <c r="G581" s="210" t="s">
        <v>156</v>
      </c>
      <c r="H581" s="211">
        <v>750</v>
      </c>
      <c r="I581" s="212"/>
      <c r="J581" s="213">
        <f>ROUND(I581*H581,2)</f>
        <v>0</v>
      </c>
      <c r="K581" s="214"/>
      <c r="L581" s="44"/>
      <c r="M581" s="215" t="s">
        <v>41</v>
      </c>
      <c r="N581" s="216" t="s">
        <v>52</v>
      </c>
      <c r="O581" s="84"/>
      <c r="P581" s="217">
        <f>O581*H581</f>
        <v>0</v>
      </c>
      <c r="Q581" s="217">
        <v>0</v>
      </c>
      <c r="R581" s="217">
        <f>Q581*H581</f>
        <v>0</v>
      </c>
      <c r="S581" s="217">
        <v>0</v>
      </c>
      <c r="T581" s="218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19" t="s">
        <v>157</v>
      </c>
      <c r="AT581" s="219" t="s">
        <v>153</v>
      </c>
      <c r="AU581" s="219" t="s">
        <v>90</v>
      </c>
      <c r="AY581" s="16" t="s">
        <v>150</v>
      </c>
      <c r="BE581" s="220">
        <f>IF(N581="základní",J581,0)</f>
        <v>0</v>
      </c>
      <c r="BF581" s="220">
        <f>IF(N581="snížená",J581,0)</f>
        <v>0</v>
      </c>
      <c r="BG581" s="220">
        <f>IF(N581="zákl. přenesená",J581,0)</f>
        <v>0</v>
      </c>
      <c r="BH581" s="220">
        <f>IF(N581="sníž. přenesená",J581,0)</f>
        <v>0</v>
      </c>
      <c r="BI581" s="220">
        <f>IF(N581="nulová",J581,0)</f>
        <v>0</v>
      </c>
      <c r="BJ581" s="16" t="s">
        <v>21</v>
      </c>
      <c r="BK581" s="220">
        <f>ROUND(I581*H581,2)</f>
        <v>0</v>
      </c>
      <c r="BL581" s="16" t="s">
        <v>157</v>
      </c>
      <c r="BM581" s="219" t="s">
        <v>779</v>
      </c>
    </row>
    <row r="582" s="2" customFormat="1">
      <c r="A582" s="38"/>
      <c r="B582" s="39"/>
      <c r="C582" s="40"/>
      <c r="D582" s="221" t="s">
        <v>159</v>
      </c>
      <c r="E582" s="40"/>
      <c r="F582" s="222" t="s">
        <v>780</v>
      </c>
      <c r="G582" s="40"/>
      <c r="H582" s="40"/>
      <c r="I582" s="223"/>
      <c r="J582" s="40"/>
      <c r="K582" s="40"/>
      <c r="L582" s="44"/>
      <c r="M582" s="224"/>
      <c r="N582" s="225"/>
      <c r="O582" s="84"/>
      <c r="P582" s="84"/>
      <c r="Q582" s="84"/>
      <c r="R582" s="84"/>
      <c r="S582" s="84"/>
      <c r="T582" s="85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159</v>
      </c>
      <c r="AU582" s="16" t="s">
        <v>90</v>
      </c>
    </row>
    <row r="583" s="13" customFormat="1">
      <c r="A583" s="13"/>
      <c r="B583" s="226"/>
      <c r="C583" s="227"/>
      <c r="D583" s="228" t="s">
        <v>161</v>
      </c>
      <c r="E583" s="229" t="s">
        <v>41</v>
      </c>
      <c r="F583" s="230" t="s">
        <v>755</v>
      </c>
      <c r="G583" s="227"/>
      <c r="H583" s="231">
        <v>750</v>
      </c>
      <c r="I583" s="232"/>
      <c r="J583" s="227"/>
      <c r="K583" s="227"/>
      <c r="L583" s="233"/>
      <c r="M583" s="234"/>
      <c r="N583" s="235"/>
      <c r="O583" s="235"/>
      <c r="P583" s="235"/>
      <c r="Q583" s="235"/>
      <c r="R583" s="235"/>
      <c r="S583" s="235"/>
      <c r="T583" s="23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37" t="s">
        <v>161</v>
      </c>
      <c r="AU583" s="237" t="s">
        <v>90</v>
      </c>
      <c r="AV583" s="13" t="s">
        <v>90</v>
      </c>
      <c r="AW583" s="13" t="s">
        <v>42</v>
      </c>
      <c r="AX583" s="13" t="s">
        <v>81</v>
      </c>
      <c r="AY583" s="237" t="s">
        <v>150</v>
      </c>
    </row>
    <row r="584" s="14" customFormat="1">
      <c r="A584" s="14"/>
      <c r="B584" s="238"/>
      <c r="C584" s="239"/>
      <c r="D584" s="228" t="s">
        <v>161</v>
      </c>
      <c r="E584" s="240" t="s">
        <v>41</v>
      </c>
      <c r="F584" s="241" t="s">
        <v>167</v>
      </c>
      <c r="G584" s="239"/>
      <c r="H584" s="242">
        <v>750</v>
      </c>
      <c r="I584" s="243"/>
      <c r="J584" s="239"/>
      <c r="K584" s="239"/>
      <c r="L584" s="244"/>
      <c r="M584" s="245"/>
      <c r="N584" s="246"/>
      <c r="O584" s="246"/>
      <c r="P584" s="246"/>
      <c r="Q584" s="246"/>
      <c r="R584" s="246"/>
      <c r="S584" s="246"/>
      <c r="T584" s="247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48" t="s">
        <v>161</v>
      </c>
      <c r="AU584" s="248" t="s">
        <v>90</v>
      </c>
      <c r="AV584" s="14" t="s">
        <v>157</v>
      </c>
      <c r="AW584" s="14" t="s">
        <v>42</v>
      </c>
      <c r="AX584" s="14" t="s">
        <v>21</v>
      </c>
      <c r="AY584" s="248" t="s">
        <v>150</v>
      </c>
    </row>
    <row r="585" s="2" customFormat="1" ht="24.15" customHeight="1">
      <c r="A585" s="38"/>
      <c r="B585" s="39"/>
      <c r="C585" s="207" t="s">
        <v>781</v>
      </c>
      <c r="D585" s="207" t="s">
        <v>153</v>
      </c>
      <c r="E585" s="208" t="s">
        <v>739</v>
      </c>
      <c r="F585" s="209" t="s">
        <v>740</v>
      </c>
      <c r="G585" s="210" t="s">
        <v>182</v>
      </c>
      <c r="H585" s="211">
        <v>6.7199999999999998</v>
      </c>
      <c r="I585" s="212"/>
      <c r="J585" s="213">
        <f>ROUND(I585*H585,2)</f>
        <v>0</v>
      </c>
      <c r="K585" s="214"/>
      <c r="L585" s="44"/>
      <c r="M585" s="215" t="s">
        <v>41</v>
      </c>
      <c r="N585" s="216" t="s">
        <v>52</v>
      </c>
      <c r="O585" s="84"/>
      <c r="P585" s="217">
        <f>O585*H585</f>
        <v>0</v>
      </c>
      <c r="Q585" s="217">
        <v>0.01804</v>
      </c>
      <c r="R585" s="217">
        <f>Q585*H585</f>
        <v>0.1212288</v>
      </c>
      <c r="S585" s="217">
        <v>0</v>
      </c>
      <c r="T585" s="218">
        <f>S585*H585</f>
        <v>0</v>
      </c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R585" s="219" t="s">
        <v>157</v>
      </c>
      <c r="AT585" s="219" t="s">
        <v>153</v>
      </c>
      <c r="AU585" s="219" t="s">
        <v>90</v>
      </c>
      <c r="AY585" s="16" t="s">
        <v>150</v>
      </c>
      <c r="BE585" s="220">
        <f>IF(N585="základní",J585,0)</f>
        <v>0</v>
      </c>
      <c r="BF585" s="220">
        <f>IF(N585="snížená",J585,0)</f>
        <v>0</v>
      </c>
      <c r="BG585" s="220">
        <f>IF(N585="zákl. přenesená",J585,0)</f>
        <v>0</v>
      </c>
      <c r="BH585" s="220">
        <f>IF(N585="sníž. přenesená",J585,0)</f>
        <v>0</v>
      </c>
      <c r="BI585" s="220">
        <f>IF(N585="nulová",J585,0)</f>
        <v>0</v>
      </c>
      <c r="BJ585" s="16" t="s">
        <v>21</v>
      </c>
      <c r="BK585" s="220">
        <f>ROUND(I585*H585,2)</f>
        <v>0</v>
      </c>
      <c r="BL585" s="16" t="s">
        <v>157</v>
      </c>
      <c r="BM585" s="219" t="s">
        <v>782</v>
      </c>
    </row>
    <row r="586" s="2" customFormat="1">
      <c r="A586" s="38"/>
      <c r="B586" s="39"/>
      <c r="C586" s="40"/>
      <c r="D586" s="221" t="s">
        <v>159</v>
      </c>
      <c r="E586" s="40"/>
      <c r="F586" s="222" t="s">
        <v>742</v>
      </c>
      <c r="G586" s="40"/>
      <c r="H586" s="40"/>
      <c r="I586" s="223"/>
      <c r="J586" s="40"/>
      <c r="K586" s="40"/>
      <c r="L586" s="44"/>
      <c r="M586" s="224"/>
      <c r="N586" s="225"/>
      <c r="O586" s="84"/>
      <c r="P586" s="84"/>
      <c r="Q586" s="84"/>
      <c r="R586" s="84"/>
      <c r="S586" s="84"/>
      <c r="T586" s="85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T586" s="16" t="s">
        <v>159</v>
      </c>
      <c r="AU586" s="16" t="s">
        <v>90</v>
      </c>
    </row>
    <row r="587" s="13" customFormat="1">
      <c r="A587" s="13"/>
      <c r="B587" s="226"/>
      <c r="C587" s="227"/>
      <c r="D587" s="228" t="s">
        <v>161</v>
      </c>
      <c r="E587" s="229" t="s">
        <v>41</v>
      </c>
      <c r="F587" s="230" t="s">
        <v>783</v>
      </c>
      <c r="G587" s="227"/>
      <c r="H587" s="231">
        <v>6.7199999999999998</v>
      </c>
      <c r="I587" s="232"/>
      <c r="J587" s="227"/>
      <c r="K587" s="227"/>
      <c r="L587" s="233"/>
      <c r="M587" s="234"/>
      <c r="N587" s="235"/>
      <c r="O587" s="235"/>
      <c r="P587" s="235"/>
      <c r="Q587" s="235"/>
      <c r="R587" s="235"/>
      <c r="S587" s="235"/>
      <c r="T587" s="23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37" t="s">
        <v>161</v>
      </c>
      <c r="AU587" s="237" t="s">
        <v>90</v>
      </c>
      <c r="AV587" s="13" t="s">
        <v>90</v>
      </c>
      <c r="AW587" s="13" t="s">
        <v>42</v>
      </c>
      <c r="AX587" s="13" t="s">
        <v>81</v>
      </c>
      <c r="AY587" s="237" t="s">
        <v>150</v>
      </c>
    </row>
    <row r="588" s="14" customFormat="1">
      <c r="A588" s="14"/>
      <c r="B588" s="238"/>
      <c r="C588" s="239"/>
      <c r="D588" s="228" t="s">
        <v>161</v>
      </c>
      <c r="E588" s="240" t="s">
        <v>41</v>
      </c>
      <c r="F588" s="241" t="s">
        <v>167</v>
      </c>
      <c r="G588" s="239"/>
      <c r="H588" s="242">
        <v>6.7199999999999998</v>
      </c>
      <c r="I588" s="243"/>
      <c r="J588" s="239"/>
      <c r="K588" s="239"/>
      <c r="L588" s="244"/>
      <c r="M588" s="245"/>
      <c r="N588" s="246"/>
      <c r="O588" s="246"/>
      <c r="P588" s="246"/>
      <c r="Q588" s="246"/>
      <c r="R588" s="246"/>
      <c r="S588" s="246"/>
      <c r="T588" s="247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48" t="s">
        <v>161</v>
      </c>
      <c r="AU588" s="248" t="s">
        <v>90</v>
      </c>
      <c r="AV588" s="14" t="s">
        <v>157</v>
      </c>
      <c r="AW588" s="14" t="s">
        <v>42</v>
      </c>
      <c r="AX588" s="14" t="s">
        <v>21</v>
      </c>
      <c r="AY588" s="248" t="s">
        <v>150</v>
      </c>
    </row>
    <row r="589" s="2" customFormat="1" ht="16.5" customHeight="1">
      <c r="A589" s="38"/>
      <c r="B589" s="39"/>
      <c r="C589" s="207" t="s">
        <v>784</v>
      </c>
      <c r="D589" s="207" t="s">
        <v>153</v>
      </c>
      <c r="E589" s="208" t="s">
        <v>785</v>
      </c>
      <c r="F589" s="209" t="s">
        <v>786</v>
      </c>
      <c r="G589" s="210" t="s">
        <v>182</v>
      </c>
      <c r="H589" s="211">
        <v>22</v>
      </c>
      <c r="I589" s="212"/>
      <c r="J589" s="213">
        <f>ROUND(I589*H589,2)</f>
        <v>0</v>
      </c>
      <c r="K589" s="214"/>
      <c r="L589" s="44"/>
      <c r="M589" s="215" t="s">
        <v>41</v>
      </c>
      <c r="N589" s="216" t="s">
        <v>52</v>
      </c>
      <c r="O589" s="84"/>
      <c r="P589" s="217">
        <f>O589*H589</f>
        <v>0</v>
      </c>
      <c r="Q589" s="217">
        <v>0</v>
      </c>
      <c r="R589" s="217">
        <f>Q589*H589</f>
        <v>0</v>
      </c>
      <c r="S589" s="217">
        <v>0</v>
      </c>
      <c r="T589" s="218">
        <f>S589*H589</f>
        <v>0</v>
      </c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R589" s="219" t="s">
        <v>157</v>
      </c>
      <c r="AT589" s="219" t="s">
        <v>153</v>
      </c>
      <c r="AU589" s="219" t="s">
        <v>90</v>
      </c>
      <c r="AY589" s="16" t="s">
        <v>150</v>
      </c>
      <c r="BE589" s="220">
        <f>IF(N589="základní",J589,0)</f>
        <v>0</v>
      </c>
      <c r="BF589" s="220">
        <f>IF(N589="snížená",J589,0)</f>
        <v>0</v>
      </c>
      <c r="BG589" s="220">
        <f>IF(N589="zákl. přenesená",J589,0)</f>
        <v>0</v>
      </c>
      <c r="BH589" s="220">
        <f>IF(N589="sníž. přenesená",J589,0)</f>
        <v>0</v>
      </c>
      <c r="BI589" s="220">
        <f>IF(N589="nulová",J589,0)</f>
        <v>0</v>
      </c>
      <c r="BJ589" s="16" t="s">
        <v>21</v>
      </c>
      <c r="BK589" s="220">
        <f>ROUND(I589*H589,2)</f>
        <v>0</v>
      </c>
      <c r="BL589" s="16" t="s">
        <v>157</v>
      </c>
      <c r="BM589" s="219" t="s">
        <v>787</v>
      </c>
    </row>
    <row r="590" s="13" customFormat="1">
      <c r="A590" s="13"/>
      <c r="B590" s="226"/>
      <c r="C590" s="227"/>
      <c r="D590" s="228" t="s">
        <v>161</v>
      </c>
      <c r="E590" s="229" t="s">
        <v>41</v>
      </c>
      <c r="F590" s="230" t="s">
        <v>318</v>
      </c>
      <c r="G590" s="227"/>
      <c r="H590" s="231">
        <v>22</v>
      </c>
      <c r="I590" s="232"/>
      <c r="J590" s="227"/>
      <c r="K590" s="227"/>
      <c r="L590" s="233"/>
      <c r="M590" s="234"/>
      <c r="N590" s="235"/>
      <c r="O590" s="235"/>
      <c r="P590" s="235"/>
      <c r="Q590" s="235"/>
      <c r="R590" s="235"/>
      <c r="S590" s="235"/>
      <c r="T590" s="23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37" t="s">
        <v>161</v>
      </c>
      <c r="AU590" s="237" t="s">
        <v>90</v>
      </c>
      <c r="AV590" s="13" t="s">
        <v>90</v>
      </c>
      <c r="AW590" s="13" t="s">
        <v>42</v>
      </c>
      <c r="AX590" s="13" t="s">
        <v>81</v>
      </c>
      <c r="AY590" s="237" t="s">
        <v>150</v>
      </c>
    </row>
    <row r="591" s="14" customFormat="1">
      <c r="A591" s="14"/>
      <c r="B591" s="238"/>
      <c r="C591" s="239"/>
      <c r="D591" s="228" t="s">
        <v>161</v>
      </c>
      <c r="E591" s="240" t="s">
        <v>41</v>
      </c>
      <c r="F591" s="241" t="s">
        <v>167</v>
      </c>
      <c r="G591" s="239"/>
      <c r="H591" s="242">
        <v>22</v>
      </c>
      <c r="I591" s="243"/>
      <c r="J591" s="239"/>
      <c r="K591" s="239"/>
      <c r="L591" s="244"/>
      <c r="M591" s="245"/>
      <c r="N591" s="246"/>
      <c r="O591" s="246"/>
      <c r="P591" s="246"/>
      <c r="Q591" s="246"/>
      <c r="R591" s="246"/>
      <c r="S591" s="246"/>
      <c r="T591" s="247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48" t="s">
        <v>161</v>
      </c>
      <c r="AU591" s="248" t="s">
        <v>90</v>
      </c>
      <c r="AV591" s="14" t="s">
        <v>157</v>
      </c>
      <c r="AW591" s="14" t="s">
        <v>42</v>
      </c>
      <c r="AX591" s="14" t="s">
        <v>21</v>
      </c>
      <c r="AY591" s="248" t="s">
        <v>150</v>
      </c>
    </row>
    <row r="592" s="2" customFormat="1" ht="24.15" customHeight="1">
      <c r="A592" s="38"/>
      <c r="B592" s="39"/>
      <c r="C592" s="207" t="s">
        <v>788</v>
      </c>
      <c r="D592" s="207" t="s">
        <v>153</v>
      </c>
      <c r="E592" s="208" t="s">
        <v>789</v>
      </c>
      <c r="F592" s="209" t="s">
        <v>790</v>
      </c>
      <c r="G592" s="210" t="s">
        <v>156</v>
      </c>
      <c r="H592" s="211">
        <v>416.78100000000001</v>
      </c>
      <c r="I592" s="212"/>
      <c r="J592" s="213">
        <f>ROUND(I592*H592,2)</f>
        <v>0</v>
      </c>
      <c r="K592" s="214"/>
      <c r="L592" s="44"/>
      <c r="M592" s="215" t="s">
        <v>41</v>
      </c>
      <c r="N592" s="216" t="s">
        <v>52</v>
      </c>
      <c r="O592" s="84"/>
      <c r="P592" s="217">
        <f>O592*H592</f>
        <v>0</v>
      </c>
      <c r="Q592" s="217">
        <v>4.0000000000000003E-05</v>
      </c>
      <c r="R592" s="217">
        <f>Q592*H592</f>
        <v>0.01667124</v>
      </c>
      <c r="S592" s="217">
        <v>0</v>
      </c>
      <c r="T592" s="218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19" t="s">
        <v>157</v>
      </c>
      <c r="AT592" s="219" t="s">
        <v>153</v>
      </c>
      <c r="AU592" s="219" t="s">
        <v>90</v>
      </c>
      <c r="AY592" s="16" t="s">
        <v>150</v>
      </c>
      <c r="BE592" s="220">
        <f>IF(N592="základní",J592,0)</f>
        <v>0</v>
      </c>
      <c r="BF592" s="220">
        <f>IF(N592="snížená",J592,0)</f>
        <v>0</v>
      </c>
      <c r="BG592" s="220">
        <f>IF(N592="zákl. přenesená",J592,0)</f>
        <v>0</v>
      </c>
      <c r="BH592" s="220">
        <f>IF(N592="sníž. přenesená",J592,0)</f>
        <v>0</v>
      </c>
      <c r="BI592" s="220">
        <f>IF(N592="nulová",J592,0)</f>
        <v>0</v>
      </c>
      <c r="BJ592" s="16" t="s">
        <v>21</v>
      </c>
      <c r="BK592" s="220">
        <f>ROUND(I592*H592,2)</f>
        <v>0</v>
      </c>
      <c r="BL592" s="16" t="s">
        <v>157</v>
      </c>
      <c r="BM592" s="219" t="s">
        <v>791</v>
      </c>
    </row>
    <row r="593" s="2" customFormat="1">
      <c r="A593" s="38"/>
      <c r="B593" s="39"/>
      <c r="C593" s="40"/>
      <c r="D593" s="221" t="s">
        <v>159</v>
      </c>
      <c r="E593" s="40"/>
      <c r="F593" s="222" t="s">
        <v>792</v>
      </c>
      <c r="G593" s="40"/>
      <c r="H593" s="40"/>
      <c r="I593" s="223"/>
      <c r="J593" s="40"/>
      <c r="K593" s="40"/>
      <c r="L593" s="44"/>
      <c r="M593" s="224"/>
      <c r="N593" s="225"/>
      <c r="O593" s="84"/>
      <c r="P593" s="84"/>
      <c r="Q593" s="84"/>
      <c r="R593" s="84"/>
      <c r="S593" s="84"/>
      <c r="T593" s="85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T593" s="16" t="s">
        <v>159</v>
      </c>
      <c r="AU593" s="16" t="s">
        <v>90</v>
      </c>
    </row>
    <row r="594" s="13" customFormat="1">
      <c r="A594" s="13"/>
      <c r="B594" s="226"/>
      <c r="C594" s="227"/>
      <c r="D594" s="228" t="s">
        <v>161</v>
      </c>
      <c r="E594" s="229" t="s">
        <v>41</v>
      </c>
      <c r="F594" s="230" t="s">
        <v>280</v>
      </c>
      <c r="G594" s="227"/>
      <c r="H594" s="231">
        <v>7.6790000000000003</v>
      </c>
      <c r="I594" s="232"/>
      <c r="J594" s="227"/>
      <c r="K594" s="227"/>
      <c r="L594" s="233"/>
      <c r="M594" s="234"/>
      <c r="N594" s="235"/>
      <c r="O594" s="235"/>
      <c r="P594" s="235"/>
      <c r="Q594" s="235"/>
      <c r="R594" s="235"/>
      <c r="S594" s="235"/>
      <c r="T594" s="23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37" t="s">
        <v>161</v>
      </c>
      <c r="AU594" s="237" t="s">
        <v>90</v>
      </c>
      <c r="AV594" s="13" t="s">
        <v>90</v>
      </c>
      <c r="AW594" s="13" t="s">
        <v>42</v>
      </c>
      <c r="AX594" s="13" t="s">
        <v>81</v>
      </c>
      <c r="AY594" s="237" t="s">
        <v>150</v>
      </c>
    </row>
    <row r="595" s="13" customFormat="1">
      <c r="A595" s="13"/>
      <c r="B595" s="226"/>
      <c r="C595" s="227"/>
      <c r="D595" s="228" t="s">
        <v>161</v>
      </c>
      <c r="E595" s="229" t="s">
        <v>41</v>
      </c>
      <c r="F595" s="230" t="s">
        <v>281</v>
      </c>
      <c r="G595" s="227"/>
      <c r="H595" s="231">
        <v>20.523</v>
      </c>
      <c r="I595" s="232"/>
      <c r="J595" s="227"/>
      <c r="K595" s="227"/>
      <c r="L595" s="233"/>
      <c r="M595" s="234"/>
      <c r="N595" s="235"/>
      <c r="O595" s="235"/>
      <c r="P595" s="235"/>
      <c r="Q595" s="235"/>
      <c r="R595" s="235"/>
      <c r="S595" s="235"/>
      <c r="T595" s="236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37" t="s">
        <v>161</v>
      </c>
      <c r="AU595" s="237" t="s">
        <v>90</v>
      </c>
      <c r="AV595" s="13" t="s">
        <v>90</v>
      </c>
      <c r="AW595" s="13" t="s">
        <v>42</v>
      </c>
      <c r="AX595" s="13" t="s">
        <v>81</v>
      </c>
      <c r="AY595" s="237" t="s">
        <v>150</v>
      </c>
    </row>
    <row r="596" s="13" customFormat="1">
      <c r="A596" s="13"/>
      <c r="B596" s="226"/>
      <c r="C596" s="227"/>
      <c r="D596" s="228" t="s">
        <v>161</v>
      </c>
      <c r="E596" s="229" t="s">
        <v>41</v>
      </c>
      <c r="F596" s="230" t="s">
        <v>282</v>
      </c>
      <c r="G596" s="227"/>
      <c r="H596" s="231">
        <v>7.569</v>
      </c>
      <c r="I596" s="232"/>
      <c r="J596" s="227"/>
      <c r="K596" s="227"/>
      <c r="L596" s="233"/>
      <c r="M596" s="234"/>
      <c r="N596" s="235"/>
      <c r="O596" s="235"/>
      <c r="P596" s="235"/>
      <c r="Q596" s="235"/>
      <c r="R596" s="235"/>
      <c r="S596" s="235"/>
      <c r="T596" s="236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37" t="s">
        <v>161</v>
      </c>
      <c r="AU596" s="237" t="s">
        <v>90</v>
      </c>
      <c r="AV596" s="13" t="s">
        <v>90</v>
      </c>
      <c r="AW596" s="13" t="s">
        <v>42</v>
      </c>
      <c r="AX596" s="13" t="s">
        <v>81</v>
      </c>
      <c r="AY596" s="237" t="s">
        <v>150</v>
      </c>
    </row>
    <row r="597" s="13" customFormat="1">
      <c r="A597" s="13"/>
      <c r="B597" s="226"/>
      <c r="C597" s="227"/>
      <c r="D597" s="228" t="s">
        <v>161</v>
      </c>
      <c r="E597" s="229" t="s">
        <v>41</v>
      </c>
      <c r="F597" s="230" t="s">
        <v>304</v>
      </c>
      <c r="G597" s="227"/>
      <c r="H597" s="231">
        <v>46.920000000000002</v>
      </c>
      <c r="I597" s="232"/>
      <c r="J597" s="227"/>
      <c r="K597" s="227"/>
      <c r="L597" s="233"/>
      <c r="M597" s="234"/>
      <c r="N597" s="235"/>
      <c r="O597" s="235"/>
      <c r="P597" s="235"/>
      <c r="Q597" s="235"/>
      <c r="R597" s="235"/>
      <c r="S597" s="235"/>
      <c r="T597" s="23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37" t="s">
        <v>161</v>
      </c>
      <c r="AU597" s="237" t="s">
        <v>90</v>
      </c>
      <c r="AV597" s="13" t="s">
        <v>90</v>
      </c>
      <c r="AW597" s="13" t="s">
        <v>42</v>
      </c>
      <c r="AX597" s="13" t="s">
        <v>81</v>
      </c>
      <c r="AY597" s="237" t="s">
        <v>150</v>
      </c>
    </row>
    <row r="598" s="13" customFormat="1">
      <c r="A598" s="13"/>
      <c r="B598" s="226"/>
      <c r="C598" s="227"/>
      <c r="D598" s="228" t="s">
        <v>161</v>
      </c>
      <c r="E598" s="229" t="s">
        <v>41</v>
      </c>
      <c r="F598" s="230" t="s">
        <v>793</v>
      </c>
      <c r="G598" s="227"/>
      <c r="H598" s="231">
        <v>115.06999999999999</v>
      </c>
      <c r="I598" s="232"/>
      <c r="J598" s="227"/>
      <c r="K598" s="227"/>
      <c r="L598" s="233"/>
      <c r="M598" s="234"/>
      <c r="N598" s="235"/>
      <c r="O598" s="235"/>
      <c r="P598" s="235"/>
      <c r="Q598" s="235"/>
      <c r="R598" s="235"/>
      <c r="S598" s="235"/>
      <c r="T598" s="23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37" t="s">
        <v>161</v>
      </c>
      <c r="AU598" s="237" t="s">
        <v>90</v>
      </c>
      <c r="AV598" s="13" t="s">
        <v>90</v>
      </c>
      <c r="AW598" s="13" t="s">
        <v>42</v>
      </c>
      <c r="AX598" s="13" t="s">
        <v>81</v>
      </c>
      <c r="AY598" s="237" t="s">
        <v>150</v>
      </c>
    </row>
    <row r="599" s="13" customFormat="1">
      <c r="A599" s="13"/>
      <c r="B599" s="226"/>
      <c r="C599" s="227"/>
      <c r="D599" s="228" t="s">
        <v>161</v>
      </c>
      <c r="E599" s="229" t="s">
        <v>41</v>
      </c>
      <c r="F599" s="230" t="s">
        <v>794</v>
      </c>
      <c r="G599" s="227"/>
      <c r="H599" s="231">
        <v>219.02000000000001</v>
      </c>
      <c r="I599" s="232"/>
      <c r="J599" s="227"/>
      <c r="K599" s="227"/>
      <c r="L599" s="233"/>
      <c r="M599" s="234"/>
      <c r="N599" s="235"/>
      <c r="O599" s="235"/>
      <c r="P599" s="235"/>
      <c r="Q599" s="235"/>
      <c r="R599" s="235"/>
      <c r="S599" s="235"/>
      <c r="T599" s="23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37" t="s">
        <v>161</v>
      </c>
      <c r="AU599" s="237" t="s">
        <v>90</v>
      </c>
      <c r="AV599" s="13" t="s">
        <v>90</v>
      </c>
      <c r="AW599" s="13" t="s">
        <v>42</v>
      </c>
      <c r="AX599" s="13" t="s">
        <v>81</v>
      </c>
      <c r="AY599" s="237" t="s">
        <v>150</v>
      </c>
    </row>
    <row r="600" s="14" customFormat="1">
      <c r="A600" s="14"/>
      <c r="B600" s="238"/>
      <c r="C600" s="239"/>
      <c r="D600" s="228" t="s">
        <v>161</v>
      </c>
      <c r="E600" s="240" t="s">
        <v>41</v>
      </c>
      <c r="F600" s="241" t="s">
        <v>167</v>
      </c>
      <c r="G600" s="239"/>
      <c r="H600" s="242">
        <v>416.78100000000001</v>
      </c>
      <c r="I600" s="243"/>
      <c r="J600" s="239"/>
      <c r="K600" s="239"/>
      <c r="L600" s="244"/>
      <c r="M600" s="245"/>
      <c r="N600" s="246"/>
      <c r="O600" s="246"/>
      <c r="P600" s="246"/>
      <c r="Q600" s="246"/>
      <c r="R600" s="246"/>
      <c r="S600" s="246"/>
      <c r="T600" s="247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8" t="s">
        <v>161</v>
      </c>
      <c r="AU600" s="248" t="s">
        <v>90</v>
      </c>
      <c r="AV600" s="14" t="s">
        <v>157</v>
      </c>
      <c r="AW600" s="14" t="s">
        <v>42</v>
      </c>
      <c r="AX600" s="14" t="s">
        <v>21</v>
      </c>
      <c r="AY600" s="248" t="s">
        <v>150</v>
      </c>
    </row>
    <row r="601" s="2" customFormat="1" ht="24.15" customHeight="1">
      <c r="A601" s="38"/>
      <c r="B601" s="39"/>
      <c r="C601" s="207" t="s">
        <v>795</v>
      </c>
      <c r="D601" s="207" t="s">
        <v>153</v>
      </c>
      <c r="E601" s="208" t="s">
        <v>796</v>
      </c>
      <c r="F601" s="209" t="s">
        <v>797</v>
      </c>
      <c r="G601" s="210" t="s">
        <v>798</v>
      </c>
      <c r="H601" s="211">
        <v>150</v>
      </c>
      <c r="I601" s="212"/>
      <c r="J601" s="213">
        <f>ROUND(I601*H601,2)</f>
        <v>0</v>
      </c>
      <c r="K601" s="214"/>
      <c r="L601" s="44"/>
      <c r="M601" s="215" t="s">
        <v>41</v>
      </c>
      <c r="N601" s="216" t="s">
        <v>52</v>
      </c>
      <c r="O601" s="84"/>
      <c r="P601" s="217">
        <f>O601*H601</f>
        <v>0</v>
      </c>
      <c r="Q601" s="217">
        <v>0</v>
      </c>
      <c r="R601" s="217">
        <f>Q601*H601</f>
        <v>0</v>
      </c>
      <c r="S601" s="217">
        <v>0</v>
      </c>
      <c r="T601" s="218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19" t="s">
        <v>157</v>
      </c>
      <c r="AT601" s="219" t="s">
        <v>153</v>
      </c>
      <c r="AU601" s="219" t="s">
        <v>90</v>
      </c>
      <c r="AY601" s="16" t="s">
        <v>150</v>
      </c>
      <c r="BE601" s="220">
        <f>IF(N601="základní",J601,0)</f>
        <v>0</v>
      </c>
      <c r="BF601" s="220">
        <f>IF(N601="snížená",J601,0)</f>
        <v>0</v>
      </c>
      <c r="BG601" s="220">
        <f>IF(N601="zákl. přenesená",J601,0)</f>
        <v>0</v>
      </c>
      <c r="BH601" s="220">
        <f>IF(N601="sníž. přenesená",J601,0)</f>
        <v>0</v>
      </c>
      <c r="BI601" s="220">
        <f>IF(N601="nulová",J601,0)</f>
        <v>0</v>
      </c>
      <c r="BJ601" s="16" t="s">
        <v>21</v>
      </c>
      <c r="BK601" s="220">
        <f>ROUND(I601*H601,2)</f>
        <v>0</v>
      </c>
      <c r="BL601" s="16" t="s">
        <v>157</v>
      </c>
      <c r="BM601" s="219" t="s">
        <v>799</v>
      </c>
    </row>
    <row r="602" s="2" customFormat="1">
      <c r="A602" s="38"/>
      <c r="B602" s="39"/>
      <c r="C602" s="40"/>
      <c r="D602" s="228" t="s">
        <v>418</v>
      </c>
      <c r="E602" s="40"/>
      <c r="F602" s="249" t="s">
        <v>800</v>
      </c>
      <c r="G602" s="40"/>
      <c r="H602" s="40"/>
      <c r="I602" s="223"/>
      <c r="J602" s="40"/>
      <c r="K602" s="40"/>
      <c r="L602" s="44"/>
      <c r="M602" s="224"/>
      <c r="N602" s="225"/>
      <c r="O602" s="84"/>
      <c r="P602" s="84"/>
      <c r="Q602" s="84"/>
      <c r="R602" s="84"/>
      <c r="S602" s="84"/>
      <c r="T602" s="85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T602" s="16" t="s">
        <v>418</v>
      </c>
      <c r="AU602" s="16" t="s">
        <v>90</v>
      </c>
    </row>
    <row r="603" s="13" customFormat="1">
      <c r="A603" s="13"/>
      <c r="B603" s="226"/>
      <c r="C603" s="227"/>
      <c r="D603" s="228" t="s">
        <v>161</v>
      </c>
      <c r="E603" s="229" t="s">
        <v>41</v>
      </c>
      <c r="F603" s="230" t="s">
        <v>801</v>
      </c>
      <c r="G603" s="227"/>
      <c r="H603" s="231">
        <v>150</v>
      </c>
      <c r="I603" s="232"/>
      <c r="J603" s="227"/>
      <c r="K603" s="227"/>
      <c r="L603" s="233"/>
      <c r="M603" s="234"/>
      <c r="N603" s="235"/>
      <c r="O603" s="235"/>
      <c r="P603" s="235"/>
      <c r="Q603" s="235"/>
      <c r="R603" s="235"/>
      <c r="S603" s="235"/>
      <c r="T603" s="23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37" t="s">
        <v>161</v>
      </c>
      <c r="AU603" s="237" t="s">
        <v>90</v>
      </c>
      <c r="AV603" s="13" t="s">
        <v>90</v>
      </c>
      <c r="AW603" s="13" t="s">
        <v>42</v>
      </c>
      <c r="AX603" s="13" t="s">
        <v>81</v>
      </c>
      <c r="AY603" s="237" t="s">
        <v>150</v>
      </c>
    </row>
    <row r="604" s="14" customFormat="1">
      <c r="A604" s="14"/>
      <c r="B604" s="238"/>
      <c r="C604" s="239"/>
      <c r="D604" s="228" t="s">
        <v>161</v>
      </c>
      <c r="E604" s="240" t="s">
        <v>41</v>
      </c>
      <c r="F604" s="241" t="s">
        <v>167</v>
      </c>
      <c r="G604" s="239"/>
      <c r="H604" s="242">
        <v>150</v>
      </c>
      <c r="I604" s="243"/>
      <c r="J604" s="239"/>
      <c r="K604" s="239"/>
      <c r="L604" s="244"/>
      <c r="M604" s="245"/>
      <c r="N604" s="246"/>
      <c r="O604" s="246"/>
      <c r="P604" s="246"/>
      <c r="Q604" s="246"/>
      <c r="R604" s="246"/>
      <c r="S604" s="246"/>
      <c r="T604" s="247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48" t="s">
        <v>161</v>
      </c>
      <c r="AU604" s="248" t="s">
        <v>90</v>
      </c>
      <c r="AV604" s="14" t="s">
        <v>157</v>
      </c>
      <c r="AW604" s="14" t="s">
        <v>42</v>
      </c>
      <c r="AX604" s="14" t="s">
        <v>21</v>
      </c>
      <c r="AY604" s="248" t="s">
        <v>150</v>
      </c>
    </row>
    <row r="605" s="12" customFormat="1" ht="22.8" customHeight="1">
      <c r="A605" s="12"/>
      <c r="B605" s="191"/>
      <c r="C605" s="192"/>
      <c r="D605" s="193" t="s">
        <v>80</v>
      </c>
      <c r="E605" s="205" t="s">
        <v>802</v>
      </c>
      <c r="F605" s="205" t="s">
        <v>803</v>
      </c>
      <c r="G605" s="192"/>
      <c r="H605" s="192"/>
      <c r="I605" s="195"/>
      <c r="J605" s="206">
        <f>BK605</f>
        <v>0</v>
      </c>
      <c r="K605" s="192"/>
      <c r="L605" s="197"/>
      <c r="M605" s="198"/>
      <c r="N605" s="199"/>
      <c r="O605" s="199"/>
      <c r="P605" s="200">
        <f>SUM(P606:P609)</f>
        <v>0</v>
      </c>
      <c r="Q605" s="199"/>
      <c r="R605" s="200">
        <f>SUM(R606:R609)</f>
        <v>0</v>
      </c>
      <c r="S605" s="199"/>
      <c r="T605" s="201">
        <f>SUM(T606:T609)</f>
        <v>0</v>
      </c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R605" s="202" t="s">
        <v>21</v>
      </c>
      <c r="AT605" s="203" t="s">
        <v>80</v>
      </c>
      <c r="AU605" s="203" t="s">
        <v>21</v>
      </c>
      <c r="AY605" s="202" t="s">
        <v>150</v>
      </c>
      <c r="BK605" s="204">
        <f>SUM(BK606:BK609)</f>
        <v>0</v>
      </c>
    </row>
    <row r="606" s="2" customFormat="1" ht="24.15" customHeight="1">
      <c r="A606" s="38"/>
      <c r="B606" s="39"/>
      <c r="C606" s="207" t="s">
        <v>804</v>
      </c>
      <c r="D606" s="207" t="s">
        <v>153</v>
      </c>
      <c r="E606" s="208" t="s">
        <v>805</v>
      </c>
      <c r="F606" s="209" t="s">
        <v>806</v>
      </c>
      <c r="G606" s="210" t="s">
        <v>423</v>
      </c>
      <c r="H606" s="211">
        <v>186.18199999999999</v>
      </c>
      <c r="I606" s="212"/>
      <c r="J606" s="213">
        <f>ROUND(I606*H606,2)</f>
        <v>0</v>
      </c>
      <c r="K606" s="214"/>
      <c r="L606" s="44"/>
      <c r="M606" s="215" t="s">
        <v>41</v>
      </c>
      <c r="N606" s="216" t="s">
        <v>52</v>
      </c>
      <c r="O606" s="84"/>
      <c r="P606" s="217">
        <f>O606*H606</f>
        <v>0</v>
      </c>
      <c r="Q606" s="217">
        <v>0</v>
      </c>
      <c r="R606" s="217">
        <f>Q606*H606</f>
        <v>0</v>
      </c>
      <c r="S606" s="217">
        <v>0</v>
      </c>
      <c r="T606" s="218">
        <f>S606*H606</f>
        <v>0</v>
      </c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R606" s="219" t="s">
        <v>157</v>
      </c>
      <c r="AT606" s="219" t="s">
        <v>153</v>
      </c>
      <c r="AU606" s="219" t="s">
        <v>90</v>
      </c>
      <c r="AY606" s="16" t="s">
        <v>150</v>
      </c>
      <c r="BE606" s="220">
        <f>IF(N606="základní",J606,0)</f>
        <v>0</v>
      </c>
      <c r="BF606" s="220">
        <f>IF(N606="snížená",J606,0)</f>
        <v>0</v>
      </c>
      <c r="BG606" s="220">
        <f>IF(N606="zákl. přenesená",J606,0)</f>
        <v>0</v>
      </c>
      <c r="BH606" s="220">
        <f>IF(N606="sníž. přenesená",J606,0)</f>
        <v>0</v>
      </c>
      <c r="BI606" s="220">
        <f>IF(N606="nulová",J606,0)</f>
        <v>0</v>
      </c>
      <c r="BJ606" s="16" t="s">
        <v>21</v>
      </c>
      <c r="BK606" s="220">
        <f>ROUND(I606*H606,2)</f>
        <v>0</v>
      </c>
      <c r="BL606" s="16" t="s">
        <v>157</v>
      </c>
      <c r="BM606" s="219" t="s">
        <v>807</v>
      </c>
    </row>
    <row r="607" s="2" customFormat="1">
      <c r="A607" s="38"/>
      <c r="B607" s="39"/>
      <c r="C607" s="40"/>
      <c r="D607" s="221" t="s">
        <v>159</v>
      </c>
      <c r="E607" s="40"/>
      <c r="F607" s="222" t="s">
        <v>808</v>
      </c>
      <c r="G607" s="40"/>
      <c r="H607" s="40"/>
      <c r="I607" s="223"/>
      <c r="J607" s="40"/>
      <c r="K607" s="40"/>
      <c r="L607" s="44"/>
      <c r="M607" s="224"/>
      <c r="N607" s="225"/>
      <c r="O607" s="84"/>
      <c r="P607" s="84"/>
      <c r="Q607" s="84"/>
      <c r="R607" s="84"/>
      <c r="S607" s="84"/>
      <c r="T607" s="85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T607" s="16" t="s">
        <v>159</v>
      </c>
      <c r="AU607" s="16" t="s">
        <v>90</v>
      </c>
    </row>
    <row r="608" s="13" customFormat="1">
      <c r="A608" s="13"/>
      <c r="B608" s="226"/>
      <c r="C608" s="227"/>
      <c r="D608" s="228" t="s">
        <v>161</v>
      </c>
      <c r="E608" s="229" t="s">
        <v>41</v>
      </c>
      <c r="F608" s="230" t="s">
        <v>809</v>
      </c>
      <c r="G608" s="227"/>
      <c r="H608" s="231">
        <v>186.18199999999999</v>
      </c>
      <c r="I608" s="232"/>
      <c r="J608" s="227"/>
      <c r="K608" s="227"/>
      <c r="L608" s="233"/>
      <c r="M608" s="234"/>
      <c r="N608" s="235"/>
      <c r="O608" s="235"/>
      <c r="P608" s="235"/>
      <c r="Q608" s="235"/>
      <c r="R608" s="235"/>
      <c r="S608" s="235"/>
      <c r="T608" s="236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37" t="s">
        <v>161</v>
      </c>
      <c r="AU608" s="237" t="s">
        <v>90</v>
      </c>
      <c r="AV608" s="13" t="s">
        <v>90</v>
      </c>
      <c r="AW608" s="13" t="s">
        <v>42</v>
      </c>
      <c r="AX608" s="13" t="s">
        <v>81</v>
      </c>
      <c r="AY608" s="237" t="s">
        <v>150</v>
      </c>
    </row>
    <row r="609" s="14" customFormat="1">
      <c r="A609" s="14"/>
      <c r="B609" s="238"/>
      <c r="C609" s="239"/>
      <c r="D609" s="228" t="s">
        <v>161</v>
      </c>
      <c r="E609" s="240" t="s">
        <v>41</v>
      </c>
      <c r="F609" s="241" t="s">
        <v>167</v>
      </c>
      <c r="G609" s="239"/>
      <c r="H609" s="242">
        <v>186.18199999999999</v>
      </c>
      <c r="I609" s="243"/>
      <c r="J609" s="239"/>
      <c r="K609" s="239"/>
      <c r="L609" s="244"/>
      <c r="M609" s="245"/>
      <c r="N609" s="246"/>
      <c r="O609" s="246"/>
      <c r="P609" s="246"/>
      <c r="Q609" s="246"/>
      <c r="R609" s="246"/>
      <c r="S609" s="246"/>
      <c r="T609" s="247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48" t="s">
        <v>161</v>
      </c>
      <c r="AU609" s="248" t="s">
        <v>90</v>
      </c>
      <c r="AV609" s="14" t="s">
        <v>157</v>
      </c>
      <c r="AW609" s="14" t="s">
        <v>42</v>
      </c>
      <c r="AX609" s="14" t="s">
        <v>21</v>
      </c>
      <c r="AY609" s="248" t="s">
        <v>150</v>
      </c>
    </row>
    <row r="610" s="12" customFormat="1" ht="25.92" customHeight="1">
      <c r="A610" s="12"/>
      <c r="B610" s="191"/>
      <c r="C610" s="192"/>
      <c r="D610" s="193" t="s">
        <v>80</v>
      </c>
      <c r="E610" s="194" t="s">
        <v>810</v>
      </c>
      <c r="F610" s="194" t="s">
        <v>811</v>
      </c>
      <c r="G610" s="192"/>
      <c r="H610" s="192"/>
      <c r="I610" s="195"/>
      <c r="J610" s="196">
        <f>BK610</f>
        <v>0</v>
      </c>
      <c r="K610" s="192"/>
      <c r="L610" s="197"/>
      <c r="M610" s="198"/>
      <c r="N610" s="199"/>
      <c r="O610" s="199"/>
      <c r="P610" s="200">
        <f>P611+P627+P650+P662+P690+P707+P765+P819+P836</f>
        <v>0</v>
      </c>
      <c r="Q610" s="199"/>
      <c r="R610" s="200">
        <f>R611+R627+R650+R662+R690+R707+R765+R819+R836</f>
        <v>4.9571969199999995</v>
      </c>
      <c r="S610" s="199"/>
      <c r="T610" s="201">
        <f>T611+T627+T650+T662+T690+T707+T765+T819+T836</f>
        <v>0.2364</v>
      </c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R610" s="202" t="s">
        <v>90</v>
      </c>
      <c r="AT610" s="203" t="s">
        <v>80</v>
      </c>
      <c r="AU610" s="203" t="s">
        <v>81</v>
      </c>
      <c r="AY610" s="202" t="s">
        <v>150</v>
      </c>
      <c r="BK610" s="204">
        <f>BK611+BK627+BK650+BK662+BK690+BK707+BK765+BK819+BK836</f>
        <v>0</v>
      </c>
    </row>
    <row r="611" s="12" customFormat="1" ht="22.8" customHeight="1">
      <c r="A611" s="12"/>
      <c r="B611" s="191"/>
      <c r="C611" s="192"/>
      <c r="D611" s="193" t="s">
        <v>80</v>
      </c>
      <c r="E611" s="205" t="s">
        <v>812</v>
      </c>
      <c r="F611" s="205" t="s">
        <v>813</v>
      </c>
      <c r="G611" s="192"/>
      <c r="H611" s="192"/>
      <c r="I611" s="195"/>
      <c r="J611" s="206">
        <f>BK611</f>
        <v>0</v>
      </c>
      <c r="K611" s="192"/>
      <c r="L611" s="197"/>
      <c r="M611" s="198"/>
      <c r="N611" s="199"/>
      <c r="O611" s="199"/>
      <c r="P611" s="200">
        <f>SUM(P612:P626)</f>
        <v>0</v>
      </c>
      <c r="Q611" s="199"/>
      <c r="R611" s="200">
        <f>SUM(R612:R626)</f>
        <v>0.15540000000000001</v>
      </c>
      <c r="S611" s="199"/>
      <c r="T611" s="201">
        <f>SUM(T612:T626)</f>
        <v>0</v>
      </c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R611" s="202" t="s">
        <v>90</v>
      </c>
      <c r="AT611" s="203" t="s">
        <v>80</v>
      </c>
      <c r="AU611" s="203" t="s">
        <v>21</v>
      </c>
      <c r="AY611" s="202" t="s">
        <v>150</v>
      </c>
      <c r="BK611" s="204">
        <f>SUM(BK612:BK626)</f>
        <v>0</v>
      </c>
    </row>
    <row r="612" s="2" customFormat="1" ht="37.8" customHeight="1">
      <c r="A612" s="38"/>
      <c r="B612" s="39"/>
      <c r="C612" s="207" t="s">
        <v>814</v>
      </c>
      <c r="D612" s="207" t="s">
        <v>153</v>
      </c>
      <c r="E612" s="208" t="s">
        <v>815</v>
      </c>
      <c r="F612" s="209" t="s">
        <v>816</v>
      </c>
      <c r="G612" s="210" t="s">
        <v>156</v>
      </c>
      <c r="H612" s="211">
        <v>12</v>
      </c>
      <c r="I612" s="212"/>
      <c r="J612" s="213">
        <f>ROUND(I612*H612,2)</f>
        <v>0</v>
      </c>
      <c r="K612" s="214"/>
      <c r="L612" s="44"/>
      <c r="M612" s="215" t="s">
        <v>41</v>
      </c>
      <c r="N612" s="216" t="s">
        <v>52</v>
      </c>
      <c r="O612" s="84"/>
      <c r="P612" s="217">
        <f>O612*H612</f>
        <v>0</v>
      </c>
      <c r="Q612" s="217">
        <v>0.0035000000000000001</v>
      </c>
      <c r="R612" s="217">
        <f>Q612*H612</f>
        <v>0.042000000000000003</v>
      </c>
      <c r="S612" s="217">
        <v>0</v>
      </c>
      <c r="T612" s="218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19" t="s">
        <v>260</v>
      </c>
      <c r="AT612" s="219" t="s">
        <v>153</v>
      </c>
      <c r="AU612" s="219" t="s">
        <v>90</v>
      </c>
      <c r="AY612" s="16" t="s">
        <v>150</v>
      </c>
      <c r="BE612" s="220">
        <f>IF(N612="základní",J612,0)</f>
        <v>0</v>
      </c>
      <c r="BF612" s="220">
        <f>IF(N612="snížená",J612,0)</f>
        <v>0</v>
      </c>
      <c r="BG612" s="220">
        <f>IF(N612="zákl. přenesená",J612,0)</f>
        <v>0</v>
      </c>
      <c r="BH612" s="220">
        <f>IF(N612="sníž. přenesená",J612,0)</f>
        <v>0</v>
      </c>
      <c r="BI612" s="220">
        <f>IF(N612="nulová",J612,0)</f>
        <v>0</v>
      </c>
      <c r="BJ612" s="16" t="s">
        <v>21</v>
      </c>
      <c r="BK612" s="220">
        <f>ROUND(I612*H612,2)</f>
        <v>0</v>
      </c>
      <c r="BL612" s="16" t="s">
        <v>260</v>
      </c>
      <c r="BM612" s="219" t="s">
        <v>817</v>
      </c>
    </row>
    <row r="613" s="2" customFormat="1">
      <c r="A613" s="38"/>
      <c r="B613" s="39"/>
      <c r="C613" s="40"/>
      <c r="D613" s="221" t="s">
        <v>159</v>
      </c>
      <c r="E613" s="40"/>
      <c r="F613" s="222" t="s">
        <v>818</v>
      </c>
      <c r="G613" s="40"/>
      <c r="H613" s="40"/>
      <c r="I613" s="223"/>
      <c r="J613" s="40"/>
      <c r="K613" s="40"/>
      <c r="L613" s="44"/>
      <c r="M613" s="224"/>
      <c r="N613" s="225"/>
      <c r="O613" s="84"/>
      <c r="P613" s="84"/>
      <c r="Q613" s="84"/>
      <c r="R613" s="84"/>
      <c r="S613" s="84"/>
      <c r="T613" s="85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T613" s="16" t="s">
        <v>159</v>
      </c>
      <c r="AU613" s="16" t="s">
        <v>90</v>
      </c>
    </row>
    <row r="614" s="13" customFormat="1">
      <c r="A614" s="13"/>
      <c r="B614" s="226"/>
      <c r="C614" s="227"/>
      <c r="D614" s="228" t="s">
        <v>161</v>
      </c>
      <c r="E614" s="229" t="s">
        <v>41</v>
      </c>
      <c r="F614" s="230" t="s">
        <v>819</v>
      </c>
      <c r="G614" s="227"/>
      <c r="H614" s="231">
        <v>6</v>
      </c>
      <c r="I614" s="232"/>
      <c r="J614" s="227"/>
      <c r="K614" s="227"/>
      <c r="L614" s="233"/>
      <c r="M614" s="234"/>
      <c r="N614" s="235"/>
      <c r="O614" s="235"/>
      <c r="P614" s="235"/>
      <c r="Q614" s="235"/>
      <c r="R614" s="235"/>
      <c r="S614" s="235"/>
      <c r="T614" s="23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7" t="s">
        <v>161</v>
      </c>
      <c r="AU614" s="237" t="s">
        <v>90</v>
      </c>
      <c r="AV614" s="13" t="s">
        <v>90</v>
      </c>
      <c r="AW614" s="13" t="s">
        <v>42</v>
      </c>
      <c r="AX614" s="13" t="s">
        <v>81</v>
      </c>
      <c r="AY614" s="237" t="s">
        <v>150</v>
      </c>
    </row>
    <row r="615" s="13" customFormat="1">
      <c r="A615" s="13"/>
      <c r="B615" s="226"/>
      <c r="C615" s="227"/>
      <c r="D615" s="228" t="s">
        <v>161</v>
      </c>
      <c r="E615" s="229" t="s">
        <v>41</v>
      </c>
      <c r="F615" s="230" t="s">
        <v>820</v>
      </c>
      <c r="G615" s="227"/>
      <c r="H615" s="231">
        <v>6</v>
      </c>
      <c r="I615" s="232"/>
      <c r="J615" s="227"/>
      <c r="K615" s="227"/>
      <c r="L615" s="233"/>
      <c r="M615" s="234"/>
      <c r="N615" s="235"/>
      <c r="O615" s="235"/>
      <c r="P615" s="235"/>
      <c r="Q615" s="235"/>
      <c r="R615" s="235"/>
      <c r="S615" s="235"/>
      <c r="T615" s="23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7" t="s">
        <v>161</v>
      </c>
      <c r="AU615" s="237" t="s">
        <v>90</v>
      </c>
      <c r="AV615" s="13" t="s">
        <v>90</v>
      </c>
      <c r="AW615" s="13" t="s">
        <v>42</v>
      </c>
      <c r="AX615" s="13" t="s">
        <v>81</v>
      </c>
      <c r="AY615" s="237" t="s">
        <v>150</v>
      </c>
    </row>
    <row r="616" s="14" customFormat="1">
      <c r="A616" s="14"/>
      <c r="B616" s="238"/>
      <c r="C616" s="239"/>
      <c r="D616" s="228" t="s">
        <v>161</v>
      </c>
      <c r="E616" s="240" t="s">
        <v>41</v>
      </c>
      <c r="F616" s="241" t="s">
        <v>167</v>
      </c>
      <c r="G616" s="239"/>
      <c r="H616" s="242">
        <v>12</v>
      </c>
      <c r="I616" s="243"/>
      <c r="J616" s="239"/>
      <c r="K616" s="239"/>
      <c r="L616" s="244"/>
      <c r="M616" s="245"/>
      <c r="N616" s="246"/>
      <c r="O616" s="246"/>
      <c r="P616" s="246"/>
      <c r="Q616" s="246"/>
      <c r="R616" s="246"/>
      <c r="S616" s="246"/>
      <c r="T616" s="247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8" t="s">
        <v>161</v>
      </c>
      <c r="AU616" s="248" t="s">
        <v>90</v>
      </c>
      <c r="AV616" s="14" t="s">
        <v>157</v>
      </c>
      <c r="AW616" s="14" t="s">
        <v>42</v>
      </c>
      <c r="AX616" s="14" t="s">
        <v>21</v>
      </c>
      <c r="AY616" s="248" t="s">
        <v>150</v>
      </c>
    </row>
    <row r="617" s="2" customFormat="1" ht="37.8" customHeight="1">
      <c r="A617" s="38"/>
      <c r="B617" s="39"/>
      <c r="C617" s="207" t="s">
        <v>821</v>
      </c>
      <c r="D617" s="207" t="s">
        <v>153</v>
      </c>
      <c r="E617" s="208" t="s">
        <v>822</v>
      </c>
      <c r="F617" s="209" t="s">
        <v>823</v>
      </c>
      <c r="G617" s="210" t="s">
        <v>156</v>
      </c>
      <c r="H617" s="211">
        <v>32.399999999999999</v>
      </c>
      <c r="I617" s="212"/>
      <c r="J617" s="213">
        <f>ROUND(I617*H617,2)</f>
        <v>0</v>
      </c>
      <c r="K617" s="214"/>
      <c r="L617" s="44"/>
      <c r="M617" s="215" t="s">
        <v>41</v>
      </c>
      <c r="N617" s="216" t="s">
        <v>52</v>
      </c>
      <c r="O617" s="84"/>
      <c r="P617" s="217">
        <f>O617*H617</f>
        <v>0</v>
      </c>
      <c r="Q617" s="217">
        <v>0.0035000000000000001</v>
      </c>
      <c r="R617" s="217">
        <f>Q617*H617</f>
        <v>0.1134</v>
      </c>
      <c r="S617" s="217">
        <v>0</v>
      </c>
      <c r="T617" s="218">
        <f>S617*H617</f>
        <v>0</v>
      </c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R617" s="219" t="s">
        <v>260</v>
      </c>
      <c r="AT617" s="219" t="s">
        <v>153</v>
      </c>
      <c r="AU617" s="219" t="s">
        <v>90</v>
      </c>
      <c r="AY617" s="16" t="s">
        <v>150</v>
      </c>
      <c r="BE617" s="220">
        <f>IF(N617="základní",J617,0)</f>
        <v>0</v>
      </c>
      <c r="BF617" s="220">
        <f>IF(N617="snížená",J617,0)</f>
        <v>0</v>
      </c>
      <c r="BG617" s="220">
        <f>IF(N617="zákl. přenesená",J617,0)</f>
        <v>0</v>
      </c>
      <c r="BH617" s="220">
        <f>IF(N617="sníž. přenesená",J617,0)</f>
        <v>0</v>
      </c>
      <c r="BI617" s="220">
        <f>IF(N617="nulová",J617,0)</f>
        <v>0</v>
      </c>
      <c r="BJ617" s="16" t="s">
        <v>21</v>
      </c>
      <c r="BK617" s="220">
        <f>ROUND(I617*H617,2)</f>
        <v>0</v>
      </c>
      <c r="BL617" s="16" t="s">
        <v>260</v>
      </c>
      <c r="BM617" s="219" t="s">
        <v>824</v>
      </c>
    </row>
    <row r="618" s="2" customFormat="1">
      <c r="A618" s="38"/>
      <c r="B618" s="39"/>
      <c r="C618" s="40"/>
      <c r="D618" s="221" t="s">
        <v>159</v>
      </c>
      <c r="E618" s="40"/>
      <c r="F618" s="222" t="s">
        <v>825</v>
      </c>
      <c r="G618" s="40"/>
      <c r="H618" s="40"/>
      <c r="I618" s="223"/>
      <c r="J618" s="40"/>
      <c r="K618" s="40"/>
      <c r="L618" s="44"/>
      <c r="M618" s="224"/>
      <c r="N618" s="225"/>
      <c r="O618" s="84"/>
      <c r="P618" s="84"/>
      <c r="Q618" s="84"/>
      <c r="R618" s="84"/>
      <c r="S618" s="84"/>
      <c r="T618" s="85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T618" s="16" t="s">
        <v>159</v>
      </c>
      <c r="AU618" s="16" t="s">
        <v>90</v>
      </c>
    </row>
    <row r="619" s="13" customFormat="1">
      <c r="A619" s="13"/>
      <c r="B619" s="226"/>
      <c r="C619" s="227"/>
      <c r="D619" s="228" t="s">
        <v>161</v>
      </c>
      <c r="E619" s="229" t="s">
        <v>41</v>
      </c>
      <c r="F619" s="230" t="s">
        <v>826</v>
      </c>
      <c r="G619" s="227"/>
      <c r="H619" s="231">
        <v>32.399999999999999</v>
      </c>
      <c r="I619" s="232"/>
      <c r="J619" s="227"/>
      <c r="K619" s="227"/>
      <c r="L619" s="233"/>
      <c r="M619" s="234"/>
      <c r="N619" s="235"/>
      <c r="O619" s="235"/>
      <c r="P619" s="235"/>
      <c r="Q619" s="235"/>
      <c r="R619" s="235"/>
      <c r="S619" s="235"/>
      <c r="T619" s="236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37" t="s">
        <v>161</v>
      </c>
      <c r="AU619" s="237" t="s">
        <v>90</v>
      </c>
      <c r="AV619" s="13" t="s">
        <v>90</v>
      </c>
      <c r="AW619" s="13" t="s">
        <v>42</v>
      </c>
      <c r="AX619" s="13" t="s">
        <v>81</v>
      </c>
      <c r="AY619" s="237" t="s">
        <v>150</v>
      </c>
    </row>
    <row r="620" s="14" customFormat="1">
      <c r="A620" s="14"/>
      <c r="B620" s="238"/>
      <c r="C620" s="239"/>
      <c r="D620" s="228" t="s">
        <v>161</v>
      </c>
      <c r="E620" s="240" t="s">
        <v>41</v>
      </c>
      <c r="F620" s="241" t="s">
        <v>167</v>
      </c>
      <c r="G620" s="239"/>
      <c r="H620" s="242">
        <v>32.399999999999999</v>
      </c>
      <c r="I620" s="243"/>
      <c r="J620" s="239"/>
      <c r="K620" s="239"/>
      <c r="L620" s="244"/>
      <c r="M620" s="245"/>
      <c r="N620" s="246"/>
      <c r="O620" s="246"/>
      <c r="P620" s="246"/>
      <c r="Q620" s="246"/>
      <c r="R620" s="246"/>
      <c r="S620" s="246"/>
      <c r="T620" s="247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48" t="s">
        <v>161</v>
      </c>
      <c r="AU620" s="248" t="s">
        <v>90</v>
      </c>
      <c r="AV620" s="14" t="s">
        <v>157</v>
      </c>
      <c r="AW620" s="14" t="s">
        <v>42</v>
      </c>
      <c r="AX620" s="14" t="s">
        <v>21</v>
      </c>
      <c r="AY620" s="248" t="s">
        <v>150</v>
      </c>
    </row>
    <row r="621" s="2" customFormat="1" ht="37.8" customHeight="1">
      <c r="A621" s="38"/>
      <c r="B621" s="39"/>
      <c r="C621" s="207" t="s">
        <v>827</v>
      </c>
      <c r="D621" s="207" t="s">
        <v>153</v>
      </c>
      <c r="E621" s="208" t="s">
        <v>828</v>
      </c>
      <c r="F621" s="209" t="s">
        <v>829</v>
      </c>
      <c r="G621" s="210" t="s">
        <v>182</v>
      </c>
      <c r="H621" s="211">
        <v>71.329999999999998</v>
      </c>
      <c r="I621" s="212"/>
      <c r="J621" s="213">
        <f>ROUND(I621*H621,2)</f>
        <v>0</v>
      </c>
      <c r="K621" s="214"/>
      <c r="L621" s="44"/>
      <c r="M621" s="215" t="s">
        <v>41</v>
      </c>
      <c r="N621" s="216" t="s">
        <v>52</v>
      </c>
      <c r="O621" s="84"/>
      <c r="P621" s="217">
        <f>O621*H621</f>
        <v>0</v>
      </c>
      <c r="Q621" s="217">
        <v>0</v>
      </c>
      <c r="R621" s="217">
        <f>Q621*H621</f>
        <v>0</v>
      </c>
      <c r="S621" s="217">
        <v>0</v>
      </c>
      <c r="T621" s="218">
        <f>S621*H621</f>
        <v>0</v>
      </c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R621" s="219" t="s">
        <v>260</v>
      </c>
      <c r="AT621" s="219" t="s">
        <v>153</v>
      </c>
      <c r="AU621" s="219" t="s">
        <v>90</v>
      </c>
      <c r="AY621" s="16" t="s">
        <v>150</v>
      </c>
      <c r="BE621" s="220">
        <f>IF(N621="základní",J621,0)</f>
        <v>0</v>
      </c>
      <c r="BF621" s="220">
        <f>IF(N621="snížená",J621,0)</f>
        <v>0</v>
      </c>
      <c r="BG621" s="220">
        <f>IF(N621="zákl. přenesená",J621,0)</f>
        <v>0</v>
      </c>
      <c r="BH621" s="220">
        <f>IF(N621="sníž. přenesená",J621,0)</f>
        <v>0</v>
      </c>
      <c r="BI621" s="220">
        <f>IF(N621="nulová",J621,0)</f>
        <v>0</v>
      </c>
      <c r="BJ621" s="16" t="s">
        <v>21</v>
      </c>
      <c r="BK621" s="220">
        <f>ROUND(I621*H621,2)</f>
        <v>0</v>
      </c>
      <c r="BL621" s="16" t="s">
        <v>260</v>
      </c>
      <c r="BM621" s="219" t="s">
        <v>830</v>
      </c>
    </row>
    <row r="622" s="13" customFormat="1">
      <c r="A622" s="13"/>
      <c r="B622" s="226"/>
      <c r="C622" s="227"/>
      <c r="D622" s="228" t="s">
        <v>161</v>
      </c>
      <c r="E622" s="229" t="s">
        <v>41</v>
      </c>
      <c r="F622" s="230" t="s">
        <v>831</v>
      </c>
      <c r="G622" s="227"/>
      <c r="H622" s="231">
        <v>71.329999999999998</v>
      </c>
      <c r="I622" s="232"/>
      <c r="J622" s="227"/>
      <c r="K622" s="227"/>
      <c r="L622" s="233"/>
      <c r="M622" s="234"/>
      <c r="N622" s="235"/>
      <c r="O622" s="235"/>
      <c r="P622" s="235"/>
      <c r="Q622" s="235"/>
      <c r="R622" s="235"/>
      <c r="S622" s="235"/>
      <c r="T622" s="23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37" t="s">
        <v>161</v>
      </c>
      <c r="AU622" s="237" t="s">
        <v>90</v>
      </c>
      <c r="AV622" s="13" t="s">
        <v>90</v>
      </c>
      <c r="AW622" s="13" t="s">
        <v>42</v>
      </c>
      <c r="AX622" s="13" t="s">
        <v>81</v>
      </c>
      <c r="AY622" s="237" t="s">
        <v>150</v>
      </c>
    </row>
    <row r="623" s="14" customFormat="1">
      <c r="A623" s="14"/>
      <c r="B623" s="238"/>
      <c r="C623" s="239"/>
      <c r="D623" s="228" t="s">
        <v>161</v>
      </c>
      <c r="E623" s="240" t="s">
        <v>41</v>
      </c>
      <c r="F623" s="241" t="s">
        <v>167</v>
      </c>
      <c r="G623" s="239"/>
      <c r="H623" s="242">
        <v>71.329999999999998</v>
      </c>
      <c r="I623" s="243"/>
      <c r="J623" s="239"/>
      <c r="K623" s="239"/>
      <c r="L623" s="244"/>
      <c r="M623" s="245"/>
      <c r="N623" s="246"/>
      <c r="O623" s="246"/>
      <c r="P623" s="246"/>
      <c r="Q623" s="246"/>
      <c r="R623" s="246"/>
      <c r="S623" s="246"/>
      <c r="T623" s="247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48" t="s">
        <v>161</v>
      </c>
      <c r="AU623" s="248" t="s">
        <v>90</v>
      </c>
      <c r="AV623" s="14" t="s">
        <v>157</v>
      </c>
      <c r="AW623" s="14" t="s">
        <v>42</v>
      </c>
      <c r="AX623" s="14" t="s">
        <v>21</v>
      </c>
      <c r="AY623" s="248" t="s">
        <v>150</v>
      </c>
    </row>
    <row r="624" s="2" customFormat="1" ht="16.5" customHeight="1">
      <c r="A624" s="38"/>
      <c r="B624" s="39"/>
      <c r="C624" s="207" t="s">
        <v>832</v>
      </c>
      <c r="D624" s="207" t="s">
        <v>153</v>
      </c>
      <c r="E624" s="208" t="s">
        <v>833</v>
      </c>
      <c r="F624" s="209" t="s">
        <v>803</v>
      </c>
      <c r="G624" s="210" t="s">
        <v>834</v>
      </c>
      <c r="H624" s="261"/>
      <c r="I624" s="212"/>
      <c r="J624" s="213">
        <f>ROUND(I624*H624,2)</f>
        <v>0</v>
      </c>
      <c r="K624" s="214"/>
      <c r="L624" s="44"/>
      <c r="M624" s="215" t="s">
        <v>41</v>
      </c>
      <c r="N624" s="216" t="s">
        <v>52</v>
      </c>
      <c r="O624" s="84"/>
      <c r="P624" s="217">
        <f>O624*H624</f>
        <v>0</v>
      </c>
      <c r="Q624" s="217">
        <v>0</v>
      </c>
      <c r="R624" s="217">
        <f>Q624*H624</f>
        <v>0</v>
      </c>
      <c r="S624" s="217">
        <v>0</v>
      </c>
      <c r="T624" s="218">
        <f>S624*H624</f>
        <v>0</v>
      </c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R624" s="219" t="s">
        <v>260</v>
      </c>
      <c r="AT624" s="219" t="s">
        <v>153</v>
      </c>
      <c r="AU624" s="219" t="s">
        <v>90</v>
      </c>
      <c r="AY624" s="16" t="s">
        <v>150</v>
      </c>
      <c r="BE624" s="220">
        <f>IF(N624="základní",J624,0)</f>
        <v>0</v>
      </c>
      <c r="BF624" s="220">
        <f>IF(N624="snížená",J624,0)</f>
        <v>0</v>
      </c>
      <c r="BG624" s="220">
        <f>IF(N624="zákl. přenesená",J624,0)</f>
        <v>0</v>
      </c>
      <c r="BH624" s="220">
        <f>IF(N624="sníž. přenesená",J624,0)</f>
        <v>0</v>
      </c>
      <c r="BI624" s="220">
        <f>IF(N624="nulová",J624,0)</f>
        <v>0</v>
      </c>
      <c r="BJ624" s="16" t="s">
        <v>21</v>
      </c>
      <c r="BK624" s="220">
        <f>ROUND(I624*H624,2)</f>
        <v>0</v>
      </c>
      <c r="BL624" s="16" t="s">
        <v>260</v>
      </c>
      <c r="BM624" s="219" t="s">
        <v>835</v>
      </c>
    </row>
    <row r="625" s="13" customFormat="1">
      <c r="A625" s="13"/>
      <c r="B625" s="226"/>
      <c r="C625" s="227"/>
      <c r="D625" s="228" t="s">
        <v>161</v>
      </c>
      <c r="E625" s="229" t="s">
        <v>41</v>
      </c>
      <c r="F625" s="230" t="s">
        <v>836</v>
      </c>
      <c r="G625" s="227"/>
      <c r="H625" s="231">
        <v>0.040000000000000001</v>
      </c>
      <c r="I625" s="232"/>
      <c r="J625" s="227"/>
      <c r="K625" s="227"/>
      <c r="L625" s="233"/>
      <c r="M625" s="234"/>
      <c r="N625" s="235"/>
      <c r="O625" s="235"/>
      <c r="P625" s="235"/>
      <c r="Q625" s="235"/>
      <c r="R625" s="235"/>
      <c r="S625" s="235"/>
      <c r="T625" s="23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37" t="s">
        <v>161</v>
      </c>
      <c r="AU625" s="237" t="s">
        <v>90</v>
      </c>
      <c r="AV625" s="13" t="s">
        <v>90</v>
      </c>
      <c r="AW625" s="13" t="s">
        <v>42</v>
      </c>
      <c r="AX625" s="13" t="s">
        <v>81</v>
      </c>
      <c r="AY625" s="237" t="s">
        <v>150</v>
      </c>
    </row>
    <row r="626" s="14" customFormat="1">
      <c r="A626" s="14"/>
      <c r="B626" s="238"/>
      <c r="C626" s="239"/>
      <c r="D626" s="228" t="s">
        <v>161</v>
      </c>
      <c r="E626" s="240" t="s">
        <v>41</v>
      </c>
      <c r="F626" s="241" t="s">
        <v>167</v>
      </c>
      <c r="G626" s="239"/>
      <c r="H626" s="242">
        <v>0.040000000000000001</v>
      </c>
      <c r="I626" s="243"/>
      <c r="J626" s="239"/>
      <c r="K626" s="239"/>
      <c r="L626" s="244"/>
      <c r="M626" s="245"/>
      <c r="N626" s="246"/>
      <c r="O626" s="246"/>
      <c r="P626" s="246"/>
      <c r="Q626" s="246"/>
      <c r="R626" s="246"/>
      <c r="S626" s="246"/>
      <c r="T626" s="247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8" t="s">
        <v>161</v>
      </c>
      <c r="AU626" s="248" t="s">
        <v>90</v>
      </c>
      <c r="AV626" s="14" t="s">
        <v>157</v>
      </c>
      <c r="AW626" s="14" t="s">
        <v>42</v>
      </c>
      <c r="AX626" s="14" t="s">
        <v>21</v>
      </c>
      <c r="AY626" s="248" t="s">
        <v>150</v>
      </c>
    </row>
    <row r="627" s="12" customFormat="1" ht="22.8" customHeight="1">
      <c r="A627" s="12"/>
      <c r="B627" s="191"/>
      <c r="C627" s="192"/>
      <c r="D627" s="193" t="s">
        <v>80</v>
      </c>
      <c r="E627" s="205" t="s">
        <v>837</v>
      </c>
      <c r="F627" s="205" t="s">
        <v>838</v>
      </c>
      <c r="G627" s="192"/>
      <c r="H627" s="192"/>
      <c r="I627" s="195"/>
      <c r="J627" s="206">
        <f>BK627</f>
        <v>0</v>
      </c>
      <c r="K627" s="192"/>
      <c r="L627" s="197"/>
      <c r="M627" s="198"/>
      <c r="N627" s="199"/>
      <c r="O627" s="199"/>
      <c r="P627" s="200">
        <f>SUM(P628:P649)</f>
        <v>0</v>
      </c>
      <c r="Q627" s="199"/>
      <c r="R627" s="200">
        <f>SUM(R628:R649)</f>
        <v>0</v>
      </c>
      <c r="S627" s="199"/>
      <c r="T627" s="201">
        <f>SUM(T628:T649)</f>
        <v>0</v>
      </c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R627" s="202" t="s">
        <v>90</v>
      </c>
      <c r="AT627" s="203" t="s">
        <v>80</v>
      </c>
      <c r="AU627" s="203" t="s">
        <v>21</v>
      </c>
      <c r="AY627" s="202" t="s">
        <v>150</v>
      </c>
      <c r="BK627" s="204">
        <f>SUM(BK628:BK649)</f>
        <v>0</v>
      </c>
    </row>
    <row r="628" s="2" customFormat="1" ht="24.15" customHeight="1">
      <c r="A628" s="38"/>
      <c r="B628" s="39"/>
      <c r="C628" s="207" t="s">
        <v>839</v>
      </c>
      <c r="D628" s="207" t="s">
        <v>153</v>
      </c>
      <c r="E628" s="208" t="s">
        <v>840</v>
      </c>
      <c r="F628" s="209" t="s">
        <v>841</v>
      </c>
      <c r="G628" s="210" t="s">
        <v>156</v>
      </c>
      <c r="H628" s="211">
        <v>237.93600000000001</v>
      </c>
      <c r="I628" s="212"/>
      <c r="J628" s="213">
        <f>ROUND(I628*H628,2)</f>
        <v>0</v>
      </c>
      <c r="K628" s="214"/>
      <c r="L628" s="44"/>
      <c r="M628" s="215" t="s">
        <v>41</v>
      </c>
      <c r="N628" s="216" t="s">
        <v>52</v>
      </c>
      <c r="O628" s="84"/>
      <c r="P628" s="217">
        <f>O628*H628</f>
        <v>0</v>
      </c>
      <c r="Q628" s="217">
        <v>0</v>
      </c>
      <c r="R628" s="217">
        <f>Q628*H628</f>
        <v>0</v>
      </c>
      <c r="S628" s="217">
        <v>0</v>
      </c>
      <c r="T628" s="218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19" t="s">
        <v>260</v>
      </c>
      <c r="AT628" s="219" t="s">
        <v>153</v>
      </c>
      <c r="AU628" s="219" t="s">
        <v>90</v>
      </c>
      <c r="AY628" s="16" t="s">
        <v>150</v>
      </c>
      <c r="BE628" s="220">
        <f>IF(N628="základní",J628,0)</f>
        <v>0</v>
      </c>
      <c r="BF628" s="220">
        <f>IF(N628="snížená",J628,0)</f>
        <v>0</v>
      </c>
      <c r="BG628" s="220">
        <f>IF(N628="zákl. přenesená",J628,0)</f>
        <v>0</v>
      </c>
      <c r="BH628" s="220">
        <f>IF(N628="sníž. přenesená",J628,0)</f>
        <v>0</v>
      </c>
      <c r="BI628" s="220">
        <f>IF(N628="nulová",J628,0)</f>
        <v>0</v>
      </c>
      <c r="BJ628" s="16" t="s">
        <v>21</v>
      </c>
      <c r="BK628" s="220">
        <f>ROUND(I628*H628,2)</f>
        <v>0</v>
      </c>
      <c r="BL628" s="16" t="s">
        <v>260</v>
      </c>
      <c r="BM628" s="219" t="s">
        <v>842</v>
      </c>
    </row>
    <row r="629" s="2" customFormat="1">
      <c r="A629" s="38"/>
      <c r="B629" s="39"/>
      <c r="C629" s="40"/>
      <c r="D629" s="221" t="s">
        <v>159</v>
      </c>
      <c r="E629" s="40"/>
      <c r="F629" s="222" t="s">
        <v>843</v>
      </c>
      <c r="G629" s="40"/>
      <c r="H629" s="40"/>
      <c r="I629" s="223"/>
      <c r="J629" s="40"/>
      <c r="K629" s="40"/>
      <c r="L629" s="44"/>
      <c r="M629" s="224"/>
      <c r="N629" s="225"/>
      <c r="O629" s="84"/>
      <c r="P629" s="84"/>
      <c r="Q629" s="84"/>
      <c r="R629" s="84"/>
      <c r="S629" s="84"/>
      <c r="T629" s="85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T629" s="16" t="s">
        <v>159</v>
      </c>
      <c r="AU629" s="16" t="s">
        <v>90</v>
      </c>
    </row>
    <row r="630" s="13" customFormat="1">
      <c r="A630" s="13"/>
      <c r="B630" s="226"/>
      <c r="C630" s="227"/>
      <c r="D630" s="228" t="s">
        <v>161</v>
      </c>
      <c r="E630" s="229" t="s">
        <v>41</v>
      </c>
      <c r="F630" s="230" t="s">
        <v>844</v>
      </c>
      <c r="G630" s="227"/>
      <c r="H630" s="231">
        <v>126.01600000000001</v>
      </c>
      <c r="I630" s="232"/>
      <c r="J630" s="227"/>
      <c r="K630" s="227"/>
      <c r="L630" s="233"/>
      <c r="M630" s="234"/>
      <c r="N630" s="235"/>
      <c r="O630" s="235"/>
      <c r="P630" s="235"/>
      <c r="Q630" s="235"/>
      <c r="R630" s="235"/>
      <c r="S630" s="235"/>
      <c r="T630" s="23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37" t="s">
        <v>161</v>
      </c>
      <c r="AU630" s="237" t="s">
        <v>90</v>
      </c>
      <c r="AV630" s="13" t="s">
        <v>90</v>
      </c>
      <c r="AW630" s="13" t="s">
        <v>42</v>
      </c>
      <c r="AX630" s="13" t="s">
        <v>81</v>
      </c>
      <c r="AY630" s="237" t="s">
        <v>150</v>
      </c>
    </row>
    <row r="631" s="13" customFormat="1">
      <c r="A631" s="13"/>
      <c r="B631" s="226"/>
      <c r="C631" s="227"/>
      <c r="D631" s="228" t="s">
        <v>161</v>
      </c>
      <c r="E631" s="229" t="s">
        <v>41</v>
      </c>
      <c r="F631" s="230" t="s">
        <v>845</v>
      </c>
      <c r="G631" s="227"/>
      <c r="H631" s="231">
        <v>111.92</v>
      </c>
      <c r="I631" s="232"/>
      <c r="J631" s="227"/>
      <c r="K631" s="227"/>
      <c r="L631" s="233"/>
      <c r="M631" s="234"/>
      <c r="N631" s="235"/>
      <c r="O631" s="235"/>
      <c r="P631" s="235"/>
      <c r="Q631" s="235"/>
      <c r="R631" s="235"/>
      <c r="S631" s="235"/>
      <c r="T631" s="23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37" t="s">
        <v>161</v>
      </c>
      <c r="AU631" s="237" t="s">
        <v>90</v>
      </c>
      <c r="AV631" s="13" t="s">
        <v>90</v>
      </c>
      <c r="AW631" s="13" t="s">
        <v>42</v>
      </c>
      <c r="AX631" s="13" t="s">
        <v>81</v>
      </c>
      <c r="AY631" s="237" t="s">
        <v>150</v>
      </c>
    </row>
    <row r="632" s="14" customFormat="1">
      <c r="A632" s="14"/>
      <c r="B632" s="238"/>
      <c r="C632" s="239"/>
      <c r="D632" s="228" t="s">
        <v>161</v>
      </c>
      <c r="E632" s="240" t="s">
        <v>41</v>
      </c>
      <c r="F632" s="241" t="s">
        <v>167</v>
      </c>
      <c r="G632" s="239"/>
      <c r="H632" s="242">
        <v>237.93600000000001</v>
      </c>
      <c r="I632" s="243"/>
      <c r="J632" s="239"/>
      <c r="K632" s="239"/>
      <c r="L632" s="244"/>
      <c r="M632" s="245"/>
      <c r="N632" s="246"/>
      <c r="O632" s="246"/>
      <c r="P632" s="246"/>
      <c r="Q632" s="246"/>
      <c r="R632" s="246"/>
      <c r="S632" s="246"/>
      <c r="T632" s="247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48" t="s">
        <v>161</v>
      </c>
      <c r="AU632" s="248" t="s">
        <v>90</v>
      </c>
      <c r="AV632" s="14" t="s">
        <v>157</v>
      </c>
      <c r="AW632" s="14" t="s">
        <v>42</v>
      </c>
      <c r="AX632" s="14" t="s">
        <v>21</v>
      </c>
      <c r="AY632" s="248" t="s">
        <v>150</v>
      </c>
    </row>
    <row r="633" s="2" customFormat="1" ht="16.5" customHeight="1">
      <c r="A633" s="38"/>
      <c r="B633" s="39"/>
      <c r="C633" s="250" t="s">
        <v>846</v>
      </c>
      <c r="D633" s="250" t="s">
        <v>707</v>
      </c>
      <c r="E633" s="251" t="s">
        <v>847</v>
      </c>
      <c r="F633" s="252" t="s">
        <v>848</v>
      </c>
      <c r="G633" s="253" t="s">
        <v>156</v>
      </c>
      <c r="H633" s="254">
        <v>242.69900000000001</v>
      </c>
      <c r="I633" s="255"/>
      <c r="J633" s="256">
        <f>ROUND(I633*H633,2)</f>
        <v>0</v>
      </c>
      <c r="K633" s="257"/>
      <c r="L633" s="258"/>
      <c r="M633" s="259" t="s">
        <v>41</v>
      </c>
      <c r="N633" s="260" t="s">
        <v>52</v>
      </c>
      <c r="O633" s="84"/>
      <c r="P633" s="217">
        <f>O633*H633</f>
        <v>0</v>
      </c>
      <c r="Q633" s="217">
        <v>0</v>
      </c>
      <c r="R633" s="217">
        <f>Q633*H633</f>
        <v>0</v>
      </c>
      <c r="S633" s="217">
        <v>0</v>
      </c>
      <c r="T633" s="218">
        <f>S633*H633</f>
        <v>0</v>
      </c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R633" s="219" t="s">
        <v>390</v>
      </c>
      <c r="AT633" s="219" t="s">
        <v>707</v>
      </c>
      <c r="AU633" s="219" t="s">
        <v>90</v>
      </c>
      <c r="AY633" s="16" t="s">
        <v>150</v>
      </c>
      <c r="BE633" s="220">
        <f>IF(N633="základní",J633,0)</f>
        <v>0</v>
      </c>
      <c r="BF633" s="220">
        <f>IF(N633="snížená",J633,0)</f>
        <v>0</v>
      </c>
      <c r="BG633" s="220">
        <f>IF(N633="zákl. přenesená",J633,0)</f>
        <v>0</v>
      </c>
      <c r="BH633" s="220">
        <f>IF(N633="sníž. přenesená",J633,0)</f>
        <v>0</v>
      </c>
      <c r="BI633" s="220">
        <f>IF(N633="nulová",J633,0)</f>
        <v>0</v>
      </c>
      <c r="BJ633" s="16" t="s">
        <v>21</v>
      </c>
      <c r="BK633" s="220">
        <f>ROUND(I633*H633,2)</f>
        <v>0</v>
      </c>
      <c r="BL633" s="16" t="s">
        <v>260</v>
      </c>
      <c r="BM633" s="219" t="s">
        <v>849</v>
      </c>
    </row>
    <row r="634" s="13" customFormat="1">
      <c r="A634" s="13"/>
      <c r="B634" s="226"/>
      <c r="C634" s="227"/>
      <c r="D634" s="228" t="s">
        <v>161</v>
      </c>
      <c r="E634" s="229" t="s">
        <v>41</v>
      </c>
      <c r="F634" s="230" t="s">
        <v>850</v>
      </c>
      <c r="G634" s="227"/>
      <c r="H634" s="231">
        <v>242.69900000000001</v>
      </c>
      <c r="I634" s="232"/>
      <c r="J634" s="227"/>
      <c r="K634" s="227"/>
      <c r="L634" s="233"/>
      <c r="M634" s="234"/>
      <c r="N634" s="235"/>
      <c r="O634" s="235"/>
      <c r="P634" s="235"/>
      <c r="Q634" s="235"/>
      <c r="R634" s="235"/>
      <c r="S634" s="235"/>
      <c r="T634" s="23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37" t="s">
        <v>161</v>
      </c>
      <c r="AU634" s="237" t="s">
        <v>90</v>
      </c>
      <c r="AV634" s="13" t="s">
        <v>90</v>
      </c>
      <c r="AW634" s="13" t="s">
        <v>42</v>
      </c>
      <c r="AX634" s="13" t="s">
        <v>81</v>
      </c>
      <c r="AY634" s="237" t="s">
        <v>150</v>
      </c>
    </row>
    <row r="635" s="14" customFormat="1">
      <c r="A635" s="14"/>
      <c r="B635" s="238"/>
      <c r="C635" s="239"/>
      <c r="D635" s="228" t="s">
        <v>161</v>
      </c>
      <c r="E635" s="240" t="s">
        <v>41</v>
      </c>
      <c r="F635" s="241" t="s">
        <v>167</v>
      </c>
      <c r="G635" s="239"/>
      <c r="H635" s="242">
        <v>242.69900000000001</v>
      </c>
      <c r="I635" s="243"/>
      <c r="J635" s="239"/>
      <c r="K635" s="239"/>
      <c r="L635" s="244"/>
      <c r="M635" s="245"/>
      <c r="N635" s="246"/>
      <c r="O635" s="246"/>
      <c r="P635" s="246"/>
      <c r="Q635" s="246"/>
      <c r="R635" s="246"/>
      <c r="S635" s="246"/>
      <c r="T635" s="247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48" t="s">
        <v>161</v>
      </c>
      <c r="AU635" s="248" t="s">
        <v>90</v>
      </c>
      <c r="AV635" s="14" t="s">
        <v>157</v>
      </c>
      <c r="AW635" s="14" t="s">
        <v>42</v>
      </c>
      <c r="AX635" s="14" t="s">
        <v>21</v>
      </c>
      <c r="AY635" s="248" t="s">
        <v>150</v>
      </c>
    </row>
    <row r="636" s="2" customFormat="1" ht="16.5" customHeight="1">
      <c r="A636" s="38"/>
      <c r="B636" s="39"/>
      <c r="C636" s="250" t="s">
        <v>851</v>
      </c>
      <c r="D636" s="250" t="s">
        <v>707</v>
      </c>
      <c r="E636" s="251" t="s">
        <v>852</v>
      </c>
      <c r="F636" s="252" t="s">
        <v>853</v>
      </c>
      <c r="G636" s="253" t="s">
        <v>156</v>
      </c>
      <c r="H636" s="254">
        <v>242.69900000000001</v>
      </c>
      <c r="I636" s="255"/>
      <c r="J636" s="256">
        <f>ROUND(I636*H636,2)</f>
        <v>0</v>
      </c>
      <c r="K636" s="257"/>
      <c r="L636" s="258"/>
      <c r="M636" s="259" t="s">
        <v>41</v>
      </c>
      <c r="N636" s="260" t="s">
        <v>52</v>
      </c>
      <c r="O636" s="84"/>
      <c r="P636" s="217">
        <f>O636*H636</f>
        <v>0</v>
      </c>
      <c r="Q636" s="217">
        <v>0</v>
      </c>
      <c r="R636" s="217">
        <f>Q636*H636</f>
        <v>0</v>
      </c>
      <c r="S636" s="217">
        <v>0</v>
      </c>
      <c r="T636" s="218">
        <f>S636*H636</f>
        <v>0</v>
      </c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R636" s="219" t="s">
        <v>390</v>
      </c>
      <c r="AT636" s="219" t="s">
        <v>707</v>
      </c>
      <c r="AU636" s="219" t="s">
        <v>90</v>
      </c>
      <c r="AY636" s="16" t="s">
        <v>150</v>
      </c>
      <c r="BE636" s="220">
        <f>IF(N636="základní",J636,0)</f>
        <v>0</v>
      </c>
      <c r="BF636" s="220">
        <f>IF(N636="snížená",J636,0)</f>
        <v>0</v>
      </c>
      <c r="BG636" s="220">
        <f>IF(N636="zákl. přenesená",J636,0)</f>
        <v>0</v>
      </c>
      <c r="BH636" s="220">
        <f>IF(N636="sníž. přenesená",J636,0)</f>
        <v>0</v>
      </c>
      <c r="BI636" s="220">
        <f>IF(N636="nulová",J636,0)</f>
        <v>0</v>
      </c>
      <c r="BJ636" s="16" t="s">
        <v>21</v>
      </c>
      <c r="BK636" s="220">
        <f>ROUND(I636*H636,2)</f>
        <v>0</v>
      </c>
      <c r="BL636" s="16" t="s">
        <v>260</v>
      </c>
      <c r="BM636" s="219" t="s">
        <v>854</v>
      </c>
    </row>
    <row r="637" s="13" customFormat="1">
      <c r="A637" s="13"/>
      <c r="B637" s="226"/>
      <c r="C637" s="227"/>
      <c r="D637" s="228" t="s">
        <v>161</v>
      </c>
      <c r="E637" s="229" t="s">
        <v>41</v>
      </c>
      <c r="F637" s="230" t="s">
        <v>850</v>
      </c>
      <c r="G637" s="227"/>
      <c r="H637" s="231">
        <v>242.69900000000001</v>
      </c>
      <c r="I637" s="232"/>
      <c r="J637" s="227"/>
      <c r="K637" s="227"/>
      <c r="L637" s="233"/>
      <c r="M637" s="234"/>
      <c r="N637" s="235"/>
      <c r="O637" s="235"/>
      <c r="P637" s="235"/>
      <c r="Q637" s="235"/>
      <c r="R637" s="235"/>
      <c r="S637" s="235"/>
      <c r="T637" s="236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37" t="s">
        <v>161</v>
      </c>
      <c r="AU637" s="237" t="s">
        <v>90</v>
      </c>
      <c r="AV637" s="13" t="s">
        <v>90</v>
      </c>
      <c r="AW637" s="13" t="s">
        <v>42</v>
      </c>
      <c r="AX637" s="13" t="s">
        <v>81</v>
      </c>
      <c r="AY637" s="237" t="s">
        <v>150</v>
      </c>
    </row>
    <row r="638" s="14" customFormat="1">
      <c r="A638" s="14"/>
      <c r="B638" s="238"/>
      <c r="C638" s="239"/>
      <c r="D638" s="228" t="s">
        <v>161</v>
      </c>
      <c r="E638" s="240" t="s">
        <v>41</v>
      </c>
      <c r="F638" s="241" t="s">
        <v>167</v>
      </c>
      <c r="G638" s="239"/>
      <c r="H638" s="242">
        <v>242.69900000000001</v>
      </c>
      <c r="I638" s="243"/>
      <c r="J638" s="239"/>
      <c r="K638" s="239"/>
      <c r="L638" s="244"/>
      <c r="M638" s="245"/>
      <c r="N638" s="246"/>
      <c r="O638" s="246"/>
      <c r="P638" s="246"/>
      <c r="Q638" s="246"/>
      <c r="R638" s="246"/>
      <c r="S638" s="246"/>
      <c r="T638" s="247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48" t="s">
        <v>161</v>
      </c>
      <c r="AU638" s="248" t="s">
        <v>90</v>
      </c>
      <c r="AV638" s="14" t="s">
        <v>157</v>
      </c>
      <c r="AW638" s="14" t="s">
        <v>42</v>
      </c>
      <c r="AX638" s="14" t="s">
        <v>21</v>
      </c>
      <c r="AY638" s="248" t="s">
        <v>150</v>
      </c>
    </row>
    <row r="639" s="2" customFormat="1" ht="24.15" customHeight="1">
      <c r="A639" s="38"/>
      <c r="B639" s="39"/>
      <c r="C639" s="207" t="s">
        <v>855</v>
      </c>
      <c r="D639" s="207" t="s">
        <v>153</v>
      </c>
      <c r="E639" s="208" t="s">
        <v>856</v>
      </c>
      <c r="F639" s="209" t="s">
        <v>857</v>
      </c>
      <c r="G639" s="210" t="s">
        <v>156</v>
      </c>
      <c r="H639" s="211">
        <v>86.129999999999995</v>
      </c>
      <c r="I639" s="212"/>
      <c r="J639" s="213">
        <f>ROUND(I639*H639,2)</f>
        <v>0</v>
      </c>
      <c r="K639" s="214"/>
      <c r="L639" s="44"/>
      <c r="M639" s="215" t="s">
        <v>41</v>
      </c>
      <c r="N639" s="216" t="s">
        <v>52</v>
      </c>
      <c r="O639" s="84"/>
      <c r="P639" s="217">
        <f>O639*H639</f>
        <v>0</v>
      </c>
      <c r="Q639" s="217">
        <v>0</v>
      </c>
      <c r="R639" s="217">
        <f>Q639*H639</f>
        <v>0</v>
      </c>
      <c r="S639" s="217">
        <v>0</v>
      </c>
      <c r="T639" s="218">
        <f>S639*H639</f>
        <v>0</v>
      </c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R639" s="219" t="s">
        <v>260</v>
      </c>
      <c r="AT639" s="219" t="s">
        <v>153</v>
      </c>
      <c r="AU639" s="219" t="s">
        <v>90</v>
      </c>
      <c r="AY639" s="16" t="s">
        <v>150</v>
      </c>
      <c r="BE639" s="220">
        <f>IF(N639="základní",J639,0)</f>
        <v>0</v>
      </c>
      <c r="BF639" s="220">
        <f>IF(N639="snížená",J639,0)</f>
        <v>0</v>
      </c>
      <c r="BG639" s="220">
        <f>IF(N639="zákl. přenesená",J639,0)</f>
        <v>0</v>
      </c>
      <c r="BH639" s="220">
        <f>IF(N639="sníž. přenesená",J639,0)</f>
        <v>0</v>
      </c>
      <c r="BI639" s="220">
        <f>IF(N639="nulová",J639,0)</f>
        <v>0</v>
      </c>
      <c r="BJ639" s="16" t="s">
        <v>21</v>
      </c>
      <c r="BK639" s="220">
        <f>ROUND(I639*H639,2)</f>
        <v>0</v>
      </c>
      <c r="BL639" s="16" t="s">
        <v>260</v>
      </c>
      <c r="BM639" s="219" t="s">
        <v>858</v>
      </c>
    </row>
    <row r="640" s="2" customFormat="1">
      <c r="A640" s="38"/>
      <c r="B640" s="39"/>
      <c r="C640" s="40"/>
      <c r="D640" s="221" t="s">
        <v>159</v>
      </c>
      <c r="E640" s="40"/>
      <c r="F640" s="222" t="s">
        <v>859</v>
      </c>
      <c r="G640" s="40"/>
      <c r="H640" s="40"/>
      <c r="I640" s="223"/>
      <c r="J640" s="40"/>
      <c r="K640" s="40"/>
      <c r="L640" s="44"/>
      <c r="M640" s="224"/>
      <c r="N640" s="225"/>
      <c r="O640" s="84"/>
      <c r="P640" s="84"/>
      <c r="Q640" s="84"/>
      <c r="R640" s="84"/>
      <c r="S640" s="84"/>
      <c r="T640" s="85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T640" s="16" t="s">
        <v>159</v>
      </c>
      <c r="AU640" s="16" t="s">
        <v>90</v>
      </c>
    </row>
    <row r="641" s="13" customFormat="1">
      <c r="A641" s="13"/>
      <c r="B641" s="226"/>
      <c r="C641" s="227"/>
      <c r="D641" s="228" t="s">
        <v>161</v>
      </c>
      <c r="E641" s="229" t="s">
        <v>41</v>
      </c>
      <c r="F641" s="230" t="s">
        <v>254</v>
      </c>
      <c r="G641" s="227"/>
      <c r="H641" s="231">
        <v>86.129999999999995</v>
      </c>
      <c r="I641" s="232"/>
      <c r="J641" s="227"/>
      <c r="K641" s="227"/>
      <c r="L641" s="233"/>
      <c r="M641" s="234"/>
      <c r="N641" s="235"/>
      <c r="O641" s="235"/>
      <c r="P641" s="235"/>
      <c r="Q641" s="235"/>
      <c r="R641" s="235"/>
      <c r="S641" s="235"/>
      <c r="T641" s="23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37" t="s">
        <v>161</v>
      </c>
      <c r="AU641" s="237" t="s">
        <v>90</v>
      </c>
      <c r="AV641" s="13" t="s">
        <v>90</v>
      </c>
      <c r="AW641" s="13" t="s">
        <v>42</v>
      </c>
      <c r="AX641" s="13" t="s">
        <v>81</v>
      </c>
      <c r="AY641" s="237" t="s">
        <v>150</v>
      </c>
    </row>
    <row r="642" s="14" customFormat="1">
      <c r="A642" s="14"/>
      <c r="B642" s="238"/>
      <c r="C642" s="239"/>
      <c r="D642" s="228" t="s">
        <v>161</v>
      </c>
      <c r="E642" s="240" t="s">
        <v>41</v>
      </c>
      <c r="F642" s="241" t="s">
        <v>167</v>
      </c>
      <c r="G642" s="239"/>
      <c r="H642" s="242">
        <v>86.129999999999995</v>
      </c>
      <c r="I642" s="243"/>
      <c r="J642" s="239"/>
      <c r="K642" s="239"/>
      <c r="L642" s="244"/>
      <c r="M642" s="245"/>
      <c r="N642" s="246"/>
      <c r="O642" s="246"/>
      <c r="P642" s="246"/>
      <c r="Q642" s="246"/>
      <c r="R642" s="246"/>
      <c r="S642" s="246"/>
      <c r="T642" s="247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48" t="s">
        <v>161</v>
      </c>
      <c r="AU642" s="248" t="s">
        <v>90</v>
      </c>
      <c r="AV642" s="14" t="s">
        <v>157</v>
      </c>
      <c r="AW642" s="14" t="s">
        <v>42</v>
      </c>
      <c r="AX642" s="14" t="s">
        <v>21</v>
      </c>
      <c r="AY642" s="248" t="s">
        <v>150</v>
      </c>
    </row>
    <row r="643" s="2" customFormat="1" ht="16.5" customHeight="1">
      <c r="A643" s="38"/>
      <c r="B643" s="39"/>
      <c r="C643" s="250" t="s">
        <v>860</v>
      </c>
      <c r="D643" s="250" t="s">
        <v>707</v>
      </c>
      <c r="E643" s="251" t="s">
        <v>861</v>
      </c>
      <c r="F643" s="252" t="s">
        <v>862</v>
      </c>
      <c r="G643" s="253" t="s">
        <v>156</v>
      </c>
      <c r="H643" s="254">
        <v>89.399000000000001</v>
      </c>
      <c r="I643" s="255"/>
      <c r="J643" s="256">
        <f>ROUND(I643*H643,2)</f>
        <v>0</v>
      </c>
      <c r="K643" s="257"/>
      <c r="L643" s="258"/>
      <c r="M643" s="259" t="s">
        <v>41</v>
      </c>
      <c r="N643" s="260" t="s">
        <v>52</v>
      </c>
      <c r="O643" s="84"/>
      <c r="P643" s="217">
        <f>O643*H643</f>
        <v>0</v>
      </c>
      <c r="Q643" s="217">
        <v>0</v>
      </c>
      <c r="R643" s="217">
        <f>Q643*H643</f>
        <v>0</v>
      </c>
      <c r="S643" s="217">
        <v>0</v>
      </c>
      <c r="T643" s="218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19" t="s">
        <v>390</v>
      </c>
      <c r="AT643" s="219" t="s">
        <v>707</v>
      </c>
      <c r="AU643" s="219" t="s">
        <v>90</v>
      </c>
      <c r="AY643" s="16" t="s">
        <v>150</v>
      </c>
      <c r="BE643" s="220">
        <f>IF(N643="základní",J643,0)</f>
        <v>0</v>
      </c>
      <c r="BF643" s="220">
        <f>IF(N643="snížená",J643,0)</f>
        <v>0</v>
      </c>
      <c r="BG643" s="220">
        <f>IF(N643="zákl. přenesená",J643,0)</f>
        <v>0</v>
      </c>
      <c r="BH643" s="220">
        <f>IF(N643="sníž. přenesená",J643,0)</f>
        <v>0</v>
      </c>
      <c r="BI643" s="220">
        <f>IF(N643="nulová",J643,0)</f>
        <v>0</v>
      </c>
      <c r="BJ643" s="16" t="s">
        <v>21</v>
      </c>
      <c r="BK643" s="220">
        <f>ROUND(I643*H643,2)</f>
        <v>0</v>
      </c>
      <c r="BL643" s="16" t="s">
        <v>260</v>
      </c>
      <c r="BM643" s="219" t="s">
        <v>863</v>
      </c>
    </row>
    <row r="644" s="13" customFormat="1">
      <c r="A644" s="13"/>
      <c r="B644" s="226"/>
      <c r="C644" s="227"/>
      <c r="D644" s="228" t="s">
        <v>161</v>
      </c>
      <c r="E644" s="229" t="s">
        <v>41</v>
      </c>
      <c r="F644" s="230" t="s">
        <v>864</v>
      </c>
      <c r="G644" s="227"/>
      <c r="H644" s="231">
        <v>88.713999999999999</v>
      </c>
      <c r="I644" s="232"/>
      <c r="J644" s="227"/>
      <c r="K644" s="227"/>
      <c r="L644" s="233"/>
      <c r="M644" s="234"/>
      <c r="N644" s="235"/>
      <c r="O644" s="235"/>
      <c r="P644" s="235"/>
      <c r="Q644" s="235"/>
      <c r="R644" s="235"/>
      <c r="S644" s="235"/>
      <c r="T644" s="23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37" t="s">
        <v>161</v>
      </c>
      <c r="AU644" s="237" t="s">
        <v>90</v>
      </c>
      <c r="AV644" s="13" t="s">
        <v>90</v>
      </c>
      <c r="AW644" s="13" t="s">
        <v>42</v>
      </c>
      <c r="AX644" s="13" t="s">
        <v>81</v>
      </c>
      <c r="AY644" s="237" t="s">
        <v>150</v>
      </c>
    </row>
    <row r="645" s="13" customFormat="1">
      <c r="A645" s="13"/>
      <c r="B645" s="226"/>
      <c r="C645" s="227"/>
      <c r="D645" s="228" t="s">
        <v>161</v>
      </c>
      <c r="E645" s="229" t="s">
        <v>41</v>
      </c>
      <c r="F645" s="230" t="s">
        <v>865</v>
      </c>
      <c r="G645" s="227"/>
      <c r="H645" s="231">
        <v>0.68500000000000005</v>
      </c>
      <c r="I645" s="232"/>
      <c r="J645" s="227"/>
      <c r="K645" s="227"/>
      <c r="L645" s="233"/>
      <c r="M645" s="234"/>
      <c r="N645" s="235"/>
      <c r="O645" s="235"/>
      <c r="P645" s="235"/>
      <c r="Q645" s="235"/>
      <c r="R645" s="235"/>
      <c r="S645" s="235"/>
      <c r="T645" s="23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37" t="s">
        <v>161</v>
      </c>
      <c r="AU645" s="237" t="s">
        <v>90</v>
      </c>
      <c r="AV645" s="13" t="s">
        <v>90</v>
      </c>
      <c r="AW645" s="13" t="s">
        <v>42</v>
      </c>
      <c r="AX645" s="13" t="s">
        <v>81</v>
      </c>
      <c r="AY645" s="237" t="s">
        <v>150</v>
      </c>
    </row>
    <row r="646" s="14" customFormat="1">
      <c r="A646" s="14"/>
      <c r="B646" s="238"/>
      <c r="C646" s="239"/>
      <c r="D646" s="228" t="s">
        <v>161</v>
      </c>
      <c r="E646" s="240" t="s">
        <v>41</v>
      </c>
      <c r="F646" s="241" t="s">
        <v>167</v>
      </c>
      <c r="G646" s="239"/>
      <c r="H646" s="242">
        <v>89.399000000000001</v>
      </c>
      <c r="I646" s="243"/>
      <c r="J646" s="239"/>
      <c r="K646" s="239"/>
      <c r="L646" s="244"/>
      <c r="M646" s="245"/>
      <c r="N646" s="246"/>
      <c r="O646" s="246"/>
      <c r="P646" s="246"/>
      <c r="Q646" s="246"/>
      <c r="R646" s="246"/>
      <c r="S646" s="246"/>
      <c r="T646" s="247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48" t="s">
        <v>161</v>
      </c>
      <c r="AU646" s="248" t="s">
        <v>90</v>
      </c>
      <c r="AV646" s="14" t="s">
        <v>157</v>
      </c>
      <c r="AW646" s="14" t="s">
        <v>42</v>
      </c>
      <c r="AX646" s="14" t="s">
        <v>21</v>
      </c>
      <c r="AY646" s="248" t="s">
        <v>150</v>
      </c>
    </row>
    <row r="647" s="2" customFormat="1" ht="16.5" customHeight="1">
      <c r="A647" s="38"/>
      <c r="B647" s="39"/>
      <c r="C647" s="207" t="s">
        <v>866</v>
      </c>
      <c r="D647" s="207" t="s">
        <v>153</v>
      </c>
      <c r="E647" s="208" t="s">
        <v>867</v>
      </c>
      <c r="F647" s="209" t="s">
        <v>803</v>
      </c>
      <c r="G647" s="210" t="s">
        <v>834</v>
      </c>
      <c r="H647" s="261"/>
      <c r="I647" s="212"/>
      <c r="J647" s="213">
        <f>ROUND(I647*H647,2)</f>
        <v>0</v>
      </c>
      <c r="K647" s="214"/>
      <c r="L647" s="44"/>
      <c r="M647" s="215" t="s">
        <v>41</v>
      </c>
      <c r="N647" s="216" t="s">
        <v>52</v>
      </c>
      <c r="O647" s="84"/>
      <c r="P647" s="217">
        <f>O647*H647</f>
        <v>0</v>
      </c>
      <c r="Q647" s="217">
        <v>0</v>
      </c>
      <c r="R647" s="217">
        <f>Q647*H647</f>
        <v>0</v>
      </c>
      <c r="S647" s="217">
        <v>0</v>
      </c>
      <c r="T647" s="218">
        <f>S647*H647</f>
        <v>0</v>
      </c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R647" s="219" t="s">
        <v>260</v>
      </c>
      <c r="AT647" s="219" t="s">
        <v>153</v>
      </c>
      <c r="AU647" s="219" t="s">
        <v>90</v>
      </c>
      <c r="AY647" s="16" t="s">
        <v>150</v>
      </c>
      <c r="BE647" s="220">
        <f>IF(N647="základní",J647,0)</f>
        <v>0</v>
      </c>
      <c r="BF647" s="220">
        <f>IF(N647="snížená",J647,0)</f>
        <v>0</v>
      </c>
      <c r="BG647" s="220">
        <f>IF(N647="zákl. přenesená",J647,0)</f>
        <v>0</v>
      </c>
      <c r="BH647" s="220">
        <f>IF(N647="sníž. přenesená",J647,0)</f>
        <v>0</v>
      </c>
      <c r="BI647" s="220">
        <f>IF(N647="nulová",J647,0)</f>
        <v>0</v>
      </c>
      <c r="BJ647" s="16" t="s">
        <v>21</v>
      </c>
      <c r="BK647" s="220">
        <f>ROUND(I647*H647,2)</f>
        <v>0</v>
      </c>
      <c r="BL647" s="16" t="s">
        <v>260</v>
      </c>
      <c r="BM647" s="219" t="s">
        <v>868</v>
      </c>
    </row>
    <row r="648" s="13" customFormat="1">
      <c r="A648" s="13"/>
      <c r="B648" s="226"/>
      <c r="C648" s="227"/>
      <c r="D648" s="228" t="s">
        <v>161</v>
      </c>
      <c r="E648" s="229" t="s">
        <v>41</v>
      </c>
      <c r="F648" s="230" t="s">
        <v>836</v>
      </c>
      <c r="G648" s="227"/>
      <c r="H648" s="231">
        <v>0.040000000000000001</v>
      </c>
      <c r="I648" s="232"/>
      <c r="J648" s="227"/>
      <c r="K648" s="227"/>
      <c r="L648" s="233"/>
      <c r="M648" s="234"/>
      <c r="N648" s="235"/>
      <c r="O648" s="235"/>
      <c r="P648" s="235"/>
      <c r="Q648" s="235"/>
      <c r="R648" s="235"/>
      <c r="S648" s="235"/>
      <c r="T648" s="23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37" t="s">
        <v>161</v>
      </c>
      <c r="AU648" s="237" t="s">
        <v>90</v>
      </c>
      <c r="AV648" s="13" t="s">
        <v>90</v>
      </c>
      <c r="AW648" s="13" t="s">
        <v>42</v>
      </c>
      <c r="AX648" s="13" t="s">
        <v>81</v>
      </c>
      <c r="AY648" s="237" t="s">
        <v>150</v>
      </c>
    </row>
    <row r="649" s="14" customFormat="1">
      <c r="A649" s="14"/>
      <c r="B649" s="238"/>
      <c r="C649" s="239"/>
      <c r="D649" s="228" t="s">
        <v>161</v>
      </c>
      <c r="E649" s="240" t="s">
        <v>41</v>
      </c>
      <c r="F649" s="241" t="s">
        <v>167</v>
      </c>
      <c r="G649" s="239"/>
      <c r="H649" s="242">
        <v>0.040000000000000001</v>
      </c>
      <c r="I649" s="243"/>
      <c r="J649" s="239"/>
      <c r="K649" s="239"/>
      <c r="L649" s="244"/>
      <c r="M649" s="245"/>
      <c r="N649" s="246"/>
      <c r="O649" s="246"/>
      <c r="P649" s="246"/>
      <c r="Q649" s="246"/>
      <c r="R649" s="246"/>
      <c r="S649" s="246"/>
      <c r="T649" s="247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8" t="s">
        <v>161</v>
      </c>
      <c r="AU649" s="248" t="s">
        <v>90</v>
      </c>
      <c r="AV649" s="14" t="s">
        <v>157</v>
      </c>
      <c r="AW649" s="14" t="s">
        <v>42</v>
      </c>
      <c r="AX649" s="14" t="s">
        <v>21</v>
      </c>
      <c r="AY649" s="248" t="s">
        <v>150</v>
      </c>
    </row>
    <row r="650" s="12" customFormat="1" ht="22.8" customHeight="1">
      <c r="A650" s="12"/>
      <c r="B650" s="191"/>
      <c r="C650" s="192"/>
      <c r="D650" s="193" t="s">
        <v>80</v>
      </c>
      <c r="E650" s="205" t="s">
        <v>869</v>
      </c>
      <c r="F650" s="205" t="s">
        <v>870</v>
      </c>
      <c r="G650" s="192"/>
      <c r="H650" s="192"/>
      <c r="I650" s="195"/>
      <c r="J650" s="206">
        <f>BK650</f>
        <v>0</v>
      </c>
      <c r="K650" s="192"/>
      <c r="L650" s="197"/>
      <c r="M650" s="198"/>
      <c r="N650" s="199"/>
      <c r="O650" s="199"/>
      <c r="P650" s="200">
        <f>SUM(P651:P661)</f>
        <v>0</v>
      </c>
      <c r="Q650" s="199"/>
      <c r="R650" s="200">
        <f>SUM(R651:R661)</f>
        <v>0.27493840000000003</v>
      </c>
      <c r="S650" s="199"/>
      <c r="T650" s="201">
        <f>SUM(T651:T661)</f>
        <v>0</v>
      </c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R650" s="202" t="s">
        <v>90</v>
      </c>
      <c r="AT650" s="203" t="s">
        <v>80</v>
      </c>
      <c r="AU650" s="203" t="s">
        <v>21</v>
      </c>
      <c r="AY650" s="202" t="s">
        <v>150</v>
      </c>
      <c r="BK650" s="204">
        <f>SUM(BK651:BK661)</f>
        <v>0</v>
      </c>
    </row>
    <row r="651" s="2" customFormat="1" ht="24.15" customHeight="1">
      <c r="A651" s="38"/>
      <c r="B651" s="39"/>
      <c r="C651" s="207" t="s">
        <v>871</v>
      </c>
      <c r="D651" s="207" t="s">
        <v>153</v>
      </c>
      <c r="E651" s="208" t="s">
        <v>872</v>
      </c>
      <c r="F651" s="209" t="s">
        <v>873</v>
      </c>
      <c r="G651" s="210" t="s">
        <v>156</v>
      </c>
      <c r="H651" s="211">
        <v>17.27</v>
      </c>
      <c r="I651" s="212"/>
      <c r="J651" s="213">
        <f>ROUND(I651*H651,2)</f>
        <v>0</v>
      </c>
      <c r="K651" s="214"/>
      <c r="L651" s="44"/>
      <c r="M651" s="215" t="s">
        <v>41</v>
      </c>
      <c r="N651" s="216" t="s">
        <v>52</v>
      </c>
      <c r="O651" s="84"/>
      <c r="P651" s="217">
        <f>O651*H651</f>
        <v>0</v>
      </c>
      <c r="Q651" s="217">
        <v>0.015720000000000001</v>
      </c>
      <c r="R651" s="217">
        <f>Q651*H651</f>
        <v>0.27148440000000001</v>
      </c>
      <c r="S651" s="217">
        <v>0</v>
      </c>
      <c r="T651" s="218">
        <f>S651*H651</f>
        <v>0</v>
      </c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R651" s="219" t="s">
        <v>260</v>
      </c>
      <c r="AT651" s="219" t="s">
        <v>153</v>
      </c>
      <c r="AU651" s="219" t="s">
        <v>90</v>
      </c>
      <c r="AY651" s="16" t="s">
        <v>150</v>
      </c>
      <c r="BE651" s="220">
        <f>IF(N651="základní",J651,0)</f>
        <v>0</v>
      </c>
      <c r="BF651" s="220">
        <f>IF(N651="snížená",J651,0)</f>
        <v>0</v>
      </c>
      <c r="BG651" s="220">
        <f>IF(N651="zákl. přenesená",J651,0)</f>
        <v>0</v>
      </c>
      <c r="BH651" s="220">
        <f>IF(N651="sníž. přenesená",J651,0)</f>
        <v>0</v>
      </c>
      <c r="BI651" s="220">
        <f>IF(N651="nulová",J651,0)</f>
        <v>0</v>
      </c>
      <c r="BJ651" s="16" t="s">
        <v>21</v>
      </c>
      <c r="BK651" s="220">
        <f>ROUND(I651*H651,2)</f>
        <v>0</v>
      </c>
      <c r="BL651" s="16" t="s">
        <v>260</v>
      </c>
      <c r="BM651" s="219" t="s">
        <v>874</v>
      </c>
    </row>
    <row r="652" s="2" customFormat="1">
      <c r="A652" s="38"/>
      <c r="B652" s="39"/>
      <c r="C652" s="40"/>
      <c r="D652" s="221" t="s">
        <v>159</v>
      </c>
      <c r="E652" s="40"/>
      <c r="F652" s="222" t="s">
        <v>875</v>
      </c>
      <c r="G652" s="40"/>
      <c r="H652" s="40"/>
      <c r="I652" s="223"/>
      <c r="J652" s="40"/>
      <c r="K652" s="40"/>
      <c r="L652" s="44"/>
      <c r="M652" s="224"/>
      <c r="N652" s="225"/>
      <c r="O652" s="84"/>
      <c r="P652" s="84"/>
      <c r="Q652" s="84"/>
      <c r="R652" s="84"/>
      <c r="S652" s="84"/>
      <c r="T652" s="85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T652" s="16" t="s">
        <v>159</v>
      </c>
      <c r="AU652" s="16" t="s">
        <v>90</v>
      </c>
    </row>
    <row r="653" s="13" customFormat="1">
      <c r="A653" s="13"/>
      <c r="B653" s="226"/>
      <c r="C653" s="227"/>
      <c r="D653" s="228" t="s">
        <v>161</v>
      </c>
      <c r="E653" s="229" t="s">
        <v>41</v>
      </c>
      <c r="F653" s="230" t="s">
        <v>876</v>
      </c>
      <c r="G653" s="227"/>
      <c r="H653" s="231">
        <v>17.27</v>
      </c>
      <c r="I653" s="232"/>
      <c r="J653" s="227"/>
      <c r="K653" s="227"/>
      <c r="L653" s="233"/>
      <c r="M653" s="234"/>
      <c r="N653" s="235"/>
      <c r="O653" s="235"/>
      <c r="P653" s="235"/>
      <c r="Q653" s="235"/>
      <c r="R653" s="235"/>
      <c r="S653" s="235"/>
      <c r="T653" s="236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37" t="s">
        <v>161</v>
      </c>
      <c r="AU653" s="237" t="s">
        <v>90</v>
      </c>
      <c r="AV653" s="13" t="s">
        <v>90</v>
      </c>
      <c r="AW653" s="13" t="s">
        <v>42</v>
      </c>
      <c r="AX653" s="13" t="s">
        <v>81</v>
      </c>
      <c r="AY653" s="237" t="s">
        <v>150</v>
      </c>
    </row>
    <row r="654" s="14" customFormat="1">
      <c r="A654" s="14"/>
      <c r="B654" s="238"/>
      <c r="C654" s="239"/>
      <c r="D654" s="228" t="s">
        <v>161</v>
      </c>
      <c r="E654" s="240" t="s">
        <v>41</v>
      </c>
      <c r="F654" s="241" t="s">
        <v>167</v>
      </c>
      <c r="G654" s="239"/>
      <c r="H654" s="242">
        <v>17.27</v>
      </c>
      <c r="I654" s="243"/>
      <c r="J654" s="239"/>
      <c r="K654" s="239"/>
      <c r="L654" s="244"/>
      <c r="M654" s="245"/>
      <c r="N654" s="246"/>
      <c r="O654" s="246"/>
      <c r="P654" s="246"/>
      <c r="Q654" s="246"/>
      <c r="R654" s="246"/>
      <c r="S654" s="246"/>
      <c r="T654" s="247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48" t="s">
        <v>161</v>
      </c>
      <c r="AU654" s="248" t="s">
        <v>90</v>
      </c>
      <c r="AV654" s="14" t="s">
        <v>157</v>
      </c>
      <c r="AW654" s="14" t="s">
        <v>42</v>
      </c>
      <c r="AX654" s="14" t="s">
        <v>21</v>
      </c>
      <c r="AY654" s="248" t="s">
        <v>150</v>
      </c>
    </row>
    <row r="655" s="2" customFormat="1" ht="24.15" customHeight="1">
      <c r="A655" s="38"/>
      <c r="B655" s="39"/>
      <c r="C655" s="207" t="s">
        <v>877</v>
      </c>
      <c r="D655" s="207" t="s">
        <v>153</v>
      </c>
      <c r="E655" s="208" t="s">
        <v>878</v>
      </c>
      <c r="F655" s="209" t="s">
        <v>879</v>
      </c>
      <c r="G655" s="210" t="s">
        <v>156</v>
      </c>
      <c r="H655" s="211">
        <v>17.27</v>
      </c>
      <c r="I655" s="212"/>
      <c r="J655" s="213">
        <f>ROUND(I655*H655,2)</f>
        <v>0</v>
      </c>
      <c r="K655" s="214"/>
      <c r="L655" s="44"/>
      <c r="M655" s="215" t="s">
        <v>41</v>
      </c>
      <c r="N655" s="216" t="s">
        <v>52</v>
      </c>
      <c r="O655" s="84"/>
      <c r="P655" s="217">
        <f>O655*H655</f>
        <v>0</v>
      </c>
      <c r="Q655" s="217">
        <v>0.00020000000000000001</v>
      </c>
      <c r="R655" s="217">
        <f>Q655*H655</f>
        <v>0.003454</v>
      </c>
      <c r="S655" s="217">
        <v>0</v>
      </c>
      <c r="T655" s="218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19" t="s">
        <v>260</v>
      </c>
      <c r="AT655" s="219" t="s">
        <v>153</v>
      </c>
      <c r="AU655" s="219" t="s">
        <v>90</v>
      </c>
      <c r="AY655" s="16" t="s">
        <v>150</v>
      </c>
      <c r="BE655" s="220">
        <f>IF(N655="základní",J655,0)</f>
        <v>0</v>
      </c>
      <c r="BF655" s="220">
        <f>IF(N655="snížená",J655,0)</f>
        <v>0</v>
      </c>
      <c r="BG655" s="220">
        <f>IF(N655="zákl. přenesená",J655,0)</f>
        <v>0</v>
      </c>
      <c r="BH655" s="220">
        <f>IF(N655="sníž. přenesená",J655,0)</f>
        <v>0</v>
      </c>
      <c r="BI655" s="220">
        <f>IF(N655="nulová",J655,0)</f>
        <v>0</v>
      </c>
      <c r="BJ655" s="16" t="s">
        <v>21</v>
      </c>
      <c r="BK655" s="220">
        <f>ROUND(I655*H655,2)</f>
        <v>0</v>
      </c>
      <c r="BL655" s="16" t="s">
        <v>260</v>
      </c>
      <c r="BM655" s="219" t="s">
        <v>880</v>
      </c>
    </row>
    <row r="656" s="2" customFormat="1">
      <c r="A656" s="38"/>
      <c r="B656" s="39"/>
      <c r="C656" s="40"/>
      <c r="D656" s="221" t="s">
        <v>159</v>
      </c>
      <c r="E656" s="40"/>
      <c r="F656" s="222" t="s">
        <v>881</v>
      </c>
      <c r="G656" s="40"/>
      <c r="H656" s="40"/>
      <c r="I656" s="223"/>
      <c r="J656" s="40"/>
      <c r="K656" s="40"/>
      <c r="L656" s="44"/>
      <c r="M656" s="224"/>
      <c r="N656" s="225"/>
      <c r="O656" s="84"/>
      <c r="P656" s="84"/>
      <c r="Q656" s="84"/>
      <c r="R656" s="84"/>
      <c r="S656" s="84"/>
      <c r="T656" s="85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T656" s="16" t="s">
        <v>159</v>
      </c>
      <c r="AU656" s="16" t="s">
        <v>90</v>
      </c>
    </row>
    <row r="657" s="13" customFormat="1">
      <c r="A657" s="13"/>
      <c r="B657" s="226"/>
      <c r="C657" s="227"/>
      <c r="D657" s="228" t="s">
        <v>161</v>
      </c>
      <c r="E657" s="229" t="s">
        <v>41</v>
      </c>
      <c r="F657" s="230" t="s">
        <v>882</v>
      </c>
      <c r="G657" s="227"/>
      <c r="H657" s="231">
        <v>17.27</v>
      </c>
      <c r="I657" s="232"/>
      <c r="J657" s="227"/>
      <c r="K657" s="227"/>
      <c r="L657" s="233"/>
      <c r="M657" s="234"/>
      <c r="N657" s="235"/>
      <c r="O657" s="235"/>
      <c r="P657" s="235"/>
      <c r="Q657" s="235"/>
      <c r="R657" s="235"/>
      <c r="S657" s="235"/>
      <c r="T657" s="23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37" t="s">
        <v>161</v>
      </c>
      <c r="AU657" s="237" t="s">
        <v>90</v>
      </c>
      <c r="AV657" s="13" t="s">
        <v>90</v>
      </c>
      <c r="AW657" s="13" t="s">
        <v>42</v>
      </c>
      <c r="AX657" s="13" t="s">
        <v>81</v>
      </c>
      <c r="AY657" s="237" t="s">
        <v>150</v>
      </c>
    </row>
    <row r="658" s="14" customFormat="1">
      <c r="A658" s="14"/>
      <c r="B658" s="238"/>
      <c r="C658" s="239"/>
      <c r="D658" s="228" t="s">
        <v>161</v>
      </c>
      <c r="E658" s="240" t="s">
        <v>41</v>
      </c>
      <c r="F658" s="241" t="s">
        <v>167</v>
      </c>
      <c r="G658" s="239"/>
      <c r="H658" s="242">
        <v>17.27</v>
      </c>
      <c r="I658" s="243"/>
      <c r="J658" s="239"/>
      <c r="K658" s="239"/>
      <c r="L658" s="244"/>
      <c r="M658" s="245"/>
      <c r="N658" s="246"/>
      <c r="O658" s="246"/>
      <c r="P658" s="246"/>
      <c r="Q658" s="246"/>
      <c r="R658" s="246"/>
      <c r="S658" s="246"/>
      <c r="T658" s="247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48" t="s">
        <v>161</v>
      </c>
      <c r="AU658" s="248" t="s">
        <v>90</v>
      </c>
      <c r="AV658" s="14" t="s">
        <v>157</v>
      </c>
      <c r="AW658" s="14" t="s">
        <v>42</v>
      </c>
      <c r="AX658" s="14" t="s">
        <v>21</v>
      </c>
      <c r="AY658" s="248" t="s">
        <v>150</v>
      </c>
    </row>
    <row r="659" s="2" customFormat="1" ht="16.5" customHeight="1">
      <c r="A659" s="38"/>
      <c r="B659" s="39"/>
      <c r="C659" s="207" t="s">
        <v>883</v>
      </c>
      <c r="D659" s="207" t="s">
        <v>153</v>
      </c>
      <c r="E659" s="208" t="s">
        <v>852</v>
      </c>
      <c r="F659" s="209" t="s">
        <v>803</v>
      </c>
      <c r="G659" s="210" t="s">
        <v>834</v>
      </c>
      <c r="H659" s="261"/>
      <c r="I659" s="212"/>
      <c r="J659" s="213">
        <f>ROUND(I659*H659,2)</f>
        <v>0</v>
      </c>
      <c r="K659" s="214"/>
      <c r="L659" s="44"/>
      <c r="M659" s="215" t="s">
        <v>41</v>
      </c>
      <c r="N659" s="216" t="s">
        <v>52</v>
      </c>
      <c r="O659" s="84"/>
      <c r="P659" s="217">
        <f>O659*H659</f>
        <v>0</v>
      </c>
      <c r="Q659" s="217">
        <v>0</v>
      </c>
      <c r="R659" s="217">
        <f>Q659*H659</f>
        <v>0</v>
      </c>
      <c r="S659" s="217">
        <v>0</v>
      </c>
      <c r="T659" s="218">
        <f>S659*H659</f>
        <v>0</v>
      </c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R659" s="219" t="s">
        <v>260</v>
      </c>
      <c r="AT659" s="219" t="s">
        <v>153</v>
      </c>
      <c r="AU659" s="219" t="s">
        <v>90</v>
      </c>
      <c r="AY659" s="16" t="s">
        <v>150</v>
      </c>
      <c r="BE659" s="220">
        <f>IF(N659="základní",J659,0)</f>
        <v>0</v>
      </c>
      <c r="BF659" s="220">
        <f>IF(N659="snížená",J659,0)</f>
        <v>0</v>
      </c>
      <c r="BG659" s="220">
        <f>IF(N659="zákl. přenesená",J659,0)</f>
        <v>0</v>
      </c>
      <c r="BH659" s="220">
        <f>IF(N659="sníž. přenesená",J659,0)</f>
        <v>0</v>
      </c>
      <c r="BI659" s="220">
        <f>IF(N659="nulová",J659,0)</f>
        <v>0</v>
      </c>
      <c r="BJ659" s="16" t="s">
        <v>21</v>
      </c>
      <c r="BK659" s="220">
        <f>ROUND(I659*H659,2)</f>
        <v>0</v>
      </c>
      <c r="BL659" s="16" t="s">
        <v>260</v>
      </c>
      <c r="BM659" s="219" t="s">
        <v>884</v>
      </c>
    </row>
    <row r="660" s="13" customFormat="1">
      <c r="A660" s="13"/>
      <c r="B660" s="226"/>
      <c r="C660" s="227"/>
      <c r="D660" s="228" t="s">
        <v>161</v>
      </c>
      <c r="E660" s="229" t="s">
        <v>41</v>
      </c>
      <c r="F660" s="230" t="s">
        <v>885</v>
      </c>
      <c r="G660" s="227"/>
      <c r="H660" s="231">
        <v>0.059999999999999998</v>
      </c>
      <c r="I660" s="232"/>
      <c r="J660" s="227"/>
      <c r="K660" s="227"/>
      <c r="L660" s="233"/>
      <c r="M660" s="234"/>
      <c r="N660" s="235"/>
      <c r="O660" s="235"/>
      <c r="P660" s="235"/>
      <c r="Q660" s="235"/>
      <c r="R660" s="235"/>
      <c r="S660" s="235"/>
      <c r="T660" s="23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7" t="s">
        <v>161</v>
      </c>
      <c r="AU660" s="237" t="s">
        <v>90</v>
      </c>
      <c r="AV660" s="13" t="s">
        <v>90</v>
      </c>
      <c r="AW660" s="13" t="s">
        <v>42</v>
      </c>
      <c r="AX660" s="13" t="s">
        <v>81</v>
      </c>
      <c r="AY660" s="237" t="s">
        <v>150</v>
      </c>
    </row>
    <row r="661" s="14" customFormat="1">
      <c r="A661" s="14"/>
      <c r="B661" s="238"/>
      <c r="C661" s="239"/>
      <c r="D661" s="228" t="s">
        <v>161</v>
      </c>
      <c r="E661" s="240" t="s">
        <v>41</v>
      </c>
      <c r="F661" s="241" t="s">
        <v>167</v>
      </c>
      <c r="G661" s="239"/>
      <c r="H661" s="242">
        <v>0.059999999999999998</v>
      </c>
      <c r="I661" s="243"/>
      <c r="J661" s="239"/>
      <c r="K661" s="239"/>
      <c r="L661" s="244"/>
      <c r="M661" s="245"/>
      <c r="N661" s="246"/>
      <c r="O661" s="246"/>
      <c r="P661" s="246"/>
      <c r="Q661" s="246"/>
      <c r="R661" s="246"/>
      <c r="S661" s="246"/>
      <c r="T661" s="247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8" t="s">
        <v>161</v>
      </c>
      <c r="AU661" s="248" t="s">
        <v>90</v>
      </c>
      <c r="AV661" s="14" t="s">
        <v>157</v>
      </c>
      <c r="AW661" s="14" t="s">
        <v>42</v>
      </c>
      <c r="AX661" s="14" t="s">
        <v>21</v>
      </c>
      <c r="AY661" s="248" t="s">
        <v>150</v>
      </c>
    </row>
    <row r="662" s="12" customFormat="1" ht="22.8" customHeight="1">
      <c r="A662" s="12"/>
      <c r="B662" s="191"/>
      <c r="C662" s="192"/>
      <c r="D662" s="193" t="s">
        <v>80</v>
      </c>
      <c r="E662" s="205" t="s">
        <v>886</v>
      </c>
      <c r="F662" s="205" t="s">
        <v>887</v>
      </c>
      <c r="G662" s="192"/>
      <c r="H662" s="192"/>
      <c r="I662" s="195"/>
      <c r="J662" s="206">
        <f>BK662</f>
        <v>0</v>
      </c>
      <c r="K662" s="192"/>
      <c r="L662" s="197"/>
      <c r="M662" s="198"/>
      <c r="N662" s="199"/>
      <c r="O662" s="199"/>
      <c r="P662" s="200">
        <f>SUM(P663:P689)</f>
        <v>0</v>
      </c>
      <c r="Q662" s="199"/>
      <c r="R662" s="200">
        <f>SUM(R663:R689)</f>
        <v>1.0913960399999998</v>
      </c>
      <c r="S662" s="199"/>
      <c r="T662" s="201">
        <f>SUM(T663:T689)</f>
        <v>0</v>
      </c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R662" s="202" t="s">
        <v>90</v>
      </c>
      <c r="AT662" s="203" t="s">
        <v>80</v>
      </c>
      <c r="AU662" s="203" t="s">
        <v>21</v>
      </c>
      <c r="AY662" s="202" t="s">
        <v>150</v>
      </c>
      <c r="BK662" s="204">
        <f>SUM(BK663:BK689)</f>
        <v>0</v>
      </c>
    </row>
    <row r="663" s="2" customFormat="1" ht="24.15" customHeight="1">
      <c r="A663" s="38"/>
      <c r="B663" s="39"/>
      <c r="C663" s="207" t="s">
        <v>888</v>
      </c>
      <c r="D663" s="207" t="s">
        <v>153</v>
      </c>
      <c r="E663" s="208" t="s">
        <v>889</v>
      </c>
      <c r="F663" s="209" t="s">
        <v>890</v>
      </c>
      <c r="G663" s="210" t="s">
        <v>156</v>
      </c>
      <c r="H663" s="211">
        <v>7.1639999999999997</v>
      </c>
      <c r="I663" s="212"/>
      <c r="J663" s="213">
        <f>ROUND(I663*H663,2)</f>
        <v>0</v>
      </c>
      <c r="K663" s="214"/>
      <c r="L663" s="44"/>
      <c r="M663" s="215" t="s">
        <v>41</v>
      </c>
      <c r="N663" s="216" t="s">
        <v>52</v>
      </c>
      <c r="O663" s="84"/>
      <c r="P663" s="217">
        <f>O663*H663</f>
        <v>0</v>
      </c>
      <c r="Q663" s="217">
        <v>0.028660000000000001</v>
      </c>
      <c r="R663" s="217">
        <f>Q663*H663</f>
        <v>0.20532024000000002</v>
      </c>
      <c r="S663" s="217">
        <v>0</v>
      </c>
      <c r="T663" s="218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19" t="s">
        <v>260</v>
      </c>
      <c r="AT663" s="219" t="s">
        <v>153</v>
      </c>
      <c r="AU663" s="219" t="s">
        <v>90</v>
      </c>
      <c r="AY663" s="16" t="s">
        <v>150</v>
      </c>
      <c r="BE663" s="220">
        <f>IF(N663="základní",J663,0)</f>
        <v>0</v>
      </c>
      <c r="BF663" s="220">
        <f>IF(N663="snížená",J663,0)</f>
        <v>0</v>
      </c>
      <c r="BG663" s="220">
        <f>IF(N663="zákl. přenesená",J663,0)</f>
        <v>0</v>
      </c>
      <c r="BH663" s="220">
        <f>IF(N663="sníž. přenesená",J663,0)</f>
        <v>0</v>
      </c>
      <c r="BI663" s="220">
        <f>IF(N663="nulová",J663,0)</f>
        <v>0</v>
      </c>
      <c r="BJ663" s="16" t="s">
        <v>21</v>
      </c>
      <c r="BK663" s="220">
        <f>ROUND(I663*H663,2)</f>
        <v>0</v>
      </c>
      <c r="BL663" s="16" t="s">
        <v>260</v>
      </c>
      <c r="BM663" s="219" t="s">
        <v>891</v>
      </c>
    </row>
    <row r="664" s="2" customFormat="1">
      <c r="A664" s="38"/>
      <c r="B664" s="39"/>
      <c r="C664" s="40"/>
      <c r="D664" s="221" t="s">
        <v>159</v>
      </c>
      <c r="E664" s="40"/>
      <c r="F664" s="222" t="s">
        <v>892</v>
      </c>
      <c r="G664" s="40"/>
      <c r="H664" s="40"/>
      <c r="I664" s="223"/>
      <c r="J664" s="40"/>
      <c r="K664" s="40"/>
      <c r="L664" s="44"/>
      <c r="M664" s="224"/>
      <c r="N664" s="225"/>
      <c r="O664" s="84"/>
      <c r="P664" s="84"/>
      <c r="Q664" s="84"/>
      <c r="R664" s="84"/>
      <c r="S664" s="84"/>
      <c r="T664" s="85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T664" s="16" t="s">
        <v>159</v>
      </c>
      <c r="AU664" s="16" t="s">
        <v>90</v>
      </c>
    </row>
    <row r="665" s="13" customFormat="1">
      <c r="A665" s="13"/>
      <c r="B665" s="226"/>
      <c r="C665" s="227"/>
      <c r="D665" s="228" t="s">
        <v>161</v>
      </c>
      <c r="E665" s="229" t="s">
        <v>41</v>
      </c>
      <c r="F665" s="230" t="s">
        <v>893</v>
      </c>
      <c r="G665" s="227"/>
      <c r="H665" s="231">
        <v>7.1639999999999997</v>
      </c>
      <c r="I665" s="232"/>
      <c r="J665" s="227"/>
      <c r="K665" s="227"/>
      <c r="L665" s="233"/>
      <c r="M665" s="234"/>
      <c r="N665" s="235"/>
      <c r="O665" s="235"/>
      <c r="P665" s="235"/>
      <c r="Q665" s="235"/>
      <c r="R665" s="235"/>
      <c r="S665" s="235"/>
      <c r="T665" s="23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37" t="s">
        <v>161</v>
      </c>
      <c r="AU665" s="237" t="s">
        <v>90</v>
      </c>
      <c r="AV665" s="13" t="s">
        <v>90</v>
      </c>
      <c r="AW665" s="13" t="s">
        <v>42</v>
      </c>
      <c r="AX665" s="13" t="s">
        <v>81</v>
      </c>
      <c r="AY665" s="237" t="s">
        <v>150</v>
      </c>
    </row>
    <row r="666" s="14" customFormat="1">
      <c r="A666" s="14"/>
      <c r="B666" s="238"/>
      <c r="C666" s="239"/>
      <c r="D666" s="228" t="s">
        <v>161</v>
      </c>
      <c r="E666" s="240" t="s">
        <v>41</v>
      </c>
      <c r="F666" s="241" t="s">
        <v>167</v>
      </c>
      <c r="G666" s="239"/>
      <c r="H666" s="242">
        <v>7.1639999999999997</v>
      </c>
      <c r="I666" s="243"/>
      <c r="J666" s="239"/>
      <c r="K666" s="239"/>
      <c r="L666" s="244"/>
      <c r="M666" s="245"/>
      <c r="N666" s="246"/>
      <c r="O666" s="246"/>
      <c r="P666" s="246"/>
      <c r="Q666" s="246"/>
      <c r="R666" s="246"/>
      <c r="S666" s="246"/>
      <c r="T666" s="247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48" t="s">
        <v>161</v>
      </c>
      <c r="AU666" s="248" t="s">
        <v>90</v>
      </c>
      <c r="AV666" s="14" t="s">
        <v>157</v>
      </c>
      <c r="AW666" s="14" t="s">
        <v>42</v>
      </c>
      <c r="AX666" s="14" t="s">
        <v>21</v>
      </c>
      <c r="AY666" s="248" t="s">
        <v>150</v>
      </c>
    </row>
    <row r="667" s="2" customFormat="1" ht="33" customHeight="1">
      <c r="A667" s="38"/>
      <c r="B667" s="39"/>
      <c r="C667" s="207" t="s">
        <v>894</v>
      </c>
      <c r="D667" s="207" t="s">
        <v>153</v>
      </c>
      <c r="E667" s="208" t="s">
        <v>895</v>
      </c>
      <c r="F667" s="209" t="s">
        <v>896</v>
      </c>
      <c r="G667" s="210" t="s">
        <v>156</v>
      </c>
      <c r="H667" s="211">
        <v>1.8</v>
      </c>
      <c r="I667" s="212"/>
      <c r="J667" s="213">
        <f>ROUND(I667*H667,2)</f>
        <v>0</v>
      </c>
      <c r="K667" s="214"/>
      <c r="L667" s="44"/>
      <c r="M667" s="215" t="s">
        <v>41</v>
      </c>
      <c r="N667" s="216" t="s">
        <v>52</v>
      </c>
      <c r="O667" s="84"/>
      <c r="P667" s="217">
        <f>O667*H667</f>
        <v>0</v>
      </c>
      <c r="Q667" s="217">
        <v>0</v>
      </c>
      <c r="R667" s="217">
        <f>Q667*H667</f>
        <v>0</v>
      </c>
      <c r="S667" s="217">
        <v>0</v>
      </c>
      <c r="T667" s="218">
        <f>S667*H667</f>
        <v>0</v>
      </c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R667" s="219" t="s">
        <v>260</v>
      </c>
      <c r="AT667" s="219" t="s">
        <v>153</v>
      </c>
      <c r="AU667" s="219" t="s">
        <v>90</v>
      </c>
      <c r="AY667" s="16" t="s">
        <v>150</v>
      </c>
      <c r="BE667" s="220">
        <f>IF(N667="základní",J667,0)</f>
        <v>0</v>
      </c>
      <c r="BF667" s="220">
        <f>IF(N667="snížená",J667,0)</f>
        <v>0</v>
      </c>
      <c r="BG667" s="220">
        <f>IF(N667="zákl. přenesená",J667,0)</f>
        <v>0</v>
      </c>
      <c r="BH667" s="220">
        <f>IF(N667="sníž. přenesená",J667,0)</f>
        <v>0</v>
      </c>
      <c r="BI667" s="220">
        <f>IF(N667="nulová",J667,0)</f>
        <v>0</v>
      </c>
      <c r="BJ667" s="16" t="s">
        <v>21</v>
      </c>
      <c r="BK667" s="220">
        <f>ROUND(I667*H667,2)</f>
        <v>0</v>
      </c>
      <c r="BL667" s="16" t="s">
        <v>260</v>
      </c>
      <c r="BM667" s="219" t="s">
        <v>897</v>
      </c>
    </row>
    <row r="668" s="13" customFormat="1">
      <c r="A668" s="13"/>
      <c r="B668" s="226"/>
      <c r="C668" s="227"/>
      <c r="D668" s="228" t="s">
        <v>161</v>
      </c>
      <c r="E668" s="229" t="s">
        <v>41</v>
      </c>
      <c r="F668" s="230" t="s">
        <v>898</v>
      </c>
      <c r="G668" s="227"/>
      <c r="H668" s="231">
        <v>1.8</v>
      </c>
      <c r="I668" s="232"/>
      <c r="J668" s="227"/>
      <c r="K668" s="227"/>
      <c r="L668" s="233"/>
      <c r="M668" s="234"/>
      <c r="N668" s="235"/>
      <c r="O668" s="235"/>
      <c r="P668" s="235"/>
      <c r="Q668" s="235"/>
      <c r="R668" s="235"/>
      <c r="S668" s="235"/>
      <c r="T668" s="23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37" t="s">
        <v>161</v>
      </c>
      <c r="AU668" s="237" t="s">
        <v>90</v>
      </c>
      <c r="AV668" s="13" t="s">
        <v>90</v>
      </c>
      <c r="AW668" s="13" t="s">
        <v>42</v>
      </c>
      <c r="AX668" s="13" t="s">
        <v>81</v>
      </c>
      <c r="AY668" s="237" t="s">
        <v>150</v>
      </c>
    </row>
    <row r="669" s="14" customFormat="1">
      <c r="A669" s="14"/>
      <c r="B669" s="238"/>
      <c r="C669" s="239"/>
      <c r="D669" s="228" t="s">
        <v>161</v>
      </c>
      <c r="E669" s="240" t="s">
        <v>41</v>
      </c>
      <c r="F669" s="241" t="s">
        <v>167</v>
      </c>
      <c r="G669" s="239"/>
      <c r="H669" s="242">
        <v>1.8</v>
      </c>
      <c r="I669" s="243"/>
      <c r="J669" s="239"/>
      <c r="K669" s="239"/>
      <c r="L669" s="244"/>
      <c r="M669" s="245"/>
      <c r="N669" s="246"/>
      <c r="O669" s="246"/>
      <c r="P669" s="246"/>
      <c r="Q669" s="246"/>
      <c r="R669" s="246"/>
      <c r="S669" s="246"/>
      <c r="T669" s="247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8" t="s">
        <v>161</v>
      </c>
      <c r="AU669" s="248" t="s">
        <v>90</v>
      </c>
      <c r="AV669" s="14" t="s">
        <v>157</v>
      </c>
      <c r="AW669" s="14" t="s">
        <v>42</v>
      </c>
      <c r="AX669" s="14" t="s">
        <v>21</v>
      </c>
      <c r="AY669" s="248" t="s">
        <v>150</v>
      </c>
    </row>
    <row r="670" s="2" customFormat="1" ht="21.75" customHeight="1">
      <c r="A670" s="38"/>
      <c r="B670" s="39"/>
      <c r="C670" s="207" t="s">
        <v>899</v>
      </c>
      <c r="D670" s="207" t="s">
        <v>153</v>
      </c>
      <c r="E670" s="208" t="s">
        <v>900</v>
      </c>
      <c r="F670" s="209" t="s">
        <v>901</v>
      </c>
      <c r="G670" s="210" t="s">
        <v>156</v>
      </c>
      <c r="H670" s="211">
        <v>15.247999999999999</v>
      </c>
      <c r="I670" s="212"/>
      <c r="J670" s="213">
        <f>ROUND(I670*H670,2)</f>
        <v>0</v>
      </c>
      <c r="K670" s="214"/>
      <c r="L670" s="44"/>
      <c r="M670" s="215" t="s">
        <v>41</v>
      </c>
      <c r="N670" s="216" t="s">
        <v>52</v>
      </c>
      <c r="O670" s="84"/>
      <c r="P670" s="217">
        <f>O670*H670</f>
        <v>0</v>
      </c>
      <c r="Q670" s="217">
        <v>0.00020000000000000001</v>
      </c>
      <c r="R670" s="217">
        <f>Q670*H670</f>
        <v>0.0030496</v>
      </c>
      <c r="S670" s="217">
        <v>0</v>
      </c>
      <c r="T670" s="218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19" t="s">
        <v>260</v>
      </c>
      <c r="AT670" s="219" t="s">
        <v>153</v>
      </c>
      <c r="AU670" s="219" t="s">
        <v>90</v>
      </c>
      <c r="AY670" s="16" t="s">
        <v>150</v>
      </c>
      <c r="BE670" s="220">
        <f>IF(N670="základní",J670,0)</f>
        <v>0</v>
      </c>
      <c r="BF670" s="220">
        <f>IF(N670="snížená",J670,0)</f>
        <v>0</v>
      </c>
      <c r="BG670" s="220">
        <f>IF(N670="zákl. přenesená",J670,0)</f>
        <v>0</v>
      </c>
      <c r="BH670" s="220">
        <f>IF(N670="sníž. přenesená",J670,0)</f>
        <v>0</v>
      </c>
      <c r="BI670" s="220">
        <f>IF(N670="nulová",J670,0)</f>
        <v>0</v>
      </c>
      <c r="BJ670" s="16" t="s">
        <v>21</v>
      </c>
      <c r="BK670" s="220">
        <f>ROUND(I670*H670,2)</f>
        <v>0</v>
      </c>
      <c r="BL670" s="16" t="s">
        <v>260</v>
      </c>
      <c r="BM670" s="219" t="s">
        <v>902</v>
      </c>
    </row>
    <row r="671" s="2" customFormat="1">
      <c r="A671" s="38"/>
      <c r="B671" s="39"/>
      <c r="C671" s="40"/>
      <c r="D671" s="221" t="s">
        <v>159</v>
      </c>
      <c r="E671" s="40"/>
      <c r="F671" s="222" t="s">
        <v>903</v>
      </c>
      <c r="G671" s="40"/>
      <c r="H671" s="40"/>
      <c r="I671" s="223"/>
      <c r="J671" s="40"/>
      <c r="K671" s="40"/>
      <c r="L671" s="44"/>
      <c r="M671" s="224"/>
      <c r="N671" s="225"/>
      <c r="O671" s="84"/>
      <c r="P671" s="84"/>
      <c r="Q671" s="84"/>
      <c r="R671" s="84"/>
      <c r="S671" s="84"/>
      <c r="T671" s="85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T671" s="16" t="s">
        <v>159</v>
      </c>
      <c r="AU671" s="16" t="s">
        <v>90</v>
      </c>
    </row>
    <row r="672" s="13" customFormat="1">
      <c r="A672" s="13"/>
      <c r="B672" s="226"/>
      <c r="C672" s="227"/>
      <c r="D672" s="228" t="s">
        <v>161</v>
      </c>
      <c r="E672" s="229" t="s">
        <v>41</v>
      </c>
      <c r="F672" s="230" t="s">
        <v>904</v>
      </c>
      <c r="G672" s="227"/>
      <c r="H672" s="231">
        <v>7.1639999999999997</v>
      </c>
      <c r="I672" s="232"/>
      <c r="J672" s="227"/>
      <c r="K672" s="227"/>
      <c r="L672" s="233"/>
      <c r="M672" s="234"/>
      <c r="N672" s="235"/>
      <c r="O672" s="235"/>
      <c r="P672" s="235"/>
      <c r="Q672" s="235"/>
      <c r="R672" s="235"/>
      <c r="S672" s="235"/>
      <c r="T672" s="23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37" t="s">
        <v>161</v>
      </c>
      <c r="AU672" s="237" t="s">
        <v>90</v>
      </c>
      <c r="AV672" s="13" t="s">
        <v>90</v>
      </c>
      <c r="AW672" s="13" t="s">
        <v>42</v>
      </c>
      <c r="AX672" s="13" t="s">
        <v>81</v>
      </c>
      <c r="AY672" s="237" t="s">
        <v>150</v>
      </c>
    </row>
    <row r="673" s="13" customFormat="1">
      <c r="A673" s="13"/>
      <c r="B673" s="226"/>
      <c r="C673" s="227"/>
      <c r="D673" s="228" t="s">
        <v>161</v>
      </c>
      <c r="E673" s="229" t="s">
        <v>41</v>
      </c>
      <c r="F673" s="230" t="s">
        <v>905</v>
      </c>
      <c r="G673" s="227"/>
      <c r="H673" s="231">
        <v>8.0839999999999996</v>
      </c>
      <c r="I673" s="232"/>
      <c r="J673" s="227"/>
      <c r="K673" s="227"/>
      <c r="L673" s="233"/>
      <c r="M673" s="234"/>
      <c r="N673" s="235"/>
      <c r="O673" s="235"/>
      <c r="P673" s="235"/>
      <c r="Q673" s="235"/>
      <c r="R673" s="235"/>
      <c r="S673" s="235"/>
      <c r="T673" s="23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37" t="s">
        <v>161</v>
      </c>
      <c r="AU673" s="237" t="s">
        <v>90</v>
      </c>
      <c r="AV673" s="13" t="s">
        <v>90</v>
      </c>
      <c r="AW673" s="13" t="s">
        <v>42</v>
      </c>
      <c r="AX673" s="13" t="s">
        <v>81</v>
      </c>
      <c r="AY673" s="237" t="s">
        <v>150</v>
      </c>
    </row>
    <row r="674" s="14" customFormat="1">
      <c r="A674" s="14"/>
      <c r="B674" s="238"/>
      <c r="C674" s="239"/>
      <c r="D674" s="228" t="s">
        <v>161</v>
      </c>
      <c r="E674" s="240" t="s">
        <v>41</v>
      </c>
      <c r="F674" s="241" t="s">
        <v>167</v>
      </c>
      <c r="G674" s="239"/>
      <c r="H674" s="242">
        <v>15.247999999999999</v>
      </c>
      <c r="I674" s="243"/>
      <c r="J674" s="239"/>
      <c r="K674" s="239"/>
      <c r="L674" s="244"/>
      <c r="M674" s="245"/>
      <c r="N674" s="246"/>
      <c r="O674" s="246"/>
      <c r="P674" s="246"/>
      <c r="Q674" s="246"/>
      <c r="R674" s="246"/>
      <c r="S674" s="246"/>
      <c r="T674" s="247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48" t="s">
        <v>161</v>
      </c>
      <c r="AU674" s="248" t="s">
        <v>90</v>
      </c>
      <c r="AV674" s="14" t="s">
        <v>157</v>
      </c>
      <c r="AW674" s="14" t="s">
        <v>42</v>
      </c>
      <c r="AX674" s="14" t="s">
        <v>21</v>
      </c>
      <c r="AY674" s="248" t="s">
        <v>150</v>
      </c>
    </row>
    <row r="675" s="2" customFormat="1" ht="16.5" customHeight="1">
      <c r="A675" s="38"/>
      <c r="B675" s="39"/>
      <c r="C675" s="207" t="s">
        <v>906</v>
      </c>
      <c r="D675" s="207" t="s">
        <v>153</v>
      </c>
      <c r="E675" s="208" t="s">
        <v>907</v>
      </c>
      <c r="F675" s="209" t="s">
        <v>908</v>
      </c>
      <c r="G675" s="210" t="s">
        <v>156</v>
      </c>
      <c r="H675" s="211">
        <v>1.8</v>
      </c>
      <c r="I675" s="212"/>
      <c r="J675" s="213">
        <f>ROUND(I675*H675,2)</f>
        <v>0</v>
      </c>
      <c r="K675" s="214"/>
      <c r="L675" s="44"/>
      <c r="M675" s="215" t="s">
        <v>41</v>
      </c>
      <c r="N675" s="216" t="s">
        <v>52</v>
      </c>
      <c r="O675" s="84"/>
      <c r="P675" s="217">
        <f>O675*H675</f>
        <v>0</v>
      </c>
      <c r="Q675" s="217">
        <v>0.00010000000000000001</v>
      </c>
      <c r="R675" s="217">
        <f>Q675*H675</f>
        <v>0.00018000000000000001</v>
      </c>
      <c r="S675" s="217">
        <v>0</v>
      </c>
      <c r="T675" s="218">
        <f>S675*H675</f>
        <v>0</v>
      </c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R675" s="219" t="s">
        <v>260</v>
      </c>
      <c r="AT675" s="219" t="s">
        <v>153</v>
      </c>
      <c r="AU675" s="219" t="s">
        <v>90</v>
      </c>
      <c r="AY675" s="16" t="s">
        <v>150</v>
      </c>
      <c r="BE675" s="220">
        <f>IF(N675="základní",J675,0)</f>
        <v>0</v>
      </c>
      <c r="BF675" s="220">
        <f>IF(N675="snížená",J675,0)</f>
        <v>0</v>
      </c>
      <c r="BG675" s="220">
        <f>IF(N675="zákl. přenesená",J675,0)</f>
        <v>0</v>
      </c>
      <c r="BH675" s="220">
        <f>IF(N675="sníž. přenesená",J675,0)</f>
        <v>0</v>
      </c>
      <c r="BI675" s="220">
        <f>IF(N675="nulová",J675,0)</f>
        <v>0</v>
      </c>
      <c r="BJ675" s="16" t="s">
        <v>21</v>
      </c>
      <c r="BK675" s="220">
        <f>ROUND(I675*H675,2)</f>
        <v>0</v>
      </c>
      <c r="BL675" s="16" t="s">
        <v>260</v>
      </c>
      <c r="BM675" s="219" t="s">
        <v>909</v>
      </c>
    </row>
    <row r="676" s="2" customFormat="1">
      <c r="A676" s="38"/>
      <c r="B676" s="39"/>
      <c r="C676" s="40"/>
      <c r="D676" s="221" t="s">
        <v>159</v>
      </c>
      <c r="E676" s="40"/>
      <c r="F676" s="222" t="s">
        <v>910</v>
      </c>
      <c r="G676" s="40"/>
      <c r="H676" s="40"/>
      <c r="I676" s="223"/>
      <c r="J676" s="40"/>
      <c r="K676" s="40"/>
      <c r="L676" s="44"/>
      <c r="M676" s="224"/>
      <c r="N676" s="225"/>
      <c r="O676" s="84"/>
      <c r="P676" s="84"/>
      <c r="Q676" s="84"/>
      <c r="R676" s="84"/>
      <c r="S676" s="84"/>
      <c r="T676" s="85"/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T676" s="16" t="s">
        <v>159</v>
      </c>
      <c r="AU676" s="16" t="s">
        <v>90</v>
      </c>
    </row>
    <row r="677" s="13" customFormat="1">
      <c r="A677" s="13"/>
      <c r="B677" s="226"/>
      <c r="C677" s="227"/>
      <c r="D677" s="228" t="s">
        <v>161</v>
      </c>
      <c r="E677" s="229" t="s">
        <v>41</v>
      </c>
      <c r="F677" s="230" t="s">
        <v>911</v>
      </c>
      <c r="G677" s="227"/>
      <c r="H677" s="231">
        <v>1.8</v>
      </c>
      <c r="I677" s="232"/>
      <c r="J677" s="227"/>
      <c r="K677" s="227"/>
      <c r="L677" s="233"/>
      <c r="M677" s="234"/>
      <c r="N677" s="235"/>
      <c r="O677" s="235"/>
      <c r="P677" s="235"/>
      <c r="Q677" s="235"/>
      <c r="R677" s="235"/>
      <c r="S677" s="235"/>
      <c r="T677" s="23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37" t="s">
        <v>161</v>
      </c>
      <c r="AU677" s="237" t="s">
        <v>90</v>
      </c>
      <c r="AV677" s="13" t="s">
        <v>90</v>
      </c>
      <c r="AW677" s="13" t="s">
        <v>42</v>
      </c>
      <c r="AX677" s="13" t="s">
        <v>81</v>
      </c>
      <c r="AY677" s="237" t="s">
        <v>150</v>
      </c>
    </row>
    <row r="678" s="14" customFormat="1">
      <c r="A678" s="14"/>
      <c r="B678" s="238"/>
      <c r="C678" s="239"/>
      <c r="D678" s="228" t="s">
        <v>161</v>
      </c>
      <c r="E678" s="240" t="s">
        <v>41</v>
      </c>
      <c r="F678" s="241" t="s">
        <v>167</v>
      </c>
      <c r="G678" s="239"/>
      <c r="H678" s="242">
        <v>1.8</v>
      </c>
      <c r="I678" s="243"/>
      <c r="J678" s="239"/>
      <c r="K678" s="239"/>
      <c r="L678" s="244"/>
      <c r="M678" s="245"/>
      <c r="N678" s="246"/>
      <c r="O678" s="246"/>
      <c r="P678" s="246"/>
      <c r="Q678" s="246"/>
      <c r="R678" s="246"/>
      <c r="S678" s="246"/>
      <c r="T678" s="247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48" t="s">
        <v>161</v>
      </c>
      <c r="AU678" s="248" t="s">
        <v>90</v>
      </c>
      <c r="AV678" s="14" t="s">
        <v>157</v>
      </c>
      <c r="AW678" s="14" t="s">
        <v>42</v>
      </c>
      <c r="AX678" s="14" t="s">
        <v>21</v>
      </c>
      <c r="AY678" s="248" t="s">
        <v>150</v>
      </c>
    </row>
    <row r="679" s="2" customFormat="1" ht="37.8" customHeight="1">
      <c r="A679" s="38"/>
      <c r="B679" s="39"/>
      <c r="C679" s="207" t="s">
        <v>912</v>
      </c>
      <c r="D679" s="207" t="s">
        <v>153</v>
      </c>
      <c r="E679" s="208" t="s">
        <v>913</v>
      </c>
      <c r="F679" s="209" t="s">
        <v>914</v>
      </c>
      <c r="G679" s="210" t="s">
        <v>156</v>
      </c>
      <c r="H679" s="211">
        <v>46.909999999999997</v>
      </c>
      <c r="I679" s="212"/>
      <c r="J679" s="213">
        <f>ROUND(I679*H679,2)</f>
        <v>0</v>
      </c>
      <c r="K679" s="214"/>
      <c r="L679" s="44"/>
      <c r="M679" s="215" t="s">
        <v>41</v>
      </c>
      <c r="N679" s="216" t="s">
        <v>52</v>
      </c>
      <c r="O679" s="84"/>
      <c r="P679" s="217">
        <f>O679*H679</f>
        <v>0</v>
      </c>
      <c r="Q679" s="217">
        <v>0.018720000000000001</v>
      </c>
      <c r="R679" s="217">
        <f>Q679*H679</f>
        <v>0.87815519999999991</v>
      </c>
      <c r="S679" s="217">
        <v>0</v>
      </c>
      <c r="T679" s="218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19" t="s">
        <v>260</v>
      </c>
      <c r="AT679" s="219" t="s">
        <v>153</v>
      </c>
      <c r="AU679" s="219" t="s">
        <v>90</v>
      </c>
      <c r="AY679" s="16" t="s">
        <v>150</v>
      </c>
      <c r="BE679" s="220">
        <f>IF(N679="základní",J679,0)</f>
        <v>0</v>
      </c>
      <c r="BF679" s="220">
        <f>IF(N679="snížená",J679,0)</f>
        <v>0</v>
      </c>
      <c r="BG679" s="220">
        <f>IF(N679="zákl. přenesená",J679,0)</f>
        <v>0</v>
      </c>
      <c r="BH679" s="220">
        <f>IF(N679="sníž. přenesená",J679,0)</f>
        <v>0</v>
      </c>
      <c r="BI679" s="220">
        <f>IF(N679="nulová",J679,0)</f>
        <v>0</v>
      </c>
      <c r="BJ679" s="16" t="s">
        <v>21</v>
      </c>
      <c r="BK679" s="220">
        <f>ROUND(I679*H679,2)</f>
        <v>0</v>
      </c>
      <c r="BL679" s="16" t="s">
        <v>260</v>
      </c>
      <c r="BM679" s="219" t="s">
        <v>915</v>
      </c>
    </row>
    <row r="680" s="2" customFormat="1">
      <c r="A680" s="38"/>
      <c r="B680" s="39"/>
      <c r="C680" s="40"/>
      <c r="D680" s="221" t="s">
        <v>159</v>
      </c>
      <c r="E680" s="40"/>
      <c r="F680" s="222" t="s">
        <v>916</v>
      </c>
      <c r="G680" s="40"/>
      <c r="H680" s="40"/>
      <c r="I680" s="223"/>
      <c r="J680" s="40"/>
      <c r="K680" s="40"/>
      <c r="L680" s="44"/>
      <c r="M680" s="224"/>
      <c r="N680" s="225"/>
      <c r="O680" s="84"/>
      <c r="P680" s="84"/>
      <c r="Q680" s="84"/>
      <c r="R680" s="84"/>
      <c r="S680" s="84"/>
      <c r="T680" s="85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T680" s="16" t="s">
        <v>159</v>
      </c>
      <c r="AU680" s="16" t="s">
        <v>90</v>
      </c>
    </row>
    <row r="681" s="13" customFormat="1">
      <c r="A681" s="13"/>
      <c r="B681" s="226"/>
      <c r="C681" s="227"/>
      <c r="D681" s="228" t="s">
        <v>161</v>
      </c>
      <c r="E681" s="229" t="s">
        <v>41</v>
      </c>
      <c r="F681" s="230" t="s">
        <v>917</v>
      </c>
      <c r="G681" s="227"/>
      <c r="H681" s="231">
        <v>46.909999999999997</v>
      </c>
      <c r="I681" s="232"/>
      <c r="J681" s="227"/>
      <c r="K681" s="227"/>
      <c r="L681" s="233"/>
      <c r="M681" s="234"/>
      <c r="N681" s="235"/>
      <c r="O681" s="235"/>
      <c r="P681" s="235"/>
      <c r="Q681" s="235"/>
      <c r="R681" s="235"/>
      <c r="S681" s="235"/>
      <c r="T681" s="23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37" t="s">
        <v>161</v>
      </c>
      <c r="AU681" s="237" t="s">
        <v>90</v>
      </c>
      <c r="AV681" s="13" t="s">
        <v>90</v>
      </c>
      <c r="AW681" s="13" t="s">
        <v>42</v>
      </c>
      <c r="AX681" s="13" t="s">
        <v>81</v>
      </c>
      <c r="AY681" s="237" t="s">
        <v>150</v>
      </c>
    </row>
    <row r="682" s="14" customFormat="1">
      <c r="A682" s="14"/>
      <c r="B682" s="238"/>
      <c r="C682" s="239"/>
      <c r="D682" s="228" t="s">
        <v>161</v>
      </c>
      <c r="E682" s="240" t="s">
        <v>41</v>
      </c>
      <c r="F682" s="241" t="s">
        <v>167</v>
      </c>
      <c r="G682" s="239"/>
      <c r="H682" s="242">
        <v>46.909999999999997</v>
      </c>
      <c r="I682" s="243"/>
      <c r="J682" s="239"/>
      <c r="K682" s="239"/>
      <c r="L682" s="244"/>
      <c r="M682" s="245"/>
      <c r="N682" s="246"/>
      <c r="O682" s="246"/>
      <c r="P682" s="246"/>
      <c r="Q682" s="246"/>
      <c r="R682" s="246"/>
      <c r="S682" s="246"/>
      <c r="T682" s="247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48" t="s">
        <v>161</v>
      </c>
      <c r="AU682" s="248" t="s">
        <v>90</v>
      </c>
      <c r="AV682" s="14" t="s">
        <v>157</v>
      </c>
      <c r="AW682" s="14" t="s">
        <v>42</v>
      </c>
      <c r="AX682" s="14" t="s">
        <v>21</v>
      </c>
      <c r="AY682" s="248" t="s">
        <v>150</v>
      </c>
    </row>
    <row r="683" s="2" customFormat="1" ht="16.5" customHeight="1">
      <c r="A683" s="38"/>
      <c r="B683" s="39"/>
      <c r="C683" s="207" t="s">
        <v>918</v>
      </c>
      <c r="D683" s="207" t="s">
        <v>153</v>
      </c>
      <c r="E683" s="208" t="s">
        <v>907</v>
      </c>
      <c r="F683" s="209" t="s">
        <v>908</v>
      </c>
      <c r="G683" s="210" t="s">
        <v>156</v>
      </c>
      <c r="H683" s="211">
        <v>46.909999999999997</v>
      </c>
      <c r="I683" s="212"/>
      <c r="J683" s="213">
        <f>ROUND(I683*H683,2)</f>
        <v>0</v>
      </c>
      <c r="K683" s="214"/>
      <c r="L683" s="44"/>
      <c r="M683" s="215" t="s">
        <v>41</v>
      </c>
      <c r="N683" s="216" t="s">
        <v>52</v>
      </c>
      <c r="O683" s="84"/>
      <c r="P683" s="217">
        <f>O683*H683</f>
        <v>0</v>
      </c>
      <c r="Q683" s="217">
        <v>0.00010000000000000001</v>
      </c>
      <c r="R683" s="217">
        <f>Q683*H683</f>
        <v>0.0046909999999999999</v>
      </c>
      <c r="S683" s="217">
        <v>0</v>
      </c>
      <c r="T683" s="218">
        <f>S683*H683</f>
        <v>0</v>
      </c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R683" s="219" t="s">
        <v>260</v>
      </c>
      <c r="AT683" s="219" t="s">
        <v>153</v>
      </c>
      <c r="AU683" s="219" t="s">
        <v>90</v>
      </c>
      <c r="AY683" s="16" t="s">
        <v>150</v>
      </c>
      <c r="BE683" s="220">
        <f>IF(N683="základní",J683,0)</f>
        <v>0</v>
      </c>
      <c r="BF683" s="220">
        <f>IF(N683="snížená",J683,0)</f>
        <v>0</v>
      </c>
      <c r="BG683" s="220">
        <f>IF(N683="zákl. přenesená",J683,0)</f>
        <v>0</v>
      </c>
      <c r="BH683" s="220">
        <f>IF(N683="sníž. přenesená",J683,0)</f>
        <v>0</v>
      </c>
      <c r="BI683" s="220">
        <f>IF(N683="nulová",J683,0)</f>
        <v>0</v>
      </c>
      <c r="BJ683" s="16" t="s">
        <v>21</v>
      </c>
      <c r="BK683" s="220">
        <f>ROUND(I683*H683,2)</f>
        <v>0</v>
      </c>
      <c r="BL683" s="16" t="s">
        <v>260</v>
      </c>
      <c r="BM683" s="219" t="s">
        <v>919</v>
      </c>
    </row>
    <row r="684" s="2" customFormat="1">
      <c r="A684" s="38"/>
      <c r="B684" s="39"/>
      <c r="C684" s="40"/>
      <c r="D684" s="221" t="s">
        <v>159</v>
      </c>
      <c r="E684" s="40"/>
      <c r="F684" s="222" t="s">
        <v>910</v>
      </c>
      <c r="G684" s="40"/>
      <c r="H684" s="40"/>
      <c r="I684" s="223"/>
      <c r="J684" s="40"/>
      <c r="K684" s="40"/>
      <c r="L684" s="44"/>
      <c r="M684" s="224"/>
      <c r="N684" s="225"/>
      <c r="O684" s="84"/>
      <c r="P684" s="84"/>
      <c r="Q684" s="84"/>
      <c r="R684" s="84"/>
      <c r="S684" s="84"/>
      <c r="T684" s="85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T684" s="16" t="s">
        <v>159</v>
      </c>
      <c r="AU684" s="16" t="s">
        <v>90</v>
      </c>
    </row>
    <row r="685" s="13" customFormat="1">
      <c r="A685" s="13"/>
      <c r="B685" s="226"/>
      <c r="C685" s="227"/>
      <c r="D685" s="228" t="s">
        <v>161</v>
      </c>
      <c r="E685" s="229" t="s">
        <v>41</v>
      </c>
      <c r="F685" s="230" t="s">
        <v>920</v>
      </c>
      <c r="G685" s="227"/>
      <c r="H685" s="231">
        <v>46.909999999999997</v>
      </c>
      <c r="I685" s="232"/>
      <c r="J685" s="227"/>
      <c r="K685" s="227"/>
      <c r="L685" s="233"/>
      <c r="M685" s="234"/>
      <c r="N685" s="235"/>
      <c r="O685" s="235"/>
      <c r="P685" s="235"/>
      <c r="Q685" s="235"/>
      <c r="R685" s="235"/>
      <c r="S685" s="235"/>
      <c r="T685" s="23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37" t="s">
        <v>161</v>
      </c>
      <c r="AU685" s="237" t="s">
        <v>90</v>
      </c>
      <c r="AV685" s="13" t="s">
        <v>90</v>
      </c>
      <c r="AW685" s="13" t="s">
        <v>42</v>
      </c>
      <c r="AX685" s="13" t="s">
        <v>81</v>
      </c>
      <c r="AY685" s="237" t="s">
        <v>150</v>
      </c>
    </row>
    <row r="686" s="14" customFormat="1">
      <c r="A686" s="14"/>
      <c r="B686" s="238"/>
      <c r="C686" s="239"/>
      <c r="D686" s="228" t="s">
        <v>161</v>
      </c>
      <c r="E686" s="240" t="s">
        <v>41</v>
      </c>
      <c r="F686" s="241" t="s">
        <v>167</v>
      </c>
      <c r="G686" s="239"/>
      <c r="H686" s="242">
        <v>46.909999999999997</v>
      </c>
      <c r="I686" s="243"/>
      <c r="J686" s="239"/>
      <c r="K686" s="239"/>
      <c r="L686" s="244"/>
      <c r="M686" s="245"/>
      <c r="N686" s="246"/>
      <c r="O686" s="246"/>
      <c r="P686" s="246"/>
      <c r="Q686" s="246"/>
      <c r="R686" s="246"/>
      <c r="S686" s="246"/>
      <c r="T686" s="247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48" t="s">
        <v>161</v>
      </c>
      <c r="AU686" s="248" t="s">
        <v>90</v>
      </c>
      <c r="AV686" s="14" t="s">
        <v>157</v>
      </c>
      <c r="AW686" s="14" t="s">
        <v>42</v>
      </c>
      <c r="AX686" s="14" t="s">
        <v>21</v>
      </c>
      <c r="AY686" s="248" t="s">
        <v>150</v>
      </c>
    </row>
    <row r="687" s="2" customFormat="1" ht="16.5" customHeight="1">
      <c r="A687" s="38"/>
      <c r="B687" s="39"/>
      <c r="C687" s="207" t="s">
        <v>921</v>
      </c>
      <c r="D687" s="207" t="s">
        <v>153</v>
      </c>
      <c r="E687" s="208" t="s">
        <v>922</v>
      </c>
      <c r="F687" s="209" t="s">
        <v>803</v>
      </c>
      <c r="G687" s="210" t="s">
        <v>834</v>
      </c>
      <c r="H687" s="261"/>
      <c r="I687" s="212"/>
      <c r="J687" s="213">
        <f>ROUND(I687*H687,2)</f>
        <v>0</v>
      </c>
      <c r="K687" s="214"/>
      <c r="L687" s="44"/>
      <c r="M687" s="215" t="s">
        <v>41</v>
      </c>
      <c r="N687" s="216" t="s">
        <v>52</v>
      </c>
      <c r="O687" s="84"/>
      <c r="P687" s="217">
        <f>O687*H687</f>
        <v>0</v>
      </c>
      <c r="Q687" s="217">
        <v>0</v>
      </c>
      <c r="R687" s="217">
        <f>Q687*H687</f>
        <v>0</v>
      </c>
      <c r="S687" s="217">
        <v>0</v>
      </c>
      <c r="T687" s="218">
        <f>S687*H687</f>
        <v>0</v>
      </c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R687" s="219" t="s">
        <v>260</v>
      </c>
      <c r="AT687" s="219" t="s">
        <v>153</v>
      </c>
      <c r="AU687" s="219" t="s">
        <v>90</v>
      </c>
      <c r="AY687" s="16" t="s">
        <v>150</v>
      </c>
      <c r="BE687" s="220">
        <f>IF(N687="základní",J687,0)</f>
        <v>0</v>
      </c>
      <c r="BF687" s="220">
        <f>IF(N687="snížená",J687,0)</f>
        <v>0</v>
      </c>
      <c r="BG687" s="220">
        <f>IF(N687="zákl. přenesená",J687,0)</f>
        <v>0</v>
      </c>
      <c r="BH687" s="220">
        <f>IF(N687="sníž. přenesená",J687,0)</f>
        <v>0</v>
      </c>
      <c r="BI687" s="220">
        <f>IF(N687="nulová",J687,0)</f>
        <v>0</v>
      </c>
      <c r="BJ687" s="16" t="s">
        <v>21</v>
      </c>
      <c r="BK687" s="220">
        <f>ROUND(I687*H687,2)</f>
        <v>0</v>
      </c>
      <c r="BL687" s="16" t="s">
        <v>260</v>
      </c>
      <c r="BM687" s="219" t="s">
        <v>923</v>
      </c>
    </row>
    <row r="688" s="13" customFormat="1">
      <c r="A688" s="13"/>
      <c r="B688" s="226"/>
      <c r="C688" s="227"/>
      <c r="D688" s="228" t="s">
        <v>161</v>
      </c>
      <c r="E688" s="229" t="s">
        <v>41</v>
      </c>
      <c r="F688" s="230" t="s">
        <v>885</v>
      </c>
      <c r="G688" s="227"/>
      <c r="H688" s="231">
        <v>0.059999999999999998</v>
      </c>
      <c r="I688" s="232"/>
      <c r="J688" s="227"/>
      <c r="K688" s="227"/>
      <c r="L688" s="233"/>
      <c r="M688" s="234"/>
      <c r="N688" s="235"/>
      <c r="O688" s="235"/>
      <c r="P688" s="235"/>
      <c r="Q688" s="235"/>
      <c r="R688" s="235"/>
      <c r="S688" s="235"/>
      <c r="T688" s="23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37" t="s">
        <v>161</v>
      </c>
      <c r="AU688" s="237" t="s">
        <v>90</v>
      </c>
      <c r="AV688" s="13" t="s">
        <v>90</v>
      </c>
      <c r="AW688" s="13" t="s">
        <v>42</v>
      </c>
      <c r="AX688" s="13" t="s">
        <v>81</v>
      </c>
      <c r="AY688" s="237" t="s">
        <v>150</v>
      </c>
    </row>
    <row r="689" s="14" customFormat="1">
      <c r="A689" s="14"/>
      <c r="B689" s="238"/>
      <c r="C689" s="239"/>
      <c r="D689" s="228" t="s">
        <v>161</v>
      </c>
      <c r="E689" s="240" t="s">
        <v>41</v>
      </c>
      <c r="F689" s="241" t="s">
        <v>167</v>
      </c>
      <c r="G689" s="239"/>
      <c r="H689" s="242">
        <v>0.059999999999999998</v>
      </c>
      <c r="I689" s="243"/>
      <c r="J689" s="239"/>
      <c r="K689" s="239"/>
      <c r="L689" s="244"/>
      <c r="M689" s="245"/>
      <c r="N689" s="246"/>
      <c r="O689" s="246"/>
      <c r="P689" s="246"/>
      <c r="Q689" s="246"/>
      <c r="R689" s="246"/>
      <c r="S689" s="246"/>
      <c r="T689" s="247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48" t="s">
        <v>161</v>
      </c>
      <c r="AU689" s="248" t="s">
        <v>90</v>
      </c>
      <c r="AV689" s="14" t="s">
        <v>157</v>
      </c>
      <c r="AW689" s="14" t="s">
        <v>42</v>
      </c>
      <c r="AX689" s="14" t="s">
        <v>21</v>
      </c>
      <c r="AY689" s="248" t="s">
        <v>150</v>
      </c>
    </row>
    <row r="690" s="12" customFormat="1" ht="22.8" customHeight="1">
      <c r="A690" s="12"/>
      <c r="B690" s="191"/>
      <c r="C690" s="192"/>
      <c r="D690" s="193" t="s">
        <v>80</v>
      </c>
      <c r="E690" s="205" t="s">
        <v>924</v>
      </c>
      <c r="F690" s="205" t="s">
        <v>925</v>
      </c>
      <c r="G690" s="192"/>
      <c r="H690" s="192"/>
      <c r="I690" s="195"/>
      <c r="J690" s="206">
        <f>BK690</f>
        <v>0</v>
      </c>
      <c r="K690" s="192"/>
      <c r="L690" s="197"/>
      <c r="M690" s="198"/>
      <c r="N690" s="199"/>
      <c r="O690" s="199"/>
      <c r="P690" s="200">
        <f>SUM(P691:P706)</f>
        <v>0</v>
      </c>
      <c r="Q690" s="199"/>
      <c r="R690" s="200">
        <f>SUM(R691:R706)</f>
        <v>0.1484682</v>
      </c>
      <c r="S690" s="199"/>
      <c r="T690" s="201">
        <f>SUM(T691:T706)</f>
        <v>0.2364</v>
      </c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R690" s="202" t="s">
        <v>90</v>
      </c>
      <c r="AT690" s="203" t="s">
        <v>80</v>
      </c>
      <c r="AU690" s="203" t="s">
        <v>21</v>
      </c>
      <c r="AY690" s="202" t="s">
        <v>150</v>
      </c>
      <c r="BK690" s="204">
        <f>SUM(BK691:BK706)</f>
        <v>0</v>
      </c>
    </row>
    <row r="691" s="2" customFormat="1" ht="24.15" customHeight="1">
      <c r="A691" s="38"/>
      <c r="B691" s="39"/>
      <c r="C691" s="207" t="s">
        <v>926</v>
      </c>
      <c r="D691" s="207" t="s">
        <v>153</v>
      </c>
      <c r="E691" s="208" t="s">
        <v>927</v>
      </c>
      <c r="F691" s="209" t="s">
        <v>928</v>
      </c>
      <c r="G691" s="210" t="s">
        <v>182</v>
      </c>
      <c r="H691" s="211">
        <v>51.020000000000003</v>
      </c>
      <c r="I691" s="212"/>
      <c r="J691" s="213">
        <f>ROUND(I691*H691,2)</f>
        <v>0</v>
      </c>
      <c r="K691" s="214"/>
      <c r="L691" s="44"/>
      <c r="M691" s="215" t="s">
        <v>41</v>
      </c>
      <c r="N691" s="216" t="s">
        <v>52</v>
      </c>
      <c r="O691" s="84"/>
      <c r="P691" s="217">
        <f>O691*H691</f>
        <v>0</v>
      </c>
      <c r="Q691" s="217">
        <v>0.0029099999999999998</v>
      </c>
      <c r="R691" s="217">
        <f>Q691*H691</f>
        <v>0.1484682</v>
      </c>
      <c r="S691" s="217">
        <v>0</v>
      </c>
      <c r="T691" s="218">
        <f>S691*H691</f>
        <v>0</v>
      </c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R691" s="219" t="s">
        <v>260</v>
      </c>
      <c r="AT691" s="219" t="s">
        <v>153</v>
      </c>
      <c r="AU691" s="219" t="s">
        <v>90</v>
      </c>
      <c r="AY691" s="16" t="s">
        <v>150</v>
      </c>
      <c r="BE691" s="220">
        <f>IF(N691="základní",J691,0)</f>
        <v>0</v>
      </c>
      <c r="BF691" s="220">
        <f>IF(N691="snížená",J691,0)</f>
        <v>0</v>
      </c>
      <c r="BG691" s="220">
        <f>IF(N691="zákl. přenesená",J691,0)</f>
        <v>0</v>
      </c>
      <c r="BH691" s="220">
        <f>IF(N691="sníž. přenesená",J691,0)</f>
        <v>0</v>
      </c>
      <c r="BI691" s="220">
        <f>IF(N691="nulová",J691,0)</f>
        <v>0</v>
      </c>
      <c r="BJ691" s="16" t="s">
        <v>21</v>
      </c>
      <c r="BK691" s="220">
        <f>ROUND(I691*H691,2)</f>
        <v>0</v>
      </c>
      <c r="BL691" s="16" t="s">
        <v>260</v>
      </c>
      <c r="BM691" s="219" t="s">
        <v>929</v>
      </c>
    </row>
    <row r="692" s="2" customFormat="1">
      <c r="A692" s="38"/>
      <c r="B692" s="39"/>
      <c r="C692" s="40"/>
      <c r="D692" s="221" t="s">
        <v>159</v>
      </c>
      <c r="E692" s="40"/>
      <c r="F692" s="222" t="s">
        <v>930</v>
      </c>
      <c r="G692" s="40"/>
      <c r="H692" s="40"/>
      <c r="I692" s="223"/>
      <c r="J692" s="40"/>
      <c r="K692" s="40"/>
      <c r="L692" s="44"/>
      <c r="M692" s="224"/>
      <c r="N692" s="225"/>
      <c r="O692" s="84"/>
      <c r="P692" s="84"/>
      <c r="Q692" s="84"/>
      <c r="R692" s="84"/>
      <c r="S692" s="84"/>
      <c r="T692" s="85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T692" s="16" t="s">
        <v>159</v>
      </c>
      <c r="AU692" s="16" t="s">
        <v>90</v>
      </c>
    </row>
    <row r="693" s="13" customFormat="1">
      <c r="A693" s="13"/>
      <c r="B693" s="226"/>
      <c r="C693" s="227"/>
      <c r="D693" s="228" t="s">
        <v>161</v>
      </c>
      <c r="E693" s="229" t="s">
        <v>41</v>
      </c>
      <c r="F693" s="230" t="s">
        <v>931</v>
      </c>
      <c r="G693" s="227"/>
      <c r="H693" s="231">
        <v>23.25</v>
      </c>
      <c r="I693" s="232"/>
      <c r="J693" s="227"/>
      <c r="K693" s="227"/>
      <c r="L693" s="233"/>
      <c r="M693" s="234"/>
      <c r="N693" s="235"/>
      <c r="O693" s="235"/>
      <c r="P693" s="235"/>
      <c r="Q693" s="235"/>
      <c r="R693" s="235"/>
      <c r="S693" s="235"/>
      <c r="T693" s="23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37" t="s">
        <v>161</v>
      </c>
      <c r="AU693" s="237" t="s">
        <v>90</v>
      </c>
      <c r="AV693" s="13" t="s">
        <v>90</v>
      </c>
      <c r="AW693" s="13" t="s">
        <v>42</v>
      </c>
      <c r="AX693" s="13" t="s">
        <v>81</v>
      </c>
      <c r="AY693" s="237" t="s">
        <v>150</v>
      </c>
    </row>
    <row r="694" s="13" customFormat="1">
      <c r="A694" s="13"/>
      <c r="B694" s="226"/>
      <c r="C694" s="227"/>
      <c r="D694" s="228" t="s">
        <v>161</v>
      </c>
      <c r="E694" s="229" t="s">
        <v>41</v>
      </c>
      <c r="F694" s="230" t="s">
        <v>932</v>
      </c>
      <c r="G694" s="227"/>
      <c r="H694" s="231">
        <v>27.77</v>
      </c>
      <c r="I694" s="232"/>
      <c r="J694" s="227"/>
      <c r="K694" s="227"/>
      <c r="L694" s="233"/>
      <c r="M694" s="234"/>
      <c r="N694" s="235"/>
      <c r="O694" s="235"/>
      <c r="P694" s="235"/>
      <c r="Q694" s="235"/>
      <c r="R694" s="235"/>
      <c r="S694" s="235"/>
      <c r="T694" s="23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37" t="s">
        <v>161</v>
      </c>
      <c r="AU694" s="237" t="s">
        <v>90</v>
      </c>
      <c r="AV694" s="13" t="s">
        <v>90</v>
      </c>
      <c r="AW694" s="13" t="s">
        <v>42</v>
      </c>
      <c r="AX694" s="13" t="s">
        <v>81</v>
      </c>
      <c r="AY694" s="237" t="s">
        <v>150</v>
      </c>
    </row>
    <row r="695" s="14" customFormat="1">
      <c r="A695" s="14"/>
      <c r="B695" s="238"/>
      <c r="C695" s="239"/>
      <c r="D695" s="228" t="s">
        <v>161</v>
      </c>
      <c r="E695" s="240" t="s">
        <v>41</v>
      </c>
      <c r="F695" s="241" t="s">
        <v>167</v>
      </c>
      <c r="G695" s="239"/>
      <c r="H695" s="242">
        <v>51.019999999999996</v>
      </c>
      <c r="I695" s="243"/>
      <c r="J695" s="239"/>
      <c r="K695" s="239"/>
      <c r="L695" s="244"/>
      <c r="M695" s="245"/>
      <c r="N695" s="246"/>
      <c r="O695" s="246"/>
      <c r="P695" s="246"/>
      <c r="Q695" s="246"/>
      <c r="R695" s="246"/>
      <c r="S695" s="246"/>
      <c r="T695" s="247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48" t="s">
        <v>161</v>
      </c>
      <c r="AU695" s="248" t="s">
        <v>90</v>
      </c>
      <c r="AV695" s="14" t="s">
        <v>157</v>
      </c>
      <c r="AW695" s="14" t="s">
        <v>42</v>
      </c>
      <c r="AX695" s="14" t="s">
        <v>21</v>
      </c>
      <c r="AY695" s="248" t="s">
        <v>150</v>
      </c>
    </row>
    <row r="696" s="2" customFormat="1" ht="16.5" customHeight="1">
      <c r="A696" s="38"/>
      <c r="B696" s="39"/>
      <c r="C696" s="207" t="s">
        <v>933</v>
      </c>
      <c r="D696" s="207" t="s">
        <v>153</v>
      </c>
      <c r="E696" s="208" t="s">
        <v>934</v>
      </c>
      <c r="F696" s="209" t="s">
        <v>935</v>
      </c>
      <c r="G696" s="210" t="s">
        <v>182</v>
      </c>
      <c r="H696" s="211">
        <v>60</v>
      </c>
      <c r="I696" s="212"/>
      <c r="J696" s="213">
        <f>ROUND(I696*H696,2)</f>
        <v>0</v>
      </c>
      <c r="K696" s="214"/>
      <c r="L696" s="44"/>
      <c r="M696" s="215" t="s">
        <v>41</v>
      </c>
      <c r="N696" s="216" t="s">
        <v>52</v>
      </c>
      <c r="O696" s="84"/>
      <c r="P696" s="217">
        <f>O696*H696</f>
        <v>0</v>
      </c>
      <c r="Q696" s="217">
        <v>0</v>
      </c>
      <c r="R696" s="217">
        <f>Q696*H696</f>
        <v>0</v>
      </c>
      <c r="S696" s="217">
        <v>0.0039399999999999999</v>
      </c>
      <c r="T696" s="218">
        <f>S696*H696</f>
        <v>0.2364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219" t="s">
        <v>260</v>
      </c>
      <c r="AT696" s="219" t="s">
        <v>153</v>
      </c>
      <c r="AU696" s="219" t="s">
        <v>90</v>
      </c>
      <c r="AY696" s="16" t="s">
        <v>150</v>
      </c>
      <c r="BE696" s="220">
        <f>IF(N696="základní",J696,0)</f>
        <v>0</v>
      </c>
      <c r="BF696" s="220">
        <f>IF(N696="snížená",J696,0)</f>
        <v>0</v>
      </c>
      <c r="BG696" s="220">
        <f>IF(N696="zákl. přenesená",J696,0)</f>
        <v>0</v>
      </c>
      <c r="BH696" s="220">
        <f>IF(N696="sníž. přenesená",J696,0)</f>
        <v>0</v>
      </c>
      <c r="BI696" s="220">
        <f>IF(N696="nulová",J696,0)</f>
        <v>0</v>
      </c>
      <c r="BJ696" s="16" t="s">
        <v>21</v>
      </c>
      <c r="BK696" s="220">
        <f>ROUND(I696*H696,2)</f>
        <v>0</v>
      </c>
      <c r="BL696" s="16" t="s">
        <v>260</v>
      </c>
      <c r="BM696" s="219" t="s">
        <v>936</v>
      </c>
    </row>
    <row r="697" s="2" customFormat="1">
      <c r="A697" s="38"/>
      <c r="B697" s="39"/>
      <c r="C697" s="40"/>
      <c r="D697" s="221" t="s">
        <v>159</v>
      </c>
      <c r="E697" s="40"/>
      <c r="F697" s="222" t="s">
        <v>937</v>
      </c>
      <c r="G697" s="40"/>
      <c r="H697" s="40"/>
      <c r="I697" s="223"/>
      <c r="J697" s="40"/>
      <c r="K697" s="40"/>
      <c r="L697" s="44"/>
      <c r="M697" s="224"/>
      <c r="N697" s="225"/>
      <c r="O697" s="84"/>
      <c r="P697" s="84"/>
      <c r="Q697" s="84"/>
      <c r="R697" s="84"/>
      <c r="S697" s="84"/>
      <c r="T697" s="85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T697" s="16" t="s">
        <v>159</v>
      </c>
      <c r="AU697" s="16" t="s">
        <v>90</v>
      </c>
    </row>
    <row r="698" s="13" customFormat="1">
      <c r="A698" s="13"/>
      <c r="B698" s="226"/>
      <c r="C698" s="227"/>
      <c r="D698" s="228" t="s">
        <v>161</v>
      </c>
      <c r="E698" s="229" t="s">
        <v>41</v>
      </c>
      <c r="F698" s="230" t="s">
        <v>556</v>
      </c>
      <c r="G698" s="227"/>
      <c r="H698" s="231">
        <v>60</v>
      </c>
      <c r="I698" s="232"/>
      <c r="J698" s="227"/>
      <c r="K698" s="227"/>
      <c r="L698" s="233"/>
      <c r="M698" s="234"/>
      <c r="N698" s="235"/>
      <c r="O698" s="235"/>
      <c r="P698" s="235"/>
      <c r="Q698" s="235"/>
      <c r="R698" s="235"/>
      <c r="S698" s="235"/>
      <c r="T698" s="23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37" t="s">
        <v>161</v>
      </c>
      <c r="AU698" s="237" t="s">
        <v>90</v>
      </c>
      <c r="AV698" s="13" t="s">
        <v>90</v>
      </c>
      <c r="AW698" s="13" t="s">
        <v>42</v>
      </c>
      <c r="AX698" s="13" t="s">
        <v>81</v>
      </c>
      <c r="AY698" s="237" t="s">
        <v>150</v>
      </c>
    </row>
    <row r="699" s="14" customFormat="1">
      <c r="A699" s="14"/>
      <c r="B699" s="238"/>
      <c r="C699" s="239"/>
      <c r="D699" s="228" t="s">
        <v>161</v>
      </c>
      <c r="E699" s="240" t="s">
        <v>41</v>
      </c>
      <c r="F699" s="241" t="s">
        <v>167</v>
      </c>
      <c r="G699" s="239"/>
      <c r="H699" s="242">
        <v>60</v>
      </c>
      <c r="I699" s="243"/>
      <c r="J699" s="239"/>
      <c r="K699" s="239"/>
      <c r="L699" s="244"/>
      <c r="M699" s="245"/>
      <c r="N699" s="246"/>
      <c r="O699" s="246"/>
      <c r="P699" s="246"/>
      <c r="Q699" s="246"/>
      <c r="R699" s="246"/>
      <c r="S699" s="246"/>
      <c r="T699" s="247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48" t="s">
        <v>161</v>
      </c>
      <c r="AU699" s="248" t="s">
        <v>90</v>
      </c>
      <c r="AV699" s="14" t="s">
        <v>157</v>
      </c>
      <c r="AW699" s="14" t="s">
        <v>42</v>
      </c>
      <c r="AX699" s="14" t="s">
        <v>21</v>
      </c>
      <c r="AY699" s="248" t="s">
        <v>150</v>
      </c>
    </row>
    <row r="700" s="2" customFormat="1" ht="16.5" customHeight="1">
      <c r="A700" s="38"/>
      <c r="B700" s="39"/>
      <c r="C700" s="207" t="s">
        <v>938</v>
      </c>
      <c r="D700" s="207" t="s">
        <v>153</v>
      </c>
      <c r="E700" s="208" t="s">
        <v>939</v>
      </c>
      <c r="F700" s="209" t="s">
        <v>940</v>
      </c>
      <c r="G700" s="210" t="s">
        <v>182</v>
      </c>
      <c r="H700" s="211">
        <v>60</v>
      </c>
      <c r="I700" s="212"/>
      <c r="J700" s="213">
        <f>ROUND(I700*H700,2)</f>
        <v>0</v>
      </c>
      <c r="K700" s="214"/>
      <c r="L700" s="44"/>
      <c r="M700" s="215" t="s">
        <v>41</v>
      </c>
      <c r="N700" s="216" t="s">
        <v>52</v>
      </c>
      <c r="O700" s="84"/>
      <c r="P700" s="217">
        <f>O700*H700</f>
        <v>0</v>
      </c>
      <c r="Q700" s="217">
        <v>0</v>
      </c>
      <c r="R700" s="217">
        <f>Q700*H700</f>
        <v>0</v>
      </c>
      <c r="S700" s="217">
        <v>0</v>
      </c>
      <c r="T700" s="218">
        <f>S700*H700</f>
        <v>0</v>
      </c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R700" s="219" t="s">
        <v>260</v>
      </c>
      <c r="AT700" s="219" t="s">
        <v>153</v>
      </c>
      <c r="AU700" s="219" t="s">
        <v>90</v>
      </c>
      <c r="AY700" s="16" t="s">
        <v>150</v>
      </c>
      <c r="BE700" s="220">
        <f>IF(N700="základní",J700,0)</f>
        <v>0</v>
      </c>
      <c r="BF700" s="220">
        <f>IF(N700="snížená",J700,0)</f>
        <v>0</v>
      </c>
      <c r="BG700" s="220">
        <f>IF(N700="zákl. přenesená",J700,0)</f>
        <v>0</v>
      </c>
      <c r="BH700" s="220">
        <f>IF(N700="sníž. přenesená",J700,0)</f>
        <v>0</v>
      </c>
      <c r="BI700" s="220">
        <f>IF(N700="nulová",J700,0)</f>
        <v>0</v>
      </c>
      <c r="BJ700" s="16" t="s">
        <v>21</v>
      </c>
      <c r="BK700" s="220">
        <f>ROUND(I700*H700,2)</f>
        <v>0</v>
      </c>
      <c r="BL700" s="16" t="s">
        <v>260</v>
      </c>
      <c r="BM700" s="219" t="s">
        <v>941</v>
      </c>
    </row>
    <row r="701" s="2" customFormat="1">
      <c r="A701" s="38"/>
      <c r="B701" s="39"/>
      <c r="C701" s="40"/>
      <c r="D701" s="221" t="s">
        <v>159</v>
      </c>
      <c r="E701" s="40"/>
      <c r="F701" s="222" t="s">
        <v>942</v>
      </c>
      <c r="G701" s="40"/>
      <c r="H701" s="40"/>
      <c r="I701" s="223"/>
      <c r="J701" s="40"/>
      <c r="K701" s="40"/>
      <c r="L701" s="44"/>
      <c r="M701" s="224"/>
      <c r="N701" s="225"/>
      <c r="O701" s="84"/>
      <c r="P701" s="84"/>
      <c r="Q701" s="84"/>
      <c r="R701" s="84"/>
      <c r="S701" s="84"/>
      <c r="T701" s="85"/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T701" s="16" t="s">
        <v>159</v>
      </c>
      <c r="AU701" s="16" t="s">
        <v>90</v>
      </c>
    </row>
    <row r="702" s="13" customFormat="1">
      <c r="A702" s="13"/>
      <c r="B702" s="226"/>
      <c r="C702" s="227"/>
      <c r="D702" s="228" t="s">
        <v>161</v>
      </c>
      <c r="E702" s="229" t="s">
        <v>41</v>
      </c>
      <c r="F702" s="230" t="s">
        <v>556</v>
      </c>
      <c r="G702" s="227"/>
      <c r="H702" s="231">
        <v>60</v>
      </c>
      <c r="I702" s="232"/>
      <c r="J702" s="227"/>
      <c r="K702" s="227"/>
      <c r="L702" s="233"/>
      <c r="M702" s="234"/>
      <c r="N702" s="235"/>
      <c r="O702" s="235"/>
      <c r="P702" s="235"/>
      <c r="Q702" s="235"/>
      <c r="R702" s="235"/>
      <c r="S702" s="235"/>
      <c r="T702" s="23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37" t="s">
        <v>161</v>
      </c>
      <c r="AU702" s="237" t="s">
        <v>90</v>
      </c>
      <c r="AV702" s="13" t="s">
        <v>90</v>
      </c>
      <c r="AW702" s="13" t="s">
        <v>42</v>
      </c>
      <c r="AX702" s="13" t="s">
        <v>81</v>
      </c>
      <c r="AY702" s="237" t="s">
        <v>150</v>
      </c>
    </row>
    <row r="703" s="14" customFormat="1">
      <c r="A703" s="14"/>
      <c r="B703" s="238"/>
      <c r="C703" s="239"/>
      <c r="D703" s="228" t="s">
        <v>161</v>
      </c>
      <c r="E703" s="240" t="s">
        <v>41</v>
      </c>
      <c r="F703" s="241" t="s">
        <v>167</v>
      </c>
      <c r="G703" s="239"/>
      <c r="H703" s="242">
        <v>60</v>
      </c>
      <c r="I703" s="243"/>
      <c r="J703" s="239"/>
      <c r="K703" s="239"/>
      <c r="L703" s="244"/>
      <c r="M703" s="245"/>
      <c r="N703" s="246"/>
      <c r="O703" s="246"/>
      <c r="P703" s="246"/>
      <c r="Q703" s="246"/>
      <c r="R703" s="246"/>
      <c r="S703" s="246"/>
      <c r="T703" s="247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48" t="s">
        <v>161</v>
      </c>
      <c r="AU703" s="248" t="s">
        <v>90</v>
      </c>
      <c r="AV703" s="14" t="s">
        <v>157</v>
      </c>
      <c r="AW703" s="14" t="s">
        <v>42</v>
      </c>
      <c r="AX703" s="14" t="s">
        <v>21</v>
      </c>
      <c r="AY703" s="248" t="s">
        <v>150</v>
      </c>
    </row>
    <row r="704" s="2" customFormat="1" ht="16.5" customHeight="1">
      <c r="A704" s="38"/>
      <c r="B704" s="39"/>
      <c r="C704" s="207" t="s">
        <v>943</v>
      </c>
      <c r="D704" s="207" t="s">
        <v>153</v>
      </c>
      <c r="E704" s="208" t="s">
        <v>944</v>
      </c>
      <c r="F704" s="209" t="s">
        <v>803</v>
      </c>
      <c r="G704" s="210" t="s">
        <v>834</v>
      </c>
      <c r="H704" s="261"/>
      <c r="I704" s="212"/>
      <c r="J704" s="213">
        <f>ROUND(I704*H704,2)</f>
        <v>0</v>
      </c>
      <c r="K704" s="214"/>
      <c r="L704" s="44"/>
      <c r="M704" s="215" t="s">
        <v>41</v>
      </c>
      <c r="N704" s="216" t="s">
        <v>52</v>
      </c>
      <c r="O704" s="84"/>
      <c r="P704" s="217">
        <f>O704*H704</f>
        <v>0</v>
      </c>
      <c r="Q704" s="217">
        <v>0</v>
      </c>
      <c r="R704" s="217">
        <f>Q704*H704</f>
        <v>0</v>
      </c>
      <c r="S704" s="217">
        <v>0</v>
      </c>
      <c r="T704" s="218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19" t="s">
        <v>260</v>
      </c>
      <c r="AT704" s="219" t="s">
        <v>153</v>
      </c>
      <c r="AU704" s="219" t="s">
        <v>90</v>
      </c>
      <c r="AY704" s="16" t="s">
        <v>150</v>
      </c>
      <c r="BE704" s="220">
        <f>IF(N704="základní",J704,0)</f>
        <v>0</v>
      </c>
      <c r="BF704" s="220">
        <f>IF(N704="snížená",J704,0)</f>
        <v>0</v>
      </c>
      <c r="BG704" s="220">
        <f>IF(N704="zákl. přenesená",J704,0)</f>
        <v>0</v>
      </c>
      <c r="BH704" s="220">
        <f>IF(N704="sníž. přenesená",J704,0)</f>
        <v>0</v>
      </c>
      <c r="BI704" s="220">
        <f>IF(N704="nulová",J704,0)</f>
        <v>0</v>
      </c>
      <c r="BJ704" s="16" t="s">
        <v>21</v>
      </c>
      <c r="BK704" s="220">
        <f>ROUND(I704*H704,2)</f>
        <v>0</v>
      </c>
      <c r="BL704" s="16" t="s">
        <v>260</v>
      </c>
      <c r="BM704" s="219" t="s">
        <v>945</v>
      </c>
    </row>
    <row r="705" s="13" customFormat="1">
      <c r="A705" s="13"/>
      <c r="B705" s="226"/>
      <c r="C705" s="227"/>
      <c r="D705" s="228" t="s">
        <v>161</v>
      </c>
      <c r="E705" s="229" t="s">
        <v>41</v>
      </c>
      <c r="F705" s="230" t="s">
        <v>885</v>
      </c>
      <c r="G705" s="227"/>
      <c r="H705" s="231">
        <v>0.059999999999999998</v>
      </c>
      <c r="I705" s="232"/>
      <c r="J705" s="227"/>
      <c r="K705" s="227"/>
      <c r="L705" s="233"/>
      <c r="M705" s="234"/>
      <c r="N705" s="235"/>
      <c r="O705" s="235"/>
      <c r="P705" s="235"/>
      <c r="Q705" s="235"/>
      <c r="R705" s="235"/>
      <c r="S705" s="235"/>
      <c r="T705" s="23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37" t="s">
        <v>161</v>
      </c>
      <c r="AU705" s="237" t="s">
        <v>90</v>
      </c>
      <c r="AV705" s="13" t="s">
        <v>90</v>
      </c>
      <c r="AW705" s="13" t="s">
        <v>42</v>
      </c>
      <c r="AX705" s="13" t="s">
        <v>81</v>
      </c>
      <c r="AY705" s="237" t="s">
        <v>150</v>
      </c>
    </row>
    <row r="706" s="14" customFormat="1">
      <c r="A706" s="14"/>
      <c r="B706" s="238"/>
      <c r="C706" s="239"/>
      <c r="D706" s="228" t="s">
        <v>161</v>
      </c>
      <c r="E706" s="240" t="s">
        <v>41</v>
      </c>
      <c r="F706" s="241" t="s">
        <v>167</v>
      </c>
      <c r="G706" s="239"/>
      <c r="H706" s="242">
        <v>0.059999999999999998</v>
      </c>
      <c r="I706" s="243"/>
      <c r="J706" s="239"/>
      <c r="K706" s="239"/>
      <c r="L706" s="244"/>
      <c r="M706" s="245"/>
      <c r="N706" s="246"/>
      <c r="O706" s="246"/>
      <c r="P706" s="246"/>
      <c r="Q706" s="246"/>
      <c r="R706" s="246"/>
      <c r="S706" s="246"/>
      <c r="T706" s="247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48" t="s">
        <v>161</v>
      </c>
      <c r="AU706" s="248" t="s">
        <v>90</v>
      </c>
      <c r="AV706" s="14" t="s">
        <v>157</v>
      </c>
      <c r="AW706" s="14" t="s">
        <v>42</v>
      </c>
      <c r="AX706" s="14" t="s">
        <v>21</v>
      </c>
      <c r="AY706" s="248" t="s">
        <v>150</v>
      </c>
    </row>
    <row r="707" s="12" customFormat="1" ht="22.8" customHeight="1">
      <c r="A707" s="12"/>
      <c r="B707" s="191"/>
      <c r="C707" s="192"/>
      <c r="D707" s="193" t="s">
        <v>80</v>
      </c>
      <c r="E707" s="205" t="s">
        <v>946</v>
      </c>
      <c r="F707" s="205" t="s">
        <v>947</v>
      </c>
      <c r="G707" s="192"/>
      <c r="H707" s="192"/>
      <c r="I707" s="195"/>
      <c r="J707" s="206">
        <f>BK707</f>
        <v>0</v>
      </c>
      <c r="K707" s="192"/>
      <c r="L707" s="197"/>
      <c r="M707" s="198"/>
      <c r="N707" s="199"/>
      <c r="O707" s="199"/>
      <c r="P707" s="200">
        <f>SUM(P708:P764)</f>
        <v>0</v>
      </c>
      <c r="Q707" s="199"/>
      <c r="R707" s="200">
        <f>SUM(R708:R764)</f>
        <v>1.0476184</v>
      </c>
      <c r="S707" s="199"/>
      <c r="T707" s="201">
        <f>SUM(T708:T764)</f>
        <v>0</v>
      </c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R707" s="202" t="s">
        <v>90</v>
      </c>
      <c r="AT707" s="203" t="s">
        <v>80</v>
      </c>
      <c r="AU707" s="203" t="s">
        <v>21</v>
      </c>
      <c r="AY707" s="202" t="s">
        <v>150</v>
      </c>
      <c r="BK707" s="204">
        <f>SUM(BK708:BK764)</f>
        <v>0</v>
      </c>
    </row>
    <row r="708" s="2" customFormat="1" ht="24.15" customHeight="1">
      <c r="A708" s="38"/>
      <c r="B708" s="39"/>
      <c r="C708" s="207" t="s">
        <v>948</v>
      </c>
      <c r="D708" s="207" t="s">
        <v>153</v>
      </c>
      <c r="E708" s="208" t="s">
        <v>949</v>
      </c>
      <c r="F708" s="209" t="s">
        <v>950</v>
      </c>
      <c r="G708" s="210" t="s">
        <v>239</v>
      </c>
      <c r="H708" s="211">
        <v>2</v>
      </c>
      <c r="I708" s="212"/>
      <c r="J708" s="213">
        <f>ROUND(I708*H708,2)</f>
        <v>0</v>
      </c>
      <c r="K708" s="214"/>
      <c r="L708" s="44"/>
      <c r="M708" s="215" t="s">
        <v>41</v>
      </c>
      <c r="N708" s="216" t="s">
        <v>52</v>
      </c>
      <c r="O708" s="84"/>
      <c r="P708" s="217">
        <f>O708*H708</f>
        <v>0</v>
      </c>
      <c r="Q708" s="217">
        <v>0</v>
      </c>
      <c r="R708" s="217">
        <f>Q708*H708</f>
        <v>0</v>
      </c>
      <c r="S708" s="217">
        <v>0</v>
      </c>
      <c r="T708" s="218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19" t="s">
        <v>260</v>
      </c>
      <c r="AT708" s="219" t="s">
        <v>153</v>
      </c>
      <c r="AU708" s="219" t="s">
        <v>90</v>
      </c>
      <c r="AY708" s="16" t="s">
        <v>150</v>
      </c>
      <c r="BE708" s="220">
        <f>IF(N708="základní",J708,0)</f>
        <v>0</v>
      </c>
      <c r="BF708" s="220">
        <f>IF(N708="snížená",J708,0)</f>
        <v>0</v>
      </c>
      <c r="BG708" s="220">
        <f>IF(N708="zákl. přenesená",J708,0)</f>
        <v>0</v>
      </c>
      <c r="BH708" s="220">
        <f>IF(N708="sníž. přenesená",J708,0)</f>
        <v>0</v>
      </c>
      <c r="BI708" s="220">
        <f>IF(N708="nulová",J708,0)</f>
        <v>0</v>
      </c>
      <c r="BJ708" s="16" t="s">
        <v>21</v>
      </c>
      <c r="BK708" s="220">
        <f>ROUND(I708*H708,2)</f>
        <v>0</v>
      </c>
      <c r="BL708" s="16" t="s">
        <v>260</v>
      </c>
      <c r="BM708" s="219" t="s">
        <v>951</v>
      </c>
    </row>
    <row r="709" s="13" customFormat="1">
      <c r="A709" s="13"/>
      <c r="B709" s="226"/>
      <c r="C709" s="227"/>
      <c r="D709" s="228" t="s">
        <v>161</v>
      </c>
      <c r="E709" s="229" t="s">
        <v>41</v>
      </c>
      <c r="F709" s="230" t="s">
        <v>90</v>
      </c>
      <c r="G709" s="227"/>
      <c r="H709" s="231">
        <v>2</v>
      </c>
      <c r="I709" s="232"/>
      <c r="J709" s="227"/>
      <c r="K709" s="227"/>
      <c r="L709" s="233"/>
      <c r="M709" s="234"/>
      <c r="N709" s="235"/>
      <c r="O709" s="235"/>
      <c r="P709" s="235"/>
      <c r="Q709" s="235"/>
      <c r="R709" s="235"/>
      <c r="S709" s="235"/>
      <c r="T709" s="23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37" t="s">
        <v>161</v>
      </c>
      <c r="AU709" s="237" t="s">
        <v>90</v>
      </c>
      <c r="AV709" s="13" t="s">
        <v>90</v>
      </c>
      <c r="AW709" s="13" t="s">
        <v>42</v>
      </c>
      <c r="AX709" s="13" t="s">
        <v>81</v>
      </c>
      <c r="AY709" s="237" t="s">
        <v>150</v>
      </c>
    </row>
    <row r="710" s="14" customFormat="1">
      <c r="A710" s="14"/>
      <c r="B710" s="238"/>
      <c r="C710" s="239"/>
      <c r="D710" s="228" t="s">
        <v>161</v>
      </c>
      <c r="E710" s="240" t="s">
        <v>41</v>
      </c>
      <c r="F710" s="241" t="s">
        <v>167</v>
      </c>
      <c r="G710" s="239"/>
      <c r="H710" s="242">
        <v>2</v>
      </c>
      <c r="I710" s="243"/>
      <c r="J710" s="239"/>
      <c r="K710" s="239"/>
      <c r="L710" s="244"/>
      <c r="M710" s="245"/>
      <c r="N710" s="246"/>
      <c r="O710" s="246"/>
      <c r="P710" s="246"/>
      <c r="Q710" s="246"/>
      <c r="R710" s="246"/>
      <c r="S710" s="246"/>
      <c r="T710" s="247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48" t="s">
        <v>161</v>
      </c>
      <c r="AU710" s="248" t="s">
        <v>90</v>
      </c>
      <c r="AV710" s="14" t="s">
        <v>157</v>
      </c>
      <c r="AW710" s="14" t="s">
        <v>42</v>
      </c>
      <c r="AX710" s="14" t="s">
        <v>21</v>
      </c>
      <c r="AY710" s="248" t="s">
        <v>150</v>
      </c>
    </row>
    <row r="711" s="2" customFormat="1" ht="24.15" customHeight="1">
      <c r="A711" s="38"/>
      <c r="B711" s="39"/>
      <c r="C711" s="207" t="s">
        <v>952</v>
      </c>
      <c r="D711" s="207" t="s">
        <v>153</v>
      </c>
      <c r="E711" s="208" t="s">
        <v>953</v>
      </c>
      <c r="F711" s="209" t="s">
        <v>954</v>
      </c>
      <c r="G711" s="210" t="s">
        <v>239</v>
      </c>
      <c r="H711" s="211">
        <v>1</v>
      </c>
      <c r="I711" s="212"/>
      <c r="J711" s="213">
        <f>ROUND(I711*H711,2)</f>
        <v>0</v>
      </c>
      <c r="K711" s="214"/>
      <c r="L711" s="44"/>
      <c r="M711" s="215" t="s">
        <v>41</v>
      </c>
      <c r="N711" s="216" t="s">
        <v>52</v>
      </c>
      <c r="O711" s="84"/>
      <c r="P711" s="217">
        <f>O711*H711</f>
        <v>0</v>
      </c>
      <c r="Q711" s="217">
        <v>0</v>
      </c>
      <c r="R711" s="217">
        <f>Q711*H711</f>
        <v>0</v>
      </c>
      <c r="S711" s="217">
        <v>0</v>
      </c>
      <c r="T711" s="218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19" t="s">
        <v>260</v>
      </c>
      <c r="AT711" s="219" t="s">
        <v>153</v>
      </c>
      <c r="AU711" s="219" t="s">
        <v>90</v>
      </c>
      <c r="AY711" s="16" t="s">
        <v>150</v>
      </c>
      <c r="BE711" s="220">
        <f>IF(N711="základní",J711,0)</f>
        <v>0</v>
      </c>
      <c r="BF711" s="220">
        <f>IF(N711="snížená",J711,0)</f>
        <v>0</v>
      </c>
      <c r="BG711" s="220">
        <f>IF(N711="zákl. přenesená",J711,0)</f>
        <v>0</v>
      </c>
      <c r="BH711" s="220">
        <f>IF(N711="sníž. přenesená",J711,0)</f>
        <v>0</v>
      </c>
      <c r="BI711" s="220">
        <f>IF(N711="nulová",J711,0)</f>
        <v>0</v>
      </c>
      <c r="BJ711" s="16" t="s">
        <v>21</v>
      </c>
      <c r="BK711" s="220">
        <f>ROUND(I711*H711,2)</f>
        <v>0</v>
      </c>
      <c r="BL711" s="16" t="s">
        <v>260</v>
      </c>
      <c r="BM711" s="219" t="s">
        <v>955</v>
      </c>
    </row>
    <row r="712" s="13" customFormat="1">
      <c r="A712" s="13"/>
      <c r="B712" s="226"/>
      <c r="C712" s="227"/>
      <c r="D712" s="228" t="s">
        <v>161</v>
      </c>
      <c r="E712" s="229" t="s">
        <v>41</v>
      </c>
      <c r="F712" s="230" t="s">
        <v>21</v>
      </c>
      <c r="G712" s="227"/>
      <c r="H712" s="231">
        <v>1</v>
      </c>
      <c r="I712" s="232"/>
      <c r="J712" s="227"/>
      <c r="K712" s="227"/>
      <c r="L712" s="233"/>
      <c r="M712" s="234"/>
      <c r="N712" s="235"/>
      <c r="O712" s="235"/>
      <c r="P712" s="235"/>
      <c r="Q712" s="235"/>
      <c r="R712" s="235"/>
      <c r="S712" s="235"/>
      <c r="T712" s="23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7" t="s">
        <v>161</v>
      </c>
      <c r="AU712" s="237" t="s">
        <v>90</v>
      </c>
      <c r="AV712" s="13" t="s">
        <v>90</v>
      </c>
      <c r="AW712" s="13" t="s">
        <v>42</v>
      </c>
      <c r="AX712" s="13" t="s">
        <v>81</v>
      </c>
      <c r="AY712" s="237" t="s">
        <v>150</v>
      </c>
    </row>
    <row r="713" s="14" customFormat="1">
      <c r="A713" s="14"/>
      <c r="B713" s="238"/>
      <c r="C713" s="239"/>
      <c r="D713" s="228" t="s">
        <v>161</v>
      </c>
      <c r="E713" s="240" t="s">
        <v>41</v>
      </c>
      <c r="F713" s="241" t="s">
        <v>167</v>
      </c>
      <c r="G713" s="239"/>
      <c r="H713" s="242">
        <v>1</v>
      </c>
      <c r="I713" s="243"/>
      <c r="J713" s="239"/>
      <c r="K713" s="239"/>
      <c r="L713" s="244"/>
      <c r="M713" s="245"/>
      <c r="N713" s="246"/>
      <c r="O713" s="246"/>
      <c r="P713" s="246"/>
      <c r="Q713" s="246"/>
      <c r="R713" s="246"/>
      <c r="S713" s="246"/>
      <c r="T713" s="247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48" t="s">
        <v>161</v>
      </c>
      <c r="AU713" s="248" t="s">
        <v>90</v>
      </c>
      <c r="AV713" s="14" t="s">
        <v>157</v>
      </c>
      <c r="AW713" s="14" t="s">
        <v>42</v>
      </c>
      <c r="AX713" s="14" t="s">
        <v>21</v>
      </c>
      <c r="AY713" s="248" t="s">
        <v>150</v>
      </c>
    </row>
    <row r="714" s="2" customFormat="1" ht="24.15" customHeight="1">
      <c r="A714" s="38"/>
      <c r="B714" s="39"/>
      <c r="C714" s="207" t="s">
        <v>956</v>
      </c>
      <c r="D714" s="207" t="s">
        <v>153</v>
      </c>
      <c r="E714" s="208" t="s">
        <v>957</v>
      </c>
      <c r="F714" s="209" t="s">
        <v>958</v>
      </c>
      <c r="G714" s="210" t="s">
        <v>239</v>
      </c>
      <c r="H714" s="211">
        <v>1</v>
      </c>
      <c r="I714" s="212"/>
      <c r="J714" s="213">
        <f>ROUND(I714*H714,2)</f>
        <v>0</v>
      </c>
      <c r="K714" s="214"/>
      <c r="L714" s="44"/>
      <c r="M714" s="215" t="s">
        <v>41</v>
      </c>
      <c r="N714" s="216" t="s">
        <v>52</v>
      </c>
      <c r="O714" s="84"/>
      <c r="P714" s="217">
        <f>O714*H714</f>
        <v>0</v>
      </c>
      <c r="Q714" s="217">
        <v>0</v>
      </c>
      <c r="R714" s="217">
        <f>Q714*H714</f>
        <v>0</v>
      </c>
      <c r="S714" s="217">
        <v>0</v>
      </c>
      <c r="T714" s="218">
        <f>S714*H714</f>
        <v>0</v>
      </c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R714" s="219" t="s">
        <v>260</v>
      </c>
      <c r="AT714" s="219" t="s">
        <v>153</v>
      </c>
      <c r="AU714" s="219" t="s">
        <v>90</v>
      </c>
      <c r="AY714" s="16" t="s">
        <v>150</v>
      </c>
      <c r="BE714" s="220">
        <f>IF(N714="základní",J714,0)</f>
        <v>0</v>
      </c>
      <c r="BF714" s="220">
        <f>IF(N714="snížená",J714,0)</f>
        <v>0</v>
      </c>
      <c r="BG714" s="220">
        <f>IF(N714="zákl. přenesená",J714,0)</f>
        <v>0</v>
      </c>
      <c r="BH714" s="220">
        <f>IF(N714="sníž. přenesená",J714,0)</f>
        <v>0</v>
      </c>
      <c r="BI714" s="220">
        <f>IF(N714="nulová",J714,0)</f>
        <v>0</v>
      </c>
      <c r="BJ714" s="16" t="s">
        <v>21</v>
      </c>
      <c r="BK714" s="220">
        <f>ROUND(I714*H714,2)</f>
        <v>0</v>
      </c>
      <c r="BL714" s="16" t="s">
        <v>260</v>
      </c>
      <c r="BM714" s="219" t="s">
        <v>959</v>
      </c>
    </row>
    <row r="715" s="13" customFormat="1">
      <c r="A715" s="13"/>
      <c r="B715" s="226"/>
      <c r="C715" s="227"/>
      <c r="D715" s="228" t="s">
        <v>161</v>
      </c>
      <c r="E715" s="229" t="s">
        <v>41</v>
      </c>
      <c r="F715" s="230" t="s">
        <v>21</v>
      </c>
      <c r="G715" s="227"/>
      <c r="H715" s="231">
        <v>1</v>
      </c>
      <c r="I715" s="232"/>
      <c r="J715" s="227"/>
      <c r="K715" s="227"/>
      <c r="L715" s="233"/>
      <c r="M715" s="234"/>
      <c r="N715" s="235"/>
      <c r="O715" s="235"/>
      <c r="P715" s="235"/>
      <c r="Q715" s="235"/>
      <c r="R715" s="235"/>
      <c r="S715" s="235"/>
      <c r="T715" s="23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37" t="s">
        <v>161</v>
      </c>
      <c r="AU715" s="237" t="s">
        <v>90</v>
      </c>
      <c r="AV715" s="13" t="s">
        <v>90</v>
      </c>
      <c r="AW715" s="13" t="s">
        <v>42</v>
      </c>
      <c r="AX715" s="13" t="s">
        <v>81</v>
      </c>
      <c r="AY715" s="237" t="s">
        <v>150</v>
      </c>
    </row>
    <row r="716" s="14" customFormat="1">
      <c r="A716" s="14"/>
      <c r="B716" s="238"/>
      <c r="C716" s="239"/>
      <c r="D716" s="228" t="s">
        <v>161</v>
      </c>
      <c r="E716" s="240" t="s">
        <v>41</v>
      </c>
      <c r="F716" s="241" t="s">
        <v>167</v>
      </c>
      <c r="G716" s="239"/>
      <c r="H716" s="242">
        <v>1</v>
      </c>
      <c r="I716" s="243"/>
      <c r="J716" s="239"/>
      <c r="K716" s="239"/>
      <c r="L716" s="244"/>
      <c r="M716" s="245"/>
      <c r="N716" s="246"/>
      <c r="O716" s="246"/>
      <c r="P716" s="246"/>
      <c r="Q716" s="246"/>
      <c r="R716" s="246"/>
      <c r="S716" s="246"/>
      <c r="T716" s="247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48" t="s">
        <v>161</v>
      </c>
      <c r="AU716" s="248" t="s">
        <v>90</v>
      </c>
      <c r="AV716" s="14" t="s">
        <v>157</v>
      </c>
      <c r="AW716" s="14" t="s">
        <v>42</v>
      </c>
      <c r="AX716" s="14" t="s">
        <v>21</v>
      </c>
      <c r="AY716" s="248" t="s">
        <v>150</v>
      </c>
    </row>
    <row r="717" s="2" customFormat="1" ht="21.75" customHeight="1">
      <c r="A717" s="38"/>
      <c r="B717" s="39"/>
      <c r="C717" s="207" t="s">
        <v>960</v>
      </c>
      <c r="D717" s="207" t="s">
        <v>153</v>
      </c>
      <c r="E717" s="208" t="s">
        <v>961</v>
      </c>
      <c r="F717" s="209" t="s">
        <v>962</v>
      </c>
      <c r="G717" s="210" t="s">
        <v>239</v>
      </c>
      <c r="H717" s="211">
        <v>2</v>
      </c>
      <c r="I717" s="212"/>
      <c r="J717" s="213">
        <f>ROUND(I717*H717,2)</f>
        <v>0</v>
      </c>
      <c r="K717" s="214"/>
      <c r="L717" s="44"/>
      <c r="M717" s="215" t="s">
        <v>41</v>
      </c>
      <c r="N717" s="216" t="s">
        <v>52</v>
      </c>
      <c r="O717" s="84"/>
      <c r="P717" s="217">
        <f>O717*H717</f>
        <v>0</v>
      </c>
      <c r="Q717" s="217">
        <v>0</v>
      </c>
      <c r="R717" s="217">
        <f>Q717*H717</f>
        <v>0</v>
      </c>
      <c r="S717" s="217">
        <v>0</v>
      </c>
      <c r="T717" s="218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219" t="s">
        <v>260</v>
      </c>
      <c r="AT717" s="219" t="s">
        <v>153</v>
      </c>
      <c r="AU717" s="219" t="s">
        <v>90</v>
      </c>
      <c r="AY717" s="16" t="s">
        <v>150</v>
      </c>
      <c r="BE717" s="220">
        <f>IF(N717="základní",J717,0)</f>
        <v>0</v>
      </c>
      <c r="BF717" s="220">
        <f>IF(N717="snížená",J717,0)</f>
        <v>0</v>
      </c>
      <c r="BG717" s="220">
        <f>IF(N717="zákl. přenesená",J717,0)</f>
        <v>0</v>
      </c>
      <c r="BH717" s="220">
        <f>IF(N717="sníž. přenesená",J717,0)</f>
        <v>0</v>
      </c>
      <c r="BI717" s="220">
        <f>IF(N717="nulová",J717,0)</f>
        <v>0</v>
      </c>
      <c r="BJ717" s="16" t="s">
        <v>21</v>
      </c>
      <c r="BK717" s="220">
        <f>ROUND(I717*H717,2)</f>
        <v>0</v>
      </c>
      <c r="BL717" s="16" t="s">
        <v>260</v>
      </c>
      <c r="BM717" s="219" t="s">
        <v>963</v>
      </c>
    </row>
    <row r="718" s="13" customFormat="1">
      <c r="A718" s="13"/>
      <c r="B718" s="226"/>
      <c r="C718" s="227"/>
      <c r="D718" s="228" t="s">
        <v>161</v>
      </c>
      <c r="E718" s="229" t="s">
        <v>41</v>
      </c>
      <c r="F718" s="230" t="s">
        <v>964</v>
      </c>
      <c r="G718" s="227"/>
      <c r="H718" s="231">
        <v>2</v>
      </c>
      <c r="I718" s="232"/>
      <c r="J718" s="227"/>
      <c r="K718" s="227"/>
      <c r="L718" s="233"/>
      <c r="M718" s="234"/>
      <c r="N718" s="235"/>
      <c r="O718" s="235"/>
      <c r="P718" s="235"/>
      <c r="Q718" s="235"/>
      <c r="R718" s="235"/>
      <c r="S718" s="235"/>
      <c r="T718" s="23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37" t="s">
        <v>161</v>
      </c>
      <c r="AU718" s="237" t="s">
        <v>90</v>
      </c>
      <c r="AV718" s="13" t="s">
        <v>90</v>
      </c>
      <c r="AW718" s="13" t="s">
        <v>42</v>
      </c>
      <c r="AX718" s="13" t="s">
        <v>81</v>
      </c>
      <c r="AY718" s="237" t="s">
        <v>150</v>
      </c>
    </row>
    <row r="719" s="14" customFormat="1">
      <c r="A719" s="14"/>
      <c r="B719" s="238"/>
      <c r="C719" s="239"/>
      <c r="D719" s="228" t="s">
        <v>161</v>
      </c>
      <c r="E719" s="240" t="s">
        <v>41</v>
      </c>
      <c r="F719" s="241" t="s">
        <v>167</v>
      </c>
      <c r="G719" s="239"/>
      <c r="H719" s="242">
        <v>2</v>
      </c>
      <c r="I719" s="243"/>
      <c r="J719" s="239"/>
      <c r="K719" s="239"/>
      <c r="L719" s="244"/>
      <c r="M719" s="245"/>
      <c r="N719" s="246"/>
      <c r="O719" s="246"/>
      <c r="P719" s="246"/>
      <c r="Q719" s="246"/>
      <c r="R719" s="246"/>
      <c r="S719" s="246"/>
      <c r="T719" s="247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48" t="s">
        <v>161</v>
      </c>
      <c r="AU719" s="248" t="s">
        <v>90</v>
      </c>
      <c r="AV719" s="14" t="s">
        <v>157</v>
      </c>
      <c r="AW719" s="14" t="s">
        <v>42</v>
      </c>
      <c r="AX719" s="14" t="s">
        <v>21</v>
      </c>
      <c r="AY719" s="248" t="s">
        <v>150</v>
      </c>
    </row>
    <row r="720" s="2" customFormat="1" ht="24.15" customHeight="1">
      <c r="A720" s="38"/>
      <c r="B720" s="39"/>
      <c r="C720" s="207" t="s">
        <v>965</v>
      </c>
      <c r="D720" s="207" t="s">
        <v>153</v>
      </c>
      <c r="E720" s="208" t="s">
        <v>966</v>
      </c>
      <c r="F720" s="209" t="s">
        <v>967</v>
      </c>
      <c r="G720" s="210" t="s">
        <v>239</v>
      </c>
      <c r="H720" s="211">
        <v>2</v>
      </c>
      <c r="I720" s="212"/>
      <c r="J720" s="213">
        <f>ROUND(I720*H720,2)</f>
        <v>0</v>
      </c>
      <c r="K720" s="214"/>
      <c r="L720" s="44"/>
      <c r="M720" s="215" t="s">
        <v>41</v>
      </c>
      <c r="N720" s="216" t="s">
        <v>52</v>
      </c>
      <c r="O720" s="84"/>
      <c r="P720" s="217">
        <f>O720*H720</f>
        <v>0</v>
      </c>
      <c r="Q720" s="217">
        <v>0</v>
      </c>
      <c r="R720" s="217">
        <f>Q720*H720</f>
        <v>0</v>
      </c>
      <c r="S720" s="217">
        <v>0</v>
      </c>
      <c r="T720" s="218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19" t="s">
        <v>260</v>
      </c>
      <c r="AT720" s="219" t="s">
        <v>153</v>
      </c>
      <c r="AU720" s="219" t="s">
        <v>90</v>
      </c>
      <c r="AY720" s="16" t="s">
        <v>150</v>
      </c>
      <c r="BE720" s="220">
        <f>IF(N720="základní",J720,0)</f>
        <v>0</v>
      </c>
      <c r="BF720" s="220">
        <f>IF(N720="snížená",J720,0)</f>
        <v>0</v>
      </c>
      <c r="BG720" s="220">
        <f>IF(N720="zákl. přenesená",J720,0)</f>
        <v>0</v>
      </c>
      <c r="BH720" s="220">
        <f>IF(N720="sníž. přenesená",J720,0)</f>
        <v>0</v>
      </c>
      <c r="BI720" s="220">
        <f>IF(N720="nulová",J720,0)</f>
        <v>0</v>
      </c>
      <c r="BJ720" s="16" t="s">
        <v>21</v>
      </c>
      <c r="BK720" s="220">
        <f>ROUND(I720*H720,2)</f>
        <v>0</v>
      </c>
      <c r="BL720" s="16" t="s">
        <v>260</v>
      </c>
      <c r="BM720" s="219" t="s">
        <v>968</v>
      </c>
    </row>
    <row r="721" s="13" customFormat="1">
      <c r="A721" s="13"/>
      <c r="B721" s="226"/>
      <c r="C721" s="227"/>
      <c r="D721" s="228" t="s">
        <v>161</v>
      </c>
      <c r="E721" s="229" t="s">
        <v>41</v>
      </c>
      <c r="F721" s="230" t="s">
        <v>969</v>
      </c>
      <c r="G721" s="227"/>
      <c r="H721" s="231">
        <v>2</v>
      </c>
      <c r="I721" s="232"/>
      <c r="J721" s="227"/>
      <c r="K721" s="227"/>
      <c r="L721" s="233"/>
      <c r="M721" s="234"/>
      <c r="N721" s="235"/>
      <c r="O721" s="235"/>
      <c r="P721" s="235"/>
      <c r="Q721" s="235"/>
      <c r="R721" s="235"/>
      <c r="S721" s="235"/>
      <c r="T721" s="23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7" t="s">
        <v>161</v>
      </c>
      <c r="AU721" s="237" t="s">
        <v>90</v>
      </c>
      <c r="AV721" s="13" t="s">
        <v>90</v>
      </c>
      <c r="AW721" s="13" t="s">
        <v>42</v>
      </c>
      <c r="AX721" s="13" t="s">
        <v>81</v>
      </c>
      <c r="AY721" s="237" t="s">
        <v>150</v>
      </c>
    </row>
    <row r="722" s="14" customFormat="1">
      <c r="A722" s="14"/>
      <c r="B722" s="238"/>
      <c r="C722" s="239"/>
      <c r="D722" s="228" t="s">
        <v>161</v>
      </c>
      <c r="E722" s="240" t="s">
        <v>41</v>
      </c>
      <c r="F722" s="241" t="s">
        <v>167</v>
      </c>
      <c r="G722" s="239"/>
      <c r="H722" s="242">
        <v>2</v>
      </c>
      <c r="I722" s="243"/>
      <c r="J722" s="239"/>
      <c r="K722" s="239"/>
      <c r="L722" s="244"/>
      <c r="M722" s="245"/>
      <c r="N722" s="246"/>
      <c r="O722" s="246"/>
      <c r="P722" s="246"/>
      <c r="Q722" s="246"/>
      <c r="R722" s="246"/>
      <c r="S722" s="246"/>
      <c r="T722" s="247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48" t="s">
        <v>161</v>
      </c>
      <c r="AU722" s="248" t="s">
        <v>90</v>
      </c>
      <c r="AV722" s="14" t="s">
        <v>157</v>
      </c>
      <c r="AW722" s="14" t="s">
        <v>42</v>
      </c>
      <c r="AX722" s="14" t="s">
        <v>21</v>
      </c>
      <c r="AY722" s="248" t="s">
        <v>150</v>
      </c>
    </row>
    <row r="723" s="2" customFormat="1" ht="24.15" customHeight="1">
      <c r="A723" s="38"/>
      <c r="B723" s="39"/>
      <c r="C723" s="207" t="s">
        <v>970</v>
      </c>
      <c r="D723" s="207" t="s">
        <v>153</v>
      </c>
      <c r="E723" s="208" t="s">
        <v>971</v>
      </c>
      <c r="F723" s="209" t="s">
        <v>972</v>
      </c>
      <c r="G723" s="210" t="s">
        <v>239</v>
      </c>
      <c r="H723" s="211">
        <v>2</v>
      </c>
      <c r="I723" s="212"/>
      <c r="J723" s="213">
        <f>ROUND(I723*H723,2)</f>
        <v>0</v>
      </c>
      <c r="K723" s="214"/>
      <c r="L723" s="44"/>
      <c r="M723" s="215" t="s">
        <v>41</v>
      </c>
      <c r="N723" s="216" t="s">
        <v>52</v>
      </c>
      <c r="O723" s="84"/>
      <c r="P723" s="217">
        <f>O723*H723</f>
        <v>0</v>
      </c>
      <c r="Q723" s="217">
        <v>0</v>
      </c>
      <c r="R723" s="217">
        <f>Q723*H723</f>
        <v>0</v>
      </c>
      <c r="S723" s="217">
        <v>0</v>
      </c>
      <c r="T723" s="218">
        <f>S723*H723</f>
        <v>0</v>
      </c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R723" s="219" t="s">
        <v>260</v>
      </c>
      <c r="AT723" s="219" t="s">
        <v>153</v>
      </c>
      <c r="AU723" s="219" t="s">
        <v>90</v>
      </c>
      <c r="AY723" s="16" t="s">
        <v>150</v>
      </c>
      <c r="BE723" s="220">
        <f>IF(N723="základní",J723,0)</f>
        <v>0</v>
      </c>
      <c r="BF723" s="220">
        <f>IF(N723="snížená",J723,0)</f>
        <v>0</v>
      </c>
      <c r="BG723" s="220">
        <f>IF(N723="zákl. přenesená",J723,0)</f>
        <v>0</v>
      </c>
      <c r="BH723" s="220">
        <f>IF(N723="sníž. přenesená",J723,0)</f>
        <v>0</v>
      </c>
      <c r="BI723" s="220">
        <f>IF(N723="nulová",J723,0)</f>
        <v>0</v>
      </c>
      <c r="BJ723" s="16" t="s">
        <v>21</v>
      </c>
      <c r="BK723" s="220">
        <f>ROUND(I723*H723,2)</f>
        <v>0</v>
      </c>
      <c r="BL723" s="16" t="s">
        <v>260</v>
      </c>
      <c r="BM723" s="219" t="s">
        <v>973</v>
      </c>
    </row>
    <row r="724" s="13" customFormat="1">
      <c r="A724" s="13"/>
      <c r="B724" s="226"/>
      <c r="C724" s="227"/>
      <c r="D724" s="228" t="s">
        <v>161</v>
      </c>
      <c r="E724" s="229" t="s">
        <v>41</v>
      </c>
      <c r="F724" s="230" t="s">
        <v>974</v>
      </c>
      <c r="G724" s="227"/>
      <c r="H724" s="231">
        <v>2</v>
      </c>
      <c r="I724" s="232"/>
      <c r="J724" s="227"/>
      <c r="K724" s="227"/>
      <c r="L724" s="233"/>
      <c r="M724" s="234"/>
      <c r="N724" s="235"/>
      <c r="O724" s="235"/>
      <c r="P724" s="235"/>
      <c r="Q724" s="235"/>
      <c r="R724" s="235"/>
      <c r="S724" s="235"/>
      <c r="T724" s="23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37" t="s">
        <v>161</v>
      </c>
      <c r="AU724" s="237" t="s">
        <v>90</v>
      </c>
      <c r="AV724" s="13" t="s">
        <v>90</v>
      </c>
      <c r="AW724" s="13" t="s">
        <v>42</v>
      </c>
      <c r="AX724" s="13" t="s">
        <v>81</v>
      </c>
      <c r="AY724" s="237" t="s">
        <v>150</v>
      </c>
    </row>
    <row r="725" s="14" customFormat="1">
      <c r="A725" s="14"/>
      <c r="B725" s="238"/>
      <c r="C725" s="239"/>
      <c r="D725" s="228" t="s">
        <v>161</v>
      </c>
      <c r="E725" s="240" t="s">
        <v>41</v>
      </c>
      <c r="F725" s="241" t="s">
        <v>167</v>
      </c>
      <c r="G725" s="239"/>
      <c r="H725" s="242">
        <v>2</v>
      </c>
      <c r="I725" s="243"/>
      <c r="J725" s="239"/>
      <c r="K725" s="239"/>
      <c r="L725" s="244"/>
      <c r="M725" s="245"/>
      <c r="N725" s="246"/>
      <c r="O725" s="246"/>
      <c r="P725" s="246"/>
      <c r="Q725" s="246"/>
      <c r="R725" s="246"/>
      <c r="S725" s="246"/>
      <c r="T725" s="247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48" t="s">
        <v>161</v>
      </c>
      <c r="AU725" s="248" t="s">
        <v>90</v>
      </c>
      <c r="AV725" s="14" t="s">
        <v>157</v>
      </c>
      <c r="AW725" s="14" t="s">
        <v>42</v>
      </c>
      <c r="AX725" s="14" t="s">
        <v>21</v>
      </c>
      <c r="AY725" s="248" t="s">
        <v>150</v>
      </c>
    </row>
    <row r="726" s="2" customFormat="1" ht="24.15" customHeight="1">
      <c r="A726" s="38"/>
      <c r="B726" s="39"/>
      <c r="C726" s="207" t="s">
        <v>975</v>
      </c>
      <c r="D726" s="207" t="s">
        <v>153</v>
      </c>
      <c r="E726" s="208" t="s">
        <v>976</v>
      </c>
      <c r="F726" s="209" t="s">
        <v>977</v>
      </c>
      <c r="G726" s="210" t="s">
        <v>239</v>
      </c>
      <c r="H726" s="211">
        <v>2</v>
      </c>
      <c r="I726" s="212"/>
      <c r="J726" s="213">
        <f>ROUND(I726*H726,2)</f>
        <v>0</v>
      </c>
      <c r="K726" s="214"/>
      <c r="L726" s="44"/>
      <c r="M726" s="215" t="s">
        <v>41</v>
      </c>
      <c r="N726" s="216" t="s">
        <v>52</v>
      </c>
      <c r="O726" s="84"/>
      <c r="P726" s="217">
        <f>O726*H726</f>
        <v>0</v>
      </c>
      <c r="Q726" s="217">
        <v>0</v>
      </c>
      <c r="R726" s="217">
        <f>Q726*H726</f>
        <v>0</v>
      </c>
      <c r="S726" s="217">
        <v>0</v>
      </c>
      <c r="T726" s="218">
        <f>S726*H726</f>
        <v>0</v>
      </c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R726" s="219" t="s">
        <v>260</v>
      </c>
      <c r="AT726" s="219" t="s">
        <v>153</v>
      </c>
      <c r="AU726" s="219" t="s">
        <v>90</v>
      </c>
      <c r="AY726" s="16" t="s">
        <v>150</v>
      </c>
      <c r="BE726" s="220">
        <f>IF(N726="základní",J726,0)</f>
        <v>0</v>
      </c>
      <c r="BF726" s="220">
        <f>IF(N726="snížená",J726,0)</f>
        <v>0</v>
      </c>
      <c r="BG726" s="220">
        <f>IF(N726="zákl. přenesená",J726,0)</f>
        <v>0</v>
      </c>
      <c r="BH726" s="220">
        <f>IF(N726="sníž. přenesená",J726,0)</f>
        <v>0</v>
      </c>
      <c r="BI726" s="220">
        <f>IF(N726="nulová",J726,0)</f>
        <v>0</v>
      </c>
      <c r="BJ726" s="16" t="s">
        <v>21</v>
      </c>
      <c r="BK726" s="220">
        <f>ROUND(I726*H726,2)</f>
        <v>0</v>
      </c>
      <c r="BL726" s="16" t="s">
        <v>260</v>
      </c>
      <c r="BM726" s="219" t="s">
        <v>978</v>
      </c>
    </row>
    <row r="727" s="13" customFormat="1">
      <c r="A727" s="13"/>
      <c r="B727" s="226"/>
      <c r="C727" s="227"/>
      <c r="D727" s="228" t="s">
        <v>161</v>
      </c>
      <c r="E727" s="229" t="s">
        <v>41</v>
      </c>
      <c r="F727" s="230" t="s">
        <v>974</v>
      </c>
      <c r="G727" s="227"/>
      <c r="H727" s="231">
        <v>2</v>
      </c>
      <c r="I727" s="232"/>
      <c r="J727" s="227"/>
      <c r="K727" s="227"/>
      <c r="L727" s="233"/>
      <c r="M727" s="234"/>
      <c r="N727" s="235"/>
      <c r="O727" s="235"/>
      <c r="P727" s="235"/>
      <c r="Q727" s="235"/>
      <c r="R727" s="235"/>
      <c r="S727" s="235"/>
      <c r="T727" s="23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37" t="s">
        <v>161</v>
      </c>
      <c r="AU727" s="237" t="s">
        <v>90</v>
      </c>
      <c r="AV727" s="13" t="s">
        <v>90</v>
      </c>
      <c r="AW727" s="13" t="s">
        <v>42</v>
      </c>
      <c r="AX727" s="13" t="s">
        <v>81</v>
      </c>
      <c r="AY727" s="237" t="s">
        <v>150</v>
      </c>
    </row>
    <row r="728" s="14" customFormat="1">
      <c r="A728" s="14"/>
      <c r="B728" s="238"/>
      <c r="C728" s="239"/>
      <c r="D728" s="228" t="s">
        <v>161</v>
      </c>
      <c r="E728" s="240" t="s">
        <v>41</v>
      </c>
      <c r="F728" s="241" t="s">
        <v>167</v>
      </c>
      <c r="G728" s="239"/>
      <c r="H728" s="242">
        <v>2</v>
      </c>
      <c r="I728" s="243"/>
      <c r="J728" s="239"/>
      <c r="K728" s="239"/>
      <c r="L728" s="244"/>
      <c r="M728" s="245"/>
      <c r="N728" s="246"/>
      <c r="O728" s="246"/>
      <c r="P728" s="246"/>
      <c r="Q728" s="246"/>
      <c r="R728" s="246"/>
      <c r="S728" s="246"/>
      <c r="T728" s="247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48" t="s">
        <v>161</v>
      </c>
      <c r="AU728" s="248" t="s">
        <v>90</v>
      </c>
      <c r="AV728" s="14" t="s">
        <v>157</v>
      </c>
      <c r="AW728" s="14" t="s">
        <v>42</v>
      </c>
      <c r="AX728" s="14" t="s">
        <v>21</v>
      </c>
      <c r="AY728" s="248" t="s">
        <v>150</v>
      </c>
    </row>
    <row r="729" s="2" customFormat="1" ht="24.15" customHeight="1">
      <c r="A729" s="38"/>
      <c r="B729" s="39"/>
      <c r="C729" s="207" t="s">
        <v>979</v>
      </c>
      <c r="D729" s="207" t="s">
        <v>153</v>
      </c>
      <c r="E729" s="208" t="s">
        <v>980</v>
      </c>
      <c r="F729" s="209" t="s">
        <v>981</v>
      </c>
      <c r="G729" s="210" t="s">
        <v>239</v>
      </c>
      <c r="H729" s="211">
        <v>2</v>
      </c>
      <c r="I729" s="212"/>
      <c r="J729" s="213">
        <f>ROUND(I729*H729,2)</f>
        <v>0</v>
      </c>
      <c r="K729" s="214"/>
      <c r="L729" s="44"/>
      <c r="M729" s="215" t="s">
        <v>41</v>
      </c>
      <c r="N729" s="216" t="s">
        <v>52</v>
      </c>
      <c r="O729" s="84"/>
      <c r="P729" s="217">
        <f>O729*H729</f>
        <v>0</v>
      </c>
      <c r="Q729" s="217">
        <v>0</v>
      </c>
      <c r="R729" s="217">
        <f>Q729*H729</f>
        <v>0</v>
      </c>
      <c r="S729" s="217">
        <v>0</v>
      </c>
      <c r="T729" s="218">
        <f>S729*H729</f>
        <v>0</v>
      </c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R729" s="219" t="s">
        <v>260</v>
      </c>
      <c r="AT729" s="219" t="s">
        <v>153</v>
      </c>
      <c r="AU729" s="219" t="s">
        <v>90</v>
      </c>
      <c r="AY729" s="16" t="s">
        <v>150</v>
      </c>
      <c r="BE729" s="220">
        <f>IF(N729="základní",J729,0)</f>
        <v>0</v>
      </c>
      <c r="BF729" s="220">
        <f>IF(N729="snížená",J729,0)</f>
        <v>0</v>
      </c>
      <c r="BG729" s="220">
        <f>IF(N729="zákl. přenesená",J729,0)</f>
        <v>0</v>
      </c>
      <c r="BH729" s="220">
        <f>IF(N729="sníž. přenesená",J729,0)</f>
        <v>0</v>
      </c>
      <c r="BI729" s="220">
        <f>IF(N729="nulová",J729,0)</f>
        <v>0</v>
      </c>
      <c r="BJ729" s="16" t="s">
        <v>21</v>
      </c>
      <c r="BK729" s="220">
        <f>ROUND(I729*H729,2)</f>
        <v>0</v>
      </c>
      <c r="BL729" s="16" t="s">
        <v>260</v>
      </c>
      <c r="BM729" s="219" t="s">
        <v>982</v>
      </c>
    </row>
    <row r="730" s="13" customFormat="1">
      <c r="A730" s="13"/>
      <c r="B730" s="226"/>
      <c r="C730" s="227"/>
      <c r="D730" s="228" t="s">
        <v>161</v>
      </c>
      <c r="E730" s="229" t="s">
        <v>41</v>
      </c>
      <c r="F730" s="230" t="s">
        <v>974</v>
      </c>
      <c r="G730" s="227"/>
      <c r="H730" s="231">
        <v>2</v>
      </c>
      <c r="I730" s="232"/>
      <c r="J730" s="227"/>
      <c r="K730" s="227"/>
      <c r="L730" s="233"/>
      <c r="M730" s="234"/>
      <c r="N730" s="235"/>
      <c r="O730" s="235"/>
      <c r="P730" s="235"/>
      <c r="Q730" s="235"/>
      <c r="R730" s="235"/>
      <c r="S730" s="235"/>
      <c r="T730" s="236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37" t="s">
        <v>161</v>
      </c>
      <c r="AU730" s="237" t="s">
        <v>90</v>
      </c>
      <c r="AV730" s="13" t="s">
        <v>90</v>
      </c>
      <c r="AW730" s="13" t="s">
        <v>42</v>
      </c>
      <c r="AX730" s="13" t="s">
        <v>81</v>
      </c>
      <c r="AY730" s="237" t="s">
        <v>150</v>
      </c>
    </row>
    <row r="731" s="14" customFormat="1">
      <c r="A731" s="14"/>
      <c r="B731" s="238"/>
      <c r="C731" s="239"/>
      <c r="D731" s="228" t="s">
        <v>161</v>
      </c>
      <c r="E731" s="240" t="s">
        <v>41</v>
      </c>
      <c r="F731" s="241" t="s">
        <v>167</v>
      </c>
      <c r="G731" s="239"/>
      <c r="H731" s="242">
        <v>2</v>
      </c>
      <c r="I731" s="243"/>
      <c r="J731" s="239"/>
      <c r="K731" s="239"/>
      <c r="L731" s="244"/>
      <c r="M731" s="245"/>
      <c r="N731" s="246"/>
      <c r="O731" s="246"/>
      <c r="P731" s="246"/>
      <c r="Q731" s="246"/>
      <c r="R731" s="246"/>
      <c r="S731" s="246"/>
      <c r="T731" s="247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48" t="s">
        <v>161</v>
      </c>
      <c r="AU731" s="248" t="s">
        <v>90</v>
      </c>
      <c r="AV731" s="14" t="s">
        <v>157</v>
      </c>
      <c r="AW731" s="14" t="s">
        <v>42</v>
      </c>
      <c r="AX731" s="14" t="s">
        <v>21</v>
      </c>
      <c r="AY731" s="248" t="s">
        <v>150</v>
      </c>
    </row>
    <row r="732" s="2" customFormat="1" ht="16.5" customHeight="1">
      <c r="A732" s="38"/>
      <c r="B732" s="39"/>
      <c r="C732" s="207" t="s">
        <v>983</v>
      </c>
      <c r="D732" s="207" t="s">
        <v>153</v>
      </c>
      <c r="E732" s="208" t="s">
        <v>984</v>
      </c>
      <c r="F732" s="209" t="s">
        <v>985</v>
      </c>
      <c r="G732" s="210" t="s">
        <v>239</v>
      </c>
      <c r="H732" s="211">
        <v>5</v>
      </c>
      <c r="I732" s="212"/>
      <c r="J732" s="213">
        <f>ROUND(I732*H732,2)</f>
        <v>0</v>
      </c>
      <c r="K732" s="214"/>
      <c r="L732" s="44"/>
      <c r="M732" s="215" t="s">
        <v>41</v>
      </c>
      <c r="N732" s="216" t="s">
        <v>52</v>
      </c>
      <c r="O732" s="84"/>
      <c r="P732" s="217">
        <f>O732*H732</f>
        <v>0</v>
      </c>
      <c r="Q732" s="217">
        <v>0</v>
      </c>
      <c r="R732" s="217">
        <f>Q732*H732</f>
        <v>0</v>
      </c>
      <c r="S732" s="217">
        <v>0</v>
      </c>
      <c r="T732" s="218">
        <f>S732*H732</f>
        <v>0</v>
      </c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R732" s="219" t="s">
        <v>260</v>
      </c>
      <c r="AT732" s="219" t="s">
        <v>153</v>
      </c>
      <c r="AU732" s="219" t="s">
        <v>90</v>
      </c>
      <c r="AY732" s="16" t="s">
        <v>150</v>
      </c>
      <c r="BE732" s="220">
        <f>IF(N732="základní",J732,0)</f>
        <v>0</v>
      </c>
      <c r="BF732" s="220">
        <f>IF(N732="snížená",J732,0)</f>
        <v>0</v>
      </c>
      <c r="BG732" s="220">
        <f>IF(N732="zákl. přenesená",J732,0)</f>
        <v>0</v>
      </c>
      <c r="BH732" s="220">
        <f>IF(N732="sníž. přenesená",J732,0)</f>
        <v>0</v>
      </c>
      <c r="BI732" s="220">
        <f>IF(N732="nulová",J732,0)</f>
        <v>0</v>
      </c>
      <c r="BJ732" s="16" t="s">
        <v>21</v>
      </c>
      <c r="BK732" s="220">
        <f>ROUND(I732*H732,2)</f>
        <v>0</v>
      </c>
      <c r="BL732" s="16" t="s">
        <v>260</v>
      </c>
      <c r="BM732" s="219" t="s">
        <v>986</v>
      </c>
    </row>
    <row r="733" s="13" customFormat="1">
      <c r="A733" s="13"/>
      <c r="B733" s="226"/>
      <c r="C733" s="227"/>
      <c r="D733" s="228" t="s">
        <v>161</v>
      </c>
      <c r="E733" s="229" t="s">
        <v>41</v>
      </c>
      <c r="F733" s="230" t="s">
        <v>987</v>
      </c>
      <c r="G733" s="227"/>
      <c r="H733" s="231">
        <v>5</v>
      </c>
      <c r="I733" s="232"/>
      <c r="J733" s="227"/>
      <c r="K733" s="227"/>
      <c r="L733" s="233"/>
      <c r="M733" s="234"/>
      <c r="N733" s="235"/>
      <c r="O733" s="235"/>
      <c r="P733" s="235"/>
      <c r="Q733" s="235"/>
      <c r="R733" s="235"/>
      <c r="S733" s="235"/>
      <c r="T733" s="23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37" t="s">
        <v>161</v>
      </c>
      <c r="AU733" s="237" t="s">
        <v>90</v>
      </c>
      <c r="AV733" s="13" t="s">
        <v>90</v>
      </c>
      <c r="AW733" s="13" t="s">
        <v>42</v>
      </c>
      <c r="AX733" s="13" t="s">
        <v>81</v>
      </c>
      <c r="AY733" s="237" t="s">
        <v>150</v>
      </c>
    </row>
    <row r="734" s="14" customFormat="1">
      <c r="A734" s="14"/>
      <c r="B734" s="238"/>
      <c r="C734" s="239"/>
      <c r="D734" s="228" t="s">
        <v>161</v>
      </c>
      <c r="E734" s="240" t="s">
        <v>41</v>
      </c>
      <c r="F734" s="241" t="s">
        <v>167</v>
      </c>
      <c r="G734" s="239"/>
      <c r="H734" s="242">
        <v>5</v>
      </c>
      <c r="I734" s="243"/>
      <c r="J734" s="239"/>
      <c r="K734" s="239"/>
      <c r="L734" s="244"/>
      <c r="M734" s="245"/>
      <c r="N734" s="246"/>
      <c r="O734" s="246"/>
      <c r="P734" s="246"/>
      <c r="Q734" s="246"/>
      <c r="R734" s="246"/>
      <c r="S734" s="246"/>
      <c r="T734" s="247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48" t="s">
        <v>161</v>
      </c>
      <c r="AU734" s="248" t="s">
        <v>90</v>
      </c>
      <c r="AV734" s="14" t="s">
        <v>157</v>
      </c>
      <c r="AW734" s="14" t="s">
        <v>42</v>
      </c>
      <c r="AX734" s="14" t="s">
        <v>21</v>
      </c>
      <c r="AY734" s="248" t="s">
        <v>150</v>
      </c>
    </row>
    <row r="735" s="2" customFormat="1" ht="16.5" customHeight="1">
      <c r="A735" s="38"/>
      <c r="B735" s="39"/>
      <c r="C735" s="207" t="s">
        <v>988</v>
      </c>
      <c r="D735" s="207" t="s">
        <v>153</v>
      </c>
      <c r="E735" s="208" t="s">
        <v>989</v>
      </c>
      <c r="F735" s="209" t="s">
        <v>990</v>
      </c>
      <c r="G735" s="210" t="s">
        <v>239</v>
      </c>
      <c r="H735" s="211">
        <v>9</v>
      </c>
      <c r="I735" s="212"/>
      <c r="J735" s="213">
        <f>ROUND(I735*H735,2)</f>
        <v>0</v>
      </c>
      <c r="K735" s="214"/>
      <c r="L735" s="44"/>
      <c r="M735" s="215" t="s">
        <v>41</v>
      </c>
      <c r="N735" s="216" t="s">
        <v>52</v>
      </c>
      <c r="O735" s="84"/>
      <c r="P735" s="217">
        <f>O735*H735</f>
        <v>0</v>
      </c>
      <c r="Q735" s="217">
        <v>0</v>
      </c>
      <c r="R735" s="217">
        <f>Q735*H735</f>
        <v>0</v>
      </c>
      <c r="S735" s="217">
        <v>0</v>
      </c>
      <c r="T735" s="218">
        <f>S735*H735</f>
        <v>0</v>
      </c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R735" s="219" t="s">
        <v>260</v>
      </c>
      <c r="AT735" s="219" t="s">
        <v>153</v>
      </c>
      <c r="AU735" s="219" t="s">
        <v>90</v>
      </c>
      <c r="AY735" s="16" t="s">
        <v>150</v>
      </c>
      <c r="BE735" s="220">
        <f>IF(N735="základní",J735,0)</f>
        <v>0</v>
      </c>
      <c r="BF735" s="220">
        <f>IF(N735="snížená",J735,0)</f>
        <v>0</v>
      </c>
      <c r="BG735" s="220">
        <f>IF(N735="zákl. přenesená",J735,0)</f>
        <v>0</v>
      </c>
      <c r="BH735" s="220">
        <f>IF(N735="sníž. přenesená",J735,0)</f>
        <v>0</v>
      </c>
      <c r="BI735" s="220">
        <f>IF(N735="nulová",J735,0)</f>
        <v>0</v>
      </c>
      <c r="BJ735" s="16" t="s">
        <v>21</v>
      </c>
      <c r="BK735" s="220">
        <f>ROUND(I735*H735,2)</f>
        <v>0</v>
      </c>
      <c r="BL735" s="16" t="s">
        <v>260</v>
      </c>
      <c r="BM735" s="219" t="s">
        <v>991</v>
      </c>
    </row>
    <row r="736" s="13" customFormat="1">
      <c r="A736" s="13"/>
      <c r="B736" s="226"/>
      <c r="C736" s="227"/>
      <c r="D736" s="228" t="s">
        <v>161</v>
      </c>
      <c r="E736" s="229" t="s">
        <v>41</v>
      </c>
      <c r="F736" s="230" t="s">
        <v>969</v>
      </c>
      <c r="G736" s="227"/>
      <c r="H736" s="231">
        <v>2</v>
      </c>
      <c r="I736" s="232"/>
      <c r="J736" s="227"/>
      <c r="K736" s="227"/>
      <c r="L736" s="233"/>
      <c r="M736" s="234"/>
      <c r="N736" s="235"/>
      <c r="O736" s="235"/>
      <c r="P736" s="235"/>
      <c r="Q736" s="235"/>
      <c r="R736" s="235"/>
      <c r="S736" s="235"/>
      <c r="T736" s="23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37" t="s">
        <v>161</v>
      </c>
      <c r="AU736" s="237" t="s">
        <v>90</v>
      </c>
      <c r="AV736" s="13" t="s">
        <v>90</v>
      </c>
      <c r="AW736" s="13" t="s">
        <v>42</v>
      </c>
      <c r="AX736" s="13" t="s">
        <v>81</v>
      </c>
      <c r="AY736" s="237" t="s">
        <v>150</v>
      </c>
    </row>
    <row r="737" s="13" customFormat="1">
      <c r="A737" s="13"/>
      <c r="B737" s="226"/>
      <c r="C737" s="227"/>
      <c r="D737" s="228" t="s">
        <v>161</v>
      </c>
      <c r="E737" s="229" t="s">
        <v>41</v>
      </c>
      <c r="F737" s="230" t="s">
        <v>992</v>
      </c>
      <c r="G737" s="227"/>
      <c r="H737" s="231">
        <v>7</v>
      </c>
      <c r="I737" s="232"/>
      <c r="J737" s="227"/>
      <c r="K737" s="227"/>
      <c r="L737" s="233"/>
      <c r="M737" s="234"/>
      <c r="N737" s="235"/>
      <c r="O737" s="235"/>
      <c r="P737" s="235"/>
      <c r="Q737" s="235"/>
      <c r="R737" s="235"/>
      <c r="S737" s="235"/>
      <c r="T737" s="23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37" t="s">
        <v>161</v>
      </c>
      <c r="AU737" s="237" t="s">
        <v>90</v>
      </c>
      <c r="AV737" s="13" t="s">
        <v>90</v>
      </c>
      <c r="AW737" s="13" t="s">
        <v>42</v>
      </c>
      <c r="AX737" s="13" t="s">
        <v>81</v>
      </c>
      <c r="AY737" s="237" t="s">
        <v>150</v>
      </c>
    </row>
    <row r="738" s="14" customFormat="1">
      <c r="A738" s="14"/>
      <c r="B738" s="238"/>
      <c r="C738" s="239"/>
      <c r="D738" s="228" t="s">
        <v>161</v>
      </c>
      <c r="E738" s="240" t="s">
        <v>41</v>
      </c>
      <c r="F738" s="241" t="s">
        <v>167</v>
      </c>
      <c r="G738" s="239"/>
      <c r="H738" s="242">
        <v>9</v>
      </c>
      <c r="I738" s="243"/>
      <c r="J738" s="239"/>
      <c r="K738" s="239"/>
      <c r="L738" s="244"/>
      <c r="M738" s="245"/>
      <c r="N738" s="246"/>
      <c r="O738" s="246"/>
      <c r="P738" s="246"/>
      <c r="Q738" s="246"/>
      <c r="R738" s="246"/>
      <c r="S738" s="246"/>
      <c r="T738" s="247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48" t="s">
        <v>161</v>
      </c>
      <c r="AU738" s="248" t="s">
        <v>90</v>
      </c>
      <c r="AV738" s="14" t="s">
        <v>157</v>
      </c>
      <c r="AW738" s="14" t="s">
        <v>42</v>
      </c>
      <c r="AX738" s="14" t="s">
        <v>21</v>
      </c>
      <c r="AY738" s="248" t="s">
        <v>150</v>
      </c>
    </row>
    <row r="739" s="2" customFormat="1" ht="21.75" customHeight="1">
      <c r="A739" s="38"/>
      <c r="B739" s="39"/>
      <c r="C739" s="207" t="s">
        <v>993</v>
      </c>
      <c r="D739" s="207" t="s">
        <v>153</v>
      </c>
      <c r="E739" s="208" t="s">
        <v>994</v>
      </c>
      <c r="F739" s="209" t="s">
        <v>995</v>
      </c>
      <c r="G739" s="210" t="s">
        <v>239</v>
      </c>
      <c r="H739" s="211">
        <v>1</v>
      </c>
      <c r="I739" s="212"/>
      <c r="J739" s="213">
        <f>ROUND(I739*H739,2)</f>
        <v>0</v>
      </c>
      <c r="K739" s="214"/>
      <c r="L739" s="44"/>
      <c r="M739" s="215" t="s">
        <v>41</v>
      </c>
      <c r="N739" s="216" t="s">
        <v>52</v>
      </c>
      <c r="O739" s="84"/>
      <c r="P739" s="217">
        <f>O739*H739</f>
        <v>0</v>
      </c>
      <c r="Q739" s="217">
        <v>0</v>
      </c>
      <c r="R739" s="217">
        <f>Q739*H739</f>
        <v>0</v>
      </c>
      <c r="S739" s="217">
        <v>0</v>
      </c>
      <c r="T739" s="218">
        <f>S739*H739</f>
        <v>0</v>
      </c>
      <c r="U739" s="38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R739" s="219" t="s">
        <v>260</v>
      </c>
      <c r="AT739" s="219" t="s">
        <v>153</v>
      </c>
      <c r="AU739" s="219" t="s">
        <v>90</v>
      </c>
      <c r="AY739" s="16" t="s">
        <v>150</v>
      </c>
      <c r="BE739" s="220">
        <f>IF(N739="základní",J739,0)</f>
        <v>0</v>
      </c>
      <c r="BF739" s="220">
        <f>IF(N739="snížená",J739,0)</f>
        <v>0</v>
      </c>
      <c r="BG739" s="220">
        <f>IF(N739="zákl. přenesená",J739,0)</f>
        <v>0</v>
      </c>
      <c r="BH739" s="220">
        <f>IF(N739="sníž. přenesená",J739,0)</f>
        <v>0</v>
      </c>
      <c r="BI739" s="220">
        <f>IF(N739="nulová",J739,0)</f>
        <v>0</v>
      </c>
      <c r="BJ739" s="16" t="s">
        <v>21</v>
      </c>
      <c r="BK739" s="220">
        <f>ROUND(I739*H739,2)</f>
        <v>0</v>
      </c>
      <c r="BL739" s="16" t="s">
        <v>260</v>
      </c>
      <c r="BM739" s="219" t="s">
        <v>996</v>
      </c>
    </row>
    <row r="740" s="13" customFormat="1">
      <c r="A740" s="13"/>
      <c r="B740" s="226"/>
      <c r="C740" s="227"/>
      <c r="D740" s="228" t="s">
        <v>161</v>
      </c>
      <c r="E740" s="229" t="s">
        <v>41</v>
      </c>
      <c r="F740" s="230" t="s">
        <v>997</v>
      </c>
      <c r="G740" s="227"/>
      <c r="H740" s="231">
        <v>1</v>
      </c>
      <c r="I740" s="232"/>
      <c r="J740" s="227"/>
      <c r="K740" s="227"/>
      <c r="L740" s="233"/>
      <c r="M740" s="234"/>
      <c r="N740" s="235"/>
      <c r="O740" s="235"/>
      <c r="P740" s="235"/>
      <c r="Q740" s="235"/>
      <c r="R740" s="235"/>
      <c r="S740" s="235"/>
      <c r="T740" s="23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37" t="s">
        <v>161</v>
      </c>
      <c r="AU740" s="237" t="s">
        <v>90</v>
      </c>
      <c r="AV740" s="13" t="s">
        <v>90</v>
      </c>
      <c r="AW740" s="13" t="s">
        <v>42</v>
      </c>
      <c r="AX740" s="13" t="s">
        <v>81</v>
      </c>
      <c r="AY740" s="237" t="s">
        <v>150</v>
      </c>
    </row>
    <row r="741" s="14" customFormat="1">
      <c r="A741" s="14"/>
      <c r="B741" s="238"/>
      <c r="C741" s="239"/>
      <c r="D741" s="228" t="s">
        <v>161</v>
      </c>
      <c r="E741" s="240" t="s">
        <v>41</v>
      </c>
      <c r="F741" s="241" t="s">
        <v>167</v>
      </c>
      <c r="G741" s="239"/>
      <c r="H741" s="242">
        <v>1</v>
      </c>
      <c r="I741" s="243"/>
      <c r="J741" s="239"/>
      <c r="K741" s="239"/>
      <c r="L741" s="244"/>
      <c r="M741" s="245"/>
      <c r="N741" s="246"/>
      <c r="O741" s="246"/>
      <c r="P741" s="246"/>
      <c r="Q741" s="246"/>
      <c r="R741" s="246"/>
      <c r="S741" s="246"/>
      <c r="T741" s="247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48" t="s">
        <v>161</v>
      </c>
      <c r="AU741" s="248" t="s">
        <v>90</v>
      </c>
      <c r="AV741" s="14" t="s">
        <v>157</v>
      </c>
      <c r="AW741" s="14" t="s">
        <v>42</v>
      </c>
      <c r="AX741" s="14" t="s">
        <v>21</v>
      </c>
      <c r="AY741" s="248" t="s">
        <v>150</v>
      </c>
    </row>
    <row r="742" s="2" customFormat="1" ht="16.5" customHeight="1">
      <c r="A742" s="38"/>
      <c r="B742" s="39"/>
      <c r="C742" s="207" t="s">
        <v>998</v>
      </c>
      <c r="D742" s="207" t="s">
        <v>153</v>
      </c>
      <c r="E742" s="208" t="s">
        <v>999</v>
      </c>
      <c r="F742" s="209" t="s">
        <v>1000</v>
      </c>
      <c r="G742" s="210" t="s">
        <v>239</v>
      </c>
      <c r="H742" s="211">
        <v>3</v>
      </c>
      <c r="I742" s="212"/>
      <c r="J742" s="213">
        <f>ROUND(I742*H742,2)</f>
        <v>0</v>
      </c>
      <c r="K742" s="214"/>
      <c r="L742" s="44"/>
      <c r="M742" s="215" t="s">
        <v>41</v>
      </c>
      <c r="N742" s="216" t="s">
        <v>52</v>
      </c>
      <c r="O742" s="84"/>
      <c r="P742" s="217">
        <f>O742*H742</f>
        <v>0</v>
      </c>
      <c r="Q742" s="217">
        <v>0</v>
      </c>
      <c r="R742" s="217">
        <f>Q742*H742</f>
        <v>0</v>
      </c>
      <c r="S742" s="217">
        <v>0</v>
      </c>
      <c r="T742" s="218">
        <f>S742*H742</f>
        <v>0</v>
      </c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R742" s="219" t="s">
        <v>260</v>
      </c>
      <c r="AT742" s="219" t="s">
        <v>153</v>
      </c>
      <c r="AU742" s="219" t="s">
        <v>90</v>
      </c>
      <c r="AY742" s="16" t="s">
        <v>150</v>
      </c>
      <c r="BE742" s="220">
        <f>IF(N742="základní",J742,0)</f>
        <v>0</v>
      </c>
      <c r="BF742" s="220">
        <f>IF(N742="snížená",J742,0)</f>
        <v>0</v>
      </c>
      <c r="BG742" s="220">
        <f>IF(N742="zákl. přenesená",J742,0)</f>
        <v>0</v>
      </c>
      <c r="BH742" s="220">
        <f>IF(N742="sníž. přenesená",J742,0)</f>
        <v>0</v>
      </c>
      <c r="BI742" s="220">
        <f>IF(N742="nulová",J742,0)</f>
        <v>0</v>
      </c>
      <c r="BJ742" s="16" t="s">
        <v>21</v>
      </c>
      <c r="BK742" s="220">
        <f>ROUND(I742*H742,2)</f>
        <v>0</v>
      </c>
      <c r="BL742" s="16" t="s">
        <v>260</v>
      </c>
      <c r="BM742" s="219" t="s">
        <v>1001</v>
      </c>
    </row>
    <row r="743" s="13" customFormat="1">
      <c r="A743" s="13"/>
      <c r="B743" s="226"/>
      <c r="C743" s="227"/>
      <c r="D743" s="228" t="s">
        <v>161</v>
      </c>
      <c r="E743" s="229" t="s">
        <v>41</v>
      </c>
      <c r="F743" s="230" t="s">
        <v>1002</v>
      </c>
      <c r="G743" s="227"/>
      <c r="H743" s="231">
        <v>3</v>
      </c>
      <c r="I743" s="232"/>
      <c r="J743" s="227"/>
      <c r="K743" s="227"/>
      <c r="L743" s="233"/>
      <c r="M743" s="234"/>
      <c r="N743" s="235"/>
      <c r="O743" s="235"/>
      <c r="P743" s="235"/>
      <c r="Q743" s="235"/>
      <c r="R743" s="235"/>
      <c r="S743" s="235"/>
      <c r="T743" s="23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37" t="s">
        <v>161</v>
      </c>
      <c r="AU743" s="237" t="s">
        <v>90</v>
      </c>
      <c r="AV743" s="13" t="s">
        <v>90</v>
      </c>
      <c r="AW743" s="13" t="s">
        <v>42</v>
      </c>
      <c r="AX743" s="13" t="s">
        <v>81</v>
      </c>
      <c r="AY743" s="237" t="s">
        <v>150</v>
      </c>
    </row>
    <row r="744" s="14" customFormat="1">
      <c r="A744" s="14"/>
      <c r="B744" s="238"/>
      <c r="C744" s="239"/>
      <c r="D744" s="228" t="s">
        <v>161</v>
      </c>
      <c r="E744" s="240" t="s">
        <v>41</v>
      </c>
      <c r="F744" s="241" t="s">
        <v>167</v>
      </c>
      <c r="G744" s="239"/>
      <c r="H744" s="242">
        <v>3</v>
      </c>
      <c r="I744" s="243"/>
      <c r="J744" s="239"/>
      <c r="K744" s="239"/>
      <c r="L744" s="244"/>
      <c r="M744" s="245"/>
      <c r="N744" s="246"/>
      <c r="O744" s="246"/>
      <c r="P744" s="246"/>
      <c r="Q744" s="246"/>
      <c r="R744" s="246"/>
      <c r="S744" s="246"/>
      <c r="T744" s="247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48" t="s">
        <v>161</v>
      </c>
      <c r="AU744" s="248" t="s">
        <v>90</v>
      </c>
      <c r="AV744" s="14" t="s">
        <v>157</v>
      </c>
      <c r="AW744" s="14" t="s">
        <v>42</v>
      </c>
      <c r="AX744" s="14" t="s">
        <v>21</v>
      </c>
      <c r="AY744" s="248" t="s">
        <v>150</v>
      </c>
    </row>
    <row r="745" s="2" customFormat="1" ht="16.5" customHeight="1">
      <c r="A745" s="38"/>
      <c r="B745" s="39"/>
      <c r="C745" s="207" t="s">
        <v>1003</v>
      </c>
      <c r="D745" s="207" t="s">
        <v>153</v>
      </c>
      <c r="E745" s="208" t="s">
        <v>1004</v>
      </c>
      <c r="F745" s="209" t="s">
        <v>1005</v>
      </c>
      <c r="G745" s="210" t="s">
        <v>239</v>
      </c>
      <c r="H745" s="211">
        <v>29</v>
      </c>
      <c r="I745" s="212"/>
      <c r="J745" s="213">
        <f>ROUND(I745*H745,2)</f>
        <v>0</v>
      </c>
      <c r="K745" s="214"/>
      <c r="L745" s="44"/>
      <c r="M745" s="215" t="s">
        <v>41</v>
      </c>
      <c r="N745" s="216" t="s">
        <v>52</v>
      </c>
      <c r="O745" s="84"/>
      <c r="P745" s="217">
        <f>O745*H745</f>
        <v>0</v>
      </c>
      <c r="Q745" s="217">
        <v>0</v>
      </c>
      <c r="R745" s="217">
        <f>Q745*H745</f>
        <v>0</v>
      </c>
      <c r="S745" s="217">
        <v>0</v>
      </c>
      <c r="T745" s="218">
        <f>S745*H745</f>
        <v>0</v>
      </c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R745" s="219" t="s">
        <v>260</v>
      </c>
      <c r="AT745" s="219" t="s">
        <v>153</v>
      </c>
      <c r="AU745" s="219" t="s">
        <v>90</v>
      </c>
      <c r="AY745" s="16" t="s">
        <v>150</v>
      </c>
      <c r="BE745" s="220">
        <f>IF(N745="základní",J745,0)</f>
        <v>0</v>
      </c>
      <c r="BF745" s="220">
        <f>IF(N745="snížená",J745,0)</f>
        <v>0</v>
      </c>
      <c r="BG745" s="220">
        <f>IF(N745="zákl. přenesená",J745,0)</f>
        <v>0</v>
      </c>
      <c r="BH745" s="220">
        <f>IF(N745="sníž. přenesená",J745,0)</f>
        <v>0</v>
      </c>
      <c r="BI745" s="220">
        <f>IF(N745="nulová",J745,0)</f>
        <v>0</v>
      </c>
      <c r="BJ745" s="16" t="s">
        <v>21</v>
      </c>
      <c r="BK745" s="220">
        <f>ROUND(I745*H745,2)</f>
        <v>0</v>
      </c>
      <c r="BL745" s="16" t="s">
        <v>260</v>
      </c>
      <c r="BM745" s="219" t="s">
        <v>1006</v>
      </c>
    </row>
    <row r="746" s="13" customFormat="1">
      <c r="A746" s="13"/>
      <c r="B746" s="226"/>
      <c r="C746" s="227"/>
      <c r="D746" s="228" t="s">
        <v>161</v>
      </c>
      <c r="E746" s="229" t="s">
        <v>41</v>
      </c>
      <c r="F746" s="230" t="s">
        <v>367</v>
      </c>
      <c r="G746" s="227"/>
      <c r="H746" s="231">
        <v>29</v>
      </c>
      <c r="I746" s="232"/>
      <c r="J746" s="227"/>
      <c r="K746" s="227"/>
      <c r="L746" s="233"/>
      <c r="M746" s="234"/>
      <c r="N746" s="235"/>
      <c r="O746" s="235"/>
      <c r="P746" s="235"/>
      <c r="Q746" s="235"/>
      <c r="R746" s="235"/>
      <c r="S746" s="235"/>
      <c r="T746" s="23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37" t="s">
        <v>161</v>
      </c>
      <c r="AU746" s="237" t="s">
        <v>90</v>
      </c>
      <c r="AV746" s="13" t="s">
        <v>90</v>
      </c>
      <c r="AW746" s="13" t="s">
        <v>42</v>
      </c>
      <c r="AX746" s="13" t="s">
        <v>81</v>
      </c>
      <c r="AY746" s="237" t="s">
        <v>150</v>
      </c>
    </row>
    <row r="747" s="14" customFormat="1">
      <c r="A747" s="14"/>
      <c r="B747" s="238"/>
      <c r="C747" s="239"/>
      <c r="D747" s="228" t="s">
        <v>161</v>
      </c>
      <c r="E747" s="240" t="s">
        <v>41</v>
      </c>
      <c r="F747" s="241" t="s">
        <v>167</v>
      </c>
      <c r="G747" s="239"/>
      <c r="H747" s="242">
        <v>29</v>
      </c>
      <c r="I747" s="243"/>
      <c r="J747" s="239"/>
      <c r="K747" s="239"/>
      <c r="L747" s="244"/>
      <c r="M747" s="245"/>
      <c r="N747" s="246"/>
      <c r="O747" s="246"/>
      <c r="P747" s="246"/>
      <c r="Q747" s="246"/>
      <c r="R747" s="246"/>
      <c r="S747" s="246"/>
      <c r="T747" s="247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48" t="s">
        <v>161</v>
      </c>
      <c r="AU747" s="248" t="s">
        <v>90</v>
      </c>
      <c r="AV747" s="14" t="s">
        <v>157</v>
      </c>
      <c r="AW747" s="14" t="s">
        <v>42</v>
      </c>
      <c r="AX747" s="14" t="s">
        <v>21</v>
      </c>
      <c r="AY747" s="248" t="s">
        <v>150</v>
      </c>
    </row>
    <row r="748" s="2" customFormat="1" ht="16.5" customHeight="1">
      <c r="A748" s="38"/>
      <c r="B748" s="39"/>
      <c r="C748" s="207" t="s">
        <v>1007</v>
      </c>
      <c r="D748" s="207" t="s">
        <v>153</v>
      </c>
      <c r="E748" s="208" t="s">
        <v>1008</v>
      </c>
      <c r="F748" s="209" t="s">
        <v>1009</v>
      </c>
      <c r="G748" s="210" t="s">
        <v>239</v>
      </c>
      <c r="H748" s="211">
        <v>9</v>
      </c>
      <c r="I748" s="212"/>
      <c r="J748" s="213">
        <f>ROUND(I748*H748,2)</f>
        <v>0</v>
      </c>
      <c r="K748" s="214"/>
      <c r="L748" s="44"/>
      <c r="M748" s="215" t="s">
        <v>41</v>
      </c>
      <c r="N748" s="216" t="s">
        <v>52</v>
      </c>
      <c r="O748" s="84"/>
      <c r="P748" s="217">
        <f>O748*H748</f>
        <v>0</v>
      </c>
      <c r="Q748" s="217">
        <v>0</v>
      </c>
      <c r="R748" s="217">
        <f>Q748*H748</f>
        <v>0</v>
      </c>
      <c r="S748" s="217">
        <v>0</v>
      </c>
      <c r="T748" s="218">
        <f>S748*H748</f>
        <v>0</v>
      </c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R748" s="219" t="s">
        <v>260</v>
      </c>
      <c r="AT748" s="219" t="s">
        <v>153</v>
      </c>
      <c r="AU748" s="219" t="s">
        <v>90</v>
      </c>
      <c r="AY748" s="16" t="s">
        <v>150</v>
      </c>
      <c r="BE748" s="220">
        <f>IF(N748="základní",J748,0)</f>
        <v>0</v>
      </c>
      <c r="BF748" s="220">
        <f>IF(N748="snížená",J748,0)</f>
        <v>0</v>
      </c>
      <c r="BG748" s="220">
        <f>IF(N748="zákl. přenesená",J748,0)</f>
        <v>0</v>
      </c>
      <c r="BH748" s="220">
        <f>IF(N748="sníž. přenesená",J748,0)</f>
        <v>0</v>
      </c>
      <c r="BI748" s="220">
        <f>IF(N748="nulová",J748,0)</f>
        <v>0</v>
      </c>
      <c r="BJ748" s="16" t="s">
        <v>21</v>
      </c>
      <c r="BK748" s="220">
        <f>ROUND(I748*H748,2)</f>
        <v>0</v>
      </c>
      <c r="BL748" s="16" t="s">
        <v>260</v>
      </c>
      <c r="BM748" s="219" t="s">
        <v>1010</v>
      </c>
    </row>
    <row r="749" s="13" customFormat="1">
      <c r="A749" s="13"/>
      <c r="B749" s="226"/>
      <c r="C749" s="227"/>
      <c r="D749" s="228" t="s">
        <v>161</v>
      </c>
      <c r="E749" s="229" t="s">
        <v>41</v>
      </c>
      <c r="F749" s="230" t="s">
        <v>151</v>
      </c>
      <c r="G749" s="227"/>
      <c r="H749" s="231">
        <v>9</v>
      </c>
      <c r="I749" s="232"/>
      <c r="J749" s="227"/>
      <c r="K749" s="227"/>
      <c r="L749" s="233"/>
      <c r="M749" s="234"/>
      <c r="N749" s="235"/>
      <c r="O749" s="235"/>
      <c r="P749" s="235"/>
      <c r="Q749" s="235"/>
      <c r="R749" s="235"/>
      <c r="S749" s="235"/>
      <c r="T749" s="23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37" t="s">
        <v>161</v>
      </c>
      <c r="AU749" s="237" t="s">
        <v>90</v>
      </c>
      <c r="AV749" s="13" t="s">
        <v>90</v>
      </c>
      <c r="AW749" s="13" t="s">
        <v>42</v>
      </c>
      <c r="AX749" s="13" t="s">
        <v>81</v>
      </c>
      <c r="AY749" s="237" t="s">
        <v>150</v>
      </c>
    </row>
    <row r="750" s="14" customFormat="1">
      <c r="A750" s="14"/>
      <c r="B750" s="238"/>
      <c r="C750" s="239"/>
      <c r="D750" s="228" t="s">
        <v>161</v>
      </c>
      <c r="E750" s="240" t="s">
        <v>41</v>
      </c>
      <c r="F750" s="241" t="s">
        <v>167</v>
      </c>
      <c r="G750" s="239"/>
      <c r="H750" s="242">
        <v>9</v>
      </c>
      <c r="I750" s="243"/>
      <c r="J750" s="239"/>
      <c r="K750" s="239"/>
      <c r="L750" s="244"/>
      <c r="M750" s="245"/>
      <c r="N750" s="246"/>
      <c r="O750" s="246"/>
      <c r="P750" s="246"/>
      <c r="Q750" s="246"/>
      <c r="R750" s="246"/>
      <c r="S750" s="246"/>
      <c r="T750" s="247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48" t="s">
        <v>161</v>
      </c>
      <c r="AU750" s="248" t="s">
        <v>90</v>
      </c>
      <c r="AV750" s="14" t="s">
        <v>157</v>
      </c>
      <c r="AW750" s="14" t="s">
        <v>42</v>
      </c>
      <c r="AX750" s="14" t="s">
        <v>21</v>
      </c>
      <c r="AY750" s="248" t="s">
        <v>150</v>
      </c>
    </row>
    <row r="751" s="2" customFormat="1" ht="24.15" customHeight="1">
      <c r="A751" s="38"/>
      <c r="B751" s="39"/>
      <c r="C751" s="207" t="s">
        <v>1011</v>
      </c>
      <c r="D751" s="207" t="s">
        <v>153</v>
      </c>
      <c r="E751" s="208" t="s">
        <v>1012</v>
      </c>
      <c r="F751" s="209" t="s">
        <v>1013</v>
      </c>
      <c r="G751" s="210" t="s">
        <v>239</v>
      </c>
      <c r="H751" s="211">
        <v>1</v>
      </c>
      <c r="I751" s="212"/>
      <c r="J751" s="213">
        <f>ROUND(I751*H751,2)</f>
        <v>0</v>
      </c>
      <c r="K751" s="214"/>
      <c r="L751" s="44"/>
      <c r="M751" s="215" t="s">
        <v>41</v>
      </c>
      <c r="N751" s="216" t="s">
        <v>52</v>
      </c>
      <c r="O751" s="84"/>
      <c r="P751" s="217">
        <f>O751*H751</f>
        <v>0</v>
      </c>
      <c r="Q751" s="217">
        <v>0</v>
      </c>
      <c r="R751" s="217">
        <f>Q751*H751</f>
        <v>0</v>
      </c>
      <c r="S751" s="217">
        <v>0</v>
      </c>
      <c r="T751" s="218">
        <f>S751*H751</f>
        <v>0</v>
      </c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R751" s="219" t="s">
        <v>260</v>
      </c>
      <c r="AT751" s="219" t="s">
        <v>153</v>
      </c>
      <c r="AU751" s="219" t="s">
        <v>90</v>
      </c>
      <c r="AY751" s="16" t="s">
        <v>150</v>
      </c>
      <c r="BE751" s="220">
        <f>IF(N751="základní",J751,0)</f>
        <v>0</v>
      </c>
      <c r="BF751" s="220">
        <f>IF(N751="snížená",J751,0)</f>
        <v>0</v>
      </c>
      <c r="BG751" s="220">
        <f>IF(N751="zákl. přenesená",J751,0)</f>
        <v>0</v>
      </c>
      <c r="BH751" s="220">
        <f>IF(N751="sníž. přenesená",J751,0)</f>
        <v>0</v>
      </c>
      <c r="BI751" s="220">
        <f>IF(N751="nulová",J751,0)</f>
        <v>0</v>
      </c>
      <c r="BJ751" s="16" t="s">
        <v>21</v>
      </c>
      <c r="BK751" s="220">
        <f>ROUND(I751*H751,2)</f>
        <v>0</v>
      </c>
      <c r="BL751" s="16" t="s">
        <v>260</v>
      </c>
      <c r="BM751" s="219" t="s">
        <v>1014</v>
      </c>
    </row>
    <row r="752" s="13" customFormat="1">
      <c r="A752" s="13"/>
      <c r="B752" s="226"/>
      <c r="C752" s="227"/>
      <c r="D752" s="228" t="s">
        <v>161</v>
      </c>
      <c r="E752" s="229" t="s">
        <v>41</v>
      </c>
      <c r="F752" s="230" t="s">
        <v>997</v>
      </c>
      <c r="G752" s="227"/>
      <c r="H752" s="231">
        <v>1</v>
      </c>
      <c r="I752" s="232"/>
      <c r="J752" s="227"/>
      <c r="K752" s="227"/>
      <c r="L752" s="233"/>
      <c r="M752" s="234"/>
      <c r="N752" s="235"/>
      <c r="O752" s="235"/>
      <c r="P752" s="235"/>
      <c r="Q752" s="235"/>
      <c r="R752" s="235"/>
      <c r="S752" s="235"/>
      <c r="T752" s="23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37" t="s">
        <v>161</v>
      </c>
      <c r="AU752" s="237" t="s">
        <v>90</v>
      </c>
      <c r="AV752" s="13" t="s">
        <v>90</v>
      </c>
      <c r="AW752" s="13" t="s">
        <v>42</v>
      </c>
      <c r="AX752" s="13" t="s">
        <v>81</v>
      </c>
      <c r="AY752" s="237" t="s">
        <v>150</v>
      </c>
    </row>
    <row r="753" s="14" customFormat="1">
      <c r="A753" s="14"/>
      <c r="B753" s="238"/>
      <c r="C753" s="239"/>
      <c r="D753" s="228" t="s">
        <v>161</v>
      </c>
      <c r="E753" s="240" t="s">
        <v>41</v>
      </c>
      <c r="F753" s="241" t="s">
        <v>167</v>
      </c>
      <c r="G753" s="239"/>
      <c r="H753" s="242">
        <v>1</v>
      </c>
      <c r="I753" s="243"/>
      <c r="J753" s="239"/>
      <c r="K753" s="239"/>
      <c r="L753" s="244"/>
      <c r="M753" s="245"/>
      <c r="N753" s="246"/>
      <c r="O753" s="246"/>
      <c r="P753" s="246"/>
      <c r="Q753" s="246"/>
      <c r="R753" s="246"/>
      <c r="S753" s="246"/>
      <c r="T753" s="247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48" t="s">
        <v>161</v>
      </c>
      <c r="AU753" s="248" t="s">
        <v>90</v>
      </c>
      <c r="AV753" s="14" t="s">
        <v>157</v>
      </c>
      <c r="AW753" s="14" t="s">
        <v>42</v>
      </c>
      <c r="AX753" s="14" t="s">
        <v>21</v>
      </c>
      <c r="AY753" s="248" t="s">
        <v>150</v>
      </c>
    </row>
    <row r="754" s="2" customFormat="1" ht="24.15" customHeight="1">
      <c r="A754" s="38"/>
      <c r="B754" s="39"/>
      <c r="C754" s="207" t="s">
        <v>1015</v>
      </c>
      <c r="D754" s="207" t="s">
        <v>153</v>
      </c>
      <c r="E754" s="208" t="s">
        <v>1016</v>
      </c>
      <c r="F754" s="209" t="s">
        <v>1017</v>
      </c>
      <c r="G754" s="210" t="s">
        <v>182</v>
      </c>
      <c r="H754" s="211">
        <v>38.619999999999997</v>
      </c>
      <c r="I754" s="212"/>
      <c r="J754" s="213">
        <f>ROUND(I754*H754,2)</f>
        <v>0</v>
      </c>
      <c r="K754" s="214"/>
      <c r="L754" s="44"/>
      <c r="M754" s="215" t="s">
        <v>41</v>
      </c>
      <c r="N754" s="216" t="s">
        <v>52</v>
      </c>
      <c r="O754" s="84"/>
      <c r="P754" s="217">
        <f>O754*H754</f>
        <v>0</v>
      </c>
      <c r="Q754" s="217">
        <v>0</v>
      </c>
      <c r="R754" s="217">
        <f>Q754*H754</f>
        <v>0</v>
      </c>
      <c r="S754" s="217">
        <v>0</v>
      </c>
      <c r="T754" s="218">
        <f>S754*H754</f>
        <v>0</v>
      </c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R754" s="219" t="s">
        <v>260</v>
      </c>
      <c r="AT754" s="219" t="s">
        <v>153</v>
      </c>
      <c r="AU754" s="219" t="s">
        <v>90</v>
      </c>
      <c r="AY754" s="16" t="s">
        <v>150</v>
      </c>
      <c r="BE754" s="220">
        <f>IF(N754="základní",J754,0)</f>
        <v>0</v>
      </c>
      <c r="BF754" s="220">
        <f>IF(N754="snížená",J754,0)</f>
        <v>0</v>
      </c>
      <c r="BG754" s="220">
        <f>IF(N754="zákl. přenesená",J754,0)</f>
        <v>0</v>
      </c>
      <c r="BH754" s="220">
        <f>IF(N754="sníž. přenesená",J754,0)</f>
        <v>0</v>
      </c>
      <c r="BI754" s="220">
        <f>IF(N754="nulová",J754,0)</f>
        <v>0</v>
      </c>
      <c r="BJ754" s="16" t="s">
        <v>21</v>
      </c>
      <c r="BK754" s="220">
        <f>ROUND(I754*H754,2)</f>
        <v>0</v>
      </c>
      <c r="BL754" s="16" t="s">
        <v>260</v>
      </c>
      <c r="BM754" s="219" t="s">
        <v>1018</v>
      </c>
    </row>
    <row r="755" s="13" customFormat="1">
      <c r="A755" s="13"/>
      <c r="B755" s="226"/>
      <c r="C755" s="227"/>
      <c r="D755" s="228" t="s">
        <v>161</v>
      </c>
      <c r="E755" s="229" t="s">
        <v>41</v>
      </c>
      <c r="F755" s="230" t="s">
        <v>1019</v>
      </c>
      <c r="G755" s="227"/>
      <c r="H755" s="231">
        <v>15.35</v>
      </c>
      <c r="I755" s="232"/>
      <c r="J755" s="227"/>
      <c r="K755" s="227"/>
      <c r="L755" s="233"/>
      <c r="M755" s="234"/>
      <c r="N755" s="235"/>
      <c r="O755" s="235"/>
      <c r="P755" s="235"/>
      <c r="Q755" s="235"/>
      <c r="R755" s="235"/>
      <c r="S755" s="235"/>
      <c r="T755" s="23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37" t="s">
        <v>161</v>
      </c>
      <c r="AU755" s="237" t="s">
        <v>90</v>
      </c>
      <c r="AV755" s="13" t="s">
        <v>90</v>
      </c>
      <c r="AW755" s="13" t="s">
        <v>42</v>
      </c>
      <c r="AX755" s="13" t="s">
        <v>81</v>
      </c>
      <c r="AY755" s="237" t="s">
        <v>150</v>
      </c>
    </row>
    <row r="756" s="13" customFormat="1">
      <c r="A756" s="13"/>
      <c r="B756" s="226"/>
      <c r="C756" s="227"/>
      <c r="D756" s="228" t="s">
        <v>161</v>
      </c>
      <c r="E756" s="229" t="s">
        <v>41</v>
      </c>
      <c r="F756" s="230" t="s">
        <v>1020</v>
      </c>
      <c r="G756" s="227"/>
      <c r="H756" s="231">
        <v>23.27</v>
      </c>
      <c r="I756" s="232"/>
      <c r="J756" s="227"/>
      <c r="K756" s="227"/>
      <c r="L756" s="233"/>
      <c r="M756" s="234"/>
      <c r="N756" s="235"/>
      <c r="O756" s="235"/>
      <c r="P756" s="235"/>
      <c r="Q756" s="235"/>
      <c r="R756" s="235"/>
      <c r="S756" s="235"/>
      <c r="T756" s="23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37" t="s">
        <v>161</v>
      </c>
      <c r="AU756" s="237" t="s">
        <v>90</v>
      </c>
      <c r="AV756" s="13" t="s">
        <v>90</v>
      </c>
      <c r="AW756" s="13" t="s">
        <v>42</v>
      </c>
      <c r="AX756" s="13" t="s">
        <v>81</v>
      </c>
      <c r="AY756" s="237" t="s">
        <v>150</v>
      </c>
    </row>
    <row r="757" s="14" customFormat="1">
      <c r="A757" s="14"/>
      <c r="B757" s="238"/>
      <c r="C757" s="239"/>
      <c r="D757" s="228" t="s">
        <v>161</v>
      </c>
      <c r="E757" s="240" t="s">
        <v>41</v>
      </c>
      <c r="F757" s="241" t="s">
        <v>167</v>
      </c>
      <c r="G757" s="239"/>
      <c r="H757" s="242">
        <v>38.619999999999997</v>
      </c>
      <c r="I757" s="243"/>
      <c r="J757" s="239"/>
      <c r="K757" s="239"/>
      <c r="L757" s="244"/>
      <c r="M757" s="245"/>
      <c r="N757" s="246"/>
      <c r="O757" s="246"/>
      <c r="P757" s="246"/>
      <c r="Q757" s="246"/>
      <c r="R757" s="246"/>
      <c r="S757" s="246"/>
      <c r="T757" s="247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48" t="s">
        <v>161</v>
      </c>
      <c r="AU757" s="248" t="s">
        <v>90</v>
      </c>
      <c r="AV757" s="14" t="s">
        <v>157</v>
      </c>
      <c r="AW757" s="14" t="s">
        <v>42</v>
      </c>
      <c r="AX757" s="14" t="s">
        <v>21</v>
      </c>
      <c r="AY757" s="248" t="s">
        <v>150</v>
      </c>
    </row>
    <row r="758" s="2" customFormat="1" ht="21.75" customHeight="1">
      <c r="A758" s="38"/>
      <c r="B758" s="39"/>
      <c r="C758" s="207" t="s">
        <v>1021</v>
      </c>
      <c r="D758" s="207" t="s">
        <v>153</v>
      </c>
      <c r="E758" s="208" t="s">
        <v>1022</v>
      </c>
      <c r="F758" s="209" t="s">
        <v>1023</v>
      </c>
      <c r="G758" s="210" t="s">
        <v>239</v>
      </c>
      <c r="H758" s="211">
        <v>1</v>
      </c>
      <c r="I758" s="212"/>
      <c r="J758" s="213">
        <f>ROUND(I758*H758,2)</f>
        <v>0</v>
      </c>
      <c r="K758" s="214"/>
      <c r="L758" s="44"/>
      <c r="M758" s="215" t="s">
        <v>41</v>
      </c>
      <c r="N758" s="216" t="s">
        <v>52</v>
      </c>
      <c r="O758" s="84"/>
      <c r="P758" s="217">
        <f>O758*H758</f>
        <v>0</v>
      </c>
      <c r="Q758" s="217">
        <v>0</v>
      </c>
      <c r="R758" s="217">
        <f>Q758*H758</f>
        <v>0</v>
      </c>
      <c r="S758" s="217">
        <v>0</v>
      </c>
      <c r="T758" s="218">
        <f>S758*H758</f>
        <v>0</v>
      </c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R758" s="219" t="s">
        <v>260</v>
      </c>
      <c r="AT758" s="219" t="s">
        <v>153</v>
      </c>
      <c r="AU758" s="219" t="s">
        <v>90</v>
      </c>
      <c r="AY758" s="16" t="s">
        <v>150</v>
      </c>
      <c r="BE758" s="220">
        <f>IF(N758="základní",J758,0)</f>
        <v>0</v>
      </c>
      <c r="BF758" s="220">
        <f>IF(N758="snížená",J758,0)</f>
        <v>0</v>
      </c>
      <c r="BG758" s="220">
        <f>IF(N758="zákl. přenesená",J758,0)</f>
        <v>0</v>
      </c>
      <c r="BH758" s="220">
        <f>IF(N758="sníž. přenesená",J758,0)</f>
        <v>0</v>
      </c>
      <c r="BI758" s="220">
        <f>IF(N758="nulová",J758,0)</f>
        <v>0</v>
      </c>
      <c r="BJ758" s="16" t="s">
        <v>21</v>
      </c>
      <c r="BK758" s="220">
        <f>ROUND(I758*H758,2)</f>
        <v>0</v>
      </c>
      <c r="BL758" s="16" t="s">
        <v>260</v>
      </c>
      <c r="BM758" s="219" t="s">
        <v>1024</v>
      </c>
    </row>
    <row r="759" s="13" customFormat="1">
      <c r="A759" s="13"/>
      <c r="B759" s="226"/>
      <c r="C759" s="227"/>
      <c r="D759" s="228" t="s">
        <v>161</v>
      </c>
      <c r="E759" s="229" t="s">
        <v>41</v>
      </c>
      <c r="F759" s="230" t="s">
        <v>21</v>
      </c>
      <c r="G759" s="227"/>
      <c r="H759" s="231">
        <v>1</v>
      </c>
      <c r="I759" s="232"/>
      <c r="J759" s="227"/>
      <c r="K759" s="227"/>
      <c r="L759" s="233"/>
      <c r="M759" s="234"/>
      <c r="N759" s="235"/>
      <c r="O759" s="235"/>
      <c r="P759" s="235"/>
      <c r="Q759" s="235"/>
      <c r="R759" s="235"/>
      <c r="S759" s="235"/>
      <c r="T759" s="23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37" t="s">
        <v>161</v>
      </c>
      <c r="AU759" s="237" t="s">
        <v>90</v>
      </c>
      <c r="AV759" s="13" t="s">
        <v>90</v>
      </c>
      <c r="AW759" s="13" t="s">
        <v>42</v>
      </c>
      <c r="AX759" s="13" t="s">
        <v>81</v>
      </c>
      <c r="AY759" s="237" t="s">
        <v>150</v>
      </c>
    </row>
    <row r="760" s="14" customFormat="1">
      <c r="A760" s="14"/>
      <c r="B760" s="238"/>
      <c r="C760" s="239"/>
      <c r="D760" s="228" t="s">
        <v>161</v>
      </c>
      <c r="E760" s="240" t="s">
        <v>41</v>
      </c>
      <c r="F760" s="241" t="s">
        <v>167</v>
      </c>
      <c r="G760" s="239"/>
      <c r="H760" s="242">
        <v>1</v>
      </c>
      <c r="I760" s="243"/>
      <c r="J760" s="239"/>
      <c r="K760" s="239"/>
      <c r="L760" s="244"/>
      <c r="M760" s="245"/>
      <c r="N760" s="246"/>
      <c r="O760" s="246"/>
      <c r="P760" s="246"/>
      <c r="Q760" s="246"/>
      <c r="R760" s="246"/>
      <c r="S760" s="246"/>
      <c r="T760" s="247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48" t="s">
        <v>161</v>
      </c>
      <c r="AU760" s="248" t="s">
        <v>90</v>
      </c>
      <c r="AV760" s="14" t="s">
        <v>157</v>
      </c>
      <c r="AW760" s="14" t="s">
        <v>42</v>
      </c>
      <c r="AX760" s="14" t="s">
        <v>21</v>
      </c>
      <c r="AY760" s="248" t="s">
        <v>150</v>
      </c>
    </row>
    <row r="761" s="2" customFormat="1" ht="24.15" customHeight="1">
      <c r="A761" s="38"/>
      <c r="B761" s="39"/>
      <c r="C761" s="207" t="s">
        <v>1025</v>
      </c>
      <c r="D761" s="207" t="s">
        <v>153</v>
      </c>
      <c r="E761" s="208" t="s">
        <v>1026</v>
      </c>
      <c r="F761" s="209" t="s">
        <v>1027</v>
      </c>
      <c r="G761" s="210" t="s">
        <v>156</v>
      </c>
      <c r="H761" s="211">
        <v>11.343999999999999</v>
      </c>
      <c r="I761" s="212"/>
      <c r="J761" s="213">
        <f>ROUND(I761*H761,2)</f>
        <v>0</v>
      </c>
      <c r="K761" s="214"/>
      <c r="L761" s="44"/>
      <c r="M761" s="215" t="s">
        <v>41</v>
      </c>
      <c r="N761" s="216" t="s">
        <v>52</v>
      </c>
      <c r="O761" s="84"/>
      <c r="P761" s="217">
        <f>O761*H761</f>
        <v>0</v>
      </c>
      <c r="Q761" s="217">
        <v>0.092350000000000002</v>
      </c>
      <c r="R761" s="217">
        <f>Q761*H761</f>
        <v>1.0476184</v>
      </c>
      <c r="S761" s="217">
        <v>0</v>
      </c>
      <c r="T761" s="218">
        <f>S761*H761</f>
        <v>0</v>
      </c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R761" s="219" t="s">
        <v>260</v>
      </c>
      <c r="AT761" s="219" t="s">
        <v>153</v>
      </c>
      <c r="AU761" s="219" t="s">
        <v>90</v>
      </c>
      <c r="AY761" s="16" t="s">
        <v>150</v>
      </c>
      <c r="BE761" s="220">
        <f>IF(N761="základní",J761,0)</f>
        <v>0</v>
      </c>
      <c r="BF761" s="220">
        <f>IF(N761="snížená",J761,0)</f>
        <v>0</v>
      </c>
      <c r="BG761" s="220">
        <f>IF(N761="zákl. přenesená",J761,0)</f>
        <v>0</v>
      </c>
      <c r="BH761" s="220">
        <f>IF(N761="sníž. přenesená",J761,0)</f>
        <v>0</v>
      </c>
      <c r="BI761" s="220">
        <f>IF(N761="nulová",J761,0)</f>
        <v>0</v>
      </c>
      <c r="BJ761" s="16" t="s">
        <v>21</v>
      </c>
      <c r="BK761" s="220">
        <f>ROUND(I761*H761,2)</f>
        <v>0</v>
      </c>
      <c r="BL761" s="16" t="s">
        <v>260</v>
      </c>
      <c r="BM761" s="219" t="s">
        <v>1028</v>
      </c>
    </row>
    <row r="762" s="2" customFormat="1">
      <c r="A762" s="38"/>
      <c r="B762" s="39"/>
      <c r="C762" s="40"/>
      <c r="D762" s="221" t="s">
        <v>159</v>
      </c>
      <c r="E762" s="40"/>
      <c r="F762" s="222" t="s">
        <v>1029</v>
      </c>
      <c r="G762" s="40"/>
      <c r="H762" s="40"/>
      <c r="I762" s="223"/>
      <c r="J762" s="40"/>
      <c r="K762" s="40"/>
      <c r="L762" s="44"/>
      <c r="M762" s="224"/>
      <c r="N762" s="225"/>
      <c r="O762" s="84"/>
      <c r="P762" s="84"/>
      <c r="Q762" s="84"/>
      <c r="R762" s="84"/>
      <c r="S762" s="84"/>
      <c r="T762" s="85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T762" s="16" t="s">
        <v>159</v>
      </c>
      <c r="AU762" s="16" t="s">
        <v>90</v>
      </c>
    </row>
    <row r="763" s="13" customFormat="1">
      <c r="A763" s="13"/>
      <c r="B763" s="226"/>
      <c r="C763" s="227"/>
      <c r="D763" s="228" t="s">
        <v>161</v>
      </c>
      <c r="E763" s="229" t="s">
        <v>41</v>
      </c>
      <c r="F763" s="230" t="s">
        <v>1030</v>
      </c>
      <c r="G763" s="227"/>
      <c r="H763" s="231">
        <v>11.343999999999999</v>
      </c>
      <c r="I763" s="232"/>
      <c r="J763" s="227"/>
      <c r="K763" s="227"/>
      <c r="L763" s="233"/>
      <c r="M763" s="234"/>
      <c r="N763" s="235"/>
      <c r="O763" s="235"/>
      <c r="P763" s="235"/>
      <c r="Q763" s="235"/>
      <c r="R763" s="235"/>
      <c r="S763" s="235"/>
      <c r="T763" s="23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37" t="s">
        <v>161</v>
      </c>
      <c r="AU763" s="237" t="s">
        <v>90</v>
      </c>
      <c r="AV763" s="13" t="s">
        <v>90</v>
      </c>
      <c r="AW763" s="13" t="s">
        <v>42</v>
      </c>
      <c r="AX763" s="13" t="s">
        <v>81</v>
      </c>
      <c r="AY763" s="237" t="s">
        <v>150</v>
      </c>
    </row>
    <row r="764" s="14" customFormat="1">
      <c r="A764" s="14"/>
      <c r="B764" s="238"/>
      <c r="C764" s="239"/>
      <c r="D764" s="228" t="s">
        <v>161</v>
      </c>
      <c r="E764" s="240" t="s">
        <v>41</v>
      </c>
      <c r="F764" s="241" t="s">
        <v>167</v>
      </c>
      <c r="G764" s="239"/>
      <c r="H764" s="242">
        <v>11.343999999999999</v>
      </c>
      <c r="I764" s="243"/>
      <c r="J764" s="239"/>
      <c r="K764" s="239"/>
      <c r="L764" s="244"/>
      <c r="M764" s="245"/>
      <c r="N764" s="246"/>
      <c r="O764" s="246"/>
      <c r="P764" s="246"/>
      <c r="Q764" s="246"/>
      <c r="R764" s="246"/>
      <c r="S764" s="246"/>
      <c r="T764" s="247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48" t="s">
        <v>161</v>
      </c>
      <c r="AU764" s="248" t="s">
        <v>90</v>
      </c>
      <c r="AV764" s="14" t="s">
        <v>157</v>
      </c>
      <c r="AW764" s="14" t="s">
        <v>42</v>
      </c>
      <c r="AX764" s="14" t="s">
        <v>21</v>
      </c>
      <c r="AY764" s="248" t="s">
        <v>150</v>
      </c>
    </row>
    <row r="765" s="12" customFormat="1" ht="22.8" customHeight="1">
      <c r="A765" s="12"/>
      <c r="B765" s="191"/>
      <c r="C765" s="192"/>
      <c r="D765" s="193" t="s">
        <v>80</v>
      </c>
      <c r="E765" s="205" t="s">
        <v>1031</v>
      </c>
      <c r="F765" s="205" t="s">
        <v>1032</v>
      </c>
      <c r="G765" s="192"/>
      <c r="H765" s="192"/>
      <c r="I765" s="195"/>
      <c r="J765" s="206">
        <f>BK765</f>
        <v>0</v>
      </c>
      <c r="K765" s="192"/>
      <c r="L765" s="197"/>
      <c r="M765" s="198"/>
      <c r="N765" s="199"/>
      <c r="O765" s="199"/>
      <c r="P765" s="200">
        <f>SUM(P766:P818)</f>
        <v>0</v>
      </c>
      <c r="Q765" s="199"/>
      <c r="R765" s="200">
        <f>SUM(R766:R818)</f>
        <v>1.8909800000000001</v>
      </c>
      <c r="S765" s="199"/>
      <c r="T765" s="201">
        <f>SUM(T766:T818)</f>
        <v>0</v>
      </c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R765" s="202" t="s">
        <v>90</v>
      </c>
      <c r="AT765" s="203" t="s">
        <v>80</v>
      </c>
      <c r="AU765" s="203" t="s">
        <v>21</v>
      </c>
      <c r="AY765" s="202" t="s">
        <v>150</v>
      </c>
      <c r="BK765" s="204">
        <f>SUM(BK766:BK818)</f>
        <v>0</v>
      </c>
    </row>
    <row r="766" s="2" customFormat="1" ht="21.75" customHeight="1">
      <c r="A766" s="38"/>
      <c r="B766" s="39"/>
      <c r="C766" s="207" t="s">
        <v>1033</v>
      </c>
      <c r="D766" s="207" t="s">
        <v>153</v>
      </c>
      <c r="E766" s="208" t="s">
        <v>1034</v>
      </c>
      <c r="F766" s="209" t="s">
        <v>1035</v>
      </c>
      <c r="G766" s="210" t="s">
        <v>156</v>
      </c>
      <c r="H766" s="211">
        <v>55.880000000000003</v>
      </c>
      <c r="I766" s="212"/>
      <c r="J766" s="213">
        <f>ROUND(I766*H766,2)</f>
        <v>0</v>
      </c>
      <c r="K766" s="214"/>
      <c r="L766" s="44"/>
      <c r="M766" s="215" t="s">
        <v>41</v>
      </c>
      <c r="N766" s="216" t="s">
        <v>52</v>
      </c>
      <c r="O766" s="84"/>
      <c r="P766" s="217">
        <f>O766*H766</f>
        <v>0</v>
      </c>
      <c r="Q766" s="217">
        <v>0.0045500000000000002</v>
      </c>
      <c r="R766" s="217">
        <f>Q766*H766</f>
        <v>0.25425400000000004</v>
      </c>
      <c r="S766" s="217">
        <v>0</v>
      </c>
      <c r="T766" s="218">
        <f>S766*H766</f>
        <v>0</v>
      </c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R766" s="219" t="s">
        <v>260</v>
      </c>
      <c r="AT766" s="219" t="s">
        <v>153</v>
      </c>
      <c r="AU766" s="219" t="s">
        <v>90</v>
      </c>
      <c r="AY766" s="16" t="s">
        <v>150</v>
      </c>
      <c r="BE766" s="220">
        <f>IF(N766="základní",J766,0)</f>
        <v>0</v>
      </c>
      <c r="BF766" s="220">
        <f>IF(N766="snížená",J766,0)</f>
        <v>0</v>
      </c>
      <c r="BG766" s="220">
        <f>IF(N766="zákl. přenesená",J766,0)</f>
        <v>0</v>
      </c>
      <c r="BH766" s="220">
        <f>IF(N766="sníž. přenesená",J766,0)</f>
        <v>0</v>
      </c>
      <c r="BI766" s="220">
        <f>IF(N766="nulová",J766,0)</f>
        <v>0</v>
      </c>
      <c r="BJ766" s="16" t="s">
        <v>21</v>
      </c>
      <c r="BK766" s="220">
        <f>ROUND(I766*H766,2)</f>
        <v>0</v>
      </c>
      <c r="BL766" s="16" t="s">
        <v>260</v>
      </c>
      <c r="BM766" s="219" t="s">
        <v>1036</v>
      </c>
    </row>
    <row r="767" s="2" customFormat="1">
      <c r="A767" s="38"/>
      <c r="B767" s="39"/>
      <c r="C767" s="40"/>
      <c r="D767" s="221" t="s">
        <v>159</v>
      </c>
      <c r="E767" s="40"/>
      <c r="F767" s="222" t="s">
        <v>1037</v>
      </c>
      <c r="G767" s="40"/>
      <c r="H767" s="40"/>
      <c r="I767" s="223"/>
      <c r="J767" s="40"/>
      <c r="K767" s="40"/>
      <c r="L767" s="44"/>
      <c r="M767" s="224"/>
      <c r="N767" s="225"/>
      <c r="O767" s="84"/>
      <c r="P767" s="84"/>
      <c r="Q767" s="84"/>
      <c r="R767" s="84"/>
      <c r="S767" s="84"/>
      <c r="T767" s="85"/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T767" s="16" t="s">
        <v>159</v>
      </c>
      <c r="AU767" s="16" t="s">
        <v>90</v>
      </c>
    </row>
    <row r="768" s="13" customFormat="1">
      <c r="A768" s="13"/>
      <c r="B768" s="226"/>
      <c r="C768" s="227"/>
      <c r="D768" s="228" t="s">
        <v>161</v>
      </c>
      <c r="E768" s="229" t="s">
        <v>41</v>
      </c>
      <c r="F768" s="230" t="s">
        <v>203</v>
      </c>
      <c r="G768" s="227"/>
      <c r="H768" s="231">
        <v>23.48</v>
      </c>
      <c r="I768" s="232"/>
      <c r="J768" s="227"/>
      <c r="K768" s="227"/>
      <c r="L768" s="233"/>
      <c r="M768" s="234"/>
      <c r="N768" s="235"/>
      <c r="O768" s="235"/>
      <c r="P768" s="235"/>
      <c r="Q768" s="235"/>
      <c r="R768" s="235"/>
      <c r="S768" s="235"/>
      <c r="T768" s="236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37" t="s">
        <v>161</v>
      </c>
      <c r="AU768" s="237" t="s">
        <v>90</v>
      </c>
      <c r="AV768" s="13" t="s">
        <v>90</v>
      </c>
      <c r="AW768" s="13" t="s">
        <v>42</v>
      </c>
      <c r="AX768" s="13" t="s">
        <v>81</v>
      </c>
      <c r="AY768" s="237" t="s">
        <v>150</v>
      </c>
    </row>
    <row r="769" s="13" customFormat="1">
      <c r="A769" s="13"/>
      <c r="B769" s="226"/>
      <c r="C769" s="227"/>
      <c r="D769" s="228" t="s">
        <v>161</v>
      </c>
      <c r="E769" s="229" t="s">
        <v>41</v>
      </c>
      <c r="F769" s="230" t="s">
        <v>1038</v>
      </c>
      <c r="G769" s="227"/>
      <c r="H769" s="231">
        <v>32.399999999999999</v>
      </c>
      <c r="I769" s="232"/>
      <c r="J769" s="227"/>
      <c r="K769" s="227"/>
      <c r="L769" s="233"/>
      <c r="M769" s="234"/>
      <c r="N769" s="235"/>
      <c r="O769" s="235"/>
      <c r="P769" s="235"/>
      <c r="Q769" s="235"/>
      <c r="R769" s="235"/>
      <c r="S769" s="235"/>
      <c r="T769" s="23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37" t="s">
        <v>161</v>
      </c>
      <c r="AU769" s="237" t="s">
        <v>90</v>
      </c>
      <c r="AV769" s="13" t="s">
        <v>90</v>
      </c>
      <c r="AW769" s="13" t="s">
        <v>42</v>
      </c>
      <c r="AX769" s="13" t="s">
        <v>81</v>
      </c>
      <c r="AY769" s="237" t="s">
        <v>150</v>
      </c>
    </row>
    <row r="770" s="14" customFormat="1">
      <c r="A770" s="14"/>
      <c r="B770" s="238"/>
      <c r="C770" s="239"/>
      <c r="D770" s="228" t="s">
        <v>161</v>
      </c>
      <c r="E770" s="240" t="s">
        <v>41</v>
      </c>
      <c r="F770" s="241" t="s">
        <v>167</v>
      </c>
      <c r="G770" s="239"/>
      <c r="H770" s="242">
        <v>55.879999999999995</v>
      </c>
      <c r="I770" s="243"/>
      <c r="J770" s="239"/>
      <c r="K770" s="239"/>
      <c r="L770" s="244"/>
      <c r="M770" s="245"/>
      <c r="N770" s="246"/>
      <c r="O770" s="246"/>
      <c r="P770" s="246"/>
      <c r="Q770" s="246"/>
      <c r="R770" s="246"/>
      <c r="S770" s="246"/>
      <c r="T770" s="247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48" t="s">
        <v>161</v>
      </c>
      <c r="AU770" s="248" t="s">
        <v>90</v>
      </c>
      <c r="AV770" s="14" t="s">
        <v>157</v>
      </c>
      <c r="AW770" s="14" t="s">
        <v>42</v>
      </c>
      <c r="AX770" s="14" t="s">
        <v>21</v>
      </c>
      <c r="AY770" s="248" t="s">
        <v>150</v>
      </c>
    </row>
    <row r="771" s="2" customFormat="1" ht="16.5" customHeight="1">
      <c r="A771" s="38"/>
      <c r="B771" s="39"/>
      <c r="C771" s="207" t="s">
        <v>1039</v>
      </c>
      <c r="D771" s="207" t="s">
        <v>153</v>
      </c>
      <c r="E771" s="208" t="s">
        <v>1040</v>
      </c>
      <c r="F771" s="209" t="s">
        <v>1041</v>
      </c>
      <c r="G771" s="210" t="s">
        <v>156</v>
      </c>
      <c r="H771" s="211">
        <v>55.880000000000003</v>
      </c>
      <c r="I771" s="212"/>
      <c r="J771" s="213">
        <f>ROUND(I771*H771,2)</f>
        <v>0</v>
      </c>
      <c r="K771" s="214"/>
      <c r="L771" s="44"/>
      <c r="M771" s="215" t="s">
        <v>41</v>
      </c>
      <c r="N771" s="216" t="s">
        <v>52</v>
      </c>
      <c r="O771" s="84"/>
      <c r="P771" s="217">
        <f>O771*H771</f>
        <v>0</v>
      </c>
      <c r="Q771" s="217">
        <v>0.00029999999999999997</v>
      </c>
      <c r="R771" s="217">
        <f>Q771*H771</f>
        <v>0.016763999999999998</v>
      </c>
      <c r="S771" s="217">
        <v>0</v>
      </c>
      <c r="T771" s="218">
        <f>S771*H771</f>
        <v>0</v>
      </c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R771" s="219" t="s">
        <v>260</v>
      </c>
      <c r="AT771" s="219" t="s">
        <v>153</v>
      </c>
      <c r="AU771" s="219" t="s">
        <v>90</v>
      </c>
      <c r="AY771" s="16" t="s">
        <v>150</v>
      </c>
      <c r="BE771" s="220">
        <f>IF(N771="základní",J771,0)</f>
        <v>0</v>
      </c>
      <c r="BF771" s="220">
        <f>IF(N771="snížená",J771,0)</f>
        <v>0</v>
      </c>
      <c r="BG771" s="220">
        <f>IF(N771="zákl. přenesená",J771,0)</f>
        <v>0</v>
      </c>
      <c r="BH771" s="220">
        <f>IF(N771="sníž. přenesená",J771,0)</f>
        <v>0</v>
      </c>
      <c r="BI771" s="220">
        <f>IF(N771="nulová",J771,0)</f>
        <v>0</v>
      </c>
      <c r="BJ771" s="16" t="s">
        <v>21</v>
      </c>
      <c r="BK771" s="220">
        <f>ROUND(I771*H771,2)</f>
        <v>0</v>
      </c>
      <c r="BL771" s="16" t="s">
        <v>260</v>
      </c>
      <c r="BM771" s="219" t="s">
        <v>1042</v>
      </c>
    </row>
    <row r="772" s="2" customFormat="1">
      <c r="A772" s="38"/>
      <c r="B772" s="39"/>
      <c r="C772" s="40"/>
      <c r="D772" s="221" t="s">
        <v>159</v>
      </c>
      <c r="E772" s="40"/>
      <c r="F772" s="222" t="s">
        <v>1043</v>
      </c>
      <c r="G772" s="40"/>
      <c r="H772" s="40"/>
      <c r="I772" s="223"/>
      <c r="J772" s="40"/>
      <c r="K772" s="40"/>
      <c r="L772" s="44"/>
      <c r="M772" s="224"/>
      <c r="N772" s="225"/>
      <c r="O772" s="84"/>
      <c r="P772" s="84"/>
      <c r="Q772" s="84"/>
      <c r="R772" s="84"/>
      <c r="S772" s="84"/>
      <c r="T772" s="85"/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T772" s="16" t="s">
        <v>159</v>
      </c>
      <c r="AU772" s="16" t="s">
        <v>90</v>
      </c>
    </row>
    <row r="773" s="13" customFormat="1">
      <c r="A773" s="13"/>
      <c r="B773" s="226"/>
      <c r="C773" s="227"/>
      <c r="D773" s="228" t="s">
        <v>161</v>
      </c>
      <c r="E773" s="229" t="s">
        <v>41</v>
      </c>
      <c r="F773" s="230" t="s">
        <v>1044</v>
      </c>
      <c r="G773" s="227"/>
      <c r="H773" s="231">
        <v>55.880000000000003</v>
      </c>
      <c r="I773" s="232"/>
      <c r="J773" s="227"/>
      <c r="K773" s="227"/>
      <c r="L773" s="233"/>
      <c r="M773" s="234"/>
      <c r="N773" s="235"/>
      <c r="O773" s="235"/>
      <c r="P773" s="235"/>
      <c r="Q773" s="235"/>
      <c r="R773" s="235"/>
      <c r="S773" s="235"/>
      <c r="T773" s="23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37" t="s">
        <v>161</v>
      </c>
      <c r="AU773" s="237" t="s">
        <v>90</v>
      </c>
      <c r="AV773" s="13" t="s">
        <v>90</v>
      </c>
      <c r="AW773" s="13" t="s">
        <v>42</v>
      </c>
      <c r="AX773" s="13" t="s">
        <v>81</v>
      </c>
      <c r="AY773" s="237" t="s">
        <v>150</v>
      </c>
    </row>
    <row r="774" s="14" customFormat="1">
      <c r="A774" s="14"/>
      <c r="B774" s="238"/>
      <c r="C774" s="239"/>
      <c r="D774" s="228" t="s">
        <v>161</v>
      </c>
      <c r="E774" s="240" t="s">
        <v>41</v>
      </c>
      <c r="F774" s="241" t="s">
        <v>167</v>
      </c>
      <c r="G774" s="239"/>
      <c r="H774" s="242">
        <v>55.880000000000003</v>
      </c>
      <c r="I774" s="243"/>
      <c r="J774" s="239"/>
      <c r="K774" s="239"/>
      <c r="L774" s="244"/>
      <c r="M774" s="245"/>
      <c r="N774" s="246"/>
      <c r="O774" s="246"/>
      <c r="P774" s="246"/>
      <c r="Q774" s="246"/>
      <c r="R774" s="246"/>
      <c r="S774" s="246"/>
      <c r="T774" s="247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48" t="s">
        <v>161</v>
      </c>
      <c r="AU774" s="248" t="s">
        <v>90</v>
      </c>
      <c r="AV774" s="14" t="s">
        <v>157</v>
      </c>
      <c r="AW774" s="14" t="s">
        <v>42</v>
      </c>
      <c r="AX774" s="14" t="s">
        <v>21</v>
      </c>
      <c r="AY774" s="248" t="s">
        <v>150</v>
      </c>
    </row>
    <row r="775" s="2" customFormat="1" ht="24.15" customHeight="1">
      <c r="A775" s="38"/>
      <c r="B775" s="39"/>
      <c r="C775" s="207" t="s">
        <v>1045</v>
      </c>
      <c r="D775" s="207" t="s">
        <v>153</v>
      </c>
      <c r="E775" s="208" t="s">
        <v>1046</v>
      </c>
      <c r="F775" s="209" t="s">
        <v>1047</v>
      </c>
      <c r="G775" s="210" t="s">
        <v>156</v>
      </c>
      <c r="H775" s="211">
        <v>55.880000000000003</v>
      </c>
      <c r="I775" s="212"/>
      <c r="J775" s="213">
        <f>ROUND(I775*H775,2)</f>
        <v>0</v>
      </c>
      <c r="K775" s="214"/>
      <c r="L775" s="44"/>
      <c r="M775" s="215" t="s">
        <v>41</v>
      </c>
      <c r="N775" s="216" t="s">
        <v>52</v>
      </c>
      <c r="O775" s="84"/>
      <c r="P775" s="217">
        <f>O775*H775</f>
        <v>0</v>
      </c>
      <c r="Q775" s="217">
        <v>0.0063499999999999997</v>
      </c>
      <c r="R775" s="217">
        <f>Q775*H775</f>
        <v>0.35483799999999999</v>
      </c>
      <c r="S775" s="217">
        <v>0</v>
      </c>
      <c r="T775" s="218">
        <f>S775*H775</f>
        <v>0</v>
      </c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R775" s="219" t="s">
        <v>260</v>
      </c>
      <c r="AT775" s="219" t="s">
        <v>153</v>
      </c>
      <c r="AU775" s="219" t="s">
        <v>90</v>
      </c>
      <c r="AY775" s="16" t="s">
        <v>150</v>
      </c>
      <c r="BE775" s="220">
        <f>IF(N775="základní",J775,0)</f>
        <v>0</v>
      </c>
      <c r="BF775" s="220">
        <f>IF(N775="snížená",J775,0)</f>
        <v>0</v>
      </c>
      <c r="BG775" s="220">
        <f>IF(N775="zákl. přenesená",J775,0)</f>
        <v>0</v>
      </c>
      <c r="BH775" s="220">
        <f>IF(N775="sníž. přenesená",J775,0)</f>
        <v>0</v>
      </c>
      <c r="BI775" s="220">
        <f>IF(N775="nulová",J775,0)</f>
        <v>0</v>
      </c>
      <c r="BJ775" s="16" t="s">
        <v>21</v>
      </c>
      <c r="BK775" s="220">
        <f>ROUND(I775*H775,2)</f>
        <v>0</v>
      </c>
      <c r="BL775" s="16" t="s">
        <v>260</v>
      </c>
      <c r="BM775" s="219" t="s">
        <v>1048</v>
      </c>
    </row>
    <row r="776" s="2" customFormat="1">
      <c r="A776" s="38"/>
      <c r="B776" s="39"/>
      <c r="C776" s="40"/>
      <c r="D776" s="221" t="s">
        <v>159</v>
      </c>
      <c r="E776" s="40"/>
      <c r="F776" s="222" t="s">
        <v>1049</v>
      </c>
      <c r="G776" s="40"/>
      <c r="H776" s="40"/>
      <c r="I776" s="223"/>
      <c r="J776" s="40"/>
      <c r="K776" s="40"/>
      <c r="L776" s="44"/>
      <c r="M776" s="224"/>
      <c r="N776" s="225"/>
      <c r="O776" s="84"/>
      <c r="P776" s="84"/>
      <c r="Q776" s="84"/>
      <c r="R776" s="84"/>
      <c r="S776" s="84"/>
      <c r="T776" s="85"/>
      <c r="U776" s="38"/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  <c r="AT776" s="16" t="s">
        <v>159</v>
      </c>
      <c r="AU776" s="16" t="s">
        <v>90</v>
      </c>
    </row>
    <row r="777" s="13" customFormat="1">
      <c r="A777" s="13"/>
      <c r="B777" s="226"/>
      <c r="C777" s="227"/>
      <c r="D777" s="228" t="s">
        <v>161</v>
      </c>
      <c r="E777" s="229" t="s">
        <v>41</v>
      </c>
      <c r="F777" s="230" t="s">
        <v>203</v>
      </c>
      <c r="G777" s="227"/>
      <c r="H777" s="231">
        <v>23.48</v>
      </c>
      <c r="I777" s="232"/>
      <c r="J777" s="227"/>
      <c r="K777" s="227"/>
      <c r="L777" s="233"/>
      <c r="M777" s="234"/>
      <c r="N777" s="235"/>
      <c r="O777" s="235"/>
      <c r="P777" s="235"/>
      <c r="Q777" s="235"/>
      <c r="R777" s="235"/>
      <c r="S777" s="235"/>
      <c r="T777" s="23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37" t="s">
        <v>161</v>
      </c>
      <c r="AU777" s="237" t="s">
        <v>90</v>
      </c>
      <c r="AV777" s="13" t="s">
        <v>90</v>
      </c>
      <c r="AW777" s="13" t="s">
        <v>42</v>
      </c>
      <c r="AX777" s="13" t="s">
        <v>81</v>
      </c>
      <c r="AY777" s="237" t="s">
        <v>150</v>
      </c>
    </row>
    <row r="778" s="13" customFormat="1">
      <c r="A778" s="13"/>
      <c r="B778" s="226"/>
      <c r="C778" s="227"/>
      <c r="D778" s="228" t="s">
        <v>161</v>
      </c>
      <c r="E778" s="229" t="s">
        <v>41</v>
      </c>
      <c r="F778" s="230" t="s">
        <v>1038</v>
      </c>
      <c r="G778" s="227"/>
      <c r="H778" s="231">
        <v>32.399999999999999</v>
      </c>
      <c r="I778" s="232"/>
      <c r="J778" s="227"/>
      <c r="K778" s="227"/>
      <c r="L778" s="233"/>
      <c r="M778" s="234"/>
      <c r="N778" s="235"/>
      <c r="O778" s="235"/>
      <c r="P778" s="235"/>
      <c r="Q778" s="235"/>
      <c r="R778" s="235"/>
      <c r="S778" s="235"/>
      <c r="T778" s="23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37" t="s">
        <v>161</v>
      </c>
      <c r="AU778" s="237" t="s">
        <v>90</v>
      </c>
      <c r="AV778" s="13" t="s">
        <v>90</v>
      </c>
      <c r="AW778" s="13" t="s">
        <v>42</v>
      </c>
      <c r="AX778" s="13" t="s">
        <v>81</v>
      </c>
      <c r="AY778" s="237" t="s">
        <v>150</v>
      </c>
    </row>
    <row r="779" s="14" customFormat="1">
      <c r="A779" s="14"/>
      <c r="B779" s="238"/>
      <c r="C779" s="239"/>
      <c r="D779" s="228" t="s">
        <v>161</v>
      </c>
      <c r="E779" s="240" t="s">
        <v>41</v>
      </c>
      <c r="F779" s="241" t="s">
        <v>167</v>
      </c>
      <c r="G779" s="239"/>
      <c r="H779" s="242">
        <v>55.879999999999995</v>
      </c>
      <c r="I779" s="243"/>
      <c r="J779" s="239"/>
      <c r="K779" s="239"/>
      <c r="L779" s="244"/>
      <c r="M779" s="245"/>
      <c r="N779" s="246"/>
      <c r="O779" s="246"/>
      <c r="P779" s="246"/>
      <c r="Q779" s="246"/>
      <c r="R779" s="246"/>
      <c r="S779" s="246"/>
      <c r="T779" s="247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48" t="s">
        <v>161</v>
      </c>
      <c r="AU779" s="248" t="s">
        <v>90</v>
      </c>
      <c r="AV779" s="14" t="s">
        <v>157</v>
      </c>
      <c r="AW779" s="14" t="s">
        <v>42</v>
      </c>
      <c r="AX779" s="14" t="s">
        <v>21</v>
      </c>
      <c r="AY779" s="248" t="s">
        <v>150</v>
      </c>
    </row>
    <row r="780" s="2" customFormat="1" ht="16.5" customHeight="1">
      <c r="A780" s="38"/>
      <c r="B780" s="39"/>
      <c r="C780" s="207" t="s">
        <v>1050</v>
      </c>
      <c r="D780" s="207" t="s">
        <v>153</v>
      </c>
      <c r="E780" s="208" t="s">
        <v>1051</v>
      </c>
      <c r="F780" s="209" t="s">
        <v>1052</v>
      </c>
      <c r="G780" s="210" t="s">
        <v>156</v>
      </c>
      <c r="H780" s="211">
        <v>55.880000000000003</v>
      </c>
      <c r="I780" s="212"/>
      <c r="J780" s="213">
        <f>ROUND(I780*H780,2)</f>
        <v>0</v>
      </c>
      <c r="K780" s="214"/>
      <c r="L780" s="44"/>
      <c r="M780" s="215" t="s">
        <v>41</v>
      </c>
      <c r="N780" s="216" t="s">
        <v>52</v>
      </c>
      <c r="O780" s="84"/>
      <c r="P780" s="217">
        <f>O780*H780</f>
        <v>0</v>
      </c>
      <c r="Q780" s="217">
        <v>0</v>
      </c>
      <c r="R780" s="217">
        <f>Q780*H780</f>
        <v>0</v>
      </c>
      <c r="S780" s="217">
        <v>0</v>
      </c>
      <c r="T780" s="218">
        <f>S780*H780</f>
        <v>0</v>
      </c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R780" s="219" t="s">
        <v>260</v>
      </c>
      <c r="AT780" s="219" t="s">
        <v>153</v>
      </c>
      <c r="AU780" s="219" t="s">
        <v>90</v>
      </c>
      <c r="AY780" s="16" t="s">
        <v>150</v>
      </c>
      <c r="BE780" s="220">
        <f>IF(N780="základní",J780,0)</f>
        <v>0</v>
      </c>
      <c r="BF780" s="220">
        <f>IF(N780="snížená",J780,0)</f>
        <v>0</v>
      </c>
      <c r="BG780" s="220">
        <f>IF(N780="zákl. přenesená",J780,0)</f>
        <v>0</v>
      </c>
      <c r="BH780" s="220">
        <f>IF(N780="sníž. přenesená",J780,0)</f>
        <v>0</v>
      </c>
      <c r="BI780" s="220">
        <f>IF(N780="nulová",J780,0)</f>
        <v>0</v>
      </c>
      <c r="BJ780" s="16" t="s">
        <v>21</v>
      </c>
      <c r="BK780" s="220">
        <f>ROUND(I780*H780,2)</f>
        <v>0</v>
      </c>
      <c r="BL780" s="16" t="s">
        <v>260</v>
      </c>
      <c r="BM780" s="219" t="s">
        <v>1053</v>
      </c>
    </row>
    <row r="781" s="13" customFormat="1">
      <c r="A781" s="13"/>
      <c r="B781" s="226"/>
      <c r="C781" s="227"/>
      <c r="D781" s="228" t="s">
        <v>161</v>
      </c>
      <c r="E781" s="229" t="s">
        <v>41</v>
      </c>
      <c r="F781" s="230" t="s">
        <v>1054</v>
      </c>
      <c r="G781" s="227"/>
      <c r="H781" s="231">
        <v>23.48</v>
      </c>
      <c r="I781" s="232"/>
      <c r="J781" s="227"/>
      <c r="K781" s="227"/>
      <c r="L781" s="233"/>
      <c r="M781" s="234"/>
      <c r="N781" s="235"/>
      <c r="O781" s="235"/>
      <c r="P781" s="235"/>
      <c r="Q781" s="235"/>
      <c r="R781" s="235"/>
      <c r="S781" s="235"/>
      <c r="T781" s="23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37" t="s">
        <v>161</v>
      </c>
      <c r="AU781" s="237" t="s">
        <v>90</v>
      </c>
      <c r="AV781" s="13" t="s">
        <v>90</v>
      </c>
      <c r="AW781" s="13" t="s">
        <v>42</v>
      </c>
      <c r="AX781" s="13" t="s">
        <v>81</v>
      </c>
      <c r="AY781" s="237" t="s">
        <v>150</v>
      </c>
    </row>
    <row r="782" s="13" customFormat="1">
      <c r="A782" s="13"/>
      <c r="B782" s="226"/>
      <c r="C782" s="227"/>
      <c r="D782" s="228" t="s">
        <v>161</v>
      </c>
      <c r="E782" s="229" t="s">
        <v>41</v>
      </c>
      <c r="F782" s="230" t="s">
        <v>1055</v>
      </c>
      <c r="G782" s="227"/>
      <c r="H782" s="231">
        <v>32.399999999999999</v>
      </c>
      <c r="I782" s="232"/>
      <c r="J782" s="227"/>
      <c r="K782" s="227"/>
      <c r="L782" s="233"/>
      <c r="M782" s="234"/>
      <c r="N782" s="235"/>
      <c r="O782" s="235"/>
      <c r="P782" s="235"/>
      <c r="Q782" s="235"/>
      <c r="R782" s="235"/>
      <c r="S782" s="235"/>
      <c r="T782" s="236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37" t="s">
        <v>161</v>
      </c>
      <c r="AU782" s="237" t="s">
        <v>90</v>
      </c>
      <c r="AV782" s="13" t="s">
        <v>90</v>
      </c>
      <c r="AW782" s="13" t="s">
        <v>42</v>
      </c>
      <c r="AX782" s="13" t="s">
        <v>81</v>
      </c>
      <c r="AY782" s="237" t="s">
        <v>150</v>
      </c>
    </row>
    <row r="783" s="14" customFormat="1">
      <c r="A783" s="14"/>
      <c r="B783" s="238"/>
      <c r="C783" s="239"/>
      <c r="D783" s="228" t="s">
        <v>161</v>
      </c>
      <c r="E783" s="240" t="s">
        <v>41</v>
      </c>
      <c r="F783" s="241" t="s">
        <v>167</v>
      </c>
      <c r="G783" s="239"/>
      <c r="H783" s="242">
        <v>55.879999999999995</v>
      </c>
      <c r="I783" s="243"/>
      <c r="J783" s="239"/>
      <c r="K783" s="239"/>
      <c r="L783" s="244"/>
      <c r="M783" s="245"/>
      <c r="N783" s="246"/>
      <c r="O783" s="246"/>
      <c r="P783" s="246"/>
      <c r="Q783" s="246"/>
      <c r="R783" s="246"/>
      <c r="S783" s="246"/>
      <c r="T783" s="247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48" t="s">
        <v>161</v>
      </c>
      <c r="AU783" s="248" t="s">
        <v>90</v>
      </c>
      <c r="AV783" s="14" t="s">
        <v>157</v>
      </c>
      <c r="AW783" s="14" t="s">
        <v>42</v>
      </c>
      <c r="AX783" s="14" t="s">
        <v>21</v>
      </c>
      <c r="AY783" s="248" t="s">
        <v>150</v>
      </c>
    </row>
    <row r="784" s="2" customFormat="1" ht="16.5" customHeight="1">
      <c r="A784" s="38"/>
      <c r="B784" s="39"/>
      <c r="C784" s="250" t="s">
        <v>1056</v>
      </c>
      <c r="D784" s="250" t="s">
        <v>707</v>
      </c>
      <c r="E784" s="251" t="s">
        <v>1057</v>
      </c>
      <c r="F784" s="252" t="s">
        <v>1058</v>
      </c>
      <c r="G784" s="253" t="s">
        <v>156</v>
      </c>
      <c r="H784" s="254">
        <v>61.468000000000004</v>
      </c>
      <c r="I784" s="255"/>
      <c r="J784" s="256">
        <f>ROUND(I784*H784,2)</f>
        <v>0</v>
      </c>
      <c r="K784" s="257"/>
      <c r="L784" s="258"/>
      <c r="M784" s="259" t="s">
        <v>41</v>
      </c>
      <c r="N784" s="260" t="s">
        <v>52</v>
      </c>
      <c r="O784" s="84"/>
      <c r="P784" s="217">
        <f>O784*H784</f>
        <v>0</v>
      </c>
      <c r="Q784" s="217">
        <v>0</v>
      </c>
      <c r="R784" s="217">
        <f>Q784*H784</f>
        <v>0</v>
      </c>
      <c r="S784" s="217">
        <v>0</v>
      </c>
      <c r="T784" s="218">
        <f>S784*H784</f>
        <v>0</v>
      </c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R784" s="219" t="s">
        <v>390</v>
      </c>
      <c r="AT784" s="219" t="s">
        <v>707</v>
      </c>
      <c r="AU784" s="219" t="s">
        <v>90</v>
      </c>
      <c r="AY784" s="16" t="s">
        <v>150</v>
      </c>
      <c r="BE784" s="220">
        <f>IF(N784="základní",J784,0)</f>
        <v>0</v>
      </c>
      <c r="BF784" s="220">
        <f>IF(N784="snížená",J784,0)</f>
        <v>0</v>
      </c>
      <c r="BG784" s="220">
        <f>IF(N784="zákl. přenesená",J784,0)</f>
        <v>0</v>
      </c>
      <c r="BH784" s="220">
        <f>IF(N784="sníž. přenesená",J784,0)</f>
        <v>0</v>
      </c>
      <c r="BI784" s="220">
        <f>IF(N784="nulová",J784,0)</f>
        <v>0</v>
      </c>
      <c r="BJ784" s="16" t="s">
        <v>21</v>
      </c>
      <c r="BK784" s="220">
        <f>ROUND(I784*H784,2)</f>
        <v>0</v>
      </c>
      <c r="BL784" s="16" t="s">
        <v>260</v>
      </c>
      <c r="BM784" s="219" t="s">
        <v>1059</v>
      </c>
    </row>
    <row r="785" s="13" customFormat="1">
      <c r="A785" s="13"/>
      <c r="B785" s="226"/>
      <c r="C785" s="227"/>
      <c r="D785" s="228" t="s">
        <v>161</v>
      </c>
      <c r="E785" s="229" t="s">
        <v>41</v>
      </c>
      <c r="F785" s="230" t="s">
        <v>1060</v>
      </c>
      <c r="G785" s="227"/>
      <c r="H785" s="231">
        <v>25.827999999999999</v>
      </c>
      <c r="I785" s="232"/>
      <c r="J785" s="227"/>
      <c r="K785" s="227"/>
      <c r="L785" s="233"/>
      <c r="M785" s="234"/>
      <c r="N785" s="235"/>
      <c r="O785" s="235"/>
      <c r="P785" s="235"/>
      <c r="Q785" s="235"/>
      <c r="R785" s="235"/>
      <c r="S785" s="235"/>
      <c r="T785" s="23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37" t="s">
        <v>161</v>
      </c>
      <c r="AU785" s="237" t="s">
        <v>90</v>
      </c>
      <c r="AV785" s="13" t="s">
        <v>90</v>
      </c>
      <c r="AW785" s="13" t="s">
        <v>42</v>
      </c>
      <c r="AX785" s="13" t="s">
        <v>81</v>
      </c>
      <c r="AY785" s="237" t="s">
        <v>150</v>
      </c>
    </row>
    <row r="786" s="13" customFormat="1">
      <c r="A786" s="13"/>
      <c r="B786" s="226"/>
      <c r="C786" s="227"/>
      <c r="D786" s="228" t="s">
        <v>161</v>
      </c>
      <c r="E786" s="229" t="s">
        <v>41</v>
      </c>
      <c r="F786" s="230" t="s">
        <v>1061</v>
      </c>
      <c r="G786" s="227"/>
      <c r="H786" s="231">
        <v>35.640000000000001</v>
      </c>
      <c r="I786" s="232"/>
      <c r="J786" s="227"/>
      <c r="K786" s="227"/>
      <c r="L786" s="233"/>
      <c r="M786" s="234"/>
      <c r="N786" s="235"/>
      <c r="O786" s="235"/>
      <c r="P786" s="235"/>
      <c r="Q786" s="235"/>
      <c r="R786" s="235"/>
      <c r="S786" s="235"/>
      <c r="T786" s="23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37" t="s">
        <v>161</v>
      </c>
      <c r="AU786" s="237" t="s">
        <v>90</v>
      </c>
      <c r="AV786" s="13" t="s">
        <v>90</v>
      </c>
      <c r="AW786" s="13" t="s">
        <v>42</v>
      </c>
      <c r="AX786" s="13" t="s">
        <v>81</v>
      </c>
      <c r="AY786" s="237" t="s">
        <v>150</v>
      </c>
    </row>
    <row r="787" s="14" customFormat="1">
      <c r="A787" s="14"/>
      <c r="B787" s="238"/>
      <c r="C787" s="239"/>
      <c r="D787" s="228" t="s">
        <v>161</v>
      </c>
      <c r="E787" s="240" t="s">
        <v>41</v>
      </c>
      <c r="F787" s="241" t="s">
        <v>167</v>
      </c>
      <c r="G787" s="239"/>
      <c r="H787" s="242">
        <v>61.468000000000004</v>
      </c>
      <c r="I787" s="243"/>
      <c r="J787" s="239"/>
      <c r="K787" s="239"/>
      <c r="L787" s="244"/>
      <c r="M787" s="245"/>
      <c r="N787" s="246"/>
      <c r="O787" s="246"/>
      <c r="P787" s="246"/>
      <c r="Q787" s="246"/>
      <c r="R787" s="246"/>
      <c r="S787" s="246"/>
      <c r="T787" s="247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48" t="s">
        <v>161</v>
      </c>
      <c r="AU787" s="248" t="s">
        <v>90</v>
      </c>
      <c r="AV787" s="14" t="s">
        <v>157</v>
      </c>
      <c r="AW787" s="14" t="s">
        <v>42</v>
      </c>
      <c r="AX787" s="14" t="s">
        <v>21</v>
      </c>
      <c r="AY787" s="248" t="s">
        <v>150</v>
      </c>
    </row>
    <row r="788" s="2" customFormat="1" ht="16.5" customHeight="1">
      <c r="A788" s="38"/>
      <c r="B788" s="39"/>
      <c r="C788" s="207" t="s">
        <v>1062</v>
      </c>
      <c r="D788" s="207" t="s">
        <v>153</v>
      </c>
      <c r="E788" s="208" t="s">
        <v>1063</v>
      </c>
      <c r="F788" s="209" t="s">
        <v>1064</v>
      </c>
      <c r="G788" s="210" t="s">
        <v>156</v>
      </c>
      <c r="H788" s="211">
        <v>210.85400000000001</v>
      </c>
      <c r="I788" s="212"/>
      <c r="J788" s="213">
        <f>ROUND(I788*H788,2)</f>
        <v>0</v>
      </c>
      <c r="K788" s="214"/>
      <c r="L788" s="44"/>
      <c r="M788" s="215" t="s">
        <v>41</v>
      </c>
      <c r="N788" s="216" t="s">
        <v>52</v>
      </c>
      <c r="O788" s="84"/>
      <c r="P788" s="217">
        <f>O788*H788</f>
        <v>0</v>
      </c>
      <c r="Q788" s="217">
        <v>0</v>
      </c>
      <c r="R788" s="217">
        <f>Q788*H788</f>
        <v>0</v>
      </c>
      <c r="S788" s="217">
        <v>0</v>
      </c>
      <c r="T788" s="218">
        <f>S788*H788</f>
        <v>0</v>
      </c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R788" s="219" t="s">
        <v>260</v>
      </c>
      <c r="AT788" s="219" t="s">
        <v>153</v>
      </c>
      <c r="AU788" s="219" t="s">
        <v>90</v>
      </c>
      <c r="AY788" s="16" t="s">
        <v>150</v>
      </c>
      <c r="BE788" s="220">
        <f>IF(N788="základní",J788,0)</f>
        <v>0</v>
      </c>
      <c r="BF788" s="220">
        <f>IF(N788="snížená",J788,0)</f>
        <v>0</v>
      </c>
      <c r="BG788" s="220">
        <f>IF(N788="zákl. přenesená",J788,0)</f>
        <v>0</v>
      </c>
      <c r="BH788" s="220">
        <f>IF(N788="sníž. přenesená",J788,0)</f>
        <v>0</v>
      </c>
      <c r="BI788" s="220">
        <f>IF(N788="nulová",J788,0)</f>
        <v>0</v>
      </c>
      <c r="BJ788" s="16" t="s">
        <v>21</v>
      </c>
      <c r="BK788" s="220">
        <f>ROUND(I788*H788,2)</f>
        <v>0</v>
      </c>
      <c r="BL788" s="16" t="s">
        <v>260</v>
      </c>
      <c r="BM788" s="219" t="s">
        <v>1065</v>
      </c>
    </row>
    <row r="789" s="13" customFormat="1">
      <c r="A789" s="13"/>
      <c r="B789" s="226"/>
      <c r="C789" s="227"/>
      <c r="D789" s="228" t="s">
        <v>161</v>
      </c>
      <c r="E789" s="229" t="s">
        <v>41</v>
      </c>
      <c r="F789" s="230" t="s">
        <v>1066</v>
      </c>
      <c r="G789" s="227"/>
      <c r="H789" s="231">
        <v>22.266999999999999</v>
      </c>
      <c r="I789" s="232"/>
      <c r="J789" s="227"/>
      <c r="K789" s="227"/>
      <c r="L789" s="233"/>
      <c r="M789" s="234"/>
      <c r="N789" s="235"/>
      <c r="O789" s="235"/>
      <c r="P789" s="235"/>
      <c r="Q789" s="235"/>
      <c r="R789" s="235"/>
      <c r="S789" s="235"/>
      <c r="T789" s="23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37" t="s">
        <v>161</v>
      </c>
      <c r="AU789" s="237" t="s">
        <v>90</v>
      </c>
      <c r="AV789" s="13" t="s">
        <v>90</v>
      </c>
      <c r="AW789" s="13" t="s">
        <v>42</v>
      </c>
      <c r="AX789" s="13" t="s">
        <v>81</v>
      </c>
      <c r="AY789" s="237" t="s">
        <v>150</v>
      </c>
    </row>
    <row r="790" s="13" customFormat="1">
      <c r="A790" s="13"/>
      <c r="B790" s="226"/>
      <c r="C790" s="227"/>
      <c r="D790" s="228" t="s">
        <v>161</v>
      </c>
      <c r="E790" s="229" t="s">
        <v>41</v>
      </c>
      <c r="F790" s="230" t="s">
        <v>1067</v>
      </c>
      <c r="G790" s="227"/>
      <c r="H790" s="231">
        <v>15.069000000000001</v>
      </c>
      <c r="I790" s="232"/>
      <c r="J790" s="227"/>
      <c r="K790" s="227"/>
      <c r="L790" s="233"/>
      <c r="M790" s="234"/>
      <c r="N790" s="235"/>
      <c r="O790" s="235"/>
      <c r="P790" s="235"/>
      <c r="Q790" s="235"/>
      <c r="R790" s="235"/>
      <c r="S790" s="235"/>
      <c r="T790" s="23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37" t="s">
        <v>161</v>
      </c>
      <c r="AU790" s="237" t="s">
        <v>90</v>
      </c>
      <c r="AV790" s="13" t="s">
        <v>90</v>
      </c>
      <c r="AW790" s="13" t="s">
        <v>42</v>
      </c>
      <c r="AX790" s="13" t="s">
        <v>81</v>
      </c>
      <c r="AY790" s="237" t="s">
        <v>150</v>
      </c>
    </row>
    <row r="791" s="13" customFormat="1">
      <c r="A791" s="13"/>
      <c r="B791" s="226"/>
      <c r="C791" s="227"/>
      <c r="D791" s="228" t="s">
        <v>161</v>
      </c>
      <c r="E791" s="229" t="s">
        <v>41</v>
      </c>
      <c r="F791" s="230" t="s">
        <v>1068</v>
      </c>
      <c r="G791" s="227"/>
      <c r="H791" s="231">
        <v>23.643999999999998</v>
      </c>
      <c r="I791" s="232"/>
      <c r="J791" s="227"/>
      <c r="K791" s="227"/>
      <c r="L791" s="233"/>
      <c r="M791" s="234"/>
      <c r="N791" s="235"/>
      <c r="O791" s="235"/>
      <c r="P791" s="235"/>
      <c r="Q791" s="235"/>
      <c r="R791" s="235"/>
      <c r="S791" s="235"/>
      <c r="T791" s="23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37" t="s">
        <v>161</v>
      </c>
      <c r="AU791" s="237" t="s">
        <v>90</v>
      </c>
      <c r="AV791" s="13" t="s">
        <v>90</v>
      </c>
      <c r="AW791" s="13" t="s">
        <v>42</v>
      </c>
      <c r="AX791" s="13" t="s">
        <v>81</v>
      </c>
      <c r="AY791" s="237" t="s">
        <v>150</v>
      </c>
    </row>
    <row r="792" s="13" customFormat="1">
      <c r="A792" s="13"/>
      <c r="B792" s="226"/>
      <c r="C792" s="227"/>
      <c r="D792" s="228" t="s">
        <v>161</v>
      </c>
      <c r="E792" s="229" t="s">
        <v>41</v>
      </c>
      <c r="F792" s="230" t="s">
        <v>1069</v>
      </c>
      <c r="G792" s="227"/>
      <c r="H792" s="231">
        <v>13.460000000000001</v>
      </c>
      <c r="I792" s="232"/>
      <c r="J792" s="227"/>
      <c r="K792" s="227"/>
      <c r="L792" s="233"/>
      <c r="M792" s="234"/>
      <c r="N792" s="235"/>
      <c r="O792" s="235"/>
      <c r="P792" s="235"/>
      <c r="Q792" s="235"/>
      <c r="R792" s="235"/>
      <c r="S792" s="235"/>
      <c r="T792" s="23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37" t="s">
        <v>161</v>
      </c>
      <c r="AU792" s="237" t="s">
        <v>90</v>
      </c>
      <c r="AV792" s="13" t="s">
        <v>90</v>
      </c>
      <c r="AW792" s="13" t="s">
        <v>42</v>
      </c>
      <c r="AX792" s="13" t="s">
        <v>81</v>
      </c>
      <c r="AY792" s="237" t="s">
        <v>150</v>
      </c>
    </row>
    <row r="793" s="13" customFormat="1">
      <c r="A793" s="13"/>
      <c r="B793" s="226"/>
      <c r="C793" s="227"/>
      <c r="D793" s="228" t="s">
        <v>161</v>
      </c>
      <c r="E793" s="229" t="s">
        <v>41</v>
      </c>
      <c r="F793" s="230" t="s">
        <v>1070</v>
      </c>
      <c r="G793" s="227"/>
      <c r="H793" s="231">
        <v>16.190000000000001</v>
      </c>
      <c r="I793" s="232"/>
      <c r="J793" s="227"/>
      <c r="K793" s="227"/>
      <c r="L793" s="233"/>
      <c r="M793" s="234"/>
      <c r="N793" s="235"/>
      <c r="O793" s="235"/>
      <c r="P793" s="235"/>
      <c r="Q793" s="235"/>
      <c r="R793" s="235"/>
      <c r="S793" s="235"/>
      <c r="T793" s="236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37" t="s">
        <v>161</v>
      </c>
      <c r="AU793" s="237" t="s">
        <v>90</v>
      </c>
      <c r="AV793" s="13" t="s">
        <v>90</v>
      </c>
      <c r="AW793" s="13" t="s">
        <v>42</v>
      </c>
      <c r="AX793" s="13" t="s">
        <v>81</v>
      </c>
      <c r="AY793" s="237" t="s">
        <v>150</v>
      </c>
    </row>
    <row r="794" s="13" customFormat="1">
      <c r="A794" s="13"/>
      <c r="B794" s="226"/>
      <c r="C794" s="227"/>
      <c r="D794" s="228" t="s">
        <v>161</v>
      </c>
      <c r="E794" s="229" t="s">
        <v>41</v>
      </c>
      <c r="F794" s="230" t="s">
        <v>1071</v>
      </c>
      <c r="G794" s="227"/>
      <c r="H794" s="231">
        <v>12.648999999999999</v>
      </c>
      <c r="I794" s="232"/>
      <c r="J794" s="227"/>
      <c r="K794" s="227"/>
      <c r="L794" s="233"/>
      <c r="M794" s="234"/>
      <c r="N794" s="235"/>
      <c r="O794" s="235"/>
      <c r="P794" s="235"/>
      <c r="Q794" s="235"/>
      <c r="R794" s="235"/>
      <c r="S794" s="235"/>
      <c r="T794" s="236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37" t="s">
        <v>161</v>
      </c>
      <c r="AU794" s="237" t="s">
        <v>90</v>
      </c>
      <c r="AV794" s="13" t="s">
        <v>90</v>
      </c>
      <c r="AW794" s="13" t="s">
        <v>42</v>
      </c>
      <c r="AX794" s="13" t="s">
        <v>81</v>
      </c>
      <c r="AY794" s="237" t="s">
        <v>150</v>
      </c>
    </row>
    <row r="795" s="13" customFormat="1">
      <c r="A795" s="13"/>
      <c r="B795" s="226"/>
      <c r="C795" s="227"/>
      <c r="D795" s="228" t="s">
        <v>161</v>
      </c>
      <c r="E795" s="229" t="s">
        <v>41</v>
      </c>
      <c r="F795" s="230" t="s">
        <v>1072</v>
      </c>
      <c r="G795" s="227"/>
      <c r="H795" s="231">
        <v>12.506</v>
      </c>
      <c r="I795" s="232"/>
      <c r="J795" s="227"/>
      <c r="K795" s="227"/>
      <c r="L795" s="233"/>
      <c r="M795" s="234"/>
      <c r="N795" s="235"/>
      <c r="O795" s="235"/>
      <c r="P795" s="235"/>
      <c r="Q795" s="235"/>
      <c r="R795" s="235"/>
      <c r="S795" s="235"/>
      <c r="T795" s="23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37" t="s">
        <v>161</v>
      </c>
      <c r="AU795" s="237" t="s">
        <v>90</v>
      </c>
      <c r="AV795" s="13" t="s">
        <v>90</v>
      </c>
      <c r="AW795" s="13" t="s">
        <v>42</v>
      </c>
      <c r="AX795" s="13" t="s">
        <v>81</v>
      </c>
      <c r="AY795" s="237" t="s">
        <v>150</v>
      </c>
    </row>
    <row r="796" s="13" customFormat="1">
      <c r="A796" s="13"/>
      <c r="B796" s="226"/>
      <c r="C796" s="227"/>
      <c r="D796" s="228" t="s">
        <v>161</v>
      </c>
      <c r="E796" s="229" t="s">
        <v>41</v>
      </c>
      <c r="F796" s="230" t="s">
        <v>1073</v>
      </c>
      <c r="G796" s="227"/>
      <c r="H796" s="231">
        <v>19.922000000000001</v>
      </c>
      <c r="I796" s="232"/>
      <c r="J796" s="227"/>
      <c r="K796" s="227"/>
      <c r="L796" s="233"/>
      <c r="M796" s="234"/>
      <c r="N796" s="235"/>
      <c r="O796" s="235"/>
      <c r="P796" s="235"/>
      <c r="Q796" s="235"/>
      <c r="R796" s="235"/>
      <c r="S796" s="235"/>
      <c r="T796" s="23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37" t="s">
        <v>161</v>
      </c>
      <c r="AU796" s="237" t="s">
        <v>90</v>
      </c>
      <c r="AV796" s="13" t="s">
        <v>90</v>
      </c>
      <c r="AW796" s="13" t="s">
        <v>42</v>
      </c>
      <c r="AX796" s="13" t="s">
        <v>81</v>
      </c>
      <c r="AY796" s="237" t="s">
        <v>150</v>
      </c>
    </row>
    <row r="797" s="13" customFormat="1">
      <c r="A797" s="13"/>
      <c r="B797" s="226"/>
      <c r="C797" s="227"/>
      <c r="D797" s="228" t="s">
        <v>161</v>
      </c>
      <c r="E797" s="229" t="s">
        <v>41</v>
      </c>
      <c r="F797" s="230" t="s">
        <v>1074</v>
      </c>
      <c r="G797" s="227"/>
      <c r="H797" s="231">
        <v>17.655000000000001</v>
      </c>
      <c r="I797" s="232"/>
      <c r="J797" s="227"/>
      <c r="K797" s="227"/>
      <c r="L797" s="233"/>
      <c r="M797" s="234"/>
      <c r="N797" s="235"/>
      <c r="O797" s="235"/>
      <c r="P797" s="235"/>
      <c r="Q797" s="235"/>
      <c r="R797" s="235"/>
      <c r="S797" s="235"/>
      <c r="T797" s="23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37" t="s">
        <v>161</v>
      </c>
      <c r="AU797" s="237" t="s">
        <v>90</v>
      </c>
      <c r="AV797" s="13" t="s">
        <v>90</v>
      </c>
      <c r="AW797" s="13" t="s">
        <v>42</v>
      </c>
      <c r="AX797" s="13" t="s">
        <v>81</v>
      </c>
      <c r="AY797" s="237" t="s">
        <v>150</v>
      </c>
    </row>
    <row r="798" s="13" customFormat="1">
      <c r="A798" s="13"/>
      <c r="B798" s="226"/>
      <c r="C798" s="227"/>
      <c r="D798" s="228" t="s">
        <v>161</v>
      </c>
      <c r="E798" s="229" t="s">
        <v>41</v>
      </c>
      <c r="F798" s="230" t="s">
        <v>1075</v>
      </c>
      <c r="G798" s="227"/>
      <c r="H798" s="231">
        <v>4.1820000000000004</v>
      </c>
      <c r="I798" s="232"/>
      <c r="J798" s="227"/>
      <c r="K798" s="227"/>
      <c r="L798" s="233"/>
      <c r="M798" s="234"/>
      <c r="N798" s="235"/>
      <c r="O798" s="235"/>
      <c r="P798" s="235"/>
      <c r="Q798" s="235"/>
      <c r="R798" s="235"/>
      <c r="S798" s="235"/>
      <c r="T798" s="23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37" t="s">
        <v>161</v>
      </c>
      <c r="AU798" s="237" t="s">
        <v>90</v>
      </c>
      <c r="AV798" s="13" t="s">
        <v>90</v>
      </c>
      <c r="AW798" s="13" t="s">
        <v>42</v>
      </c>
      <c r="AX798" s="13" t="s">
        <v>81</v>
      </c>
      <c r="AY798" s="237" t="s">
        <v>150</v>
      </c>
    </row>
    <row r="799" s="13" customFormat="1">
      <c r="A799" s="13"/>
      <c r="B799" s="226"/>
      <c r="C799" s="227"/>
      <c r="D799" s="228" t="s">
        <v>161</v>
      </c>
      <c r="E799" s="229" t="s">
        <v>41</v>
      </c>
      <c r="F799" s="230" t="s">
        <v>1076</v>
      </c>
      <c r="G799" s="227"/>
      <c r="H799" s="231">
        <v>20.173999999999999</v>
      </c>
      <c r="I799" s="232"/>
      <c r="J799" s="227"/>
      <c r="K799" s="227"/>
      <c r="L799" s="233"/>
      <c r="M799" s="234"/>
      <c r="N799" s="235"/>
      <c r="O799" s="235"/>
      <c r="P799" s="235"/>
      <c r="Q799" s="235"/>
      <c r="R799" s="235"/>
      <c r="S799" s="235"/>
      <c r="T799" s="23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37" t="s">
        <v>161</v>
      </c>
      <c r="AU799" s="237" t="s">
        <v>90</v>
      </c>
      <c r="AV799" s="13" t="s">
        <v>90</v>
      </c>
      <c r="AW799" s="13" t="s">
        <v>42</v>
      </c>
      <c r="AX799" s="13" t="s">
        <v>81</v>
      </c>
      <c r="AY799" s="237" t="s">
        <v>150</v>
      </c>
    </row>
    <row r="800" s="13" customFormat="1">
      <c r="A800" s="13"/>
      <c r="B800" s="226"/>
      <c r="C800" s="227"/>
      <c r="D800" s="228" t="s">
        <v>161</v>
      </c>
      <c r="E800" s="229" t="s">
        <v>41</v>
      </c>
      <c r="F800" s="230" t="s">
        <v>1077</v>
      </c>
      <c r="G800" s="227"/>
      <c r="H800" s="231">
        <v>15.519</v>
      </c>
      <c r="I800" s="232"/>
      <c r="J800" s="227"/>
      <c r="K800" s="227"/>
      <c r="L800" s="233"/>
      <c r="M800" s="234"/>
      <c r="N800" s="235"/>
      <c r="O800" s="235"/>
      <c r="P800" s="235"/>
      <c r="Q800" s="235"/>
      <c r="R800" s="235"/>
      <c r="S800" s="235"/>
      <c r="T800" s="23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37" t="s">
        <v>161</v>
      </c>
      <c r="AU800" s="237" t="s">
        <v>90</v>
      </c>
      <c r="AV800" s="13" t="s">
        <v>90</v>
      </c>
      <c r="AW800" s="13" t="s">
        <v>42</v>
      </c>
      <c r="AX800" s="13" t="s">
        <v>81</v>
      </c>
      <c r="AY800" s="237" t="s">
        <v>150</v>
      </c>
    </row>
    <row r="801" s="13" customFormat="1">
      <c r="A801" s="13"/>
      <c r="B801" s="226"/>
      <c r="C801" s="227"/>
      <c r="D801" s="228" t="s">
        <v>161</v>
      </c>
      <c r="E801" s="229" t="s">
        <v>41</v>
      </c>
      <c r="F801" s="230" t="s">
        <v>1078</v>
      </c>
      <c r="G801" s="227"/>
      <c r="H801" s="231">
        <v>17.617000000000001</v>
      </c>
      <c r="I801" s="232"/>
      <c r="J801" s="227"/>
      <c r="K801" s="227"/>
      <c r="L801" s="233"/>
      <c r="M801" s="234"/>
      <c r="N801" s="235"/>
      <c r="O801" s="235"/>
      <c r="P801" s="235"/>
      <c r="Q801" s="235"/>
      <c r="R801" s="235"/>
      <c r="S801" s="235"/>
      <c r="T801" s="23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37" t="s">
        <v>161</v>
      </c>
      <c r="AU801" s="237" t="s">
        <v>90</v>
      </c>
      <c r="AV801" s="13" t="s">
        <v>90</v>
      </c>
      <c r="AW801" s="13" t="s">
        <v>42</v>
      </c>
      <c r="AX801" s="13" t="s">
        <v>81</v>
      </c>
      <c r="AY801" s="237" t="s">
        <v>150</v>
      </c>
    </row>
    <row r="802" s="14" customFormat="1">
      <c r="A802" s="14"/>
      <c r="B802" s="238"/>
      <c r="C802" s="239"/>
      <c r="D802" s="228" t="s">
        <v>161</v>
      </c>
      <c r="E802" s="240" t="s">
        <v>41</v>
      </c>
      <c r="F802" s="241" t="s">
        <v>167</v>
      </c>
      <c r="G802" s="239"/>
      <c r="H802" s="242">
        <v>210.85399999999999</v>
      </c>
      <c r="I802" s="243"/>
      <c r="J802" s="239"/>
      <c r="K802" s="239"/>
      <c r="L802" s="244"/>
      <c r="M802" s="245"/>
      <c r="N802" s="246"/>
      <c r="O802" s="246"/>
      <c r="P802" s="246"/>
      <c r="Q802" s="246"/>
      <c r="R802" s="246"/>
      <c r="S802" s="246"/>
      <c r="T802" s="247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48" t="s">
        <v>161</v>
      </c>
      <c r="AU802" s="248" t="s">
        <v>90</v>
      </c>
      <c r="AV802" s="14" t="s">
        <v>157</v>
      </c>
      <c r="AW802" s="14" t="s">
        <v>42</v>
      </c>
      <c r="AX802" s="14" t="s">
        <v>21</v>
      </c>
      <c r="AY802" s="248" t="s">
        <v>150</v>
      </c>
    </row>
    <row r="803" s="2" customFormat="1" ht="33" customHeight="1">
      <c r="A803" s="38"/>
      <c r="B803" s="39"/>
      <c r="C803" s="207" t="s">
        <v>1079</v>
      </c>
      <c r="D803" s="207" t="s">
        <v>153</v>
      </c>
      <c r="E803" s="208" t="s">
        <v>1080</v>
      </c>
      <c r="F803" s="209" t="s">
        <v>1081</v>
      </c>
      <c r="G803" s="210" t="s">
        <v>156</v>
      </c>
      <c r="H803" s="211">
        <v>210.85400000000001</v>
      </c>
      <c r="I803" s="212"/>
      <c r="J803" s="213">
        <f>ROUND(I803*H803,2)</f>
        <v>0</v>
      </c>
      <c r="K803" s="214"/>
      <c r="L803" s="44"/>
      <c r="M803" s="215" t="s">
        <v>41</v>
      </c>
      <c r="N803" s="216" t="s">
        <v>52</v>
      </c>
      <c r="O803" s="84"/>
      <c r="P803" s="217">
        <f>O803*H803</f>
        <v>0</v>
      </c>
      <c r="Q803" s="217">
        <v>0.0060000000000000001</v>
      </c>
      <c r="R803" s="217">
        <f>Q803*H803</f>
        <v>1.2651240000000001</v>
      </c>
      <c r="S803" s="217">
        <v>0</v>
      </c>
      <c r="T803" s="218">
        <f>S803*H803</f>
        <v>0</v>
      </c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R803" s="219" t="s">
        <v>260</v>
      </c>
      <c r="AT803" s="219" t="s">
        <v>153</v>
      </c>
      <c r="AU803" s="219" t="s">
        <v>90</v>
      </c>
      <c r="AY803" s="16" t="s">
        <v>150</v>
      </c>
      <c r="BE803" s="220">
        <f>IF(N803="základní",J803,0)</f>
        <v>0</v>
      </c>
      <c r="BF803" s="220">
        <f>IF(N803="snížená",J803,0)</f>
        <v>0</v>
      </c>
      <c r="BG803" s="220">
        <f>IF(N803="zákl. přenesená",J803,0)</f>
        <v>0</v>
      </c>
      <c r="BH803" s="220">
        <f>IF(N803="sníž. přenesená",J803,0)</f>
        <v>0</v>
      </c>
      <c r="BI803" s="220">
        <f>IF(N803="nulová",J803,0)</f>
        <v>0</v>
      </c>
      <c r="BJ803" s="16" t="s">
        <v>21</v>
      </c>
      <c r="BK803" s="220">
        <f>ROUND(I803*H803,2)</f>
        <v>0</v>
      </c>
      <c r="BL803" s="16" t="s">
        <v>260</v>
      </c>
      <c r="BM803" s="219" t="s">
        <v>1082</v>
      </c>
    </row>
    <row r="804" s="2" customFormat="1">
      <c r="A804" s="38"/>
      <c r="B804" s="39"/>
      <c r="C804" s="40"/>
      <c r="D804" s="221" t="s">
        <v>159</v>
      </c>
      <c r="E804" s="40"/>
      <c r="F804" s="222" t="s">
        <v>1083</v>
      </c>
      <c r="G804" s="40"/>
      <c r="H804" s="40"/>
      <c r="I804" s="223"/>
      <c r="J804" s="40"/>
      <c r="K804" s="40"/>
      <c r="L804" s="44"/>
      <c r="M804" s="224"/>
      <c r="N804" s="225"/>
      <c r="O804" s="84"/>
      <c r="P804" s="84"/>
      <c r="Q804" s="84"/>
      <c r="R804" s="84"/>
      <c r="S804" s="84"/>
      <c r="T804" s="85"/>
      <c r="U804" s="38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T804" s="16" t="s">
        <v>159</v>
      </c>
      <c r="AU804" s="16" t="s">
        <v>90</v>
      </c>
    </row>
    <row r="805" s="13" customFormat="1">
      <c r="A805" s="13"/>
      <c r="B805" s="226"/>
      <c r="C805" s="227"/>
      <c r="D805" s="228" t="s">
        <v>161</v>
      </c>
      <c r="E805" s="229" t="s">
        <v>41</v>
      </c>
      <c r="F805" s="230" t="s">
        <v>1084</v>
      </c>
      <c r="G805" s="227"/>
      <c r="H805" s="231">
        <v>90.629999999999995</v>
      </c>
      <c r="I805" s="232"/>
      <c r="J805" s="227"/>
      <c r="K805" s="227"/>
      <c r="L805" s="233"/>
      <c r="M805" s="234"/>
      <c r="N805" s="235"/>
      <c r="O805" s="235"/>
      <c r="P805" s="235"/>
      <c r="Q805" s="235"/>
      <c r="R805" s="235"/>
      <c r="S805" s="235"/>
      <c r="T805" s="236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37" t="s">
        <v>161</v>
      </c>
      <c r="AU805" s="237" t="s">
        <v>90</v>
      </c>
      <c r="AV805" s="13" t="s">
        <v>90</v>
      </c>
      <c r="AW805" s="13" t="s">
        <v>42</v>
      </c>
      <c r="AX805" s="13" t="s">
        <v>81</v>
      </c>
      <c r="AY805" s="237" t="s">
        <v>150</v>
      </c>
    </row>
    <row r="806" s="13" customFormat="1">
      <c r="A806" s="13"/>
      <c r="B806" s="226"/>
      <c r="C806" s="227"/>
      <c r="D806" s="228" t="s">
        <v>161</v>
      </c>
      <c r="E806" s="229" t="s">
        <v>41</v>
      </c>
      <c r="F806" s="230" t="s">
        <v>1085</v>
      </c>
      <c r="G806" s="227"/>
      <c r="H806" s="231">
        <v>120.224</v>
      </c>
      <c r="I806" s="232"/>
      <c r="J806" s="227"/>
      <c r="K806" s="227"/>
      <c r="L806" s="233"/>
      <c r="M806" s="234"/>
      <c r="N806" s="235"/>
      <c r="O806" s="235"/>
      <c r="P806" s="235"/>
      <c r="Q806" s="235"/>
      <c r="R806" s="235"/>
      <c r="S806" s="235"/>
      <c r="T806" s="236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37" t="s">
        <v>161</v>
      </c>
      <c r="AU806" s="237" t="s">
        <v>90</v>
      </c>
      <c r="AV806" s="13" t="s">
        <v>90</v>
      </c>
      <c r="AW806" s="13" t="s">
        <v>42</v>
      </c>
      <c r="AX806" s="13" t="s">
        <v>81</v>
      </c>
      <c r="AY806" s="237" t="s">
        <v>150</v>
      </c>
    </row>
    <row r="807" s="14" customFormat="1">
      <c r="A807" s="14"/>
      <c r="B807" s="238"/>
      <c r="C807" s="239"/>
      <c r="D807" s="228" t="s">
        <v>161</v>
      </c>
      <c r="E807" s="240" t="s">
        <v>41</v>
      </c>
      <c r="F807" s="241" t="s">
        <v>167</v>
      </c>
      <c r="G807" s="239"/>
      <c r="H807" s="242">
        <v>210.85399999999999</v>
      </c>
      <c r="I807" s="243"/>
      <c r="J807" s="239"/>
      <c r="K807" s="239"/>
      <c r="L807" s="244"/>
      <c r="M807" s="245"/>
      <c r="N807" s="246"/>
      <c r="O807" s="246"/>
      <c r="P807" s="246"/>
      <c r="Q807" s="246"/>
      <c r="R807" s="246"/>
      <c r="S807" s="246"/>
      <c r="T807" s="247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48" t="s">
        <v>161</v>
      </c>
      <c r="AU807" s="248" t="s">
        <v>90</v>
      </c>
      <c r="AV807" s="14" t="s">
        <v>157</v>
      </c>
      <c r="AW807" s="14" t="s">
        <v>42</v>
      </c>
      <c r="AX807" s="14" t="s">
        <v>21</v>
      </c>
      <c r="AY807" s="248" t="s">
        <v>150</v>
      </c>
    </row>
    <row r="808" s="2" customFormat="1" ht="16.5" customHeight="1">
      <c r="A808" s="38"/>
      <c r="B808" s="39"/>
      <c r="C808" s="207" t="s">
        <v>801</v>
      </c>
      <c r="D808" s="207" t="s">
        <v>153</v>
      </c>
      <c r="E808" s="208" t="s">
        <v>1086</v>
      </c>
      <c r="F808" s="209" t="s">
        <v>1052</v>
      </c>
      <c r="G808" s="210" t="s">
        <v>156</v>
      </c>
      <c r="H808" s="211">
        <v>210.85400000000001</v>
      </c>
      <c r="I808" s="212"/>
      <c r="J808" s="213">
        <f>ROUND(I808*H808,2)</f>
        <v>0</v>
      </c>
      <c r="K808" s="214"/>
      <c r="L808" s="44"/>
      <c r="M808" s="215" t="s">
        <v>41</v>
      </c>
      <c r="N808" s="216" t="s">
        <v>52</v>
      </c>
      <c r="O808" s="84"/>
      <c r="P808" s="217">
        <f>O808*H808</f>
        <v>0</v>
      </c>
      <c r="Q808" s="217">
        <v>0</v>
      </c>
      <c r="R808" s="217">
        <f>Q808*H808</f>
        <v>0</v>
      </c>
      <c r="S808" s="217">
        <v>0</v>
      </c>
      <c r="T808" s="218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19" t="s">
        <v>260</v>
      </c>
      <c r="AT808" s="219" t="s">
        <v>153</v>
      </c>
      <c r="AU808" s="219" t="s">
        <v>90</v>
      </c>
      <c r="AY808" s="16" t="s">
        <v>150</v>
      </c>
      <c r="BE808" s="220">
        <f>IF(N808="základní",J808,0)</f>
        <v>0</v>
      </c>
      <c r="BF808" s="220">
        <f>IF(N808="snížená",J808,0)</f>
        <v>0</v>
      </c>
      <c r="BG808" s="220">
        <f>IF(N808="zákl. přenesená",J808,0)</f>
        <v>0</v>
      </c>
      <c r="BH808" s="220">
        <f>IF(N808="sníž. přenesená",J808,0)</f>
        <v>0</v>
      </c>
      <c r="BI808" s="220">
        <f>IF(N808="nulová",J808,0)</f>
        <v>0</v>
      </c>
      <c r="BJ808" s="16" t="s">
        <v>21</v>
      </c>
      <c r="BK808" s="220">
        <f>ROUND(I808*H808,2)</f>
        <v>0</v>
      </c>
      <c r="BL808" s="16" t="s">
        <v>260</v>
      </c>
      <c r="BM808" s="219" t="s">
        <v>1087</v>
      </c>
    </row>
    <row r="809" s="13" customFormat="1">
      <c r="A809" s="13"/>
      <c r="B809" s="226"/>
      <c r="C809" s="227"/>
      <c r="D809" s="228" t="s">
        <v>161</v>
      </c>
      <c r="E809" s="229" t="s">
        <v>41</v>
      </c>
      <c r="F809" s="230" t="s">
        <v>1084</v>
      </c>
      <c r="G809" s="227"/>
      <c r="H809" s="231">
        <v>90.629999999999995</v>
      </c>
      <c r="I809" s="232"/>
      <c r="J809" s="227"/>
      <c r="K809" s="227"/>
      <c r="L809" s="233"/>
      <c r="M809" s="234"/>
      <c r="N809" s="235"/>
      <c r="O809" s="235"/>
      <c r="P809" s="235"/>
      <c r="Q809" s="235"/>
      <c r="R809" s="235"/>
      <c r="S809" s="235"/>
      <c r="T809" s="236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37" t="s">
        <v>161</v>
      </c>
      <c r="AU809" s="237" t="s">
        <v>90</v>
      </c>
      <c r="AV809" s="13" t="s">
        <v>90</v>
      </c>
      <c r="AW809" s="13" t="s">
        <v>42</v>
      </c>
      <c r="AX809" s="13" t="s">
        <v>81</v>
      </c>
      <c r="AY809" s="237" t="s">
        <v>150</v>
      </c>
    </row>
    <row r="810" s="13" customFormat="1">
      <c r="A810" s="13"/>
      <c r="B810" s="226"/>
      <c r="C810" s="227"/>
      <c r="D810" s="228" t="s">
        <v>161</v>
      </c>
      <c r="E810" s="229" t="s">
        <v>41</v>
      </c>
      <c r="F810" s="230" t="s">
        <v>1085</v>
      </c>
      <c r="G810" s="227"/>
      <c r="H810" s="231">
        <v>120.224</v>
      </c>
      <c r="I810" s="232"/>
      <c r="J810" s="227"/>
      <c r="K810" s="227"/>
      <c r="L810" s="233"/>
      <c r="M810" s="234"/>
      <c r="N810" s="235"/>
      <c r="O810" s="235"/>
      <c r="P810" s="235"/>
      <c r="Q810" s="235"/>
      <c r="R810" s="235"/>
      <c r="S810" s="235"/>
      <c r="T810" s="23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37" t="s">
        <v>161</v>
      </c>
      <c r="AU810" s="237" t="s">
        <v>90</v>
      </c>
      <c r="AV810" s="13" t="s">
        <v>90</v>
      </c>
      <c r="AW810" s="13" t="s">
        <v>42</v>
      </c>
      <c r="AX810" s="13" t="s">
        <v>81</v>
      </c>
      <c r="AY810" s="237" t="s">
        <v>150</v>
      </c>
    </row>
    <row r="811" s="14" customFormat="1">
      <c r="A811" s="14"/>
      <c r="B811" s="238"/>
      <c r="C811" s="239"/>
      <c r="D811" s="228" t="s">
        <v>161</v>
      </c>
      <c r="E811" s="240" t="s">
        <v>41</v>
      </c>
      <c r="F811" s="241" t="s">
        <v>167</v>
      </c>
      <c r="G811" s="239"/>
      <c r="H811" s="242">
        <v>210.85399999999999</v>
      </c>
      <c r="I811" s="243"/>
      <c r="J811" s="239"/>
      <c r="K811" s="239"/>
      <c r="L811" s="244"/>
      <c r="M811" s="245"/>
      <c r="N811" s="246"/>
      <c r="O811" s="246"/>
      <c r="P811" s="246"/>
      <c r="Q811" s="246"/>
      <c r="R811" s="246"/>
      <c r="S811" s="246"/>
      <c r="T811" s="247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48" t="s">
        <v>161</v>
      </c>
      <c r="AU811" s="248" t="s">
        <v>90</v>
      </c>
      <c r="AV811" s="14" t="s">
        <v>157</v>
      </c>
      <c r="AW811" s="14" t="s">
        <v>42</v>
      </c>
      <c r="AX811" s="14" t="s">
        <v>21</v>
      </c>
      <c r="AY811" s="248" t="s">
        <v>150</v>
      </c>
    </row>
    <row r="812" s="2" customFormat="1" ht="16.5" customHeight="1">
      <c r="A812" s="38"/>
      <c r="B812" s="39"/>
      <c r="C812" s="250" t="s">
        <v>1088</v>
      </c>
      <c r="D812" s="250" t="s">
        <v>707</v>
      </c>
      <c r="E812" s="251" t="s">
        <v>1089</v>
      </c>
      <c r="F812" s="252" t="s">
        <v>1090</v>
      </c>
      <c r="G812" s="253" t="s">
        <v>156</v>
      </c>
      <c r="H812" s="254">
        <v>231.93899999999999</v>
      </c>
      <c r="I812" s="255"/>
      <c r="J812" s="256">
        <f>ROUND(I812*H812,2)</f>
        <v>0</v>
      </c>
      <c r="K812" s="257"/>
      <c r="L812" s="258"/>
      <c r="M812" s="259" t="s">
        <v>41</v>
      </c>
      <c r="N812" s="260" t="s">
        <v>52</v>
      </c>
      <c r="O812" s="84"/>
      <c r="P812" s="217">
        <f>O812*H812</f>
        <v>0</v>
      </c>
      <c r="Q812" s="217">
        <v>0</v>
      </c>
      <c r="R812" s="217">
        <f>Q812*H812</f>
        <v>0</v>
      </c>
      <c r="S812" s="217">
        <v>0</v>
      </c>
      <c r="T812" s="218">
        <f>S812*H812</f>
        <v>0</v>
      </c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R812" s="219" t="s">
        <v>390</v>
      </c>
      <c r="AT812" s="219" t="s">
        <v>707</v>
      </c>
      <c r="AU812" s="219" t="s">
        <v>90</v>
      </c>
      <c r="AY812" s="16" t="s">
        <v>150</v>
      </c>
      <c r="BE812" s="220">
        <f>IF(N812="základní",J812,0)</f>
        <v>0</v>
      </c>
      <c r="BF812" s="220">
        <f>IF(N812="snížená",J812,0)</f>
        <v>0</v>
      </c>
      <c r="BG812" s="220">
        <f>IF(N812="zákl. přenesená",J812,0)</f>
        <v>0</v>
      </c>
      <c r="BH812" s="220">
        <f>IF(N812="sníž. přenesená",J812,0)</f>
        <v>0</v>
      </c>
      <c r="BI812" s="220">
        <f>IF(N812="nulová",J812,0)</f>
        <v>0</v>
      </c>
      <c r="BJ812" s="16" t="s">
        <v>21</v>
      </c>
      <c r="BK812" s="220">
        <f>ROUND(I812*H812,2)</f>
        <v>0</v>
      </c>
      <c r="BL812" s="16" t="s">
        <v>260</v>
      </c>
      <c r="BM812" s="219" t="s">
        <v>1091</v>
      </c>
    </row>
    <row r="813" s="13" customFormat="1">
      <c r="A813" s="13"/>
      <c r="B813" s="226"/>
      <c r="C813" s="227"/>
      <c r="D813" s="228" t="s">
        <v>161</v>
      </c>
      <c r="E813" s="229" t="s">
        <v>41</v>
      </c>
      <c r="F813" s="230" t="s">
        <v>1092</v>
      </c>
      <c r="G813" s="227"/>
      <c r="H813" s="231">
        <v>99.692999999999998</v>
      </c>
      <c r="I813" s="232"/>
      <c r="J813" s="227"/>
      <c r="K813" s="227"/>
      <c r="L813" s="233"/>
      <c r="M813" s="234"/>
      <c r="N813" s="235"/>
      <c r="O813" s="235"/>
      <c r="P813" s="235"/>
      <c r="Q813" s="235"/>
      <c r="R813" s="235"/>
      <c r="S813" s="235"/>
      <c r="T813" s="23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37" t="s">
        <v>161</v>
      </c>
      <c r="AU813" s="237" t="s">
        <v>90</v>
      </c>
      <c r="AV813" s="13" t="s">
        <v>90</v>
      </c>
      <c r="AW813" s="13" t="s">
        <v>42</v>
      </c>
      <c r="AX813" s="13" t="s">
        <v>81</v>
      </c>
      <c r="AY813" s="237" t="s">
        <v>150</v>
      </c>
    </row>
    <row r="814" s="13" customFormat="1">
      <c r="A814" s="13"/>
      <c r="B814" s="226"/>
      <c r="C814" s="227"/>
      <c r="D814" s="228" t="s">
        <v>161</v>
      </c>
      <c r="E814" s="229" t="s">
        <v>41</v>
      </c>
      <c r="F814" s="230" t="s">
        <v>1093</v>
      </c>
      <c r="G814" s="227"/>
      <c r="H814" s="231">
        <v>132.24600000000001</v>
      </c>
      <c r="I814" s="232"/>
      <c r="J814" s="227"/>
      <c r="K814" s="227"/>
      <c r="L814" s="233"/>
      <c r="M814" s="234"/>
      <c r="N814" s="235"/>
      <c r="O814" s="235"/>
      <c r="P814" s="235"/>
      <c r="Q814" s="235"/>
      <c r="R814" s="235"/>
      <c r="S814" s="235"/>
      <c r="T814" s="23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37" t="s">
        <v>161</v>
      </c>
      <c r="AU814" s="237" t="s">
        <v>90</v>
      </c>
      <c r="AV814" s="13" t="s">
        <v>90</v>
      </c>
      <c r="AW814" s="13" t="s">
        <v>42</v>
      </c>
      <c r="AX814" s="13" t="s">
        <v>81</v>
      </c>
      <c r="AY814" s="237" t="s">
        <v>150</v>
      </c>
    </row>
    <row r="815" s="14" customFormat="1">
      <c r="A815" s="14"/>
      <c r="B815" s="238"/>
      <c r="C815" s="239"/>
      <c r="D815" s="228" t="s">
        <v>161</v>
      </c>
      <c r="E815" s="240" t="s">
        <v>41</v>
      </c>
      <c r="F815" s="241" t="s">
        <v>167</v>
      </c>
      <c r="G815" s="239"/>
      <c r="H815" s="242">
        <v>231.93900000000002</v>
      </c>
      <c r="I815" s="243"/>
      <c r="J815" s="239"/>
      <c r="K815" s="239"/>
      <c r="L815" s="244"/>
      <c r="M815" s="245"/>
      <c r="N815" s="246"/>
      <c r="O815" s="246"/>
      <c r="P815" s="246"/>
      <c r="Q815" s="246"/>
      <c r="R815" s="246"/>
      <c r="S815" s="246"/>
      <c r="T815" s="247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48" t="s">
        <v>161</v>
      </c>
      <c r="AU815" s="248" t="s">
        <v>90</v>
      </c>
      <c r="AV815" s="14" t="s">
        <v>157</v>
      </c>
      <c r="AW815" s="14" t="s">
        <v>42</v>
      </c>
      <c r="AX815" s="14" t="s">
        <v>21</v>
      </c>
      <c r="AY815" s="248" t="s">
        <v>150</v>
      </c>
    </row>
    <row r="816" s="2" customFormat="1" ht="16.5" customHeight="1">
      <c r="A816" s="38"/>
      <c r="B816" s="39"/>
      <c r="C816" s="207" t="s">
        <v>1094</v>
      </c>
      <c r="D816" s="207" t="s">
        <v>153</v>
      </c>
      <c r="E816" s="208" t="s">
        <v>1095</v>
      </c>
      <c r="F816" s="209" t="s">
        <v>803</v>
      </c>
      <c r="G816" s="210" t="s">
        <v>834</v>
      </c>
      <c r="H816" s="261"/>
      <c r="I816" s="212"/>
      <c r="J816" s="213">
        <f>ROUND(I816*H816,2)</f>
        <v>0</v>
      </c>
      <c r="K816" s="214"/>
      <c r="L816" s="44"/>
      <c r="M816" s="215" t="s">
        <v>41</v>
      </c>
      <c r="N816" s="216" t="s">
        <v>52</v>
      </c>
      <c r="O816" s="84"/>
      <c r="P816" s="217">
        <f>O816*H816</f>
        <v>0</v>
      </c>
      <c r="Q816" s="217">
        <v>0</v>
      </c>
      <c r="R816" s="217">
        <f>Q816*H816</f>
        <v>0</v>
      </c>
      <c r="S816" s="217">
        <v>0</v>
      </c>
      <c r="T816" s="218">
        <f>S816*H816</f>
        <v>0</v>
      </c>
      <c r="U816" s="38"/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  <c r="AR816" s="219" t="s">
        <v>260</v>
      </c>
      <c r="AT816" s="219" t="s">
        <v>153</v>
      </c>
      <c r="AU816" s="219" t="s">
        <v>90</v>
      </c>
      <c r="AY816" s="16" t="s">
        <v>150</v>
      </c>
      <c r="BE816" s="220">
        <f>IF(N816="základní",J816,0)</f>
        <v>0</v>
      </c>
      <c r="BF816" s="220">
        <f>IF(N816="snížená",J816,0)</f>
        <v>0</v>
      </c>
      <c r="BG816" s="220">
        <f>IF(N816="zákl. přenesená",J816,0)</f>
        <v>0</v>
      </c>
      <c r="BH816" s="220">
        <f>IF(N816="sníž. přenesená",J816,0)</f>
        <v>0</v>
      </c>
      <c r="BI816" s="220">
        <f>IF(N816="nulová",J816,0)</f>
        <v>0</v>
      </c>
      <c r="BJ816" s="16" t="s">
        <v>21</v>
      </c>
      <c r="BK816" s="220">
        <f>ROUND(I816*H816,2)</f>
        <v>0</v>
      </c>
      <c r="BL816" s="16" t="s">
        <v>260</v>
      </c>
      <c r="BM816" s="219" t="s">
        <v>1096</v>
      </c>
    </row>
    <row r="817" s="13" customFormat="1">
      <c r="A817" s="13"/>
      <c r="B817" s="226"/>
      <c r="C817" s="227"/>
      <c r="D817" s="228" t="s">
        <v>161</v>
      </c>
      <c r="E817" s="229" t="s">
        <v>41</v>
      </c>
      <c r="F817" s="230" t="s">
        <v>885</v>
      </c>
      <c r="G817" s="227"/>
      <c r="H817" s="231">
        <v>0.059999999999999998</v>
      </c>
      <c r="I817" s="232"/>
      <c r="J817" s="227"/>
      <c r="K817" s="227"/>
      <c r="L817" s="233"/>
      <c r="M817" s="234"/>
      <c r="N817" s="235"/>
      <c r="O817" s="235"/>
      <c r="P817" s="235"/>
      <c r="Q817" s="235"/>
      <c r="R817" s="235"/>
      <c r="S817" s="235"/>
      <c r="T817" s="23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37" t="s">
        <v>161</v>
      </c>
      <c r="AU817" s="237" t="s">
        <v>90</v>
      </c>
      <c r="AV817" s="13" t="s">
        <v>90</v>
      </c>
      <c r="AW817" s="13" t="s">
        <v>42</v>
      </c>
      <c r="AX817" s="13" t="s">
        <v>81</v>
      </c>
      <c r="AY817" s="237" t="s">
        <v>150</v>
      </c>
    </row>
    <row r="818" s="14" customFormat="1">
      <c r="A818" s="14"/>
      <c r="B818" s="238"/>
      <c r="C818" s="239"/>
      <c r="D818" s="228" t="s">
        <v>161</v>
      </c>
      <c r="E818" s="240" t="s">
        <v>41</v>
      </c>
      <c r="F818" s="241" t="s">
        <v>167</v>
      </c>
      <c r="G818" s="239"/>
      <c r="H818" s="242">
        <v>0.059999999999999998</v>
      </c>
      <c r="I818" s="243"/>
      <c r="J818" s="239"/>
      <c r="K818" s="239"/>
      <c r="L818" s="244"/>
      <c r="M818" s="245"/>
      <c r="N818" s="246"/>
      <c r="O818" s="246"/>
      <c r="P818" s="246"/>
      <c r="Q818" s="246"/>
      <c r="R818" s="246"/>
      <c r="S818" s="246"/>
      <c r="T818" s="247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48" t="s">
        <v>161</v>
      </c>
      <c r="AU818" s="248" t="s">
        <v>90</v>
      </c>
      <c r="AV818" s="14" t="s">
        <v>157</v>
      </c>
      <c r="AW818" s="14" t="s">
        <v>42</v>
      </c>
      <c r="AX818" s="14" t="s">
        <v>21</v>
      </c>
      <c r="AY818" s="248" t="s">
        <v>150</v>
      </c>
    </row>
    <row r="819" s="12" customFormat="1" ht="22.8" customHeight="1">
      <c r="A819" s="12"/>
      <c r="B819" s="191"/>
      <c r="C819" s="192"/>
      <c r="D819" s="193" t="s">
        <v>80</v>
      </c>
      <c r="E819" s="205" t="s">
        <v>1097</v>
      </c>
      <c r="F819" s="205" t="s">
        <v>1098</v>
      </c>
      <c r="G819" s="192"/>
      <c r="H819" s="192"/>
      <c r="I819" s="195"/>
      <c r="J819" s="206">
        <f>BK819</f>
        <v>0</v>
      </c>
      <c r="K819" s="192"/>
      <c r="L819" s="197"/>
      <c r="M819" s="198"/>
      <c r="N819" s="199"/>
      <c r="O819" s="199"/>
      <c r="P819" s="200">
        <f>SUM(P820:P835)</f>
        <v>0</v>
      </c>
      <c r="Q819" s="199"/>
      <c r="R819" s="200">
        <f>SUM(R820:R835)</f>
        <v>0</v>
      </c>
      <c r="S819" s="199"/>
      <c r="T819" s="201">
        <f>SUM(T820:T835)</f>
        <v>0</v>
      </c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R819" s="202" t="s">
        <v>90</v>
      </c>
      <c r="AT819" s="203" t="s">
        <v>80</v>
      </c>
      <c r="AU819" s="203" t="s">
        <v>21</v>
      </c>
      <c r="AY819" s="202" t="s">
        <v>150</v>
      </c>
      <c r="BK819" s="204">
        <f>SUM(BK820:BK835)</f>
        <v>0</v>
      </c>
    </row>
    <row r="820" s="2" customFormat="1" ht="24.15" customHeight="1">
      <c r="A820" s="38"/>
      <c r="B820" s="39"/>
      <c r="C820" s="207" t="s">
        <v>1099</v>
      </c>
      <c r="D820" s="207" t="s">
        <v>153</v>
      </c>
      <c r="E820" s="208" t="s">
        <v>1100</v>
      </c>
      <c r="F820" s="209" t="s">
        <v>1101</v>
      </c>
      <c r="G820" s="210" t="s">
        <v>156</v>
      </c>
      <c r="H820" s="211">
        <v>171.37000000000001</v>
      </c>
      <c r="I820" s="212"/>
      <c r="J820" s="213">
        <f>ROUND(I820*H820,2)</f>
        <v>0</v>
      </c>
      <c r="K820" s="214"/>
      <c r="L820" s="44"/>
      <c r="M820" s="215" t="s">
        <v>41</v>
      </c>
      <c r="N820" s="216" t="s">
        <v>52</v>
      </c>
      <c r="O820" s="84"/>
      <c r="P820" s="217">
        <f>O820*H820</f>
        <v>0</v>
      </c>
      <c r="Q820" s="217">
        <v>0</v>
      </c>
      <c r="R820" s="217">
        <f>Q820*H820</f>
        <v>0</v>
      </c>
      <c r="S820" s="217">
        <v>0</v>
      </c>
      <c r="T820" s="218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19" t="s">
        <v>260</v>
      </c>
      <c r="AT820" s="219" t="s">
        <v>153</v>
      </c>
      <c r="AU820" s="219" t="s">
        <v>90</v>
      </c>
      <c r="AY820" s="16" t="s">
        <v>150</v>
      </c>
      <c r="BE820" s="220">
        <f>IF(N820="základní",J820,0)</f>
        <v>0</v>
      </c>
      <c r="BF820" s="220">
        <f>IF(N820="snížená",J820,0)</f>
        <v>0</v>
      </c>
      <c r="BG820" s="220">
        <f>IF(N820="zákl. přenesená",J820,0)</f>
        <v>0</v>
      </c>
      <c r="BH820" s="220">
        <f>IF(N820="sníž. přenesená",J820,0)</f>
        <v>0</v>
      </c>
      <c r="BI820" s="220">
        <f>IF(N820="nulová",J820,0)</f>
        <v>0</v>
      </c>
      <c r="BJ820" s="16" t="s">
        <v>21</v>
      </c>
      <c r="BK820" s="220">
        <f>ROUND(I820*H820,2)</f>
        <v>0</v>
      </c>
      <c r="BL820" s="16" t="s">
        <v>260</v>
      </c>
      <c r="BM820" s="219" t="s">
        <v>1102</v>
      </c>
    </row>
    <row r="821" s="13" customFormat="1">
      <c r="A821" s="13"/>
      <c r="B821" s="226"/>
      <c r="C821" s="227"/>
      <c r="D821" s="228" t="s">
        <v>161</v>
      </c>
      <c r="E821" s="229" t="s">
        <v>41</v>
      </c>
      <c r="F821" s="230" t="s">
        <v>1103</v>
      </c>
      <c r="G821" s="227"/>
      <c r="H821" s="231">
        <v>86.129999999999995</v>
      </c>
      <c r="I821" s="232"/>
      <c r="J821" s="227"/>
      <c r="K821" s="227"/>
      <c r="L821" s="233"/>
      <c r="M821" s="234"/>
      <c r="N821" s="235"/>
      <c r="O821" s="235"/>
      <c r="P821" s="235"/>
      <c r="Q821" s="235"/>
      <c r="R821" s="235"/>
      <c r="S821" s="235"/>
      <c r="T821" s="23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37" t="s">
        <v>161</v>
      </c>
      <c r="AU821" s="237" t="s">
        <v>90</v>
      </c>
      <c r="AV821" s="13" t="s">
        <v>90</v>
      </c>
      <c r="AW821" s="13" t="s">
        <v>42</v>
      </c>
      <c r="AX821" s="13" t="s">
        <v>81</v>
      </c>
      <c r="AY821" s="237" t="s">
        <v>150</v>
      </c>
    </row>
    <row r="822" s="13" customFormat="1">
      <c r="A822" s="13"/>
      <c r="B822" s="226"/>
      <c r="C822" s="227"/>
      <c r="D822" s="228" t="s">
        <v>161</v>
      </c>
      <c r="E822" s="229" t="s">
        <v>41</v>
      </c>
      <c r="F822" s="230" t="s">
        <v>1104</v>
      </c>
      <c r="G822" s="227"/>
      <c r="H822" s="231">
        <v>85.239999999999995</v>
      </c>
      <c r="I822" s="232"/>
      <c r="J822" s="227"/>
      <c r="K822" s="227"/>
      <c r="L822" s="233"/>
      <c r="M822" s="234"/>
      <c r="N822" s="235"/>
      <c r="O822" s="235"/>
      <c r="P822" s="235"/>
      <c r="Q822" s="235"/>
      <c r="R822" s="235"/>
      <c r="S822" s="235"/>
      <c r="T822" s="23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37" t="s">
        <v>161</v>
      </c>
      <c r="AU822" s="237" t="s">
        <v>90</v>
      </c>
      <c r="AV822" s="13" t="s">
        <v>90</v>
      </c>
      <c r="AW822" s="13" t="s">
        <v>42</v>
      </c>
      <c r="AX822" s="13" t="s">
        <v>81</v>
      </c>
      <c r="AY822" s="237" t="s">
        <v>150</v>
      </c>
    </row>
    <row r="823" s="14" customFormat="1">
      <c r="A823" s="14"/>
      <c r="B823" s="238"/>
      <c r="C823" s="239"/>
      <c r="D823" s="228" t="s">
        <v>161</v>
      </c>
      <c r="E823" s="240" t="s">
        <v>41</v>
      </c>
      <c r="F823" s="241" t="s">
        <v>167</v>
      </c>
      <c r="G823" s="239"/>
      <c r="H823" s="242">
        <v>171.37000000000001</v>
      </c>
      <c r="I823" s="243"/>
      <c r="J823" s="239"/>
      <c r="K823" s="239"/>
      <c r="L823" s="244"/>
      <c r="M823" s="245"/>
      <c r="N823" s="246"/>
      <c r="O823" s="246"/>
      <c r="P823" s="246"/>
      <c r="Q823" s="246"/>
      <c r="R823" s="246"/>
      <c r="S823" s="246"/>
      <c r="T823" s="247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48" t="s">
        <v>161</v>
      </c>
      <c r="AU823" s="248" t="s">
        <v>90</v>
      </c>
      <c r="AV823" s="14" t="s">
        <v>157</v>
      </c>
      <c r="AW823" s="14" t="s">
        <v>42</v>
      </c>
      <c r="AX823" s="14" t="s">
        <v>21</v>
      </c>
      <c r="AY823" s="248" t="s">
        <v>150</v>
      </c>
    </row>
    <row r="824" s="2" customFormat="1" ht="24.15" customHeight="1">
      <c r="A824" s="38"/>
      <c r="B824" s="39"/>
      <c r="C824" s="207" t="s">
        <v>1105</v>
      </c>
      <c r="D824" s="207" t="s">
        <v>153</v>
      </c>
      <c r="E824" s="208" t="s">
        <v>1106</v>
      </c>
      <c r="F824" s="209" t="s">
        <v>1107</v>
      </c>
      <c r="G824" s="210" t="s">
        <v>156</v>
      </c>
      <c r="H824" s="211">
        <v>171.37000000000001</v>
      </c>
      <c r="I824" s="212"/>
      <c r="J824" s="213">
        <f>ROUND(I824*H824,2)</f>
        <v>0</v>
      </c>
      <c r="K824" s="214"/>
      <c r="L824" s="44"/>
      <c r="M824" s="215" t="s">
        <v>41</v>
      </c>
      <c r="N824" s="216" t="s">
        <v>52</v>
      </c>
      <c r="O824" s="84"/>
      <c r="P824" s="217">
        <f>O824*H824</f>
        <v>0</v>
      </c>
      <c r="Q824" s="217">
        <v>0</v>
      </c>
      <c r="R824" s="217">
        <f>Q824*H824</f>
        <v>0</v>
      </c>
      <c r="S824" s="217">
        <v>0</v>
      </c>
      <c r="T824" s="218">
        <f>S824*H824</f>
        <v>0</v>
      </c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R824" s="219" t="s">
        <v>260</v>
      </c>
      <c r="AT824" s="219" t="s">
        <v>153</v>
      </c>
      <c r="AU824" s="219" t="s">
        <v>90</v>
      </c>
      <c r="AY824" s="16" t="s">
        <v>150</v>
      </c>
      <c r="BE824" s="220">
        <f>IF(N824="základní",J824,0)</f>
        <v>0</v>
      </c>
      <c r="BF824" s="220">
        <f>IF(N824="snížená",J824,0)</f>
        <v>0</v>
      </c>
      <c r="BG824" s="220">
        <f>IF(N824="zákl. přenesená",J824,0)</f>
        <v>0</v>
      </c>
      <c r="BH824" s="220">
        <f>IF(N824="sníž. přenesená",J824,0)</f>
        <v>0</v>
      </c>
      <c r="BI824" s="220">
        <f>IF(N824="nulová",J824,0)</f>
        <v>0</v>
      </c>
      <c r="BJ824" s="16" t="s">
        <v>21</v>
      </c>
      <c r="BK824" s="220">
        <f>ROUND(I824*H824,2)</f>
        <v>0</v>
      </c>
      <c r="BL824" s="16" t="s">
        <v>260</v>
      </c>
      <c r="BM824" s="219" t="s">
        <v>1108</v>
      </c>
    </row>
    <row r="825" s="2" customFormat="1">
      <c r="A825" s="38"/>
      <c r="B825" s="39"/>
      <c r="C825" s="40"/>
      <c r="D825" s="221" t="s">
        <v>159</v>
      </c>
      <c r="E825" s="40"/>
      <c r="F825" s="222" t="s">
        <v>1109</v>
      </c>
      <c r="G825" s="40"/>
      <c r="H825" s="40"/>
      <c r="I825" s="223"/>
      <c r="J825" s="40"/>
      <c r="K825" s="40"/>
      <c r="L825" s="44"/>
      <c r="M825" s="224"/>
      <c r="N825" s="225"/>
      <c r="O825" s="84"/>
      <c r="P825" s="84"/>
      <c r="Q825" s="84"/>
      <c r="R825" s="84"/>
      <c r="S825" s="84"/>
      <c r="T825" s="85"/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T825" s="16" t="s">
        <v>159</v>
      </c>
      <c r="AU825" s="16" t="s">
        <v>90</v>
      </c>
    </row>
    <row r="826" s="13" customFormat="1">
      <c r="A826" s="13"/>
      <c r="B826" s="226"/>
      <c r="C826" s="227"/>
      <c r="D826" s="228" t="s">
        <v>161</v>
      </c>
      <c r="E826" s="229" t="s">
        <v>41</v>
      </c>
      <c r="F826" s="230" t="s">
        <v>1110</v>
      </c>
      <c r="G826" s="227"/>
      <c r="H826" s="231">
        <v>86.129999999999995</v>
      </c>
      <c r="I826" s="232"/>
      <c r="J826" s="227"/>
      <c r="K826" s="227"/>
      <c r="L826" s="233"/>
      <c r="M826" s="234"/>
      <c r="N826" s="235"/>
      <c r="O826" s="235"/>
      <c r="P826" s="235"/>
      <c r="Q826" s="235"/>
      <c r="R826" s="235"/>
      <c r="S826" s="235"/>
      <c r="T826" s="236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37" t="s">
        <v>161</v>
      </c>
      <c r="AU826" s="237" t="s">
        <v>90</v>
      </c>
      <c r="AV826" s="13" t="s">
        <v>90</v>
      </c>
      <c r="AW826" s="13" t="s">
        <v>42</v>
      </c>
      <c r="AX826" s="13" t="s">
        <v>81</v>
      </c>
      <c r="AY826" s="237" t="s">
        <v>150</v>
      </c>
    </row>
    <row r="827" s="13" customFormat="1">
      <c r="A827" s="13"/>
      <c r="B827" s="226"/>
      <c r="C827" s="227"/>
      <c r="D827" s="228" t="s">
        <v>161</v>
      </c>
      <c r="E827" s="229" t="s">
        <v>41</v>
      </c>
      <c r="F827" s="230" t="s">
        <v>1111</v>
      </c>
      <c r="G827" s="227"/>
      <c r="H827" s="231">
        <v>85.239999999999995</v>
      </c>
      <c r="I827" s="232"/>
      <c r="J827" s="227"/>
      <c r="K827" s="227"/>
      <c r="L827" s="233"/>
      <c r="M827" s="234"/>
      <c r="N827" s="235"/>
      <c r="O827" s="235"/>
      <c r="P827" s="235"/>
      <c r="Q827" s="235"/>
      <c r="R827" s="235"/>
      <c r="S827" s="235"/>
      <c r="T827" s="23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37" t="s">
        <v>161</v>
      </c>
      <c r="AU827" s="237" t="s">
        <v>90</v>
      </c>
      <c r="AV827" s="13" t="s">
        <v>90</v>
      </c>
      <c r="AW827" s="13" t="s">
        <v>42</v>
      </c>
      <c r="AX827" s="13" t="s">
        <v>81</v>
      </c>
      <c r="AY827" s="237" t="s">
        <v>150</v>
      </c>
    </row>
    <row r="828" s="14" customFormat="1">
      <c r="A828" s="14"/>
      <c r="B828" s="238"/>
      <c r="C828" s="239"/>
      <c r="D828" s="228" t="s">
        <v>161</v>
      </c>
      <c r="E828" s="240" t="s">
        <v>41</v>
      </c>
      <c r="F828" s="241" t="s">
        <v>167</v>
      </c>
      <c r="G828" s="239"/>
      <c r="H828" s="242">
        <v>171.37000000000001</v>
      </c>
      <c r="I828" s="243"/>
      <c r="J828" s="239"/>
      <c r="K828" s="239"/>
      <c r="L828" s="244"/>
      <c r="M828" s="245"/>
      <c r="N828" s="246"/>
      <c r="O828" s="246"/>
      <c r="P828" s="246"/>
      <c r="Q828" s="246"/>
      <c r="R828" s="246"/>
      <c r="S828" s="246"/>
      <c r="T828" s="247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48" t="s">
        <v>161</v>
      </c>
      <c r="AU828" s="248" t="s">
        <v>90</v>
      </c>
      <c r="AV828" s="14" t="s">
        <v>157</v>
      </c>
      <c r="AW828" s="14" t="s">
        <v>42</v>
      </c>
      <c r="AX828" s="14" t="s">
        <v>21</v>
      </c>
      <c r="AY828" s="248" t="s">
        <v>150</v>
      </c>
    </row>
    <row r="829" s="2" customFormat="1" ht="16.5" customHeight="1">
      <c r="A829" s="38"/>
      <c r="B829" s="39"/>
      <c r="C829" s="250" t="s">
        <v>1112</v>
      </c>
      <c r="D829" s="250" t="s">
        <v>707</v>
      </c>
      <c r="E829" s="251" t="s">
        <v>1113</v>
      </c>
      <c r="F829" s="252" t="s">
        <v>1114</v>
      </c>
      <c r="G829" s="253" t="s">
        <v>156</v>
      </c>
      <c r="H829" s="254">
        <v>178.63999999999999</v>
      </c>
      <c r="I829" s="255"/>
      <c r="J829" s="256">
        <f>ROUND(I829*H829,2)</f>
        <v>0</v>
      </c>
      <c r="K829" s="257"/>
      <c r="L829" s="258"/>
      <c r="M829" s="259" t="s">
        <v>41</v>
      </c>
      <c r="N829" s="260" t="s">
        <v>52</v>
      </c>
      <c r="O829" s="84"/>
      <c r="P829" s="217">
        <f>O829*H829</f>
        <v>0</v>
      </c>
      <c r="Q829" s="217">
        <v>0</v>
      </c>
      <c r="R829" s="217">
        <f>Q829*H829</f>
        <v>0</v>
      </c>
      <c r="S829" s="217">
        <v>0</v>
      </c>
      <c r="T829" s="218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219" t="s">
        <v>390</v>
      </c>
      <c r="AT829" s="219" t="s">
        <v>707</v>
      </c>
      <c r="AU829" s="219" t="s">
        <v>90</v>
      </c>
      <c r="AY829" s="16" t="s">
        <v>150</v>
      </c>
      <c r="BE829" s="220">
        <f>IF(N829="základní",J829,0)</f>
        <v>0</v>
      </c>
      <c r="BF829" s="220">
        <f>IF(N829="snížená",J829,0)</f>
        <v>0</v>
      </c>
      <c r="BG829" s="220">
        <f>IF(N829="zákl. přenesená",J829,0)</f>
        <v>0</v>
      </c>
      <c r="BH829" s="220">
        <f>IF(N829="sníž. přenesená",J829,0)</f>
        <v>0</v>
      </c>
      <c r="BI829" s="220">
        <f>IF(N829="nulová",J829,0)</f>
        <v>0</v>
      </c>
      <c r="BJ829" s="16" t="s">
        <v>21</v>
      </c>
      <c r="BK829" s="220">
        <f>ROUND(I829*H829,2)</f>
        <v>0</v>
      </c>
      <c r="BL829" s="16" t="s">
        <v>260</v>
      </c>
      <c r="BM829" s="219" t="s">
        <v>1115</v>
      </c>
    </row>
    <row r="830" s="13" customFormat="1">
      <c r="A830" s="13"/>
      <c r="B830" s="226"/>
      <c r="C830" s="227"/>
      <c r="D830" s="228" t="s">
        <v>161</v>
      </c>
      <c r="E830" s="229" t="s">
        <v>41</v>
      </c>
      <c r="F830" s="230" t="s">
        <v>1110</v>
      </c>
      <c r="G830" s="227"/>
      <c r="H830" s="231">
        <v>86.129999999999995</v>
      </c>
      <c r="I830" s="232"/>
      <c r="J830" s="227"/>
      <c r="K830" s="227"/>
      <c r="L830" s="233"/>
      <c r="M830" s="234"/>
      <c r="N830" s="235"/>
      <c r="O830" s="235"/>
      <c r="P830" s="235"/>
      <c r="Q830" s="235"/>
      <c r="R830" s="235"/>
      <c r="S830" s="235"/>
      <c r="T830" s="23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37" t="s">
        <v>161</v>
      </c>
      <c r="AU830" s="237" t="s">
        <v>90</v>
      </c>
      <c r="AV830" s="13" t="s">
        <v>90</v>
      </c>
      <c r="AW830" s="13" t="s">
        <v>42</v>
      </c>
      <c r="AX830" s="13" t="s">
        <v>81</v>
      </c>
      <c r="AY830" s="237" t="s">
        <v>150</v>
      </c>
    </row>
    <row r="831" s="13" customFormat="1">
      <c r="A831" s="13"/>
      <c r="B831" s="226"/>
      <c r="C831" s="227"/>
      <c r="D831" s="228" t="s">
        <v>161</v>
      </c>
      <c r="E831" s="229" t="s">
        <v>41</v>
      </c>
      <c r="F831" s="230" t="s">
        <v>1116</v>
      </c>
      <c r="G831" s="227"/>
      <c r="H831" s="231">
        <v>92.510000000000005</v>
      </c>
      <c r="I831" s="232"/>
      <c r="J831" s="227"/>
      <c r="K831" s="227"/>
      <c r="L831" s="233"/>
      <c r="M831" s="234"/>
      <c r="N831" s="235"/>
      <c r="O831" s="235"/>
      <c r="P831" s="235"/>
      <c r="Q831" s="235"/>
      <c r="R831" s="235"/>
      <c r="S831" s="235"/>
      <c r="T831" s="23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37" t="s">
        <v>161</v>
      </c>
      <c r="AU831" s="237" t="s">
        <v>90</v>
      </c>
      <c r="AV831" s="13" t="s">
        <v>90</v>
      </c>
      <c r="AW831" s="13" t="s">
        <v>42</v>
      </c>
      <c r="AX831" s="13" t="s">
        <v>81</v>
      </c>
      <c r="AY831" s="237" t="s">
        <v>150</v>
      </c>
    </row>
    <row r="832" s="14" customFormat="1">
      <c r="A832" s="14"/>
      <c r="B832" s="238"/>
      <c r="C832" s="239"/>
      <c r="D832" s="228" t="s">
        <v>161</v>
      </c>
      <c r="E832" s="240" t="s">
        <v>41</v>
      </c>
      <c r="F832" s="241" t="s">
        <v>167</v>
      </c>
      <c r="G832" s="239"/>
      <c r="H832" s="242">
        <v>178.63999999999999</v>
      </c>
      <c r="I832" s="243"/>
      <c r="J832" s="239"/>
      <c r="K832" s="239"/>
      <c r="L832" s="244"/>
      <c r="M832" s="245"/>
      <c r="N832" s="246"/>
      <c r="O832" s="246"/>
      <c r="P832" s="246"/>
      <c r="Q832" s="246"/>
      <c r="R832" s="246"/>
      <c r="S832" s="246"/>
      <c r="T832" s="247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48" t="s">
        <v>161</v>
      </c>
      <c r="AU832" s="248" t="s">
        <v>90</v>
      </c>
      <c r="AV832" s="14" t="s">
        <v>157</v>
      </c>
      <c r="AW832" s="14" t="s">
        <v>42</v>
      </c>
      <c r="AX832" s="14" t="s">
        <v>21</v>
      </c>
      <c r="AY832" s="248" t="s">
        <v>150</v>
      </c>
    </row>
    <row r="833" s="2" customFormat="1" ht="16.5" customHeight="1">
      <c r="A833" s="38"/>
      <c r="B833" s="39"/>
      <c r="C833" s="207" t="s">
        <v>1117</v>
      </c>
      <c r="D833" s="207" t="s">
        <v>153</v>
      </c>
      <c r="E833" s="208" t="s">
        <v>1113</v>
      </c>
      <c r="F833" s="209" t="s">
        <v>803</v>
      </c>
      <c r="G833" s="210" t="s">
        <v>834</v>
      </c>
      <c r="H833" s="261"/>
      <c r="I833" s="212"/>
      <c r="J833" s="213">
        <f>ROUND(I833*H833,2)</f>
        <v>0</v>
      </c>
      <c r="K833" s="214"/>
      <c r="L833" s="44"/>
      <c r="M833" s="215" t="s">
        <v>41</v>
      </c>
      <c r="N833" s="216" t="s">
        <v>52</v>
      </c>
      <c r="O833" s="84"/>
      <c r="P833" s="217">
        <f>O833*H833</f>
        <v>0</v>
      </c>
      <c r="Q833" s="217">
        <v>0</v>
      </c>
      <c r="R833" s="217">
        <f>Q833*H833</f>
        <v>0</v>
      </c>
      <c r="S833" s="217">
        <v>0</v>
      </c>
      <c r="T833" s="218">
        <f>S833*H833</f>
        <v>0</v>
      </c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R833" s="219" t="s">
        <v>260</v>
      </c>
      <c r="AT833" s="219" t="s">
        <v>153</v>
      </c>
      <c r="AU833" s="219" t="s">
        <v>90</v>
      </c>
      <c r="AY833" s="16" t="s">
        <v>150</v>
      </c>
      <c r="BE833" s="220">
        <f>IF(N833="základní",J833,0)</f>
        <v>0</v>
      </c>
      <c r="BF833" s="220">
        <f>IF(N833="snížená",J833,0)</f>
        <v>0</v>
      </c>
      <c r="BG833" s="220">
        <f>IF(N833="zákl. přenesená",J833,0)</f>
        <v>0</v>
      </c>
      <c r="BH833" s="220">
        <f>IF(N833="sníž. přenesená",J833,0)</f>
        <v>0</v>
      </c>
      <c r="BI833" s="220">
        <f>IF(N833="nulová",J833,0)</f>
        <v>0</v>
      </c>
      <c r="BJ833" s="16" t="s">
        <v>21</v>
      </c>
      <c r="BK833" s="220">
        <f>ROUND(I833*H833,2)</f>
        <v>0</v>
      </c>
      <c r="BL833" s="16" t="s">
        <v>260</v>
      </c>
      <c r="BM833" s="219" t="s">
        <v>1118</v>
      </c>
    </row>
    <row r="834" s="13" customFormat="1">
      <c r="A834" s="13"/>
      <c r="B834" s="226"/>
      <c r="C834" s="227"/>
      <c r="D834" s="228" t="s">
        <v>161</v>
      </c>
      <c r="E834" s="229" t="s">
        <v>41</v>
      </c>
      <c r="F834" s="230" t="s">
        <v>836</v>
      </c>
      <c r="G834" s="227"/>
      <c r="H834" s="231">
        <v>0.040000000000000001</v>
      </c>
      <c r="I834" s="232"/>
      <c r="J834" s="227"/>
      <c r="K834" s="227"/>
      <c r="L834" s="233"/>
      <c r="M834" s="234"/>
      <c r="N834" s="235"/>
      <c r="O834" s="235"/>
      <c r="P834" s="235"/>
      <c r="Q834" s="235"/>
      <c r="R834" s="235"/>
      <c r="S834" s="235"/>
      <c r="T834" s="23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37" t="s">
        <v>161</v>
      </c>
      <c r="AU834" s="237" t="s">
        <v>90</v>
      </c>
      <c r="AV834" s="13" t="s">
        <v>90</v>
      </c>
      <c r="AW834" s="13" t="s">
        <v>42</v>
      </c>
      <c r="AX834" s="13" t="s">
        <v>81</v>
      </c>
      <c r="AY834" s="237" t="s">
        <v>150</v>
      </c>
    </row>
    <row r="835" s="14" customFormat="1">
      <c r="A835" s="14"/>
      <c r="B835" s="238"/>
      <c r="C835" s="239"/>
      <c r="D835" s="228" t="s">
        <v>161</v>
      </c>
      <c r="E835" s="240" t="s">
        <v>41</v>
      </c>
      <c r="F835" s="241" t="s">
        <v>167</v>
      </c>
      <c r="G835" s="239"/>
      <c r="H835" s="242">
        <v>0.040000000000000001</v>
      </c>
      <c r="I835" s="243"/>
      <c r="J835" s="239"/>
      <c r="K835" s="239"/>
      <c r="L835" s="244"/>
      <c r="M835" s="245"/>
      <c r="N835" s="246"/>
      <c r="O835" s="246"/>
      <c r="P835" s="246"/>
      <c r="Q835" s="246"/>
      <c r="R835" s="246"/>
      <c r="S835" s="246"/>
      <c r="T835" s="247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48" t="s">
        <v>161</v>
      </c>
      <c r="AU835" s="248" t="s">
        <v>90</v>
      </c>
      <c r="AV835" s="14" t="s">
        <v>157</v>
      </c>
      <c r="AW835" s="14" t="s">
        <v>42</v>
      </c>
      <c r="AX835" s="14" t="s">
        <v>21</v>
      </c>
      <c r="AY835" s="248" t="s">
        <v>150</v>
      </c>
    </row>
    <row r="836" s="12" customFormat="1" ht="22.8" customHeight="1">
      <c r="A836" s="12"/>
      <c r="B836" s="191"/>
      <c r="C836" s="192"/>
      <c r="D836" s="193" t="s">
        <v>80</v>
      </c>
      <c r="E836" s="205" t="s">
        <v>1119</v>
      </c>
      <c r="F836" s="205" t="s">
        <v>1120</v>
      </c>
      <c r="G836" s="192"/>
      <c r="H836" s="192"/>
      <c r="I836" s="195"/>
      <c r="J836" s="206">
        <f>BK836</f>
        <v>0</v>
      </c>
      <c r="K836" s="192"/>
      <c r="L836" s="197"/>
      <c r="M836" s="198"/>
      <c r="N836" s="199"/>
      <c r="O836" s="199"/>
      <c r="P836" s="200">
        <f>SUM(P837:P843)</f>
        <v>0</v>
      </c>
      <c r="Q836" s="199"/>
      <c r="R836" s="200">
        <f>SUM(R837:R843)</f>
        <v>0.34839587999999994</v>
      </c>
      <c r="S836" s="199"/>
      <c r="T836" s="201">
        <f>SUM(T837:T843)</f>
        <v>0</v>
      </c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R836" s="202" t="s">
        <v>90</v>
      </c>
      <c r="AT836" s="203" t="s">
        <v>80</v>
      </c>
      <c r="AU836" s="203" t="s">
        <v>21</v>
      </c>
      <c r="AY836" s="202" t="s">
        <v>150</v>
      </c>
      <c r="BK836" s="204">
        <f>SUM(BK837:BK843)</f>
        <v>0</v>
      </c>
    </row>
    <row r="837" s="2" customFormat="1" ht="33" customHeight="1">
      <c r="A837" s="38"/>
      <c r="B837" s="39"/>
      <c r="C837" s="207" t="s">
        <v>1121</v>
      </c>
      <c r="D837" s="207" t="s">
        <v>153</v>
      </c>
      <c r="E837" s="208" t="s">
        <v>1122</v>
      </c>
      <c r="F837" s="209" t="s">
        <v>1123</v>
      </c>
      <c r="G837" s="210" t="s">
        <v>156</v>
      </c>
      <c r="H837" s="211">
        <v>1244.271</v>
      </c>
      <c r="I837" s="212"/>
      <c r="J837" s="213">
        <f>ROUND(I837*H837,2)</f>
        <v>0</v>
      </c>
      <c r="K837" s="214"/>
      <c r="L837" s="44"/>
      <c r="M837" s="215" t="s">
        <v>41</v>
      </c>
      <c r="N837" s="216" t="s">
        <v>52</v>
      </c>
      <c r="O837" s="84"/>
      <c r="P837" s="217">
        <f>O837*H837</f>
        <v>0</v>
      </c>
      <c r="Q837" s="217">
        <v>0.00027999999999999998</v>
      </c>
      <c r="R837" s="217">
        <f>Q837*H837</f>
        <v>0.34839587999999994</v>
      </c>
      <c r="S837" s="217">
        <v>0</v>
      </c>
      <c r="T837" s="218">
        <f>S837*H837</f>
        <v>0</v>
      </c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R837" s="219" t="s">
        <v>260</v>
      </c>
      <c r="AT837" s="219" t="s">
        <v>153</v>
      </c>
      <c r="AU837" s="219" t="s">
        <v>90</v>
      </c>
      <c r="AY837" s="16" t="s">
        <v>150</v>
      </c>
      <c r="BE837" s="220">
        <f>IF(N837="základní",J837,0)</f>
        <v>0</v>
      </c>
      <c r="BF837" s="220">
        <f>IF(N837="snížená",J837,0)</f>
        <v>0</v>
      </c>
      <c r="BG837" s="220">
        <f>IF(N837="zákl. přenesená",J837,0)</f>
        <v>0</v>
      </c>
      <c r="BH837" s="220">
        <f>IF(N837="sníž. přenesená",J837,0)</f>
        <v>0</v>
      </c>
      <c r="BI837" s="220">
        <f>IF(N837="nulová",J837,0)</f>
        <v>0</v>
      </c>
      <c r="BJ837" s="16" t="s">
        <v>21</v>
      </c>
      <c r="BK837" s="220">
        <f>ROUND(I837*H837,2)</f>
        <v>0</v>
      </c>
      <c r="BL837" s="16" t="s">
        <v>260</v>
      </c>
      <c r="BM837" s="219" t="s">
        <v>1124</v>
      </c>
    </row>
    <row r="838" s="2" customFormat="1">
      <c r="A838" s="38"/>
      <c r="B838" s="39"/>
      <c r="C838" s="40"/>
      <c r="D838" s="221" t="s">
        <v>159</v>
      </c>
      <c r="E838" s="40"/>
      <c r="F838" s="222" t="s">
        <v>1125</v>
      </c>
      <c r="G838" s="40"/>
      <c r="H838" s="40"/>
      <c r="I838" s="223"/>
      <c r="J838" s="40"/>
      <c r="K838" s="40"/>
      <c r="L838" s="44"/>
      <c r="M838" s="224"/>
      <c r="N838" s="225"/>
      <c r="O838" s="84"/>
      <c r="P838" s="84"/>
      <c r="Q838" s="84"/>
      <c r="R838" s="84"/>
      <c r="S838" s="84"/>
      <c r="T838" s="85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T838" s="16" t="s">
        <v>159</v>
      </c>
      <c r="AU838" s="16" t="s">
        <v>90</v>
      </c>
    </row>
    <row r="839" s="13" customFormat="1">
      <c r="A839" s="13"/>
      <c r="B839" s="226"/>
      <c r="C839" s="227"/>
      <c r="D839" s="228" t="s">
        <v>161</v>
      </c>
      <c r="E839" s="229" t="s">
        <v>41</v>
      </c>
      <c r="F839" s="230" t="s">
        <v>1126</v>
      </c>
      <c r="G839" s="227"/>
      <c r="H839" s="231">
        <v>1244.271</v>
      </c>
      <c r="I839" s="232"/>
      <c r="J839" s="227"/>
      <c r="K839" s="227"/>
      <c r="L839" s="233"/>
      <c r="M839" s="234"/>
      <c r="N839" s="235"/>
      <c r="O839" s="235"/>
      <c r="P839" s="235"/>
      <c r="Q839" s="235"/>
      <c r="R839" s="235"/>
      <c r="S839" s="235"/>
      <c r="T839" s="23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37" t="s">
        <v>161</v>
      </c>
      <c r="AU839" s="237" t="s">
        <v>90</v>
      </c>
      <c r="AV839" s="13" t="s">
        <v>90</v>
      </c>
      <c r="AW839" s="13" t="s">
        <v>42</v>
      </c>
      <c r="AX839" s="13" t="s">
        <v>81</v>
      </c>
      <c r="AY839" s="237" t="s">
        <v>150</v>
      </c>
    </row>
    <row r="840" s="14" customFormat="1">
      <c r="A840" s="14"/>
      <c r="B840" s="238"/>
      <c r="C840" s="239"/>
      <c r="D840" s="228" t="s">
        <v>161</v>
      </c>
      <c r="E840" s="240" t="s">
        <v>41</v>
      </c>
      <c r="F840" s="241" t="s">
        <v>167</v>
      </c>
      <c r="G840" s="239"/>
      <c r="H840" s="242">
        <v>1244.271</v>
      </c>
      <c r="I840" s="243"/>
      <c r="J840" s="239"/>
      <c r="K840" s="239"/>
      <c r="L840" s="244"/>
      <c r="M840" s="245"/>
      <c r="N840" s="246"/>
      <c r="O840" s="246"/>
      <c r="P840" s="246"/>
      <c r="Q840" s="246"/>
      <c r="R840" s="246"/>
      <c r="S840" s="246"/>
      <c r="T840" s="247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48" t="s">
        <v>161</v>
      </c>
      <c r="AU840" s="248" t="s">
        <v>90</v>
      </c>
      <c r="AV840" s="14" t="s">
        <v>157</v>
      </c>
      <c r="AW840" s="14" t="s">
        <v>42</v>
      </c>
      <c r="AX840" s="14" t="s">
        <v>21</v>
      </c>
      <c r="AY840" s="248" t="s">
        <v>150</v>
      </c>
    </row>
    <row r="841" s="2" customFormat="1" ht="24.15" customHeight="1">
      <c r="A841" s="38"/>
      <c r="B841" s="39"/>
      <c r="C841" s="207" t="s">
        <v>1127</v>
      </c>
      <c r="D841" s="207" t="s">
        <v>153</v>
      </c>
      <c r="E841" s="208" t="s">
        <v>1128</v>
      </c>
      <c r="F841" s="209" t="s">
        <v>1129</v>
      </c>
      <c r="G841" s="210" t="s">
        <v>156</v>
      </c>
      <c r="H841" s="211">
        <v>133.31</v>
      </c>
      <c r="I841" s="212"/>
      <c r="J841" s="213">
        <f>ROUND(I841*H841,2)</f>
        <v>0</v>
      </c>
      <c r="K841" s="214"/>
      <c r="L841" s="44"/>
      <c r="M841" s="215" t="s">
        <v>41</v>
      </c>
      <c r="N841" s="216" t="s">
        <v>52</v>
      </c>
      <c r="O841" s="84"/>
      <c r="P841" s="217">
        <f>O841*H841</f>
        <v>0</v>
      </c>
      <c r="Q841" s="217">
        <v>0</v>
      </c>
      <c r="R841" s="217">
        <f>Q841*H841</f>
        <v>0</v>
      </c>
      <c r="S841" s="217">
        <v>0</v>
      </c>
      <c r="T841" s="218">
        <f>S841*H841</f>
        <v>0</v>
      </c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R841" s="219" t="s">
        <v>260</v>
      </c>
      <c r="AT841" s="219" t="s">
        <v>153</v>
      </c>
      <c r="AU841" s="219" t="s">
        <v>90</v>
      </c>
      <c r="AY841" s="16" t="s">
        <v>150</v>
      </c>
      <c r="BE841" s="220">
        <f>IF(N841="základní",J841,0)</f>
        <v>0</v>
      </c>
      <c r="BF841" s="220">
        <f>IF(N841="snížená",J841,0)</f>
        <v>0</v>
      </c>
      <c r="BG841" s="220">
        <f>IF(N841="zákl. přenesená",J841,0)</f>
        <v>0</v>
      </c>
      <c r="BH841" s="220">
        <f>IF(N841="sníž. přenesená",J841,0)</f>
        <v>0</v>
      </c>
      <c r="BI841" s="220">
        <f>IF(N841="nulová",J841,0)</f>
        <v>0</v>
      </c>
      <c r="BJ841" s="16" t="s">
        <v>21</v>
      </c>
      <c r="BK841" s="220">
        <f>ROUND(I841*H841,2)</f>
        <v>0</v>
      </c>
      <c r="BL841" s="16" t="s">
        <v>260</v>
      </c>
      <c r="BM841" s="219" t="s">
        <v>1130</v>
      </c>
    </row>
    <row r="842" s="13" customFormat="1">
      <c r="A842" s="13"/>
      <c r="B842" s="226"/>
      <c r="C842" s="227"/>
      <c r="D842" s="228" t="s">
        <v>161</v>
      </c>
      <c r="E842" s="229" t="s">
        <v>41</v>
      </c>
      <c r="F842" s="230" t="s">
        <v>1131</v>
      </c>
      <c r="G842" s="227"/>
      <c r="H842" s="231">
        <v>133.31</v>
      </c>
      <c r="I842" s="232"/>
      <c r="J842" s="227"/>
      <c r="K842" s="227"/>
      <c r="L842" s="233"/>
      <c r="M842" s="234"/>
      <c r="N842" s="235"/>
      <c r="O842" s="235"/>
      <c r="P842" s="235"/>
      <c r="Q842" s="235"/>
      <c r="R842" s="235"/>
      <c r="S842" s="235"/>
      <c r="T842" s="23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37" t="s">
        <v>161</v>
      </c>
      <c r="AU842" s="237" t="s">
        <v>90</v>
      </c>
      <c r="AV842" s="13" t="s">
        <v>90</v>
      </c>
      <c r="AW842" s="13" t="s">
        <v>42</v>
      </c>
      <c r="AX842" s="13" t="s">
        <v>81</v>
      </c>
      <c r="AY842" s="237" t="s">
        <v>150</v>
      </c>
    </row>
    <row r="843" s="14" customFormat="1">
      <c r="A843" s="14"/>
      <c r="B843" s="238"/>
      <c r="C843" s="239"/>
      <c r="D843" s="228" t="s">
        <v>161</v>
      </c>
      <c r="E843" s="240" t="s">
        <v>41</v>
      </c>
      <c r="F843" s="241" t="s">
        <v>167</v>
      </c>
      <c r="G843" s="239"/>
      <c r="H843" s="242">
        <v>133.31</v>
      </c>
      <c r="I843" s="243"/>
      <c r="J843" s="239"/>
      <c r="K843" s="239"/>
      <c r="L843" s="244"/>
      <c r="M843" s="245"/>
      <c r="N843" s="246"/>
      <c r="O843" s="246"/>
      <c r="P843" s="246"/>
      <c r="Q843" s="246"/>
      <c r="R843" s="246"/>
      <c r="S843" s="246"/>
      <c r="T843" s="247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48" t="s">
        <v>161</v>
      </c>
      <c r="AU843" s="248" t="s">
        <v>90</v>
      </c>
      <c r="AV843" s="14" t="s">
        <v>157</v>
      </c>
      <c r="AW843" s="14" t="s">
        <v>42</v>
      </c>
      <c r="AX843" s="14" t="s">
        <v>21</v>
      </c>
      <c r="AY843" s="248" t="s">
        <v>150</v>
      </c>
    </row>
    <row r="844" s="12" customFormat="1" ht="25.92" customHeight="1">
      <c r="A844" s="12"/>
      <c r="B844" s="191"/>
      <c r="C844" s="192"/>
      <c r="D844" s="193" t="s">
        <v>80</v>
      </c>
      <c r="E844" s="194" t="s">
        <v>1132</v>
      </c>
      <c r="F844" s="194" t="s">
        <v>1133</v>
      </c>
      <c r="G844" s="192"/>
      <c r="H844" s="192"/>
      <c r="I844" s="195"/>
      <c r="J844" s="196">
        <f>BK844</f>
        <v>0</v>
      </c>
      <c r="K844" s="192"/>
      <c r="L844" s="197"/>
      <c r="M844" s="198"/>
      <c r="N844" s="199"/>
      <c r="O844" s="199"/>
      <c r="P844" s="200">
        <f>P845</f>
        <v>0</v>
      </c>
      <c r="Q844" s="199"/>
      <c r="R844" s="200">
        <f>R845</f>
        <v>0</v>
      </c>
      <c r="S844" s="199"/>
      <c r="T844" s="201">
        <f>T845</f>
        <v>0</v>
      </c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R844" s="202" t="s">
        <v>186</v>
      </c>
      <c r="AT844" s="203" t="s">
        <v>80</v>
      </c>
      <c r="AU844" s="203" t="s">
        <v>81</v>
      </c>
      <c r="AY844" s="202" t="s">
        <v>150</v>
      </c>
      <c r="BK844" s="204">
        <f>BK845</f>
        <v>0</v>
      </c>
    </row>
    <row r="845" s="12" customFormat="1" ht="22.8" customHeight="1">
      <c r="A845" s="12"/>
      <c r="B845" s="191"/>
      <c r="C845" s="192"/>
      <c r="D845" s="193" t="s">
        <v>80</v>
      </c>
      <c r="E845" s="205" t="s">
        <v>1134</v>
      </c>
      <c r="F845" s="205" t="s">
        <v>1135</v>
      </c>
      <c r="G845" s="192"/>
      <c r="H845" s="192"/>
      <c r="I845" s="195"/>
      <c r="J845" s="206">
        <f>BK845</f>
        <v>0</v>
      </c>
      <c r="K845" s="192"/>
      <c r="L845" s="197"/>
      <c r="M845" s="198"/>
      <c r="N845" s="199"/>
      <c r="O845" s="199"/>
      <c r="P845" s="200">
        <f>SUM(P846:P851)</f>
        <v>0</v>
      </c>
      <c r="Q845" s="199"/>
      <c r="R845" s="200">
        <f>SUM(R846:R851)</f>
        <v>0</v>
      </c>
      <c r="S845" s="199"/>
      <c r="T845" s="201">
        <f>SUM(T846:T851)</f>
        <v>0</v>
      </c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R845" s="202" t="s">
        <v>186</v>
      </c>
      <c r="AT845" s="203" t="s">
        <v>80</v>
      </c>
      <c r="AU845" s="203" t="s">
        <v>21</v>
      </c>
      <c r="AY845" s="202" t="s">
        <v>150</v>
      </c>
      <c r="BK845" s="204">
        <f>SUM(BK846:BK851)</f>
        <v>0</v>
      </c>
    </row>
    <row r="846" s="2" customFormat="1" ht="16.5" customHeight="1">
      <c r="A846" s="38"/>
      <c r="B846" s="39"/>
      <c r="C846" s="207" t="s">
        <v>1136</v>
      </c>
      <c r="D846" s="207" t="s">
        <v>153</v>
      </c>
      <c r="E846" s="208" t="s">
        <v>1137</v>
      </c>
      <c r="F846" s="209" t="s">
        <v>1138</v>
      </c>
      <c r="G846" s="210" t="s">
        <v>1139</v>
      </c>
      <c r="H846" s="211">
        <v>1</v>
      </c>
      <c r="I846" s="212"/>
      <c r="J846" s="213">
        <f>ROUND(I846*H846,2)</f>
        <v>0</v>
      </c>
      <c r="K846" s="214"/>
      <c r="L846" s="44"/>
      <c r="M846" s="215" t="s">
        <v>41</v>
      </c>
      <c r="N846" s="216" t="s">
        <v>52</v>
      </c>
      <c r="O846" s="84"/>
      <c r="P846" s="217">
        <f>O846*H846</f>
        <v>0</v>
      </c>
      <c r="Q846" s="217">
        <v>0</v>
      </c>
      <c r="R846" s="217">
        <f>Q846*H846</f>
        <v>0</v>
      </c>
      <c r="S846" s="217">
        <v>0</v>
      </c>
      <c r="T846" s="218">
        <f>S846*H846</f>
        <v>0</v>
      </c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R846" s="219" t="s">
        <v>1140</v>
      </c>
      <c r="AT846" s="219" t="s">
        <v>153</v>
      </c>
      <c r="AU846" s="219" t="s">
        <v>90</v>
      </c>
      <c r="AY846" s="16" t="s">
        <v>150</v>
      </c>
      <c r="BE846" s="220">
        <f>IF(N846="základní",J846,0)</f>
        <v>0</v>
      </c>
      <c r="BF846" s="220">
        <f>IF(N846="snížená",J846,0)</f>
        <v>0</v>
      </c>
      <c r="BG846" s="220">
        <f>IF(N846="zákl. přenesená",J846,0)</f>
        <v>0</v>
      </c>
      <c r="BH846" s="220">
        <f>IF(N846="sníž. přenesená",J846,0)</f>
        <v>0</v>
      </c>
      <c r="BI846" s="220">
        <f>IF(N846="nulová",J846,0)</f>
        <v>0</v>
      </c>
      <c r="BJ846" s="16" t="s">
        <v>21</v>
      </c>
      <c r="BK846" s="220">
        <f>ROUND(I846*H846,2)</f>
        <v>0</v>
      </c>
      <c r="BL846" s="16" t="s">
        <v>1140</v>
      </c>
      <c r="BM846" s="219" t="s">
        <v>1141</v>
      </c>
    </row>
    <row r="847" s="2" customFormat="1">
      <c r="A847" s="38"/>
      <c r="B847" s="39"/>
      <c r="C847" s="40"/>
      <c r="D847" s="221" t="s">
        <v>159</v>
      </c>
      <c r="E847" s="40"/>
      <c r="F847" s="222" t="s">
        <v>1142</v>
      </c>
      <c r="G847" s="40"/>
      <c r="H847" s="40"/>
      <c r="I847" s="223"/>
      <c r="J847" s="40"/>
      <c r="K847" s="40"/>
      <c r="L847" s="44"/>
      <c r="M847" s="224"/>
      <c r="N847" s="225"/>
      <c r="O847" s="84"/>
      <c r="P847" s="84"/>
      <c r="Q847" s="84"/>
      <c r="R847" s="84"/>
      <c r="S847" s="84"/>
      <c r="T847" s="85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T847" s="16" t="s">
        <v>159</v>
      </c>
      <c r="AU847" s="16" t="s">
        <v>90</v>
      </c>
    </row>
    <row r="848" s="2" customFormat="1" ht="16.5" customHeight="1">
      <c r="A848" s="38"/>
      <c r="B848" s="39"/>
      <c r="C848" s="207" t="s">
        <v>1143</v>
      </c>
      <c r="D848" s="207" t="s">
        <v>153</v>
      </c>
      <c r="E848" s="208" t="s">
        <v>1144</v>
      </c>
      <c r="F848" s="209" t="s">
        <v>1145</v>
      </c>
      <c r="G848" s="210" t="s">
        <v>1139</v>
      </c>
      <c r="H848" s="211">
        <v>1</v>
      </c>
      <c r="I848" s="212"/>
      <c r="J848" s="213">
        <f>ROUND(I848*H848,2)</f>
        <v>0</v>
      </c>
      <c r="K848" s="214"/>
      <c r="L848" s="44"/>
      <c r="M848" s="215" t="s">
        <v>41</v>
      </c>
      <c r="N848" s="216" t="s">
        <v>52</v>
      </c>
      <c r="O848" s="84"/>
      <c r="P848" s="217">
        <f>O848*H848</f>
        <v>0</v>
      </c>
      <c r="Q848" s="217">
        <v>0</v>
      </c>
      <c r="R848" s="217">
        <f>Q848*H848</f>
        <v>0</v>
      </c>
      <c r="S848" s="217">
        <v>0</v>
      </c>
      <c r="T848" s="218">
        <f>S848*H848</f>
        <v>0</v>
      </c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R848" s="219" t="s">
        <v>1140</v>
      </c>
      <c r="AT848" s="219" t="s">
        <v>153</v>
      </c>
      <c r="AU848" s="219" t="s">
        <v>90</v>
      </c>
      <c r="AY848" s="16" t="s">
        <v>150</v>
      </c>
      <c r="BE848" s="220">
        <f>IF(N848="základní",J848,0)</f>
        <v>0</v>
      </c>
      <c r="BF848" s="220">
        <f>IF(N848="snížená",J848,0)</f>
        <v>0</v>
      </c>
      <c r="BG848" s="220">
        <f>IF(N848="zákl. přenesená",J848,0)</f>
        <v>0</v>
      </c>
      <c r="BH848" s="220">
        <f>IF(N848="sníž. přenesená",J848,0)</f>
        <v>0</v>
      </c>
      <c r="BI848" s="220">
        <f>IF(N848="nulová",J848,0)</f>
        <v>0</v>
      </c>
      <c r="BJ848" s="16" t="s">
        <v>21</v>
      </c>
      <c r="BK848" s="220">
        <f>ROUND(I848*H848,2)</f>
        <v>0</v>
      </c>
      <c r="BL848" s="16" t="s">
        <v>1140</v>
      </c>
      <c r="BM848" s="219" t="s">
        <v>1146</v>
      </c>
    </row>
    <row r="849" s="2" customFormat="1">
      <c r="A849" s="38"/>
      <c r="B849" s="39"/>
      <c r="C849" s="40"/>
      <c r="D849" s="221" t="s">
        <v>159</v>
      </c>
      <c r="E849" s="40"/>
      <c r="F849" s="222" t="s">
        <v>1147</v>
      </c>
      <c r="G849" s="40"/>
      <c r="H849" s="40"/>
      <c r="I849" s="223"/>
      <c r="J849" s="40"/>
      <c r="K849" s="40"/>
      <c r="L849" s="44"/>
      <c r="M849" s="224"/>
      <c r="N849" s="225"/>
      <c r="O849" s="84"/>
      <c r="P849" s="84"/>
      <c r="Q849" s="84"/>
      <c r="R849" s="84"/>
      <c r="S849" s="84"/>
      <c r="T849" s="85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T849" s="16" t="s">
        <v>159</v>
      </c>
      <c r="AU849" s="16" t="s">
        <v>90</v>
      </c>
    </row>
    <row r="850" s="2" customFormat="1" ht="16.5" customHeight="1">
      <c r="A850" s="38"/>
      <c r="B850" s="39"/>
      <c r="C850" s="207" t="s">
        <v>1148</v>
      </c>
      <c r="D850" s="207" t="s">
        <v>153</v>
      </c>
      <c r="E850" s="208" t="s">
        <v>1149</v>
      </c>
      <c r="F850" s="209" t="s">
        <v>1150</v>
      </c>
      <c r="G850" s="210" t="s">
        <v>1139</v>
      </c>
      <c r="H850" s="211">
        <v>1</v>
      </c>
      <c r="I850" s="212"/>
      <c r="J850" s="213">
        <f>ROUND(I850*H850,2)</f>
        <v>0</v>
      </c>
      <c r="K850" s="214"/>
      <c r="L850" s="44"/>
      <c r="M850" s="215" t="s">
        <v>41</v>
      </c>
      <c r="N850" s="216" t="s">
        <v>52</v>
      </c>
      <c r="O850" s="84"/>
      <c r="P850" s="217">
        <f>O850*H850</f>
        <v>0</v>
      </c>
      <c r="Q850" s="217">
        <v>0</v>
      </c>
      <c r="R850" s="217">
        <f>Q850*H850</f>
        <v>0</v>
      </c>
      <c r="S850" s="217">
        <v>0</v>
      </c>
      <c r="T850" s="218">
        <f>S850*H850</f>
        <v>0</v>
      </c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R850" s="219" t="s">
        <v>1140</v>
      </c>
      <c r="AT850" s="219" t="s">
        <v>153</v>
      </c>
      <c r="AU850" s="219" t="s">
        <v>90</v>
      </c>
      <c r="AY850" s="16" t="s">
        <v>150</v>
      </c>
      <c r="BE850" s="220">
        <f>IF(N850="základní",J850,0)</f>
        <v>0</v>
      </c>
      <c r="BF850" s="220">
        <f>IF(N850="snížená",J850,0)</f>
        <v>0</v>
      </c>
      <c r="BG850" s="220">
        <f>IF(N850="zákl. přenesená",J850,0)</f>
        <v>0</v>
      </c>
      <c r="BH850" s="220">
        <f>IF(N850="sníž. přenesená",J850,0)</f>
        <v>0</v>
      </c>
      <c r="BI850" s="220">
        <f>IF(N850="nulová",J850,0)</f>
        <v>0</v>
      </c>
      <c r="BJ850" s="16" t="s">
        <v>21</v>
      </c>
      <c r="BK850" s="220">
        <f>ROUND(I850*H850,2)</f>
        <v>0</v>
      </c>
      <c r="BL850" s="16" t="s">
        <v>1140</v>
      </c>
      <c r="BM850" s="219" t="s">
        <v>1151</v>
      </c>
    </row>
    <row r="851" s="2" customFormat="1">
      <c r="A851" s="38"/>
      <c r="B851" s="39"/>
      <c r="C851" s="40"/>
      <c r="D851" s="221" t="s">
        <v>159</v>
      </c>
      <c r="E851" s="40"/>
      <c r="F851" s="222" t="s">
        <v>1152</v>
      </c>
      <c r="G851" s="40"/>
      <c r="H851" s="40"/>
      <c r="I851" s="223"/>
      <c r="J851" s="40"/>
      <c r="K851" s="40"/>
      <c r="L851" s="44"/>
      <c r="M851" s="262"/>
      <c r="N851" s="263"/>
      <c r="O851" s="264"/>
      <c r="P851" s="264"/>
      <c r="Q851" s="264"/>
      <c r="R851" s="264"/>
      <c r="S851" s="264"/>
      <c r="T851" s="265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T851" s="16" t="s">
        <v>159</v>
      </c>
      <c r="AU851" s="16" t="s">
        <v>90</v>
      </c>
    </row>
    <row r="852" s="2" customFormat="1" ht="6.96" customHeight="1">
      <c r="A852" s="38"/>
      <c r="B852" s="59"/>
      <c r="C852" s="60"/>
      <c r="D852" s="60"/>
      <c r="E852" s="60"/>
      <c r="F852" s="60"/>
      <c r="G852" s="60"/>
      <c r="H852" s="60"/>
      <c r="I852" s="60"/>
      <c r="J852" s="60"/>
      <c r="K852" s="60"/>
      <c r="L852" s="44"/>
      <c r="M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</row>
  </sheetData>
  <sheetProtection sheet="1" autoFilter="0" formatColumns="0" formatRows="0" objects="1" scenarios="1" spinCount="100000" saltValue="4BKzyJOAurnH+7kOtC+ib3AnkaN5LnhcHtrA7uqtUMBlI8/NQ6bRKrmuIGwOu0hquJMvDLTMMCqD0HTEtmKEIg==" hashValue="bUzbjIXPdSPs2A3USM+N5wH7luljQ6gnBjEy7vLfowdTivUAUANs9PEsgSw6aIooH4TKGsK5hx7CO0iXoJIFRw==" algorithmName="SHA-512" password="CC35"/>
  <autoFilter ref="C99:K851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hyperlinks>
    <hyperlink ref="F104" r:id="rId1" display="https://podminky.urs.cz/item/CS_URS_2021_02/968072455"/>
    <hyperlink ref="F112" r:id="rId2" display="https://podminky.urs.cz/item/CS_URS_2021_02/968072456"/>
    <hyperlink ref="F121" r:id="rId3" display="https://podminky.urs.cz/item/CS_URS_2021_02/974031668"/>
    <hyperlink ref="F125" r:id="rId4" display="https://podminky.urs.cz/item/CS_URS_2021_02/978059541"/>
    <hyperlink ref="F135" r:id="rId5" display="https://podminky.urs.cz/item/CS_URS_2021_02/965081213"/>
    <hyperlink ref="F140" r:id="rId6" display="https://podminky.urs.cz/item/CS_URS_2021_02/776201811"/>
    <hyperlink ref="F145" r:id="rId7" display="https://podminky.urs.cz/item/CS_URS_2021_02/965042141"/>
    <hyperlink ref="F150" r:id="rId8" display="https://podminky.urs.cz/item/CS_URS_2021_02/775511810"/>
    <hyperlink ref="F155" r:id="rId9" display="https://podminky.urs.cz/item/CS_URS_2021_02/762521811"/>
    <hyperlink ref="F159" r:id="rId10" display="https://podminky.urs.cz/item/CS_URS_2021_02/762841811"/>
    <hyperlink ref="F163" r:id="rId11" display="https://podminky.urs.cz/item/CS_URS_2021_02/964061321"/>
    <hyperlink ref="F167" r:id="rId12" display="https://podminky.urs.cz/item/CS_URS_2021_02/762822820"/>
    <hyperlink ref="F171" r:id="rId13" display="https://podminky.urs.cz/item/CS_URS_2021_02/762522811"/>
    <hyperlink ref="F175" r:id="rId14" display="https://podminky.urs.cz/item/CS_URS_2021_02/965083122"/>
    <hyperlink ref="F179" r:id="rId15" display="https://podminky.urs.cz/item/CS_URS_2021_02/978013191"/>
    <hyperlink ref="F192" r:id="rId16" display="https://podminky.urs.cz/item/CS_URS_2021_02/978011191"/>
    <hyperlink ref="F198" r:id="rId17" display="https://podminky.urs.cz/item/CS_URS_2021_02/978013141"/>
    <hyperlink ref="F212" r:id="rId18" display="https://podminky.urs.cz/item/CS_URS_2021_02/978012121"/>
    <hyperlink ref="F218" r:id="rId19" display="https://podminky.urs.cz/item/CS_URS_2021_02/968062374"/>
    <hyperlink ref="F222" r:id="rId20" display="https://podminky.urs.cz/item/CS_URS_2021_02/968062375"/>
    <hyperlink ref="F226" r:id="rId21" display="https://podminky.urs.cz/item/CS_URS_2021_02/968062376"/>
    <hyperlink ref="F231" r:id="rId22" display="https://podminky.urs.cz/item/CS_URS_2021_02/968062377"/>
    <hyperlink ref="F236" r:id="rId23" display="https://podminky.urs.cz/item/CS_URS_2021_02/766441822"/>
    <hyperlink ref="F241" r:id="rId24" display="https://podminky.urs.cz/item/CS_URS_2021_02/764002851"/>
    <hyperlink ref="F246" r:id="rId25" display="https://podminky.urs.cz/item/CS_URS_2021_02/962081141"/>
    <hyperlink ref="F251" r:id="rId26" display="https://podminky.urs.cz/item/CS_URS_2021_02/971033561"/>
    <hyperlink ref="F256" r:id="rId27" display="https://podminky.urs.cz/item/CS_URS_2021_02/971033651"/>
    <hyperlink ref="F263" r:id="rId28" display="https://podminky.urs.cz/item/CS_URS_2021_02/962032231"/>
    <hyperlink ref="F268" r:id="rId29" display="https://podminky.urs.cz/item/CS_URS_2021_02/973031151"/>
    <hyperlink ref="F273" r:id="rId30" display="https://podminky.urs.cz/item/CS_URS_2021_02/967031132"/>
    <hyperlink ref="F280" r:id="rId31" display="https://podminky.urs.cz/item/CS_URS_2021_02/973031812"/>
    <hyperlink ref="F285" r:id="rId32" display="https://podminky.urs.cz/item/CS_URS_2021_02/973031325"/>
    <hyperlink ref="F289" r:id="rId33" display="https://podminky.urs.cz/item/CS_URS_2021_02/978019391"/>
    <hyperlink ref="F301" r:id="rId34" display="https://podminky.urs.cz/item/CS_URS_2021_02/997013112"/>
    <hyperlink ref="F305" r:id="rId35" display="https://podminky.urs.cz/item/CS_URS_2021_02/997013501"/>
    <hyperlink ref="F309" r:id="rId36" display="https://podminky.urs.cz/item/CS_URS_2021_02/997013509"/>
    <hyperlink ref="F342" r:id="rId37" display="https://podminky.urs.cz/item/CS_URS_2021_02/317234410"/>
    <hyperlink ref="F346" r:id="rId38" display="https://podminky.urs.cz/item/CS_URS_2021_02/317944323"/>
    <hyperlink ref="F350" r:id="rId39" display="https://podminky.urs.cz/item/CS_URS_2021_02/349231811"/>
    <hyperlink ref="F359" r:id="rId40" display="https://podminky.urs.cz/item/CS_URS_2021_02/310239211"/>
    <hyperlink ref="F363" r:id="rId41" display="https://podminky.urs.cz/item/CS_URS_2021_02/342244101"/>
    <hyperlink ref="F373" r:id="rId42" display="https://podminky.urs.cz/item/CS_URS_2021_02/346244381"/>
    <hyperlink ref="F377" r:id="rId43" display="https://podminky.urs.cz/item/CS_URS_2021_02/331231115"/>
    <hyperlink ref="F382" r:id="rId44" display="https://podminky.urs.cz/item/CS_URS_2021_02/413232221"/>
    <hyperlink ref="F386" r:id="rId45" display="https://podminky.urs.cz/item/CS_URS_2021_02/411354219"/>
    <hyperlink ref="F390" r:id="rId46" display="https://podminky.urs.cz/item/CS_URS_2021_02/411354311"/>
    <hyperlink ref="F394" r:id="rId47" display="https://podminky.urs.cz/item/CS_URS_2021_02/411354312"/>
    <hyperlink ref="F398" r:id="rId48" display="https://podminky.urs.cz/item/CS_URS_2021_02/411361821"/>
    <hyperlink ref="F402" r:id="rId49" display="https://podminky.urs.cz/item/CS_URS_2021_02/411321515"/>
    <hyperlink ref="F406" r:id="rId50" display="https://podminky.urs.cz/item/CS_URS_2021_02/411362021"/>
    <hyperlink ref="F411" r:id="rId51" display="https://podminky.urs.cz/item/CS_URS_2021_02/632450124"/>
    <hyperlink ref="F416" r:id="rId52" display="https://podminky.urs.cz/item/CS_URS_2021_02/631312141"/>
    <hyperlink ref="F422" r:id="rId53" display="https://podminky.urs.cz/item/CS_URS_2021_02/612131101"/>
    <hyperlink ref="F435" r:id="rId54" display="https://podminky.urs.cz/item/CS_URS_2021_02/612321141"/>
    <hyperlink ref="F439" r:id="rId55" display="https://podminky.urs.cz/item/CS_URS_2021_02/611131101"/>
    <hyperlink ref="F445" r:id="rId56" display="https://podminky.urs.cz/item/CS_URS_2021_02/611321143"/>
    <hyperlink ref="F449" r:id="rId57" display="https://podminky.urs.cz/item/CS_URS_2021_02/611325421"/>
    <hyperlink ref="F455" r:id="rId58" display="https://podminky.urs.cz/item/CS_URS_2021_02/612325422"/>
    <hyperlink ref="F467" r:id="rId59" display="https://podminky.urs.cz/item/CS_URS_2021_02/612321141"/>
    <hyperlink ref="F477" r:id="rId60" display="https://podminky.urs.cz/item/CS_URS_2021_02/612325302"/>
    <hyperlink ref="F489" r:id="rId61" display="https://podminky.urs.cz/item/CS_URS_2021_02/632451435"/>
    <hyperlink ref="F493" r:id="rId62" display="https://podminky.urs.cz/item/CS_URS_2021_02/632481213"/>
    <hyperlink ref="F497" r:id="rId63" display="https://podminky.urs.cz/item/CS_URS_2021_02/631311124"/>
    <hyperlink ref="F503" r:id="rId64" display="https://podminky.urs.cz/item/CS_URS_2021_02/631362021"/>
    <hyperlink ref="F507" r:id="rId65" display="https://podminky.urs.cz/item/CS_URS_2021_02/631311134"/>
    <hyperlink ref="F513" r:id="rId66" display="https://podminky.urs.cz/item/CS_URS_2021_02/631319013"/>
    <hyperlink ref="F517" r:id="rId67" display="https://podminky.urs.cz/item/CS_URS_2021_02/629991011"/>
    <hyperlink ref="F523" r:id="rId68" display="https://podminky.urs.cz/item/CS_URS_2021_02/629995101"/>
    <hyperlink ref="F531" r:id="rId69" display="https://podminky.urs.cz/item/CS_URS_2021_02/622211031"/>
    <hyperlink ref="F554" r:id="rId70" display="https://podminky.urs.cz/item/CS_URS_2021_02/975043111"/>
    <hyperlink ref="F558" r:id="rId71" display="https://podminky.urs.cz/item/CS_URS_2021_02/949101111"/>
    <hyperlink ref="F562" r:id="rId72" display="https://podminky.urs.cz/item/CS_URS_2021_02/941111121"/>
    <hyperlink ref="F566" r:id="rId73" display="https://podminky.urs.cz/item/CS_URS_2021_02/941111221"/>
    <hyperlink ref="F570" r:id="rId74" display="https://podminky.urs.cz/item/CS_URS_2021_02/941111821"/>
    <hyperlink ref="F574" r:id="rId75" display="https://podminky.urs.cz/item/CS_URS_2021_02/944511111"/>
    <hyperlink ref="F578" r:id="rId76" display="https://podminky.urs.cz/item/CS_URS_2021_02/944511211"/>
    <hyperlink ref="F582" r:id="rId77" display="https://podminky.urs.cz/item/CS_URS_2021_02/944511811"/>
    <hyperlink ref="F586" r:id="rId78" display="https://podminky.urs.cz/item/CS_URS_2021_02/975043111"/>
    <hyperlink ref="F593" r:id="rId79" display="https://podminky.urs.cz/item/CS_URS_2021_02/952901111"/>
    <hyperlink ref="F607" r:id="rId80" display="https://podminky.urs.cz/item/CS_URS_2021_02/998017002"/>
    <hyperlink ref="F613" r:id="rId81" display="https://podminky.urs.cz/item/CS_URS_2021_02/711193131"/>
    <hyperlink ref="F618" r:id="rId82" display="https://podminky.urs.cz/item/CS_URS_2021_02/711193121"/>
    <hyperlink ref="F629" r:id="rId83" display="https://podminky.urs.cz/item/CS_URS_2021_02/713121121"/>
    <hyperlink ref="F640" r:id="rId84" display="https://podminky.urs.cz/item/CS_URS_2021_02/713121111"/>
    <hyperlink ref="F652" r:id="rId85" display="https://podminky.urs.cz/item/CS_URS_2021_02/762511237"/>
    <hyperlink ref="F656" r:id="rId86" display="https://podminky.urs.cz/item/CS_URS_2021_02/762595001"/>
    <hyperlink ref="F664" r:id="rId87" display="https://podminky.urs.cz/item/CS_URS_2021_02/763111323"/>
    <hyperlink ref="F671" r:id="rId88" display="https://podminky.urs.cz/item/CS_URS_2021_02/763111717"/>
    <hyperlink ref="F676" r:id="rId89" display="https://podminky.urs.cz/item/CS_URS_2021_02/763131714"/>
    <hyperlink ref="F680" r:id="rId90" display="https://podminky.urs.cz/item/CS_URS_2021_02/763161711"/>
    <hyperlink ref="F684" r:id="rId91" display="https://podminky.urs.cz/item/CS_URS_2021_02/763131714"/>
    <hyperlink ref="F692" r:id="rId92" display="https://podminky.urs.cz/item/CS_URS_2021_02/764216604"/>
    <hyperlink ref="F697" r:id="rId93" display="https://podminky.urs.cz/item/CS_URS_2021_02/764004863"/>
    <hyperlink ref="F701" r:id="rId94" display="https://podminky.urs.cz/item/CS_URS_2021_02/764508131"/>
    <hyperlink ref="F762" r:id="rId95" display="https://podminky.urs.cz/item/CS_URS_2021_02/761611111"/>
    <hyperlink ref="F767" r:id="rId96" display="https://podminky.urs.cz/item/CS_URS_2021_02/771151011"/>
    <hyperlink ref="F772" r:id="rId97" display="https://podminky.urs.cz/item/CS_URS_2021_02/771121011"/>
    <hyperlink ref="F776" r:id="rId98" display="https://podminky.urs.cz/item/CS_URS_2021_02/771574113"/>
    <hyperlink ref="F804" r:id="rId99" display="https://podminky.urs.cz/item/CS_URS_2021_02/781474112"/>
    <hyperlink ref="F825" r:id="rId100" display="https://podminky.urs.cz/item/CS_URS_2021_02/775591191"/>
    <hyperlink ref="F838" r:id="rId101" display="https://podminky.urs.cz/item/CS_URS_2021_02/784211121"/>
    <hyperlink ref="F847" r:id="rId102" display="https://podminky.urs.cz/item/CS_URS_2021_02/032803000"/>
    <hyperlink ref="F849" r:id="rId103" display="https://podminky.urs.cz/item/CS_URS_2021_02/039103000"/>
    <hyperlink ref="F851" r:id="rId104" display="https://podminky.urs.cz/item/CS_URS_2021_02/039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9"/>
      <c r="AT3" s="16" t="s">
        <v>90</v>
      </c>
    </row>
    <row r="4" s="1" customFormat="1" ht="24.96" customHeight="1">
      <c r="B4" s="19"/>
      <c r="D4" s="130" t="s">
        <v>106</v>
      </c>
      <c r="L4" s="19"/>
      <c r="M4" s="131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2" t="s">
        <v>16</v>
      </c>
      <c r="L6" s="19"/>
    </row>
    <row r="7" s="1" customFormat="1" ht="26.25" customHeight="1">
      <c r="B7" s="19"/>
      <c r="E7" s="133" t="str">
        <f>'Rekapitulace stavby'!K6</f>
        <v>Stavební úpravy objektu č.p. 52 ve Vysočanech - ostatní prostory (ÚRS 2021 02)</v>
      </c>
      <c r="F7" s="132"/>
      <c r="G7" s="132"/>
      <c r="H7" s="132"/>
      <c r="L7" s="19"/>
    </row>
    <row r="8" s="2" customFormat="1" ht="12" customHeight="1">
      <c r="A8" s="38"/>
      <c r="B8" s="44"/>
      <c r="C8" s="38"/>
      <c r="D8" s="132" t="s">
        <v>107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1153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21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22</v>
      </c>
      <c r="E12" s="38"/>
      <c r="F12" s="136" t="s">
        <v>23</v>
      </c>
      <c r="G12" s="38"/>
      <c r="H12" s="38"/>
      <c r="I12" s="132" t="s">
        <v>24</v>
      </c>
      <c r="J12" s="137" t="str">
        <f>'Rekapitulace stavby'!AN8</f>
        <v>7. 9. 2020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38" t="s">
        <v>26</v>
      </c>
      <c r="E13" s="38"/>
      <c r="F13" s="139" t="s">
        <v>27</v>
      </c>
      <c r="G13" s="38"/>
      <c r="H13" s="38"/>
      <c r="I13" s="138" t="s">
        <v>28</v>
      </c>
      <c r="J13" s="139" t="s">
        <v>29</v>
      </c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30</v>
      </c>
      <c r="E14" s="38"/>
      <c r="F14" s="38"/>
      <c r="G14" s="38"/>
      <c r="H14" s="38"/>
      <c r="I14" s="132" t="s">
        <v>31</v>
      </c>
      <c r="J14" s="136" t="s">
        <v>32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33</v>
      </c>
      <c r="F15" s="38"/>
      <c r="G15" s="38"/>
      <c r="H15" s="38"/>
      <c r="I15" s="132" t="s">
        <v>34</v>
      </c>
      <c r="J15" s="136" t="s">
        <v>35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36</v>
      </c>
      <c r="E17" s="38"/>
      <c r="F17" s="38"/>
      <c r="G17" s="38"/>
      <c r="H17" s="38"/>
      <c r="I17" s="132" t="s">
        <v>31</v>
      </c>
      <c r="J17" s="32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36"/>
      <c r="G18" s="136"/>
      <c r="H18" s="136"/>
      <c r="I18" s="132" t="s">
        <v>34</v>
      </c>
      <c r="J18" s="32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38</v>
      </c>
      <c r="E20" s="38"/>
      <c r="F20" s="38"/>
      <c r="G20" s="38"/>
      <c r="H20" s="38"/>
      <c r="I20" s="132" t="s">
        <v>31</v>
      </c>
      <c r="J20" s="136" t="s">
        <v>39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40</v>
      </c>
      <c r="F21" s="38"/>
      <c r="G21" s="38"/>
      <c r="H21" s="38"/>
      <c r="I21" s="132" t="s">
        <v>34</v>
      </c>
      <c r="J21" s="136" t="s">
        <v>41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43</v>
      </c>
      <c r="E23" s="38"/>
      <c r="F23" s="38"/>
      <c r="G23" s="38"/>
      <c r="H23" s="38"/>
      <c r="I23" s="132" t="s">
        <v>31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34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45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71.25" customHeight="1">
      <c r="A27" s="140"/>
      <c r="B27" s="141"/>
      <c r="C27" s="140"/>
      <c r="D27" s="140"/>
      <c r="E27" s="142" t="s">
        <v>109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4"/>
      <c r="E29" s="144"/>
      <c r="F29" s="144"/>
      <c r="G29" s="144"/>
      <c r="H29" s="144"/>
      <c r="I29" s="144"/>
      <c r="J29" s="144"/>
      <c r="K29" s="144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5" t="s">
        <v>47</v>
      </c>
      <c r="E30" s="38"/>
      <c r="F30" s="38"/>
      <c r="G30" s="38"/>
      <c r="H30" s="38"/>
      <c r="I30" s="38"/>
      <c r="J30" s="146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4"/>
      <c r="E31" s="144"/>
      <c r="F31" s="144"/>
      <c r="G31" s="144"/>
      <c r="H31" s="144"/>
      <c r="I31" s="144"/>
      <c r="J31" s="144"/>
      <c r="K31" s="144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7" t="s">
        <v>49</v>
      </c>
      <c r="G32" s="38"/>
      <c r="H32" s="38"/>
      <c r="I32" s="147" t="s">
        <v>48</v>
      </c>
      <c r="J32" s="147" t="s">
        <v>50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8" t="s">
        <v>51</v>
      </c>
      <c r="E33" s="132" t="s">
        <v>52</v>
      </c>
      <c r="F33" s="149">
        <f>ROUND((SUM(BE83:BE166)),  2)</f>
        <v>0</v>
      </c>
      <c r="G33" s="38"/>
      <c r="H33" s="38"/>
      <c r="I33" s="150">
        <v>0.20999999999999999</v>
      </c>
      <c r="J33" s="149">
        <f>ROUND(((SUM(BE83:BE166))*I33),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53</v>
      </c>
      <c r="F34" s="149">
        <f>ROUND((SUM(BF83:BF166)),  2)</f>
        <v>0</v>
      </c>
      <c r="G34" s="38"/>
      <c r="H34" s="38"/>
      <c r="I34" s="150">
        <v>0.14999999999999999</v>
      </c>
      <c r="J34" s="149">
        <f>ROUND(((SUM(BF83:BF166))*I34),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54</v>
      </c>
      <c r="F35" s="149">
        <f>ROUND((SUM(BG83:BG166)),  2)</f>
        <v>0</v>
      </c>
      <c r="G35" s="38"/>
      <c r="H35" s="38"/>
      <c r="I35" s="150">
        <v>0.20999999999999999</v>
      </c>
      <c r="J35" s="149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55</v>
      </c>
      <c r="F36" s="149">
        <f>ROUND((SUM(BH83:BH166)),  2)</f>
        <v>0</v>
      </c>
      <c r="G36" s="38"/>
      <c r="H36" s="38"/>
      <c r="I36" s="150">
        <v>0.14999999999999999</v>
      </c>
      <c r="J36" s="149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56</v>
      </c>
      <c r="F37" s="149">
        <f>ROUND((SUM(BI83:BI166)),  2)</f>
        <v>0</v>
      </c>
      <c r="G37" s="38"/>
      <c r="H37" s="38"/>
      <c r="I37" s="150">
        <v>0</v>
      </c>
      <c r="J37" s="149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1"/>
      <c r="D39" s="152" t="s">
        <v>57</v>
      </c>
      <c r="E39" s="153"/>
      <c r="F39" s="153"/>
      <c r="G39" s="154" t="s">
        <v>58</v>
      </c>
      <c r="H39" s="155" t="s">
        <v>59</v>
      </c>
      <c r="I39" s="153"/>
      <c r="J39" s="156">
        <f>SUM(J30:J37)</f>
        <v>0</v>
      </c>
      <c r="K39" s="157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2" t="s">
        <v>110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1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26.25" customHeight="1">
      <c r="A48" s="38"/>
      <c r="B48" s="39"/>
      <c r="C48" s="40"/>
      <c r="D48" s="40"/>
      <c r="E48" s="162" t="str">
        <f>E7</f>
        <v>Stavební úpravy objektu č.p. 52 ve Vysočanech - ostatní prostory (ÚRS 2021 02)</v>
      </c>
      <c r="F48" s="31"/>
      <c r="G48" s="31"/>
      <c r="H48" s="31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1" t="s">
        <v>107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2020_27_02 - Domovní plynovod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1" t="s">
        <v>22</v>
      </c>
      <c r="D52" s="40"/>
      <c r="E52" s="40"/>
      <c r="F52" s="26" t="str">
        <f>F12</f>
        <v>Vysočany u Nového Bydžova</v>
      </c>
      <c r="G52" s="40"/>
      <c r="H52" s="40"/>
      <c r="I52" s="31" t="s">
        <v>24</v>
      </c>
      <c r="J52" s="72" t="str">
        <f>IF(J12="","",J12)</f>
        <v>7. 9. 2020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25.65" customHeight="1">
      <c r="A54" s="38"/>
      <c r="B54" s="39"/>
      <c r="C54" s="31" t="s">
        <v>30</v>
      </c>
      <c r="D54" s="40"/>
      <c r="E54" s="40"/>
      <c r="F54" s="26" t="str">
        <f>E15</f>
        <v>Město Nový Bydžov</v>
      </c>
      <c r="G54" s="40"/>
      <c r="H54" s="40"/>
      <c r="I54" s="31" t="s">
        <v>38</v>
      </c>
      <c r="J54" s="36" t="str">
        <f>E21</f>
        <v>SPA - Ing. Václav Hanuš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1" t="s">
        <v>36</v>
      </c>
      <c r="D55" s="40"/>
      <c r="E55" s="40"/>
      <c r="F55" s="26" t="str">
        <f>IF(E18="","",E18)</f>
        <v>Vyplň údaj</v>
      </c>
      <c r="G55" s="40"/>
      <c r="H55" s="40"/>
      <c r="I55" s="31" t="s">
        <v>43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3" t="s">
        <v>111</v>
      </c>
      <c r="D57" s="164"/>
      <c r="E57" s="164"/>
      <c r="F57" s="164"/>
      <c r="G57" s="164"/>
      <c r="H57" s="164"/>
      <c r="I57" s="164"/>
      <c r="J57" s="165" t="s">
        <v>112</v>
      </c>
      <c r="K57" s="164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6" t="s">
        <v>79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6" t="s">
        <v>113</v>
      </c>
    </row>
    <row r="60" hidden="1" s="9" customFormat="1" ht="24.96" customHeight="1">
      <c r="A60" s="9"/>
      <c r="B60" s="167"/>
      <c r="C60" s="168"/>
      <c r="D60" s="169" t="s">
        <v>123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3"/>
      <c r="C61" s="174"/>
      <c r="D61" s="175" t="s">
        <v>1154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3"/>
      <c r="C62" s="174"/>
      <c r="D62" s="175" t="s">
        <v>1155</v>
      </c>
      <c r="E62" s="176"/>
      <c r="F62" s="176"/>
      <c r="G62" s="176"/>
      <c r="H62" s="176"/>
      <c r="I62" s="176"/>
      <c r="J62" s="177">
        <f>J142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3"/>
      <c r="C63" s="174"/>
      <c r="D63" s="175" t="s">
        <v>1156</v>
      </c>
      <c r="E63" s="176"/>
      <c r="F63" s="176"/>
      <c r="G63" s="176"/>
      <c r="H63" s="176"/>
      <c r="I63" s="176"/>
      <c r="J63" s="177">
        <f>J151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hidden="1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/>
    <row r="67" hidden="1"/>
    <row r="68" hidden="1"/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2" t="s">
        <v>135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1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6.25" customHeight="1">
      <c r="A73" s="38"/>
      <c r="B73" s="39"/>
      <c r="C73" s="40"/>
      <c r="D73" s="40"/>
      <c r="E73" s="162" t="str">
        <f>E7</f>
        <v>Stavební úpravy objektu č.p. 52 ve Vysočanech - ostatní prostory (ÚRS 2021 02)</v>
      </c>
      <c r="F73" s="31"/>
      <c r="G73" s="31"/>
      <c r="H73" s="31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1" t="s">
        <v>107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2020_27_02 - Domovní plynovod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1" t="s">
        <v>22</v>
      </c>
      <c r="D77" s="40"/>
      <c r="E77" s="40"/>
      <c r="F77" s="26" t="str">
        <f>F12</f>
        <v>Vysočany u Nového Bydžova</v>
      </c>
      <c r="G77" s="40"/>
      <c r="H77" s="40"/>
      <c r="I77" s="31" t="s">
        <v>24</v>
      </c>
      <c r="J77" s="72" t="str">
        <f>IF(J12="","",J12)</f>
        <v>7. 9. 2020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5.65" customHeight="1">
      <c r="A79" s="38"/>
      <c r="B79" s="39"/>
      <c r="C79" s="31" t="s">
        <v>30</v>
      </c>
      <c r="D79" s="40"/>
      <c r="E79" s="40"/>
      <c r="F79" s="26" t="str">
        <f>E15</f>
        <v>Město Nový Bydžov</v>
      </c>
      <c r="G79" s="40"/>
      <c r="H79" s="40"/>
      <c r="I79" s="31" t="s">
        <v>38</v>
      </c>
      <c r="J79" s="36" t="str">
        <f>E21</f>
        <v>SPA - Ing. Václav Hanuš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1" t="s">
        <v>36</v>
      </c>
      <c r="D80" s="40"/>
      <c r="E80" s="40"/>
      <c r="F80" s="26" t="str">
        <f>IF(E18="","",E18)</f>
        <v>Vyplň údaj</v>
      </c>
      <c r="G80" s="40"/>
      <c r="H80" s="40"/>
      <c r="I80" s="31" t="s">
        <v>43</v>
      </c>
      <c r="J80" s="36" t="str">
        <f>E24</f>
        <v xml:space="preserve"> 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1" customFormat="1" ht="29.28" customHeight="1">
      <c r="A82" s="179"/>
      <c r="B82" s="180"/>
      <c r="C82" s="181" t="s">
        <v>136</v>
      </c>
      <c r="D82" s="182" t="s">
        <v>66</v>
      </c>
      <c r="E82" s="182" t="s">
        <v>62</v>
      </c>
      <c r="F82" s="182" t="s">
        <v>63</v>
      </c>
      <c r="G82" s="182" t="s">
        <v>137</v>
      </c>
      <c r="H82" s="182" t="s">
        <v>138</v>
      </c>
      <c r="I82" s="182" t="s">
        <v>139</v>
      </c>
      <c r="J82" s="183" t="s">
        <v>112</v>
      </c>
      <c r="K82" s="184" t="s">
        <v>140</v>
      </c>
      <c r="L82" s="185"/>
      <c r="M82" s="92" t="s">
        <v>41</v>
      </c>
      <c r="N82" s="93" t="s">
        <v>51</v>
      </c>
      <c r="O82" s="93" t="s">
        <v>141</v>
      </c>
      <c r="P82" s="93" t="s">
        <v>142</v>
      </c>
      <c r="Q82" s="93" t="s">
        <v>143</v>
      </c>
      <c r="R82" s="93" t="s">
        <v>144</v>
      </c>
      <c r="S82" s="93" t="s">
        <v>145</v>
      </c>
      <c r="T82" s="94" t="s">
        <v>146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38"/>
      <c r="B83" s="39"/>
      <c r="C83" s="99" t="s">
        <v>147</v>
      </c>
      <c r="D83" s="40"/>
      <c r="E83" s="40"/>
      <c r="F83" s="40"/>
      <c r="G83" s="40"/>
      <c r="H83" s="40"/>
      <c r="I83" s="40"/>
      <c r="J83" s="186">
        <f>BK83</f>
        <v>0</v>
      </c>
      <c r="K83" s="40"/>
      <c r="L83" s="44"/>
      <c r="M83" s="95"/>
      <c r="N83" s="187"/>
      <c r="O83" s="96"/>
      <c r="P83" s="188">
        <f>P84</f>
        <v>0</v>
      </c>
      <c r="Q83" s="96"/>
      <c r="R83" s="188">
        <f>R84</f>
        <v>0.12016</v>
      </c>
      <c r="S83" s="96"/>
      <c r="T83" s="189">
        <f>T84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6" t="s">
        <v>80</v>
      </c>
      <c r="AU83" s="16" t="s">
        <v>113</v>
      </c>
      <c r="BK83" s="190">
        <f>BK84</f>
        <v>0</v>
      </c>
    </row>
    <row r="84" s="12" customFormat="1" ht="25.92" customHeight="1">
      <c r="A84" s="12"/>
      <c r="B84" s="191"/>
      <c r="C84" s="192"/>
      <c r="D84" s="193" t="s">
        <v>80</v>
      </c>
      <c r="E84" s="194" t="s">
        <v>810</v>
      </c>
      <c r="F84" s="194" t="s">
        <v>811</v>
      </c>
      <c r="G84" s="192"/>
      <c r="H84" s="192"/>
      <c r="I84" s="195"/>
      <c r="J84" s="196">
        <f>BK84</f>
        <v>0</v>
      </c>
      <c r="K84" s="192"/>
      <c r="L84" s="197"/>
      <c r="M84" s="198"/>
      <c r="N84" s="199"/>
      <c r="O84" s="199"/>
      <c r="P84" s="200">
        <f>P85+P142+P151</f>
        <v>0</v>
      </c>
      <c r="Q84" s="199"/>
      <c r="R84" s="200">
        <f>R85+R142+R151</f>
        <v>0.12016</v>
      </c>
      <c r="S84" s="199"/>
      <c r="T84" s="201">
        <f>T85+T142+T151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2" t="s">
        <v>90</v>
      </c>
      <c r="AT84" s="203" t="s">
        <v>80</v>
      </c>
      <c r="AU84" s="203" t="s">
        <v>81</v>
      </c>
      <c r="AY84" s="202" t="s">
        <v>150</v>
      </c>
      <c r="BK84" s="204">
        <f>BK85+BK142+BK151</f>
        <v>0</v>
      </c>
    </row>
    <row r="85" s="12" customFormat="1" ht="22.8" customHeight="1">
      <c r="A85" s="12"/>
      <c r="B85" s="191"/>
      <c r="C85" s="192"/>
      <c r="D85" s="193" t="s">
        <v>80</v>
      </c>
      <c r="E85" s="205" t="s">
        <v>1157</v>
      </c>
      <c r="F85" s="205" t="s">
        <v>1158</v>
      </c>
      <c r="G85" s="192"/>
      <c r="H85" s="192"/>
      <c r="I85" s="195"/>
      <c r="J85" s="206">
        <f>BK85</f>
        <v>0</v>
      </c>
      <c r="K85" s="192"/>
      <c r="L85" s="197"/>
      <c r="M85" s="198"/>
      <c r="N85" s="199"/>
      <c r="O85" s="199"/>
      <c r="P85" s="200">
        <f>SUM(P86:P141)</f>
        <v>0</v>
      </c>
      <c r="Q85" s="199"/>
      <c r="R85" s="200">
        <f>SUM(R86:R141)</f>
        <v>0.11894</v>
      </c>
      <c r="S85" s="199"/>
      <c r="T85" s="201">
        <f>SUM(T86:T141)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90</v>
      </c>
      <c r="AT85" s="203" t="s">
        <v>80</v>
      </c>
      <c r="AU85" s="203" t="s">
        <v>21</v>
      </c>
      <c r="AY85" s="202" t="s">
        <v>150</v>
      </c>
      <c r="BK85" s="204">
        <f>SUM(BK86:BK141)</f>
        <v>0</v>
      </c>
    </row>
    <row r="86" s="2" customFormat="1" ht="24.15" customHeight="1">
      <c r="A86" s="38"/>
      <c r="B86" s="39"/>
      <c r="C86" s="207" t="s">
        <v>21</v>
      </c>
      <c r="D86" s="207" t="s">
        <v>153</v>
      </c>
      <c r="E86" s="208" t="s">
        <v>1159</v>
      </c>
      <c r="F86" s="209" t="s">
        <v>1160</v>
      </c>
      <c r="G86" s="210" t="s">
        <v>182</v>
      </c>
      <c r="H86" s="211">
        <v>2</v>
      </c>
      <c r="I86" s="212"/>
      <c r="J86" s="213">
        <f>ROUND(I86*H86,2)</f>
        <v>0</v>
      </c>
      <c r="K86" s="214"/>
      <c r="L86" s="44"/>
      <c r="M86" s="215" t="s">
        <v>41</v>
      </c>
      <c r="N86" s="216" t="s">
        <v>52</v>
      </c>
      <c r="O86" s="84"/>
      <c r="P86" s="217">
        <f>O86*H86</f>
        <v>0</v>
      </c>
      <c r="Q86" s="217">
        <v>0.00147</v>
      </c>
      <c r="R86" s="217">
        <f>Q86*H86</f>
        <v>0.0029399999999999999</v>
      </c>
      <c r="S86" s="217">
        <v>0</v>
      </c>
      <c r="T86" s="218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9" t="s">
        <v>260</v>
      </c>
      <c r="AT86" s="219" t="s">
        <v>153</v>
      </c>
      <c r="AU86" s="219" t="s">
        <v>90</v>
      </c>
      <c r="AY86" s="16" t="s">
        <v>150</v>
      </c>
      <c r="BE86" s="220">
        <f>IF(N86="základní",J86,0)</f>
        <v>0</v>
      </c>
      <c r="BF86" s="220">
        <f>IF(N86="snížená",J86,0)</f>
        <v>0</v>
      </c>
      <c r="BG86" s="220">
        <f>IF(N86="zákl. přenesená",J86,0)</f>
        <v>0</v>
      </c>
      <c r="BH86" s="220">
        <f>IF(N86="sníž. přenesená",J86,0)</f>
        <v>0</v>
      </c>
      <c r="BI86" s="220">
        <f>IF(N86="nulová",J86,0)</f>
        <v>0</v>
      </c>
      <c r="BJ86" s="16" t="s">
        <v>21</v>
      </c>
      <c r="BK86" s="220">
        <f>ROUND(I86*H86,2)</f>
        <v>0</v>
      </c>
      <c r="BL86" s="16" t="s">
        <v>260</v>
      </c>
      <c r="BM86" s="219" t="s">
        <v>1161</v>
      </c>
    </row>
    <row r="87" s="2" customFormat="1">
      <c r="A87" s="38"/>
      <c r="B87" s="39"/>
      <c r="C87" s="40"/>
      <c r="D87" s="221" t="s">
        <v>159</v>
      </c>
      <c r="E87" s="40"/>
      <c r="F87" s="222" t="s">
        <v>1162</v>
      </c>
      <c r="G87" s="40"/>
      <c r="H87" s="40"/>
      <c r="I87" s="223"/>
      <c r="J87" s="40"/>
      <c r="K87" s="40"/>
      <c r="L87" s="44"/>
      <c r="M87" s="224"/>
      <c r="N87" s="225"/>
      <c r="O87" s="84"/>
      <c r="P87" s="84"/>
      <c r="Q87" s="84"/>
      <c r="R87" s="84"/>
      <c r="S87" s="84"/>
      <c r="T87" s="85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6" t="s">
        <v>159</v>
      </c>
      <c r="AU87" s="16" t="s">
        <v>90</v>
      </c>
    </row>
    <row r="88" s="13" customFormat="1">
      <c r="A88" s="13"/>
      <c r="B88" s="226"/>
      <c r="C88" s="227"/>
      <c r="D88" s="228" t="s">
        <v>161</v>
      </c>
      <c r="E88" s="229" t="s">
        <v>41</v>
      </c>
      <c r="F88" s="230" t="s">
        <v>90</v>
      </c>
      <c r="G88" s="227"/>
      <c r="H88" s="231">
        <v>2</v>
      </c>
      <c r="I88" s="232"/>
      <c r="J88" s="227"/>
      <c r="K88" s="227"/>
      <c r="L88" s="233"/>
      <c r="M88" s="234"/>
      <c r="N88" s="235"/>
      <c r="O88" s="235"/>
      <c r="P88" s="235"/>
      <c r="Q88" s="235"/>
      <c r="R88" s="235"/>
      <c r="S88" s="235"/>
      <c r="T88" s="236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37" t="s">
        <v>161</v>
      </c>
      <c r="AU88" s="237" t="s">
        <v>90</v>
      </c>
      <c r="AV88" s="13" t="s">
        <v>90</v>
      </c>
      <c r="AW88" s="13" t="s">
        <v>42</v>
      </c>
      <c r="AX88" s="13" t="s">
        <v>81</v>
      </c>
      <c r="AY88" s="237" t="s">
        <v>150</v>
      </c>
    </row>
    <row r="89" s="14" customFormat="1">
      <c r="A89" s="14"/>
      <c r="B89" s="238"/>
      <c r="C89" s="239"/>
      <c r="D89" s="228" t="s">
        <v>161</v>
      </c>
      <c r="E89" s="240" t="s">
        <v>41</v>
      </c>
      <c r="F89" s="241" t="s">
        <v>167</v>
      </c>
      <c r="G89" s="239"/>
      <c r="H89" s="242">
        <v>2</v>
      </c>
      <c r="I89" s="243"/>
      <c r="J89" s="239"/>
      <c r="K89" s="239"/>
      <c r="L89" s="244"/>
      <c r="M89" s="245"/>
      <c r="N89" s="246"/>
      <c r="O89" s="246"/>
      <c r="P89" s="246"/>
      <c r="Q89" s="246"/>
      <c r="R89" s="246"/>
      <c r="S89" s="246"/>
      <c r="T89" s="247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8" t="s">
        <v>161</v>
      </c>
      <c r="AU89" s="248" t="s">
        <v>90</v>
      </c>
      <c r="AV89" s="14" t="s">
        <v>157</v>
      </c>
      <c r="AW89" s="14" t="s">
        <v>42</v>
      </c>
      <c r="AX89" s="14" t="s">
        <v>21</v>
      </c>
      <c r="AY89" s="248" t="s">
        <v>150</v>
      </c>
    </row>
    <row r="90" s="2" customFormat="1" ht="24.15" customHeight="1">
      <c r="A90" s="38"/>
      <c r="B90" s="39"/>
      <c r="C90" s="207" t="s">
        <v>90</v>
      </c>
      <c r="D90" s="207" t="s">
        <v>153</v>
      </c>
      <c r="E90" s="208" t="s">
        <v>1163</v>
      </c>
      <c r="F90" s="209" t="s">
        <v>1164</v>
      </c>
      <c r="G90" s="210" t="s">
        <v>182</v>
      </c>
      <c r="H90" s="211">
        <v>10</v>
      </c>
      <c r="I90" s="212"/>
      <c r="J90" s="213">
        <f>ROUND(I90*H90,2)</f>
        <v>0</v>
      </c>
      <c r="K90" s="214"/>
      <c r="L90" s="44"/>
      <c r="M90" s="215" t="s">
        <v>41</v>
      </c>
      <c r="N90" s="216" t="s">
        <v>52</v>
      </c>
      <c r="O90" s="84"/>
      <c r="P90" s="217">
        <f>O90*H90</f>
        <v>0</v>
      </c>
      <c r="Q90" s="217">
        <v>0.0018500000000000001</v>
      </c>
      <c r="R90" s="217">
        <f>Q90*H90</f>
        <v>0.018500000000000003</v>
      </c>
      <c r="S90" s="217">
        <v>0</v>
      </c>
      <c r="T90" s="218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9" t="s">
        <v>260</v>
      </c>
      <c r="AT90" s="219" t="s">
        <v>153</v>
      </c>
      <c r="AU90" s="219" t="s">
        <v>90</v>
      </c>
      <c r="AY90" s="16" t="s">
        <v>150</v>
      </c>
      <c r="BE90" s="220">
        <f>IF(N90="základní",J90,0)</f>
        <v>0</v>
      </c>
      <c r="BF90" s="220">
        <f>IF(N90="snížená",J90,0)</f>
        <v>0</v>
      </c>
      <c r="BG90" s="220">
        <f>IF(N90="zákl. přenesená",J90,0)</f>
        <v>0</v>
      </c>
      <c r="BH90" s="220">
        <f>IF(N90="sníž. přenesená",J90,0)</f>
        <v>0</v>
      </c>
      <c r="BI90" s="220">
        <f>IF(N90="nulová",J90,0)</f>
        <v>0</v>
      </c>
      <c r="BJ90" s="16" t="s">
        <v>21</v>
      </c>
      <c r="BK90" s="220">
        <f>ROUND(I90*H90,2)</f>
        <v>0</v>
      </c>
      <c r="BL90" s="16" t="s">
        <v>260</v>
      </c>
      <c r="BM90" s="219" t="s">
        <v>1165</v>
      </c>
    </row>
    <row r="91" s="2" customFormat="1">
      <c r="A91" s="38"/>
      <c r="B91" s="39"/>
      <c r="C91" s="40"/>
      <c r="D91" s="221" t="s">
        <v>159</v>
      </c>
      <c r="E91" s="40"/>
      <c r="F91" s="222" t="s">
        <v>1166</v>
      </c>
      <c r="G91" s="40"/>
      <c r="H91" s="40"/>
      <c r="I91" s="223"/>
      <c r="J91" s="40"/>
      <c r="K91" s="40"/>
      <c r="L91" s="44"/>
      <c r="M91" s="224"/>
      <c r="N91" s="225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6" t="s">
        <v>159</v>
      </c>
      <c r="AU91" s="16" t="s">
        <v>90</v>
      </c>
    </row>
    <row r="92" s="13" customFormat="1">
      <c r="A92" s="13"/>
      <c r="B92" s="226"/>
      <c r="C92" s="227"/>
      <c r="D92" s="228" t="s">
        <v>161</v>
      </c>
      <c r="E92" s="229" t="s">
        <v>41</v>
      </c>
      <c r="F92" s="230" t="s">
        <v>225</v>
      </c>
      <c r="G92" s="227"/>
      <c r="H92" s="231">
        <v>10</v>
      </c>
      <c r="I92" s="232"/>
      <c r="J92" s="227"/>
      <c r="K92" s="227"/>
      <c r="L92" s="233"/>
      <c r="M92" s="234"/>
      <c r="N92" s="235"/>
      <c r="O92" s="235"/>
      <c r="P92" s="235"/>
      <c r="Q92" s="235"/>
      <c r="R92" s="235"/>
      <c r="S92" s="235"/>
      <c r="T92" s="236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7" t="s">
        <v>161</v>
      </c>
      <c r="AU92" s="237" t="s">
        <v>90</v>
      </c>
      <c r="AV92" s="13" t="s">
        <v>90</v>
      </c>
      <c r="AW92" s="13" t="s">
        <v>42</v>
      </c>
      <c r="AX92" s="13" t="s">
        <v>81</v>
      </c>
      <c r="AY92" s="237" t="s">
        <v>150</v>
      </c>
    </row>
    <row r="93" s="14" customFormat="1">
      <c r="A93" s="14"/>
      <c r="B93" s="238"/>
      <c r="C93" s="239"/>
      <c r="D93" s="228" t="s">
        <v>161</v>
      </c>
      <c r="E93" s="240" t="s">
        <v>41</v>
      </c>
      <c r="F93" s="241" t="s">
        <v>167</v>
      </c>
      <c r="G93" s="239"/>
      <c r="H93" s="242">
        <v>10</v>
      </c>
      <c r="I93" s="243"/>
      <c r="J93" s="239"/>
      <c r="K93" s="239"/>
      <c r="L93" s="244"/>
      <c r="M93" s="245"/>
      <c r="N93" s="246"/>
      <c r="O93" s="246"/>
      <c r="P93" s="246"/>
      <c r="Q93" s="246"/>
      <c r="R93" s="246"/>
      <c r="S93" s="246"/>
      <c r="T93" s="247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8" t="s">
        <v>161</v>
      </c>
      <c r="AU93" s="248" t="s">
        <v>90</v>
      </c>
      <c r="AV93" s="14" t="s">
        <v>157</v>
      </c>
      <c r="AW93" s="14" t="s">
        <v>42</v>
      </c>
      <c r="AX93" s="14" t="s">
        <v>21</v>
      </c>
      <c r="AY93" s="248" t="s">
        <v>150</v>
      </c>
    </row>
    <row r="94" s="2" customFormat="1" ht="24.15" customHeight="1">
      <c r="A94" s="38"/>
      <c r="B94" s="39"/>
      <c r="C94" s="207" t="s">
        <v>174</v>
      </c>
      <c r="D94" s="207" t="s">
        <v>153</v>
      </c>
      <c r="E94" s="208" t="s">
        <v>1167</v>
      </c>
      <c r="F94" s="209" t="s">
        <v>1168</v>
      </c>
      <c r="G94" s="210" t="s">
        <v>182</v>
      </c>
      <c r="H94" s="211">
        <v>16</v>
      </c>
      <c r="I94" s="212"/>
      <c r="J94" s="213">
        <f>ROUND(I94*H94,2)</f>
        <v>0</v>
      </c>
      <c r="K94" s="214"/>
      <c r="L94" s="44"/>
      <c r="M94" s="215" t="s">
        <v>41</v>
      </c>
      <c r="N94" s="216" t="s">
        <v>52</v>
      </c>
      <c r="O94" s="84"/>
      <c r="P94" s="217">
        <f>O94*H94</f>
        <v>0</v>
      </c>
      <c r="Q94" s="217">
        <v>0.0027000000000000001</v>
      </c>
      <c r="R94" s="217">
        <f>Q94*H94</f>
        <v>0.043200000000000002</v>
      </c>
      <c r="S94" s="217">
        <v>0</v>
      </c>
      <c r="T94" s="218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9" t="s">
        <v>260</v>
      </c>
      <c r="AT94" s="219" t="s">
        <v>153</v>
      </c>
      <c r="AU94" s="219" t="s">
        <v>90</v>
      </c>
      <c r="AY94" s="16" t="s">
        <v>150</v>
      </c>
      <c r="BE94" s="220">
        <f>IF(N94="základní",J94,0)</f>
        <v>0</v>
      </c>
      <c r="BF94" s="220">
        <f>IF(N94="snížená",J94,0)</f>
        <v>0</v>
      </c>
      <c r="BG94" s="220">
        <f>IF(N94="zákl. přenesená",J94,0)</f>
        <v>0</v>
      </c>
      <c r="BH94" s="220">
        <f>IF(N94="sníž. přenesená",J94,0)</f>
        <v>0</v>
      </c>
      <c r="BI94" s="220">
        <f>IF(N94="nulová",J94,0)</f>
        <v>0</v>
      </c>
      <c r="BJ94" s="16" t="s">
        <v>21</v>
      </c>
      <c r="BK94" s="220">
        <f>ROUND(I94*H94,2)</f>
        <v>0</v>
      </c>
      <c r="BL94" s="16" t="s">
        <v>260</v>
      </c>
      <c r="BM94" s="219" t="s">
        <v>1169</v>
      </c>
    </row>
    <row r="95" s="2" customFormat="1">
      <c r="A95" s="38"/>
      <c r="B95" s="39"/>
      <c r="C95" s="40"/>
      <c r="D95" s="221" t="s">
        <v>159</v>
      </c>
      <c r="E95" s="40"/>
      <c r="F95" s="222" t="s">
        <v>1170</v>
      </c>
      <c r="G95" s="40"/>
      <c r="H95" s="40"/>
      <c r="I95" s="223"/>
      <c r="J95" s="40"/>
      <c r="K95" s="40"/>
      <c r="L95" s="44"/>
      <c r="M95" s="224"/>
      <c r="N95" s="225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6" t="s">
        <v>159</v>
      </c>
      <c r="AU95" s="16" t="s">
        <v>90</v>
      </c>
    </row>
    <row r="96" s="13" customFormat="1">
      <c r="A96" s="13"/>
      <c r="B96" s="226"/>
      <c r="C96" s="227"/>
      <c r="D96" s="228" t="s">
        <v>161</v>
      </c>
      <c r="E96" s="229" t="s">
        <v>41</v>
      </c>
      <c r="F96" s="230" t="s">
        <v>260</v>
      </c>
      <c r="G96" s="227"/>
      <c r="H96" s="231">
        <v>16</v>
      </c>
      <c r="I96" s="232"/>
      <c r="J96" s="227"/>
      <c r="K96" s="227"/>
      <c r="L96" s="233"/>
      <c r="M96" s="234"/>
      <c r="N96" s="235"/>
      <c r="O96" s="235"/>
      <c r="P96" s="235"/>
      <c r="Q96" s="235"/>
      <c r="R96" s="235"/>
      <c r="S96" s="235"/>
      <c r="T96" s="23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7" t="s">
        <v>161</v>
      </c>
      <c r="AU96" s="237" t="s">
        <v>90</v>
      </c>
      <c r="AV96" s="13" t="s">
        <v>90</v>
      </c>
      <c r="AW96" s="13" t="s">
        <v>42</v>
      </c>
      <c r="AX96" s="13" t="s">
        <v>81</v>
      </c>
      <c r="AY96" s="237" t="s">
        <v>150</v>
      </c>
    </row>
    <row r="97" s="14" customFormat="1">
      <c r="A97" s="14"/>
      <c r="B97" s="238"/>
      <c r="C97" s="239"/>
      <c r="D97" s="228" t="s">
        <v>161</v>
      </c>
      <c r="E97" s="240" t="s">
        <v>41</v>
      </c>
      <c r="F97" s="241" t="s">
        <v>167</v>
      </c>
      <c r="G97" s="239"/>
      <c r="H97" s="242">
        <v>16</v>
      </c>
      <c r="I97" s="243"/>
      <c r="J97" s="239"/>
      <c r="K97" s="239"/>
      <c r="L97" s="244"/>
      <c r="M97" s="245"/>
      <c r="N97" s="246"/>
      <c r="O97" s="246"/>
      <c r="P97" s="246"/>
      <c r="Q97" s="246"/>
      <c r="R97" s="246"/>
      <c r="S97" s="246"/>
      <c r="T97" s="247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8" t="s">
        <v>161</v>
      </c>
      <c r="AU97" s="248" t="s">
        <v>90</v>
      </c>
      <c r="AV97" s="14" t="s">
        <v>157</v>
      </c>
      <c r="AW97" s="14" t="s">
        <v>42</v>
      </c>
      <c r="AX97" s="14" t="s">
        <v>21</v>
      </c>
      <c r="AY97" s="248" t="s">
        <v>150</v>
      </c>
    </row>
    <row r="98" s="2" customFormat="1" ht="24.15" customHeight="1">
      <c r="A98" s="38"/>
      <c r="B98" s="39"/>
      <c r="C98" s="207" t="s">
        <v>157</v>
      </c>
      <c r="D98" s="207" t="s">
        <v>153</v>
      </c>
      <c r="E98" s="208" t="s">
        <v>1171</v>
      </c>
      <c r="F98" s="209" t="s">
        <v>1172</v>
      </c>
      <c r="G98" s="210" t="s">
        <v>182</v>
      </c>
      <c r="H98" s="211">
        <v>8</v>
      </c>
      <c r="I98" s="212"/>
      <c r="J98" s="213">
        <f>ROUND(I98*H98,2)</f>
        <v>0</v>
      </c>
      <c r="K98" s="214"/>
      <c r="L98" s="44"/>
      <c r="M98" s="215" t="s">
        <v>41</v>
      </c>
      <c r="N98" s="216" t="s">
        <v>52</v>
      </c>
      <c r="O98" s="84"/>
      <c r="P98" s="217">
        <f>O98*H98</f>
        <v>0</v>
      </c>
      <c r="Q98" s="217">
        <v>0.00348</v>
      </c>
      <c r="R98" s="217">
        <f>Q98*H98</f>
        <v>0.02784</v>
      </c>
      <c r="S98" s="217">
        <v>0</v>
      </c>
      <c r="T98" s="218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9" t="s">
        <v>260</v>
      </c>
      <c r="AT98" s="219" t="s">
        <v>153</v>
      </c>
      <c r="AU98" s="219" t="s">
        <v>90</v>
      </c>
      <c r="AY98" s="16" t="s">
        <v>150</v>
      </c>
      <c r="BE98" s="220">
        <f>IF(N98="základní",J98,0)</f>
        <v>0</v>
      </c>
      <c r="BF98" s="220">
        <f>IF(N98="snížená",J98,0)</f>
        <v>0</v>
      </c>
      <c r="BG98" s="220">
        <f>IF(N98="zákl. přenesená",J98,0)</f>
        <v>0</v>
      </c>
      <c r="BH98" s="220">
        <f>IF(N98="sníž. přenesená",J98,0)</f>
        <v>0</v>
      </c>
      <c r="BI98" s="220">
        <f>IF(N98="nulová",J98,0)</f>
        <v>0</v>
      </c>
      <c r="BJ98" s="16" t="s">
        <v>21</v>
      </c>
      <c r="BK98" s="220">
        <f>ROUND(I98*H98,2)</f>
        <v>0</v>
      </c>
      <c r="BL98" s="16" t="s">
        <v>260</v>
      </c>
      <c r="BM98" s="219" t="s">
        <v>1173</v>
      </c>
    </row>
    <row r="99" s="2" customFormat="1">
      <c r="A99" s="38"/>
      <c r="B99" s="39"/>
      <c r="C99" s="40"/>
      <c r="D99" s="221" t="s">
        <v>159</v>
      </c>
      <c r="E99" s="40"/>
      <c r="F99" s="222" t="s">
        <v>1174</v>
      </c>
      <c r="G99" s="40"/>
      <c r="H99" s="40"/>
      <c r="I99" s="223"/>
      <c r="J99" s="40"/>
      <c r="K99" s="40"/>
      <c r="L99" s="44"/>
      <c r="M99" s="224"/>
      <c r="N99" s="225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6" t="s">
        <v>159</v>
      </c>
      <c r="AU99" s="16" t="s">
        <v>90</v>
      </c>
    </row>
    <row r="100" s="13" customFormat="1">
      <c r="A100" s="13"/>
      <c r="B100" s="226"/>
      <c r="C100" s="227"/>
      <c r="D100" s="228" t="s">
        <v>161</v>
      </c>
      <c r="E100" s="229" t="s">
        <v>41</v>
      </c>
      <c r="F100" s="230" t="s">
        <v>212</v>
      </c>
      <c r="G100" s="227"/>
      <c r="H100" s="231">
        <v>8</v>
      </c>
      <c r="I100" s="232"/>
      <c r="J100" s="227"/>
      <c r="K100" s="227"/>
      <c r="L100" s="233"/>
      <c r="M100" s="234"/>
      <c r="N100" s="235"/>
      <c r="O100" s="235"/>
      <c r="P100" s="235"/>
      <c r="Q100" s="235"/>
      <c r="R100" s="235"/>
      <c r="S100" s="235"/>
      <c r="T100" s="23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7" t="s">
        <v>161</v>
      </c>
      <c r="AU100" s="237" t="s">
        <v>90</v>
      </c>
      <c r="AV100" s="13" t="s">
        <v>90</v>
      </c>
      <c r="AW100" s="13" t="s">
        <v>42</v>
      </c>
      <c r="AX100" s="13" t="s">
        <v>81</v>
      </c>
      <c r="AY100" s="237" t="s">
        <v>150</v>
      </c>
    </row>
    <row r="101" s="14" customFormat="1">
      <c r="A101" s="14"/>
      <c r="B101" s="238"/>
      <c r="C101" s="239"/>
      <c r="D101" s="228" t="s">
        <v>161</v>
      </c>
      <c r="E101" s="240" t="s">
        <v>41</v>
      </c>
      <c r="F101" s="241" t="s">
        <v>167</v>
      </c>
      <c r="G101" s="239"/>
      <c r="H101" s="242">
        <v>8</v>
      </c>
      <c r="I101" s="243"/>
      <c r="J101" s="239"/>
      <c r="K101" s="239"/>
      <c r="L101" s="244"/>
      <c r="M101" s="245"/>
      <c r="N101" s="246"/>
      <c r="O101" s="246"/>
      <c r="P101" s="246"/>
      <c r="Q101" s="246"/>
      <c r="R101" s="246"/>
      <c r="S101" s="246"/>
      <c r="T101" s="24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8" t="s">
        <v>161</v>
      </c>
      <c r="AU101" s="248" t="s">
        <v>90</v>
      </c>
      <c r="AV101" s="14" t="s">
        <v>157</v>
      </c>
      <c r="AW101" s="14" t="s">
        <v>42</v>
      </c>
      <c r="AX101" s="14" t="s">
        <v>21</v>
      </c>
      <c r="AY101" s="248" t="s">
        <v>150</v>
      </c>
    </row>
    <row r="102" s="2" customFormat="1" ht="16.5" customHeight="1">
      <c r="A102" s="38"/>
      <c r="B102" s="39"/>
      <c r="C102" s="207" t="s">
        <v>186</v>
      </c>
      <c r="D102" s="207" t="s">
        <v>153</v>
      </c>
      <c r="E102" s="208" t="s">
        <v>1175</v>
      </c>
      <c r="F102" s="209" t="s">
        <v>1176</v>
      </c>
      <c r="G102" s="210" t="s">
        <v>182</v>
      </c>
      <c r="H102" s="211">
        <v>3</v>
      </c>
      <c r="I102" s="212"/>
      <c r="J102" s="213">
        <f>ROUND(I102*H102,2)</f>
        <v>0</v>
      </c>
      <c r="K102" s="214"/>
      <c r="L102" s="44"/>
      <c r="M102" s="215" t="s">
        <v>41</v>
      </c>
      <c r="N102" s="216" t="s">
        <v>52</v>
      </c>
      <c r="O102" s="84"/>
      <c r="P102" s="217">
        <f>O102*H102</f>
        <v>0</v>
      </c>
      <c r="Q102" s="217">
        <v>0.0046800000000000001</v>
      </c>
      <c r="R102" s="217">
        <f>Q102*H102</f>
        <v>0.01404</v>
      </c>
      <c r="S102" s="217">
        <v>0</v>
      </c>
      <c r="T102" s="218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9" t="s">
        <v>260</v>
      </c>
      <c r="AT102" s="219" t="s">
        <v>153</v>
      </c>
      <c r="AU102" s="219" t="s">
        <v>90</v>
      </c>
      <c r="AY102" s="16" t="s">
        <v>150</v>
      </c>
      <c r="BE102" s="220">
        <f>IF(N102="základní",J102,0)</f>
        <v>0</v>
      </c>
      <c r="BF102" s="220">
        <f>IF(N102="snížená",J102,0)</f>
        <v>0</v>
      </c>
      <c r="BG102" s="220">
        <f>IF(N102="zákl. přenesená",J102,0)</f>
        <v>0</v>
      </c>
      <c r="BH102" s="220">
        <f>IF(N102="sníž. přenesená",J102,0)</f>
        <v>0</v>
      </c>
      <c r="BI102" s="220">
        <f>IF(N102="nulová",J102,0)</f>
        <v>0</v>
      </c>
      <c r="BJ102" s="16" t="s">
        <v>21</v>
      </c>
      <c r="BK102" s="220">
        <f>ROUND(I102*H102,2)</f>
        <v>0</v>
      </c>
      <c r="BL102" s="16" t="s">
        <v>260</v>
      </c>
      <c r="BM102" s="219" t="s">
        <v>1177</v>
      </c>
    </row>
    <row r="103" s="2" customFormat="1">
      <c r="A103" s="38"/>
      <c r="B103" s="39"/>
      <c r="C103" s="40"/>
      <c r="D103" s="221" t="s">
        <v>159</v>
      </c>
      <c r="E103" s="40"/>
      <c r="F103" s="222" t="s">
        <v>1178</v>
      </c>
      <c r="G103" s="40"/>
      <c r="H103" s="40"/>
      <c r="I103" s="223"/>
      <c r="J103" s="40"/>
      <c r="K103" s="40"/>
      <c r="L103" s="44"/>
      <c r="M103" s="224"/>
      <c r="N103" s="225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6" t="s">
        <v>159</v>
      </c>
      <c r="AU103" s="16" t="s">
        <v>90</v>
      </c>
    </row>
    <row r="104" s="13" customFormat="1">
      <c r="A104" s="13"/>
      <c r="B104" s="226"/>
      <c r="C104" s="227"/>
      <c r="D104" s="228" t="s">
        <v>161</v>
      </c>
      <c r="E104" s="229" t="s">
        <v>41</v>
      </c>
      <c r="F104" s="230" t="s">
        <v>174</v>
      </c>
      <c r="G104" s="227"/>
      <c r="H104" s="231">
        <v>3</v>
      </c>
      <c r="I104" s="232"/>
      <c r="J104" s="227"/>
      <c r="K104" s="227"/>
      <c r="L104" s="233"/>
      <c r="M104" s="234"/>
      <c r="N104" s="235"/>
      <c r="O104" s="235"/>
      <c r="P104" s="235"/>
      <c r="Q104" s="235"/>
      <c r="R104" s="235"/>
      <c r="S104" s="235"/>
      <c r="T104" s="23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7" t="s">
        <v>161</v>
      </c>
      <c r="AU104" s="237" t="s">
        <v>90</v>
      </c>
      <c r="AV104" s="13" t="s">
        <v>90</v>
      </c>
      <c r="AW104" s="13" t="s">
        <v>42</v>
      </c>
      <c r="AX104" s="13" t="s">
        <v>81</v>
      </c>
      <c r="AY104" s="237" t="s">
        <v>150</v>
      </c>
    </row>
    <row r="105" s="14" customFormat="1">
      <c r="A105" s="14"/>
      <c r="B105" s="238"/>
      <c r="C105" s="239"/>
      <c r="D105" s="228" t="s">
        <v>161</v>
      </c>
      <c r="E105" s="240" t="s">
        <v>41</v>
      </c>
      <c r="F105" s="241" t="s">
        <v>167</v>
      </c>
      <c r="G105" s="239"/>
      <c r="H105" s="242">
        <v>3</v>
      </c>
      <c r="I105" s="243"/>
      <c r="J105" s="239"/>
      <c r="K105" s="239"/>
      <c r="L105" s="244"/>
      <c r="M105" s="245"/>
      <c r="N105" s="246"/>
      <c r="O105" s="246"/>
      <c r="P105" s="246"/>
      <c r="Q105" s="246"/>
      <c r="R105" s="246"/>
      <c r="S105" s="246"/>
      <c r="T105" s="247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8" t="s">
        <v>161</v>
      </c>
      <c r="AU105" s="248" t="s">
        <v>90</v>
      </c>
      <c r="AV105" s="14" t="s">
        <v>157</v>
      </c>
      <c r="AW105" s="14" t="s">
        <v>42</v>
      </c>
      <c r="AX105" s="14" t="s">
        <v>21</v>
      </c>
      <c r="AY105" s="248" t="s">
        <v>150</v>
      </c>
    </row>
    <row r="106" s="2" customFormat="1" ht="24.15" customHeight="1">
      <c r="A106" s="38"/>
      <c r="B106" s="39"/>
      <c r="C106" s="207" t="s">
        <v>198</v>
      </c>
      <c r="D106" s="207" t="s">
        <v>153</v>
      </c>
      <c r="E106" s="208" t="s">
        <v>1179</v>
      </c>
      <c r="F106" s="209" t="s">
        <v>1180</v>
      </c>
      <c r="G106" s="210" t="s">
        <v>1139</v>
      </c>
      <c r="H106" s="211">
        <v>1</v>
      </c>
      <c r="I106" s="212"/>
      <c r="J106" s="213">
        <f>ROUND(I106*H106,2)</f>
        <v>0</v>
      </c>
      <c r="K106" s="214"/>
      <c r="L106" s="44"/>
      <c r="M106" s="215" t="s">
        <v>41</v>
      </c>
      <c r="N106" s="216" t="s">
        <v>52</v>
      </c>
      <c r="O106" s="84"/>
      <c r="P106" s="217">
        <f>O106*H106</f>
        <v>0</v>
      </c>
      <c r="Q106" s="217">
        <v>0.0033800000000000002</v>
      </c>
      <c r="R106" s="217">
        <f>Q106*H106</f>
        <v>0.0033800000000000002</v>
      </c>
      <c r="S106" s="217">
        <v>0</v>
      </c>
      <c r="T106" s="218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9" t="s">
        <v>260</v>
      </c>
      <c r="AT106" s="219" t="s">
        <v>153</v>
      </c>
      <c r="AU106" s="219" t="s">
        <v>90</v>
      </c>
      <c r="AY106" s="16" t="s">
        <v>150</v>
      </c>
      <c r="BE106" s="220">
        <f>IF(N106="základní",J106,0)</f>
        <v>0</v>
      </c>
      <c r="BF106" s="220">
        <f>IF(N106="snížená",J106,0)</f>
        <v>0</v>
      </c>
      <c r="BG106" s="220">
        <f>IF(N106="zákl. přenesená",J106,0)</f>
        <v>0</v>
      </c>
      <c r="BH106" s="220">
        <f>IF(N106="sníž. přenesená",J106,0)</f>
        <v>0</v>
      </c>
      <c r="BI106" s="220">
        <f>IF(N106="nulová",J106,0)</f>
        <v>0</v>
      </c>
      <c r="BJ106" s="16" t="s">
        <v>21</v>
      </c>
      <c r="BK106" s="220">
        <f>ROUND(I106*H106,2)</f>
        <v>0</v>
      </c>
      <c r="BL106" s="16" t="s">
        <v>260</v>
      </c>
      <c r="BM106" s="219" t="s">
        <v>1181</v>
      </c>
    </row>
    <row r="107" s="2" customFormat="1">
      <c r="A107" s="38"/>
      <c r="B107" s="39"/>
      <c r="C107" s="40"/>
      <c r="D107" s="221" t="s">
        <v>159</v>
      </c>
      <c r="E107" s="40"/>
      <c r="F107" s="222" t="s">
        <v>1182</v>
      </c>
      <c r="G107" s="40"/>
      <c r="H107" s="40"/>
      <c r="I107" s="223"/>
      <c r="J107" s="40"/>
      <c r="K107" s="40"/>
      <c r="L107" s="44"/>
      <c r="M107" s="224"/>
      <c r="N107" s="225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6" t="s">
        <v>159</v>
      </c>
      <c r="AU107" s="16" t="s">
        <v>90</v>
      </c>
    </row>
    <row r="108" s="13" customFormat="1">
      <c r="A108" s="13"/>
      <c r="B108" s="226"/>
      <c r="C108" s="227"/>
      <c r="D108" s="228" t="s">
        <v>161</v>
      </c>
      <c r="E108" s="229" t="s">
        <v>41</v>
      </c>
      <c r="F108" s="230" t="s">
        <v>21</v>
      </c>
      <c r="G108" s="227"/>
      <c r="H108" s="231">
        <v>1</v>
      </c>
      <c r="I108" s="232"/>
      <c r="J108" s="227"/>
      <c r="K108" s="227"/>
      <c r="L108" s="233"/>
      <c r="M108" s="234"/>
      <c r="N108" s="235"/>
      <c r="O108" s="235"/>
      <c r="P108" s="235"/>
      <c r="Q108" s="235"/>
      <c r="R108" s="235"/>
      <c r="S108" s="235"/>
      <c r="T108" s="23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7" t="s">
        <v>161</v>
      </c>
      <c r="AU108" s="237" t="s">
        <v>90</v>
      </c>
      <c r="AV108" s="13" t="s">
        <v>90</v>
      </c>
      <c r="AW108" s="13" t="s">
        <v>42</v>
      </c>
      <c r="AX108" s="13" t="s">
        <v>81</v>
      </c>
      <c r="AY108" s="237" t="s">
        <v>150</v>
      </c>
    </row>
    <row r="109" s="14" customFormat="1">
      <c r="A109" s="14"/>
      <c r="B109" s="238"/>
      <c r="C109" s="239"/>
      <c r="D109" s="228" t="s">
        <v>161</v>
      </c>
      <c r="E109" s="240" t="s">
        <v>41</v>
      </c>
      <c r="F109" s="241" t="s">
        <v>167</v>
      </c>
      <c r="G109" s="239"/>
      <c r="H109" s="242">
        <v>1</v>
      </c>
      <c r="I109" s="243"/>
      <c r="J109" s="239"/>
      <c r="K109" s="239"/>
      <c r="L109" s="244"/>
      <c r="M109" s="245"/>
      <c r="N109" s="246"/>
      <c r="O109" s="246"/>
      <c r="P109" s="246"/>
      <c r="Q109" s="246"/>
      <c r="R109" s="246"/>
      <c r="S109" s="246"/>
      <c r="T109" s="247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8" t="s">
        <v>161</v>
      </c>
      <c r="AU109" s="248" t="s">
        <v>90</v>
      </c>
      <c r="AV109" s="14" t="s">
        <v>157</v>
      </c>
      <c r="AW109" s="14" t="s">
        <v>42</v>
      </c>
      <c r="AX109" s="14" t="s">
        <v>21</v>
      </c>
      <c r="AY109" s="248" t="s">
        <v>150</v>
      </c>
    </row>
    <row r="110" s="2" customFormat="1" ht="16.5" customHeight="1">
      <c r="A110" s="38"/>
      <c r="B110" s="39"/>
      <c r="C110" s="207" t="s">
        <v>205</v>
      </c>
      <c r="D110" s="207" t="s">
        <v>153</v>
      </c>
      <c r="E110" s="208" t="s">
        <v>1183</v>
      </c>
      <c r="F110" s="209" t="s">
        <v>1184</v>
      </c>
      <c r="G110" s="210" t="s">
        <v>1139</v>
      </c>
      <c r="H110" s="211">
        <v>1</v>
      </c>
      <c r="I110" s="212"/>
      <c r="J110" s="213">
        <f>ROUND(I110*H110,2)</f>
        <v>0</v>
      </c>
      <c r="K110" s="214"/>
      <c r="L110" s="44"/>
      <c r="M110" s="215" t="s">
        <v>41</v>
      </c>
      <c r="N110" s="216" t="s">
        <v>52</v>
      </c>
      <c r="O110" s="84"/>
      <c r="P110" s="217">
        <f>O110*H110</f>
        <v>0</v>
      </c>
      <c r="Q110" s="217">
        <v>0.00022000000000000001</v>
      </c>
      <c r="R110" s="217">
        <f>Q110*H110</f>
        <v>0.00022000000000000001</v>
      </c>
      <c r="S110" s="217">
        <v>0</v>
      </c>
      <c r="T110" s="218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9" t="s">
        <v>260</v>
      </c>
      <c r="AT110" s="219" t="s">
        <v>153</v>
      </c>
      <c r="AU110" s="219" t="s">
        <v>90</v>
      </c>
      <c r="AY110" s="16" t="s">
        <v>150</v>
      </c>
      <c r="BE110" s="220">
        <f>IF(N110="základní",J110,0)</f>
        <v>0</v>
      </c>
      <c r="BF110" s="220">
        <f>IF(N110="snížená",J110,0)</f>
        <v>0</v>
      </c>
      <c r="BG110" s="220">
        <f>IF(N110="zákl. přenesená",J110,0)</f>
        <v>0</v>
      </c>
      <c r="BH110" s="220">
        <f>IF(N110="sníž. přenesená",J110,0)</f>
        <v>0</v>
      </c>
      <c r="BI110" s="220">
        <f>IF(N110="nulová",J110,0)</f>
        <v>0</v>
      </c>
      <c r="BJ110" s="16" t="s">
        <v>21</v>
      </c>
      <c r="BK110" s="220">
        <f>ROUND(I110*H110,2)</f>
        <v>0</v>
      </c>
      <c r="BL110" s="16" t="s">
        <v>260</v>
      </c>
      <c r="BM110" s="219" t="s">
        <v>1185</v>
      </c>
    </row>
    <row r="111" s="2" customFormat="1">
      <c r="A111" s="38"/>
      <c r="B111" s="39"/>
      <c r="C111" s="40"/>
      <c r="D111" s="221" t="s">
        <v>159</v>
      </c>
      <c r="E111" s="40"/>
      <c r="F111" s="222" t="s">
        <v>1186</v>
      </c>
      <c r="G111" s="40"/>
      <c r="H111" s="40"/>
      <c r="I111" s="223"/>
      <c r="J111" s="40"/>
      <c r="K111" s="40"/>
      <c r="L111" s="44"/>
      <c r="M111" s="224"/>
      <c r="N111" s="225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6" t="s">
        <v>159</v>
      </c>
      <c r="AU111" s="16" t="s">
        <v>90</v>
      </c>
    </row>
    <row r="112" s="13" customFormat="1">
      <c r="A112" s="13"/>
      <c r="B112" s="226"/>
      <c r="C112" s="227"/>
      <c r="D112" s="228" t="s">
        <v>161</v>
      </c>
      <c r="E112" s="229" t="s">
        <v>41</v>
      </c>
      <c r="F112" s="230" t="s">
        <v>21</v>
      </c>
      <c r="G112" s="227"/>
      <c r="H112" s="231">
        <v>1</v>
      </c>
      <c r="I112" s="232"/>
      <c r="J112" s="227"/>
      <c r="K112" s="227"/>
      <c r="L112" s="233"/>
      <c r="M112" s="234"/>
      <c r="N112" s="235"/>
      <c r="O112" s="235"/>
      <c r="P112" s="235"/>
      <c r="Q112" s="235"/>
      <c r="R112" s="235"/>
      <c r="S112" s="235"/>
      <c r="T112" s="23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7" t="s">
        <v>161</v>
      </c>
      <c r="AU112" s="237" t="s">
        <v>90</v>
      </c>
      <c r="AV112" s="13" t="s">
        <v>90</v>
      </c>
      <c r="AW112" s="13" t="s">
        <v>42</v>
      </c>
      <c r="AX112" s="13" t="s">
        <v>81</v>
      </c>
      <c r="AY112" s="237" t="s">
        <v>150</v>
      </c>
    </row>
    <row r="113" s="14" customFormat="1">
      <c r="A113" s="14"/>
      <c r="B113" s="238"/>
      <c r="C113" s="239"/>
      <c r="D113" s="228" t="s">
        <v>161</v>
      </c>
      <c r="E113" s="240" t="s">
        <v>41</v>
      </c>
      <c r="F113" s="241" t="s">
        <v>167</v>
      </c>
      <c r="G113" s="239"/>
      <c r="H113" s="242">
        <v>1</v>
      </c>
      <c r="I113" s="243"/>
      <c r="J113" s="239"/>
      <c r="K113" s="239"/>
      <c r="L113" s="244"/>
      <c r="M113" s="245"/>
      <c r="N113" s="246"/>
      <c r="O113" s="246"/>
      <c r="P113" s="246"/>
      <c r="Q113" s="246"/>
      <c r="R113" s="246"/>
      <c r="S113" s="246"/>
      <c r="T113" s="24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8" t="s">
        <v>161</v>
      </c>
      <c r="AU113" s="248" t="s">
        <v>90</v>
      </c>
      <c r="AV113" s="14" t="s">
        <v>157</v>
      </c>
      <c r="AW113" s="14" t="s">
        <v>42</v>
      </c>
      <c r="AX113" s="14" t="s">
        <v>21</v>
      </c>
      <c r="AY113" s="248" t="s">
        <v>150</v>
      </c>
    </row>
    <row r="114" s="2" customFormat="1" ht="24.15" customHeight="1">
      <c r="A114" s="38"/>
      <c r="B114" s="39"/>
      <c r="C114" s="207" t="s">
        <v>212</v>
      </c>
      <c r="D114" s="207" t="s">
        <v>153</v>
      </c>
      <c r="E114" s="208" t="s">
        <v>1187</v>
      </c>
      <c r="F114" s="209" t="s">
        <v>1188</v>
      </c>
      <c r="G114" s="210" t="s">
        <v>1139</v>
      </c>
      <c r="H114" s="211">
        <v>2</v>
      </c>
      <c r="I114" s="212"/>
      <c r="J114" s="213">
        <f>ROUND(I114*H114,2)</f>
        <v>0</v>
      </c>
      <c r="K114" s="214"/>
      <c r="L114" s="44"/>
      <c r="M114" s="215" t="s">
        <v>41</v>
      </c>
      <c r="N114" s="216" t="s">
        <v>52</v>
      </c>
      <c r="O114" s="84"/>
      <c r="P114" s="217">
        <f>O114*H114</f>
        <v>0</v>
      </c>
      <c r="Q114" s="217">
        <v>0.00428</v>
      </c>
      <c r="R114" s="217">
        <f>Q114*H114</f>
        <v>0.0085599999999999999</v>
      </c>
      <c r="S114" s="217">
        <v>0</v>
      </c>
      <c r="T114" s="218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9" t="s">
        <v>260</v>
      </c>
      <c r="AT114" s="219" t="s">
        <v>153</v>
      </c>
      <c r="AU114" s="219" t="s">
        <v>90</v>
      </c>
      <c r="AY114" s="16" t="s">
        <v>150</v>
      </c>
      <c r="BE114" s="220">
        <f>IF(N114="základní",J114,0)</f>
        <v>0</v>
      </c>
      <c r="BF114" s="220">
        <f>IF(N114="snížená",J114,0)</f>
        <v>0</v>
      </c>
      <c r="BG114" s="220">
        <f>IF(N114="zákl. přenesená",J114,0)</f>
        <v>0</v>
      </c>
      <c r="BH114" s="220">
        <f>IF(N114="sníž. přenesená",J114,0)</f>
        <v>0</v>
      </c>
      <c r="BI114" s="220">
        <f>IF(N114="nulová",J114,0)</f>
        <v>0</v>
      </c>
      <c r="BJ114" s="16" t="s">
        <v>21</v>
      </c>
      <c r="BK114" s="220">
        <f>ROUND(I114*H114,2)</f>
        <v>0</v>
      </c>
      <c r="BL114" s="16" t="s">
        <v>260</v>
      </c>
      <c r="BM114" s="219" t="s">
        <v>1189</v>
      </c>
    </row>
    <row r="115" s="2" customFormat="1">
      <c r="A115" s="38"/>
      <c r="B115" s="39"/>
      <c r="C115" s="40"/>
      <c r="D115" s="221" t="s">
        <v>159</v>
      </c>
      <c r="E115" s="40"/>
      <c r="F115" s="222" t="s">
        <v>1190</v>
      </c>
      <c r="G115" s="40"/>
      <c r="H115" s="40"/>
      <c r="I115" s="223"/>
      <c r="J115" s="40"/>
      <c r="K115" s="40"/>
      <c r="L115" s="44"/>
      <c r="M115" s="224"/>
      <c r="N115" s="225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6" t="s">
        <v>159</v>
      </c>
      <c r="AU115" s="16" t="s">
        <v>90</v>
      </c>
    </row>
    <row r="116" s="13" customFormat="1">
      <c r="A116" s="13"/>
      <c r="B116" s="226"/>
      <c r="C116" s="227"/>
      <c r="D116" s="228" t="s">
        <v>161</v>
      </c>
      <c r="E116" s="229" t="s">
        <v>41</v>
      </c>
      <c r="F116" s="230" t="s">
        <v>90</v>
      </c>
      <c r="G116" s="227"/>
      <c r="H116" s="231">
        <v>2</v>
      </c>
      <c r="I116" s="232"/>
      <c r="J116" s="227"/>
      <c r="K116" s="227"/>
      <c r="L116" s="233"/>
      <c r="M116" s="234"/>
      <c r="N116" s="235"/>
      <c r="O116" s="235"/>
      <c r="P116" s="235"/>
      <c r="Q116" s="235"/>
      <c r="R116" s="235"/>
      <c r="S116" s="235"/>
      <c r="T116" s="23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7" t="s">
        <v>161</v>
      </c>
      <c r="AU116" s="237" t="s">
        <v>90</v>
      </c>
      <c r="AV116" s="13" t="s">
        <v>90</v>
      </c>
      <c r="AW116" s="13" t="s">
        <v>42</v>
      </c>
      <c r="AX116" s="13" t="s">
        <v>81</v>
      </c>
      <c r="AY116" s="237" t="s">
        <v>150</v>
      </c>
    </row>
    <row r="117" s="14" customFormat="1">
      <c r="A117" s="14"/>
      <c r="B117" s="238"/>
      <c r="C117" s="239"/>
      <c r="D117" s="228" t="s">
        <v>161</v>
      </c>
      <c r="E117" s="240" t="s">
        <v>41</v>
      </c>
      <c r="F117" s="241" t="s">
        <v>167</v>
      </c>
      <c r="G117" s="239"/>
      <c r="H117" s="242">
        <v>2</v>
      </c>
      <c r="I117" s="243"/>
      <c r="J117" s="239"/>
      <c r="K117" s="239"/>
      <c r="L117" s="244"/>
      <c r="M117" s="245"/>
      <c r="N117" s="246"/>
      <c r="O117" s="246"/>
      <c r="P117" s="246"/>
      <c r="Q117" s="246"/>
      <c r="R117" s="246"/>
      <c r="S117" s="246"/>
      <c r="T117" s="24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8" t="s">
        <v>161</v>
      </c>
      <c r="AU117" s="248" t="s">
        <v>90</v>
      </c>
      <c r="AV117" s="14" t="s">
        <v>157</v>
      </c>
      <c r="AW117" s="14" t="s">
        <v>42</v>
      </c>
      <c r="AX117" s="14" t="s">
        <v>21</v>
      </c>
      <c r="AY117" s="248" t="s">
        <v>150</v>
      </c>
    </row>
    <row r="118" s="2" customFormat="1" ht="16.5" customHeight="1">
      <c r="A118" s="38"/>
      <c r="B118" s="39"/>
      <c r="C118" s="207" t="s">
        <v>151</v>
      </c>
      <c r="D118" s="207" t="s">
        <v>153</v>
      </c>
      <c r="E118" s="208" t="s">
        <v>1191</v>
      </c>
      <c r="F118" s="209" t="s">
        <v>1192</v>
      </c>
      <c r="G118" s="210" t="s">
        <v>239</v>
      </c>
      <c r="H118" s="211">
        <v>2</v>
      </c>
      <c r="I118" s="212"/>
      <c r="J118" s="213">
        <f>ROUND(I118*H118,2)</f>
        <v>0</v>
      </c>
      <c r="K118" s="214"/>
      <c r="L118" s="44"/>
      <c r="M118" s="215" t="s">
        <v>41</v>
      </c>
      <c r="N118" s="216" t="s">
        <v>52</v>
      </c>
      <c r="O118" s="84"/>
      <c r="P118" s="217">
        <f>O118*H118</f>
        <v>0</v>
      </c>
      <c r="Q118" s="217">
        <v>0.00012999999999999999</v>
      </c>
      <c r="R118" s="217">
        <f>Q118*H118</f>
        <v>0.00025999999999999998</v>
      </c>
      <c r="S118" s="217">
        <v>0</v>
      </c>
      <c r="T118" s="218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9" t="s">
        <v>260</v>
      </c>
      <c r="AT118" s="219" t="s">
        <v>153</v>
      </c>
      <c r="AU118" s="219" t="s">
        <v>90</v>
      </c>
      <c r="AY118" s="16" t="s">
        <v>150</v>
      </c>
      <c r="BE118" s="220">
        <f>IF(N118="základní",J118,0)</f>
        <v>0</v>
      </c>
      <c r="BF118" s="220">
        <f>IF(N118="snížená",J118,0)</f>
        <v>0</v>
      </c>
      <c r="BG118" s="220">
        <f>IF(N118="zákl. přenesená",J118,0)</f>
        <v>0</v>
      </c>
      <c r="BH118" s="220">
        <f>IF(N118="sníž. přenesená",J118,0)</f>
        <v>0</v>
      </c>
      <c r="BI118" s="220">
        <f>IF(N118="nulová",J118,0)</f>
        <v>0</v>
      </c>
      <c r="BJ118" s="16" t="s">
        <v>21</v>
      </c>
      <c r="BK118" s="220">
        <f>ROUND(I118*H118,2)</f>
        <v>0</v>
      </c>
      <c r="BL118" s="16" t="s">
        <v>260</v>
      </c>
      <c r="BM118" s="219" t="s">
        <v>1193</v>
      </c>
    </row>
    <row r="119" s="2" customFormat="1">
      <c r="A119" s="38"/>
      <c r="B119" s="39"/>
      <c r="C119" s="40"/>
      <c r="D119" s="221" t="s">
        <v>159</v>
      </c>
      <c r="E119" s="40"/>
      <c r="F119" s="222" t="s">
        <v>1194</v>
      </c>
      <c r="G119" s="40"/>
      <c r="H119" s="40"/>
      <c r="I119" s="223"/>
      <c r="J119" s="40"/>
      <c r="K119" s="40"/>
      <c r="L119" s="44"/>
      <c r="M119" s="224"/>
      <c r="N119" s="225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6" t="s">
        <v>159</v>
      </c>
      <c r="AU119" s="16" t="s">
        <v>90</v>
      </c>
    </row>
    <row r="120" s="13" customFormat="1">
      <c r="A120" s="13"/>
      <c r="B120" s="226"/>
      <c r="C120" s="227"/>
      <c r="D120" s="228" t="s">
        <v>161</v>
      </c>
      <c r="E120" s="229" t="s">
        <v>41</v>
      </c>
      <c r="F120" s="230" t="s">
        <v>90</v>
      </c>
      <c r="G120" s="227"/>
      <c r="H120" s="231">
        <v>2</v>
      </c>
      <c r="I120" s="232"/>
      <c r="J120" s="227"/>
      <c r="K120" s="227"/>
      <c r="L120" s="233"/>
      <c r="M120" s="234"/>
      <c r="N120" s="235"/>
      <c r="O120" s="235"/>
      <c r="P120" s="235"/>
      <c r="Q120" s="235"/>
      <c r="R120" s="235"/>
      <c r="S120" s="235"/>
      <c r="T120" s="23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7" t="s">
        <v>161</v>
      </c>
      <c r="AU120" s="237" t="s">
        <v>90</v>
      </c>
      <c r="AV120" s="13" t="s">
        <v>90</v>
      </c>
      <c r="AW120" s="13" t="s">
        <v>42</v>
      </c>
      <c r="AX120" s="13" t="s">
        <v>81</v>
      </c>
      <c r="AY120" s="237" t="s">
        <v>150</v>
      </c>
    </row>
    <row r="121" s="14" customFormat="1">
      <c r="A121" s="14"/>
      <c r="B121" s="238"/>
      <c r="C121" s="239"/>
      <c r="D121" s="228" t="s">
        <v>161</v>
      </c>
      <c r="E121" s="240" t="s">
        <v>41</v>
      </c>
      <c r="F121" s="241" t="s">
        <v>167</v>
      </c>
      <c r="G121" s="239"/>
      <c r="H121" s="242">
        <v>2</v>
      </c>
      <c r="I121" s="243"/>
      <c r="J121" s="239"/>
      <c r="K121" s="239"/>
      <c r="L121" s="244"/>
      <c r="M121" s="245"/>
      <c r="N121" s="246"/>
      <c r="O121" s="246"/>
      <c r="P121" s="246"/>
      <c r="Q121" s="246"/>
      <c r="R121" s="246"/>
      <c r="S121" s="246"/>
      <c r="T121" s="24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8" t="s">
        <v>161</v>
      </c>
      <c r="AU121" s="248" t="s">
        <v>90</v>
      </c>
      <c r="AV121" s="14" t="s">
        <v>157</v>
      </c>
      <c r="AW121" s="14" t="s">
        <v>42</v>
      </c>
      <c r="AX121" s="14" t="s">
        <v>21</v>
      </c>
      <c r="AY121" s="248" t="s">
        <v>150</v>
      </c>
    </row>
    <row r="122" s="2" customFormat="1" ht="24.15" customHeight="1">
      <c r="A122" s="38"/>
      <c r="B122" s="39"/>
      <c r="C122" s="207" t="s">
        <v>225</v>
      </c>
      <c r="D122" s="207" t="s">
        <v>153</v>
      </c>
      <c r="E122" s="208" t="s">
        <v>1195</v>
      </c>
      <c r="F122" s="209" t="s">
        <v>1196</v>
      </c>
      <c r="G122" s="210" t="s">
        <v>239</v>
      </c>
      <c r="H122" s="211">
        <v>2</v>
      </c>
      <c r="I122" s="212"/>
      <c r="J122" s="213">
        <f>ROUND(I122*H122,2)</f>
        <v>0</v>
      </c>
      <c r="K122" s="214"/>
      <c r="L122" s="44"/>
      <c r="M122" s="215" t="s">
        <v>41</v>
      </c>
      <c r="N122" s="216" t="s">
        <v>52</v>
      </c>
      <c r="O122" s="84"/>
      <c r="P122" s="217">
        <f>O122*H122</f>
        <v>0</v>
      </c>
      <c r="Q122" s="217">
        <v>0</v>
      </c>
      <c r="R122" s="217">
        <f>Q122*H122</f>
        <v>0</v>
      </c>
      <c r="S122" s="217">
        <v>0</v>
      </c>
      <c r="T122" s="218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9" t="s">
        <v>260</v>
      </c>
      <c r="AT122" s="219" t="s">
        <v>153</v>
      </c>
      <c r="AU122" s="219" t="s">
        <v>90</v>
      </c>
      <c r="AY122" s="16" t="s">
        <v>150</v>
      </c>
      <c r="BE122" s="220">
        <f>IF(N122="základní",J122,0)</f>
        <v>0</v>
      </c>
      <c r="BF122" s="220">
        <f>IF(N122="snížená",J122,0)</f>
        <v>0</v>
      </c>
      <c r="BG122" s="220">
        <f>IF(N122="zákl. přenesená",J122,0)</f>
        <v>0</v>
      </c>
      <c r="BH122" s="220">
        <f>IF(N122="sníž. přenesená",J122,0)</f>
        <v>0</v>
      </c>
      <c r="BI122" s="220">
        <f>IF(N122="nulová",J122,0)</f>
        <v>0</v>
      </c>
      <c r="BJ122" s="16" t="s">
        <v>21</v>
      </c>
      <c r="BK122" s="220">
        <f>ROUND(I122*H122,2)</f>
        <v>0</v>
      </c>
      <c r="BL122" s="16" t="s">
        <v>260</v>
      </c>
      <c r="BM122" s="219" t="s">
        <v>1197</v>
      </c>
    </row>
    <row r="123" s="13" customFormat="1">
      <c r="A123" s="13"/>
      <c r="B123" s="226"/>
      <c r="C123" s="227"/>
      <c r="D123" s="228" t="s">
        <v>161</v>
      </c>
      <c r="E123" s="229" t="s">
        <v>41</v>
      </c>
      <c r="F123" s="230" t="s">
        <v>90</v>
      </c>
      <c r="G123" s="227"/>
      <c r="H123" s="231">
        <v>2</v>
      </c>
      <c r="I123" s="232"/>
      <c r="J123" s="227"/>
      <c r="K123" s="227"/>
      <c r="L123" s="233"/>
      <c r="M123" s="234"/>
      <c r="N123" s="235"/>
      <c r="O123" s="235"/>
      <c r="P123" s="235"/>
      <c r="Q123" s="235"/>
      <c r="R123" s="235"/>
      <c r="S123" s="235"/>
      <c r="T123" s="23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7" t="s">
        <v>161</v>
      </c>
      <c r="AU123" s="237" t="s">
        <v>90</v>
      </c>
      <c r="AV123" s="13" t="s">
        <v>90</v>
      </c>
      <c r="AW123" s="13" t="s">
        <v>42</v>
      </c>
      <c r="AX123" s="13" t="s">
        <v>81</v>
      </c>
      <c r="AY123" s="237" t="s">
        <v>150</v>
      </c>
    </row>
    <row r="124" s="14" customFormat="1">
      <c r="A124" s="14"/>
      <c r="B124" s="238"/>
      <c r="C124" s="239"/>
      <c r="D124" s="228" t="s">
        <v>161</v>
      </c>
      <c r="E124" s="240" t="s">
        <v>41</v>
      </c>
      <c r="F124" s="241" t="s">
        <v>167</v>
      </c>
      <c r="G124" s="239"/>
      <c r="H124" s="242">
        <v>2</v>
      </c>
      <c r="I124" s="243"/>
      <c r="J124" s="239"/>
      <c r="K124" s="239"/>
      <c r="L124" s="244"/>
      <c r="M124" s="245"/>
      <c r="N124" s="246"/>
      <c r="O124" s="246"/>
      <c r="P124" s="246"/>
      <c r="Q124" s="246"/>
      <c r="R124" s="246"/>
      <c r="S124" s="246"/>
      <c r="T124" s="24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8" t="s">
        <v>161</v>
      </c>
      <c r="AU124" s="248" t="s">
        <v>90</v>
      </c>
      <c r="AV124" s="14" t="s">
        <v>157</v>
      </c>
      <c r="AW124" s="14" t="s">
        <v>42</v>
      </c>
      <c r="AX124" s="14" t="s">
        <v>21</v>
      </c>
      <c r="AY124" s="248" t="s">
        <v>150</v>
      </c>
    </row>
    <row r="125" s="2" customFormat="1" ht="24.15" customHeight="1">
      <c r="A125" s="38"/>
      <c r="B125" s="39"/>
      <c r="C125" s="207" t="s">
        <v>231</v>
      </c>
      <c r="D125" s="207" t="s">
        <v>153</v>
      </c>
      <c r="E125" s="208" t="s">
        <v>1198</v>
      </c>
      <c r="F125" s="209" t="s">
        <v>1199</v>
      </c>
      <c r="G125" s="210" t="s">
        <v>239</v>
      </c>
      <c r="H125" s="211">
        <v>2</v>
      </c>
      <c r="I125" s="212"/>
      <c r="J125" s="213">
        <f>ROUND(I125*H125,2)</f>
        <v>0</v>
      </c>
      <c r="K125" s="214"/>
      <c r="L125" s="44"/>
      <c r="M125" s="215" t="s">
        <v>41</v>
      </c>
      <c r="N125" s="216" t="s">
        <v>52</v>
      </c>
      <c r="O125" s="84"/>
      <c r="P125" s="217">
        <f>O125*H125</f>
        <v>0</v>
      </c>
      <c r="Q125" s="217">
        <v>0</v>
      </c>
      <c r="R125" s="217">
        <f>Q125*H125</f>
        <v>0</v>
      </c>
      <c r="S125" s="217">
        <v>0</v>
      </c>
      <c r="T125" s="21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9" t="s">
        <v>260</v>
      </c>
      <c r="AT125" s="219" t="s">
        <v>153</v>
      </c>
      <c r="AU125" s="219" t="s">
        <v>90</v>
      </c>
      <c r="AY125" s="16" t="s">
        <v>150</v>
      </c>
      <c r="BE125" s="220">
        <f>IF(N125="základní",J125,0)</f>
        <v>0</v>
      </c>
      <c r="BF125" s="220">
        <f>IF(N125="snížená",J125,0)</f>
        <v>0</v>
      </c>
      <c r="BG125" s="220">
        <f>IF(N125="zákl. přenesená",J125,0)</f>
        <v>0</v>
      </c>
      <c r="BH125" s="220">
        <f>IF(N125="sníž. přenesená",J125,0)</f>
        <v>0</v>
      </c>
      <c r="BI125" s="220">
        <f>IF(N125="nulová",J125,0)</f>
        <v>0</v>
      </c>
      <c r="BJ125" s="16" t="s">
        <v>21</v>
      </c>
      <c r="BK125" s="220">
        <f>ROUND(I125*H125,2)</f>
        <v>0</v>
      </c>
      <c r="BL125" s="16" t="s">
        <v>260</v>
      </c>
      <c r="BM125" s="219" t="s">
        <v>1200</v>
      </c>
    </row>
    <row r="126" s="13" customFormat="1">
      <c r="A126" s="13"/>
      <c r="B126" s="226"/>
      <c r="C126" s="227"/>
      <c r="D126" s="228" t="s">
        <v>161</v>
      </c>
      <c r="E126" s="229" t="s">
        <v>41</v>
      </c>
      <c r="F126" s="230" t="s">
        <v>90</v>
      </c>
      <c r="G126" s="227"/>
      <c r="H126" s="231">
        <v>2</v>
      </c>
      <c r="I126" s="232"/>
      <c r="J126" s="227"/>
      <c r="K126" s="227"/>
      <c r="L126" s="233"/>
      <c r="M126" s="234"/>
      <c r="N126" s="235"/>
      <c r="O126" s="235"/>
      <c r="P126" s="235"/>
      <c r="Q126" s="235"/>
      <c r="R126" s="235"/>
      <c r="S126" s="235"/>
      <c r="T126" s="23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7" t="s">
        <v>161</v>
      </c>
      <c r="AU126" s="237" t="s">
        <v>90</v>
      </c>
      <c r="AV126" s="13" t="s">
        <v>90</v>
      </c>
      <c r="AW126" s="13" t="s">
        <v>42</v>
      </c>
      <c r="AX126" s="13" t="s">
        <v>81</v>
      </c>
      <c r="AY126" s="237" t="s">
        <v>150</v>
      </c>
    </row>
    <row r="127" s="14" customFormat="1">
      <c r="A127" s="14"/>
      <c r="B127" s="238"/>
      <c r="C127" s="239"/>
      <c r="D127" s="228" t="s">
        <v>161</v>
      </c>
      <c r="E127" s="240" t="s">
        <v>41</v>
      </c>
      <c r="F127" s="241" t="s">
        <v>167</v>
      </c>
      <c r="G127" s="239"/>
      <c r="H127" s="242">
        <v>2</v>
      </c>
      <c r="I127" s="243"/>
      <c r="J127" s="239"/>
      <c r="K127" s="239"/>
      <c r="L127" s="244"/>
      <c r="M127" s="245"/>
      <c r="N127" s="246"/>
      <c r="O127" s="246"/>
      <c r="P127" s="246"/>
      <c r="Q127" s="246"/>
      <c r="R127" s="246"/>
      <c r="S127" s="246"/>
      <c r="T127" s="247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8" t="s">
        <v>161</v>
      </c>
      <c r="AU127" s="248" t="s">
        <v>90</v>
      </c>
      <c r="AV127" s="14" t="s">
        <v>157</v>
      </c>
      <c r="AW127" s="14" t="s">
        <v>42</v>
      </c>
      <c r="AX127" s="14" t="s">
        <v>21</v>
      </c>
      <c r="AY127" s="248" t="s">
        <v>150</v>
      </c>
    </row>
    <row r="128" s="2" customFormat="1" ht="24.15" customHeight="1">
      <c r="A128" s="38"/>
      <c r="B128" s="39"/>
      <c r="C128" s="207" t="s">
        <v>236</v>
      </c>
      <c r="D128" s="207" t="s">
        <v>153</v>
      </c>
      <c r="E128" s="208" t="s">
        <v>1201</v>
      </c>
      <c r="F128" s="209" t="s">
        <v>1202</v>
      </c>
      <c r="G128" s="210" t="s">
        <v>239</v>
      </c>
      <c r="H128" s="211">
        <v>2</v>
      </c>
      <c r="I128" s="212"/>
      <c r="J128" s="213">
        <f>ROUND(I128*H128,2)</f>
        <v>0</v>
      </c>
      <c r="K128" s="214"/>
      <c r="L128" s="44"/>
      <c r="M128" s="215" t="s">
        <v>41</v>
      </c>
      <c r="N128" s="216" t="s">
        <v>52</v>
      </c>
      <c r="O128" s="84"/>
      <c r="P128" s="217">
        <f>O128*H128</f>
        <v>0</v>
      </c>
      <c r="Q128" s="217">
        <v>0</v>
      </c>
      <c r="R128" s="217">
        <f>Q128*H128</f>
        <v>0</v>
      </c>
      <c r="S128" s="217">
        <v>0</v>
      </c>
      <c r="T128" s="21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9" t="s">
        <v>260</v>
      </c>
      <c r="AT128" s="219" t="s">
        <v>153</v>
      </c>
      <c r="AU128" s="219" t="s">
        <v>90</v>
      </c>
      <c r="AY128" s="16" t="s">
        <v>150</v>
      </c>
      <c r="BE128" s="220">
        <f>IF(N128="základní",J128,0)</f>
        <v>0</v>
      </c>
      <c r="BF128" s="220">
        <f>IF(N128="snížená",J128,0)</f>
        <v>0</v>
      </c>
      <c r="BG128" s="220">
        <f>IF(N128="zákl. přenesená",J128,0)</f>
        <v>0</v>
      </c>
      <c r="BH128" s="220">
        <f>IF(N128="sníž. přenesená",J128,0)</f>
        <v>0</v>
      </c>
      <c r="BI128" s="220">
        <f>IF(N128="nulová",J128,0)</f>
        <v>0</v>
      </c>
      <c r="BJ128" s="16" t="s">
        <v>21</v>
      </c>
      <c r="BK128" s="220">
        <f>ROUND(I128*H128,2)</f>
        <v>0</v>
      </c>
      <c r="BL128" s="16" t="s">
        <v>260</v>
      </c>
      <c r="BM128" s="219" t="s">
        <v>1203</v>
      </c>
    </row>
    <row r="129" s="13" customFormat="1">
      <c r="A129" s="13"/>
      <c r="B129" s="226"/>
      <c r="C129" s="227"/>
      <c r="D129" s="228" t="s">
        <v>161</v>
      </c>
      <c r="E129" s="229" t="s">
        <v>41</v>
      </c>
      <c r="F129" s="230" t="s">
        <v>90</v>
      </c>
      <c r="G129" s="227"/>
      <c r="H129" s="231">
        <v>2</v>
      </c>
      <c r="I129" s="232"/>
      <c r="J129" s="227"/>
      <c r="K129" s="227"/>
      <c r="L129" s="233"/>
      <c r="M129" s="234"/>
      <c r="N129" s="235"/>
      <c r="O129" s="235"/>
      <c r="P129" s="235"/>
      <c r="Q129" s="235"/>
      <c r="R129" s="235"/>
      <c r="S129" s="235"/>
      <c r="T129" s="23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7" t="s">
        <v>161</v>
      </c>
      <c r="AU129" s="237" t="s">
        <v>90</v>
      </c>
      <c r="AV129" s="13" t="s">
        <v>90</v>
      </c>
      <c r="AW129" s="13" t="s">
        <v>42</v>
      </c>
      <c r="AX129" s="13" t="s">
        <v>81</v>
      </c>
      <c r="AY129" s="237" t="s">
        <v>150</v>
      </c>
    </row>
    <row r="130" s="14" customFormat="1">
      <c r="A130" s="14"/>
      <c r="B130" s="238"/>
      <c r="C130" s="239"/>
      <c r="D130" s="228" t="s">
        <v>161</v>
      </c>
      <c r="E130" s="240" t="s">
        <v>41</v>
      </c>
      <c r="F130" s="241" t="s">
        <v>167</v>
      </c>
      <c r="G130" s="239"/>
      <c r="H130" s="242">
        <v>2</v>
      </c>
      <c r="I130" s="243"/>
      <c r="J130" s="239"/>
      <c r="K130" s="239"/>
      <c r="L130" s="244"/>
      <c r="M130" s="245"/>
      <c r="N130" s="246"/>
      <c r="O130" s="246"/>
      <c r="P130" s="246"/>
      <c r="Q130" s="246"/>
      <c r="R130" s="246"/>
      <c r="S130" s="246"/>
      <c r="T130" s="24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8" t="s">
        <v>161</v>
      </c>
      <c r="AU130" s="248" t="s">
        <v>90</v>
      </c>
      <c r="AV130" s="14" t="s">
        <v>157</v>
      </c>
      <c r="AW130" s="14" t="s">
        <v>42</v>
      </c>
      <c r="AX130" s="14" t="s">
        <v>21</v>
      </c>
      <c r="AY130" s="248" t="s">
        <v>150</v>
      </c>
    </row>
    <row r="131" s="2" customFormat="1" ht="24.15" customHeight="1">
      <c r="A131" s="38"/>
      <c r="B131" s="39"/>
      <c r="C131" s="207" t="s">
        <v>243</v>
      </c>
      <c r="D131" s="207" t="s">
        <v>153</v>
      </c>
      <c r="E131" s="208" t="s">
        <v>1204</v>
      </c>
      <c r="F131" s="209" t="s">
        <v>1205</v>
      </c>
      <c r="G131" s="210" t="s">
        <v>239</v>
      </c>
      <c r="H131" s="211">
        <v>1</v>
      </c>
      <c r="I131" s="212"/>
      <c r="J131" s="213">
        <f>ROUND(I131*H131,2)</f>
        <v>0</v>
      </c>
      <c r="K131" s="214"/>
      <c r="L131" s="44"/>
      <c r="M131" s="215" t="s">
        <v>41</v>
      </c>
      <c r="N131" s="216" t="s">
        <v>52</v>
      </c>
      <c r="O131" s="84"/>
      <c r="P131" s="217">
        <f>O131*H131</f>
        <v>0</v>
      </c>
      <c r="Q131" s="217">
        <v>0</v>
      </c>
      <c r="R131" s="217">
        <f>Q131*H131</f>
        <v>0</v>
      </c>
      <c r="S131" s="217">
        <v>0</v>
      </c>
      <c r="T131" s="21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9" t="s">
        <v>260</v>
      </c>
      <c r="AT131" s="219" t="s">
        <v>153</v>
      </c>
      <c r="AU131" s="219" t="s">
        <v>90</v>
      </c>
      <c r="AY131" s="16" t="s">
        <v>150</v>
      </c>
      <c r="BE131" s="220">
        <f>IF(N131="základní",J131,0)</f>
        <v>0</v>
      </c>
      <c r="BF131" s="220">
        <f>IF(N131="snížená",J131,0)</f>
        <v>0</v>
      </c>
      <c r="BG131" s="220">
        <f>IF(N131="zákl. přenesená",J131,0)</f>
        <v>0</v>
      </c>
      <c r="BH131" s="220">
        <f>IF(N131="sníž. přenesená",J131,0)</f>
        <v>0</v>
      </c>
      <c r="BI131" s="220">
        <f>IF(N131="nulová",J131,0)</f>
        <v>0</v>
      </c>
      <c r="BJ131" s="16" t="s">
        <v>21</v>
      </c>
      <c r="BK131" s="220">
        <f>ROUND(I131*H131,2)</f>
        <v>0</v>
      </c>
      <c r="BL131" s="16" t="s">
        <v>260</v>
      </c>
      <c r="BM131" s="219" t="s">
        <v>1206</v>
      </c>
    </row>
    <row r="132" s="13" customFormat="1">
      <c r="A132" s="13"/>
      <c r="B132" s="226"/>
      <c r="C132" s="227"/>
      <c r="D132" s="228" t="s">
        <v>161</v>
      </c>
      <c r="E132" s="229" t="s">
        <v>41</v>
      </c>
      <c r="F132" s="230" t="s">
        <v>21</v>
      </c>
      <c r="G132" s="227"/>
      <c r="H132" s="231">
        <v>1</v>
      </c>
      <c r="I132" s="232"/>
      <c r="J132" s="227"/>
      <c r="K132" s="227"/>
      <c r="L132" s="233"/>
      <c r="M132" s="234"/>
      <c r="N132" s="235"/>
      <c r="O132" s="235"/>
      <c r="P132" s="235"/>
      <c r="Q132" s="235"/>
      <c r="R132" s="235"/>
      <c r="S132" s="235"/>
      <c r="T132" s="23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7" t="s">
        <v>161</v>
      </c>
      <c r="AU132" s="237" t="s">
        <v>90</v>
      </c>
      <c r="AV132" s="13" t="s">
        <v>90</v>
      </c>
      <c r="AW132" s="13" t="s">
        <v>42</v>
      </c>
      <c r="AX132" s="13" t="s">
        <v>81</v>
      </c>
      <c r="AY132" s="237" t="s">
        <v>150</v>
      </c>
    </row>
    <row r="133" s="14" customFormat="1">
      <c r="A133" s="14"/>
      <c r="B133" s="238"/>
      <c r="C133" s="239"/>
      <c r="D133" s="228" t="s">
        <v>161</v>
      </c>
      <c r="E133" s="240" t="s">
        <v>41</v>
      </c>
      <c r="F133" s="241" t="s">
        <v>167</v>
      </c>
      <c r="G133" s="239"/>
      <c r="H133" s="242">
        <v>1</v>
      </c>
      <c r="I133" s="243"/>
      <c r="J133" s="239"/>
      <c r="K133" s="239"/>
      <c r="L133" s="244"/>
      <c r="M133" s="245"/>
      <c r="N133" s="246"/>
      <c r="O133" s="246"/>
      <c r="P133" s="246"/>
      <c r="Q133" s="246"/>
      <c r="R133" s="246"/>
      <c r="S133" s="246"/>
      <c r="T133" s="24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8" t="s">
        <v>161</v>
      </c>
      <c r="AU133" s="248" t="s">
        <v>90</v>
      </c>
      <c r="AV133" s="14" t="s">
        <v>157</v>
      </c>
      <c r="AW133" s="14" t="s">
        <v>42</v>
      </c>
      <c r="AX133" s="14" t="s">
        <v>21</v>
      </c>
      <c r="AY133" s="248" t="s">
        <v>150</v>
      </c>
    </row>
    <row r="134" s="2" customFormat="1" ht="33" customHeight="1">
      <c r="A134" s="38"/>
      <c r="B134" s="39"/>
      <c r="C134" s="207" t="s">
        <v>249</v>
      </c>
      <c r="D134" s="207" t="s">
        <v>153</v>
      </c>
      <c r="E134" s="208" t="s">
        <v>1207</v>
      </c>
      <c r="F134" s="209" t="s">
        <v>1208</v>
      </c>
      <c r="G134" s="210" t="s">
        <v>182</v>
      </c>
      <c r="H134" s="211">
        <v>52</v>
      </c>
      <c r="I134" s="212"/>
      <c r="J134" s="213">
        <f>ROUND(I134*H134,2)</f>
        <v>0</v>
      </c>
      <c r="K134" s="214"/>
      <c r="L134" s="44"/>
      <c r="M134" s="215" t="s">
        <v>41</v>
      </c>
      <c r="N134" s="216" t="s">
        <v>52</v>
      </c>
      <c r="O134" s="84"/>
      <c r="P134" s="217">
        <f>O134*H134</f>
        <v>0</v>
      </c>
      <c r="Q134" s="217">
        <v>0</v>
      </c>
      <c r="R134" s="217">
        <f>Q134*H134</f>
        <v>0</v>
      </c>
      <c r="S134" s="217">
        <v>0</v>
      </c>
      <c r="T134" s="21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9" t="s">
        <v>260</v>
      </c>
      <c r="AT134" s="219" t="s">
        <v>153</v>
      </c>
      <c r="AU134" s="219" t="s">
        <v>90</v>
      </c>
      <c r="AY134" s="16" t="s">
        <v>150</v>
      </c>
      <c r="BE134" s="220">
        <f>IF(N134="základní",J134,0)</f>
        <v>0</v>
      </c>
      <c r="BF134" s="220">
        <f>IF(N134="snížená",J134,0)</f>
        <v>0</v>
      </c>
      <c r="BG134" s="220">
        <f>IF(N134="zákl. přenesená",J134,0)</f>
        <v>0</v>
      </c>
      <c r="BH134" s="220">
        <f>IF(N134="sníž. přenesená",J134,0)</f>
        <v>0</v>
      </c>
      <c r="BI134" s="220">
        <f>IF(N134="nulová",J134,0)</f>
        <v>0</v>
      </c>
      <c r="BJ134" s="16" t="s">
        <v>21</v>
      </c>
      <c r="BK134" s="220">
        <f>ROUND(I134*H134,2)</f>
        <v>0</v>
      </c>
      <c r="BL134" s="16" t="s">
        <v>260</v>
      </c>
      <c r="BM134" s="219" t="s">
        <v>1209</v>
      </c>
    </row>
    <row r="135" s="13" customFormat="1">
      <c r="A135" s="13"/>
      <c r="B135" s="226"/>
      <c r="C135" s="227"/>
      <c r="D135" s="228" t="s">
        <v>161</v>
      </c>
      <c r="E135" s="229" t="s">
        <v>41</v>
      </c>
      <c r="F135" s="230" t="s">
        <v>507</v>
      </c>
      <c r="G135" s="227"/>
      <c r="H135" s="231">
        <v>52</v>
      </c>
      <c r="I135" s="232"/>
      <c r="J135" s="227"/>
      <c r="K135" s="227"/>
      <c r="L135" s="233"/>
      <c r="M135" s="234"/>
      <c r="N135" s="235"/>
      <c r="O135" s="235"/>
      <c r="P135" s="235"/>
      <c r="Q135" s="235"/>
      <c r="R135" s="235"/>
      <c r="S135" s="235"/>
      <c r="T135" s="23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7" t="s">
        <v>161</v>
      </c>
      <c r="AU135" s="237" t="s">
        <v>90</v>
      </c>
      <c r="AV135" s="13" t="s">
        <v>90</v>
      </c>
      <c r="AW135" s="13" t="s">
        <v>42</v>
      </c>
      <c r="AX135" s="13" t="s">
        <v>81</v>
      </c>
      <c r="AY135" s="237" t="s">
        <v>150</v>
      </c>
    </row>
    <row r="136" s="14" customFormat="1">
      <c r="A136" s="14"/>
      <c r="B136" s="238"/>
      <c r="C136" s="239"/>
      <c r="D136" s="228" t="s">
        <v>161</v>
      </c>
      <c r="E136" s="240" t="s">
        <v>41</v>
      </c>
      <c r="F136" s="241" t="s">
        <v>167</v>
      </c>
      <c r="G136" s="239"/>
      <c r="H136" s="242">
        <v>52</v>
      </c>
      <c r="I136" s="243"/>
      <c r="J136" s="239"/>
      <c r="K136" s="239"/>
      <c r="L136" s="244"/>
      <c r="M136" s="245"/>
      <c r="N136" s="246"/>
      <c r="O136" s="246"/>
      <c r="P136" s="246"/>
      <c r="Q136" s="246"/>
      <c r="R136" s="246"/>
      <c r="S136" s="246"/>
      <c r="T136" s="24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8" t="s">
        <v>161</v>
      </c>
      <c r="AU136" s="248" t="s">
        <v>90</v>
      </c>
      <c r="AV136" s="14" t="s">
        <v>157</v>
      </c>
      <c r="AW136" s="14" t="s">
        <v>42</v>
      </c>
      <c r="AX136" s="14" t="s">
        <v>21</v>
      </c>
      <c r="AY136" s="248" t="s">
        <v>150</v>
      </c>
    </row>
    <row r="137" s="2" customFormat="1" ht="33" customHeight="1">
      <c r="A137" s="38"/>
      <c r="B137" s="39"/>
      <c r="C137" s="207" t="s">
        <v>8</v>
      </c>
      <c r="D137" s="207" t="s">
        <v>153</v>
      </c>
      <c r="E137" s="208" t="s">
        <v>1210</v>
      </c>
      <c r="F137" s="209" t="s">
        <v>1211</v>
      </c>
      <c r="G137" s="210" t="s">
        <v>1139</v>
      </c>
      <c r="H137" s="211">
        <v>1</v>
      </c>
      <c r="I137" s="212"/>
      <c r="J137" s="213">
        <f>ROUND(I137*H137,2)</f>
        <v>0</v>
      </c>
      <c r="K137" s="214"/>
      <c r="L137" s="44"/>
      <c r="M137" s="215" t="s">
        <v>41</v>
      </c>
      <c r="N137" s="216" t="s">
        <v>52</v>
      </c>
      <c r="O137" s="84"/>
      <c r="P137" s="217">
        <f>O137*H137</f>
        <v>0</v>
      </c>
      <c r="Q137" s="217">
        <v>0</v>
      </c>
      <c r="R137" s="217">
        <f>Q137*H137</f>
        <v>0</v>
      </c>
      <c r="S137" s="217">
        <v>0</v>
      </c>
      <c r="T137" s="21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9" t="s">
        <v>260</v>
      </c>
      <c r="AT137" s="219" t="s">
        <v>153</v>
      </c>
      <c r="AU137" s="219" t="s">
        <v>90</v>
      </c>
      <c r="AY137" s="16" t="s">
        <v>150</v>
      </c>
      <c r="BE137" s="220">
        <f>IF(N137="základní",J137,0)</f>
        <v>0</v>
      </c>
      <c r="BF137" s="220">
        <f>IF(N137="snížená",J137,0)</f>
        <v>0</v>
      </c>
      <c r="BG137" s="220">
        <f>IF(N137="zákl. přenesená",J137,0)</f>
        <v>0</v>
      </c>
      <c r="BH137" s="220">
        <f>IF(N137="sníž. přenesená",J137,0)</f>
        <v>0</v>
      </c>
      <c r="BI137" s="220">
        <f>IF(N137="nulová",J137,0)</f>
        <v>0</v>
      </c>
      <c r="BJ137" s="16" t="s">
        <v>21</v>
      </c>
      <c r="BK137" s="220">
        <f>ROUND(I137*H137,2)</f>
        <v>0</v>
      </c>
      <c r="BL137" s="16" t="s">
        <v>260</v>
      </c>
      <c r="BM137" s="219" t="s">
        <v>1212</v>
      </c>
    </row>
    <row r="138" s="13" customFormat="1">
      <c r="A138" s="13"/>
      <c r="B138" s="226"/>
      <c r="C138" s="227"/>
      <c r="D138" s="228" t="s">
        <v>161</v>
      </c>
      <c r="E138" s="229" t="s">
        <v>41</v>
      </c>
      <c r="F138" s="230" t="s">
        <v>21</v>
      </c>
      <c r="G138" s="227"/>
      <c r="H138" s="231">
        <v>1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7" t="s">
        <v>161</v>
      </c>
      <c r="AU138" s="237" t="s">
        <v>90</v>
      </c>
      <c r="AV138" s="13" t="s">
        <v>90</v>
      </c>
      <c r="AW138" s="13" t="s">
        <v>42</v>
      </c>
      <c r="AX138" s="13" t="s">
        <v>81</v>
      </c>
      <c r="AY138" s="237" t="s">
        <v>150</v>
      </c>
    </row>
    <row r="139" s="14" customFormat="1">
      <c r="A139" s="14"/>
      <c r="B139" s="238"/>
      <c r="C139" s="239"/>
      <c r="D139" s="228" t="s">
        <v>161</v>
      </c>
      <c r="E139" s="240" t="s">
        <v>41</v>
      </c>
      <c r="F139" s="241" t="s">
        <v>167</v>
      </c>
      <c r="G139" s="239"/>
      <c r="H139" s="242">
        <v>1</v>
      </c>
      <c r="I139" s="243"/>
      <c r="J139" s="239"/>
      <c r="K139" s="239"/>
      <c r="L139" s="244"/>
      <c r="M139" s="245"/>
      <c r="N139" s="246"/>
      <c r="O139" s="246"/>
      <c r="P139" s="246"/>
      <c r="Q139" s="246"/>
      <c r="R139" s="246"/>
      <c r="S139" s="246"/>
      <c r="T139" s="24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8" t="s">
        <v>161</v>
      </c>
      <c r="AU139" s="248" t="s">
        <v>90</v>
      </c>
      <c r="AV139" s="14" t="s">
        <v>157</v>
      </c>
      <c r="AW139" s="14" t="s">
        <v>42</v>
      </c>
      <c r="AX139" s="14" t="s">
        <v>21</v>
      </c>
      <c r="AY139" s="248" t="s">
        <v>150</v>
      </c>
    </row>
    <row r="140" s="2" customFormat="1" ht="24.15" customHeight="1">
      <c r="A140" s="38"/>
      <c r="B140" s="39"/>
      <c r="C140" s="207" t="s">
        <v>260</v>
      </c>
      <c r="D140" s="207" t="s">
        <v>153</v>
      </c>
      <c r="E140" s="208" t="s">
        <v>1213</v>
      </c>
      <c r="F140" s="209" t="s">
        <v>1214</v>
      </c>
      <c r="G140" s="210" t="s">
        <v>834</v>
      </c>
      <c r="H140" s="261"/>
      <c r="I140" s="212"/>
      <c r="J140" s="213">
        <f>ROUND(I140*H140,2)</f>
        <v>0</v>
      </c>
      <c r="K140" s="214"/>
      <c r="L140" s="44"/>
      <c r="M140" s="215" t="s">
        <v>41</v>
      </c>
      <c r="N140" s="216" t="s">
        <v>52</v>
      </c>
      <c r="O140" s="84"/>
      <c r="P140" s="217">
        <f>O140*H140</f>
        <v>0</v>
      </c>
      <c r="Q140" s="217">
        <v>0</v>
      </c>
      <c r="R140" s="217">
        <f>Q140*H140</f>
        <v>0</v>
      </c>
      <c r="S140" s="217">
        <v>0</v>
      </c>
      <c r="T140" s="21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9" t="s">
        <v>260</v>
      </c>
      <c r="AT140" s="219" t="s">
        <v>153</v>
      </c>
      <c r="AU140" s="219" t="s">
        <v>90</v>
      </c>
      <c r="AY140" s="16" t="s">
        <v>150</v>
      </c>
      <c r="BE140" s="220">
        <f>IF(N140="základní",J140,0)</f>
        <v>0</v>
      </c>
      <c r="BF140" s="220">
        <f>IF(N140="snížená",J140,0)</f>
        <v>0</v>
      </c>
      <c r="BG140" s="220">
        <f>IF(N140="zákl. přenesená",J140,0)</f>
        <v>0</v>
      </c>
      <c r="BH140" s="220">
        <f>IF(N140="sníž. přenesená",J140,0)</f>
        <v>0</v>
      </c>
      <c r="BI140" s="220">
        <f>IF(N140="nulová",J140,0)</f>
        <v>0</v>
      </c>
      <c r="BJ140" s="16" t="s">
        <v>21</v>
      </c>
      <c r="BK140" s="220">
        <f>ROUND(I140*H140,2)</f>
        <v>0</v>
      </c>
      <c r="BL140" s="16" t="s">
        <v>260</v>
      </c>
      <c r="BM140" s="219" t="s">
        <v>1215</v>
      </c>
    </row>
    <row r="141" s="2" customFormat="1">
      <c r="A141" s="38"/>
      <c r="B141" s="39"/>
      <c r="C141" s="40"/>
      <c r="D141" s="221" t="s">
        <v>159</v>
      </c>
      <c r="E141" s="40"/>
      <c r="F141" s="222" t="s">
        <v>1216</v>
      </c>
      <c r="G141" s="40"/>
      <c r="H141" s="40"/>
      <c r="I141" s="223"/>
      <c r="J141" s="40"/>
      <c r="K141" s="40"/>
      <c r="L141" s="44"/>
      <c r="M141" s="224"/>
      <c r="N141" s="225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159</v>
      </c>
      <c r="AU141" s="16" t="s">
        <v>90</v>
      </c>
    </row>
    <row r="142" s="12" customFormat="1" ht="22.8" customHeight="1">
      <c r="A142" s="12"/>
      <c r="B142" s="191"/>
      <c r="C142" s="192"/>
      <c r="D142" s="193" t="s">
        <v>80</v>
      </c>
      <c r="E142" s="205" t="s">
        <v>1217</v>
      </c>
      <c r="F142" s="205" t="s">
        <v>1218</v>
      </c>
      <c r="G142" s="192"/>
      <c r="H142" s="192"/>
      <c r="I142" s="195"/>
      <c r="J142" s="206">
        <f>BK142</f>
        <v>0</v>
      </c>
      <c r="K142" s="192"/>
      <c r="L142" s="197"/>
      <c r="M142" s="198"/>
      <c r="N142" s="199"/>
      <c r="O142" s="199"/>
      <c r="P142" s="200">
        <f>SUM(P143:P150)</f>
        <v>0</v>
      </c>
      <c r="Q142" s="199"/>
      <c r="R142" s="200">
        <f>SUM(R143:R150)</f>
        <v>0.0012200000000000002</v>
      </c>
      <c r="S142" s="199"/>
      <c r="T142" s="201">
        <f>SUM(T143:T150)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2" t="s">
        <v>90</v>
      </c>
      <c r="AT142" s="203" t="s">
        <v>80</v>
      </c>
      <c r="AU142" s="203" t="s">
        <v>21</v>
      </c>
      <c r="AY142" s="202" t="s">
        <v>150</v>
      </c>
      <c r="BK142" s="204">
        <f>SUM(BK143:BK150)</f>
        <v>0</v>
      </c>
    </row>
    <row r="143" s="2" customFormat="1" ht="21.75" customHeight="1">
      <c r="A143" s="38"/>
      <c r="B143" s="39"/>
      <c r="C143" s="207" t="s">
        <v>275</v>
      </c>
      <c r="D143" s="207" t="s">
        <v>153</v>
      </c>
      <c r="E143" s="208" t="s">
        <v>1219</v>
      </c>
      <c r="F143" s="209" t="s">
        <v>1220</v>
      </c>
      <c r="G143" s="210" t="s">
        <v>239</v>
      </c>
      <c r="H143" s="211">
        <v>2</v>
      </c>
      <c r="I143" s="212"/>
      <c r="J143" s="213">
        <f>ROUND(I143*H143,2)</f>
        <v>0</v>
      </c>
      <c r="K143" s="214"/>
      <c r="L143" s="44"/>
      <c r="M143" s="215" t="s">
        <v>41</v>
      </c>
      <c r="N143" s="216" t="s">
        <v>52</v>
      </c>
      <c r="O143" s="84"/>
      <c r="P143" s="217">
        <f>O143*H143</f>
        <v>0</v>
      </c>
      <c r="Q143" s="217">
        <v>0.00025000000000000001</v>
      </c>
      <c r="R143" s="217">
        <f>Q143*H143</f>
        <v>0.00050000000000000001</v>
      </c>
      <c r="S143" s="217">
        <v>0</v>
      </c>
      <c r="T143" s="21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9" t="s">
        <v>260</v>
      </c>
      <c r="AT143" s="219" t="s">
        <v>153</v>
      </c>
      <c r="AU143" s="219" t="s">
        <v>90</v>
      </c>
      <c r="AY143" s="16" t="s">
        <v>150</v>
      </c>
      <c r="BE143" s="220">
        <f>IF(N143="základní",J143,0)</f>
        <v>0</v>
      </c>
      <c r="BF143" s="220">
        <f>IF(N143="snížená",J143,0)</f>
        <v>0</v>
      </c>
      <c r="BG143" s="220">
        <f>IF(N143="zákl. přenesená",J143,0)</f>
        <v>0</v>
      </c>
      <c r="BH143" s="220">
        <f>IF(N143="sníž. přenesená",J143,0)</f>
        <v>0</v>
      </c>
      <c r="BI143" s="220">
        <f>IF(N143="nulová",J143,0)</f>
        <v>0</v>
      </c>
      <c r="BJ143" s="16" t="s">
        <v>21</v>
      </c>
      <c r="BK143" s="220">
        <f>ROUND(I143*H143,2)</f>
        <v>0</v>
      </c>
      <c r="BL143" s="16" t="s">
        <v>260</v>
      </c>
      <c r="BM143" s="219" t="s">
        <v>1221</v>
      </c>
    </row>
    <row r="144" s="2" customFormat="1">
      <c r="A144" s="38"/>
      <c r="B144" s="39"/>
      <c r="C144" s="40"/>
      <c r="D144" s="221" t="s">
        <v>159</v>
      </c>
      <c r="E144" s="40"/>
      <c r="F144" s="222" t="s">
        <v>1222</v>
      </c>
      <c r="G144" s="40"/>
      <c r="H144" s="40"/>
      <c r="I144" s="223"/>
      <c r="J144" s="40"/>
      <c r="K144" s="40"/>
      <c r="L144" s="44"/>
      <c r="M144" s="224"/>
      <c r="N144" s="225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159</v>
      </c>
      <c r="AU144" s="16" t="s">
        <v>90</v>
      </c>
    </row>
    <row r="145" s="13" customFormat="1">
      <c r="A145" s="13"/>
      <c r="B145" s="226"/>
      <c r="C145" s="227"/>
      <c r="D145" s="228" t="s">
        <v>161</v>
      </c>
      <c r="E145" s="229" t="s">
        <v>41</v>
      </c>
      <c r="F145" s="230" t="s">
        <v>90</v>
      </c>
      <c r="G145" s="227"/>
      <c r="H145" s="231">
        <v>2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7" t="s">
        <v>161</v>
      </c>
      <c r="AU145" s="237" t="s">
        <v>90</v>
      </c>
      <c r="AV145" s="13" t="s">
        <v>90</v>
      </c>
      <c r="AW145" s="13" t="s">
        <v>42</v>
      </c>
      <c r="AX145" s="13" t="s">
        <v>81</v>
      </c>
      <c r="AY145" s="237" t="s">
        <v>150</v>
      </c>
    </row>
    <row r="146" s="14" customFormat="1">
      <c r="A146" s="14"/>
      <c r="B146" s="238"/>
      <c r="C146" s="239"/>
      <c r="D146" s="228" t="s">
        <v>161</v>
      </c>
      <c r="E146" s="240" t="s">
        <v>41</v>
      </c>
      <c r="F146" s="241" t="s">
        <v>167</v>
      </c>
      <c r="G146" s="239"/>
      <c r="H146" s="242">
        <v>2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8" t="s">
        <v>161</v>
      </c>
      <c r="AU146" s="248" t="s">
        <v>90</v>
      </c>
      <c r="AV146" s="14" t="s">
        <v>157</v>
      </c>
      <c r="AW146" s="14" t="s">
        <v>42</v>
      </c>
      <c r="AX146" s="14" t="s">
        <v>21</v>
      </c>
      <c r="AY146" s="248" t="s">
        <v>150</v>
      </c>
    </row>
    <row r="147" s="2" customFormat="1" ht="21.75" customHeight="1">
      <c r="A147" s="38"/>
      <c r="B147" s="39"/>
      <c r="C147" s="207" t="s">
        <v>283</v>
      </c>
      <c r="D147" s="207" t="s">
        <v>153</v>
      </c>
      <c r="E147" s="208" t="s">
        <v>1223</v>
      </c>
      <c r="F147" s="209" t="s">
        <v>1224</v>
      </c>
      <c r="G147" s="210" t="s">
        <v>239</v>
      </c>
      <c r="H147" s="211">
        <v>2</v>
      </c>
      <c r="I147" s="212"/>
      <c r="J147" s="213">
        <f>ROUND(I147*H147,2)</f>
        <v>0</v>
      </c>
      <c r="K147" s="214"/>
      <c r="L147" s="44"/>
      <c r="M147" s="215" t="s">
        <v>41</v>
      </c>
      <c r="N147" s="216" t="s">
        <v>52</v>
      </c>
      <c r="O147" s="84"/>
      <c r="P147" s="217">
        <f>O147*H147</f>
        <v>0</v>
      </c>
      <c r="Q147" s="217">
        <v>0.00036000000000000002</v>
      </c>
      <c r="R147" s="217">
        <f>Q147*H147</f>
        <v>0.00072000000000000005</v>
      </c>
      <c r="S147" s="217">
        <v>0</v>
      </c>
      <c r="T147" s="21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9" t="s">
        <v>260</v>
      </c>
      <c r="AT147" s="219" t="s">
        <v>153</v>
      </c>
      <c r="AU147" s="219" t="s">
        <v>90</v>
      </c>
      <c r="AY147" s="16" t="s">
        <v>150</v>
      </c>
      <c r="BE147" s="220">
        <f>IF(N147="základní",J147,0)</f>
        <v>0</v>
      </c>
      <c r="BF147" s="220">
        <f>IF(N147="snížená",J147,0)</f>
        <v>0</v>
      </c>
      <c r="BG147" s="220">
        <f>IF(N147="zákl. přenesená",J147,0)</f>
        <v>0</v>
      </c>
      <c r="BH147" s="220">
        <f>IF(N147="sníž. přenesená",J147,0)</f>
        <v>0</v>
      </c>
      <c r="BI147" s="220">
        <f>IF(N147="nulová",J147,0)</f>
        <v>0</v>
      </c>
      <c r="BJ147" s="16" t="s">
        <v>21</v>
      </c>
      <c r="BK147" s="220">
        <f>ROUND(I147*H147,2)</f>
        <v>0</v>
      </c>
      <c r="BL147" s="16" t="s">
        <v>260</v>
      </c>
      <c r="BM147" s="219" t="s">
        <v>1225</v>
      </c>
    </row>
    <row r="148" s="2" customFormat="1">
      <c r="A148" s="38"/>
      <c r="B148" s="39"/>
      <c r="C148" s="40"/>
      <c r="D148" s="221" t="s">
        <v>159</v>
      </c>
      <c r="E148" s="40"/>
      <c r="F148" s="222" t="s">
        <v>1226</v>
      </c>
      <c r="G148" s="40"/>
      <c r="H148" s="40"/>
      <c r="I148" s="223"/>
      <c r="J148" s="40"/>
      <c r="K148" s="40"/>
      <c r="L148" s="44"/>
      <c r="M148" s="224"/>
      <c r="N148" s="225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6" t="s">
        <v>159</v>
      </c>
      <c r="AU148" s="16" t="s">
        <v>90</v>
      </c>
    </row>
    <row r="149" s="13" customFormat="1">
      <c r="A149" s="13"/>
      <c r="B149" s="226"/>
      <c r="C149" s="227"/>
      <c r="D149" s="228" t="s">
        <v>161</v>
      </c>
      <c r="E149" s="229" t="s">
        <v>41</v>
      </c>
      <c r="F149" s="230" t="s">
        <v>90</v>
      </c>
      <c r="G149" s="227"/>
      <c r="H149" s="231">
        <v>2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7" t="s">
        <v>161</v>
      </c>
      <c r="AU149" s="237" t="s">
        <v>90</v>
      </c>
      <c r="AV149" s="13" t="s">
        <v>90</v>
      </c>
      <c r="AW149" s="13" t="s">
        <v>42</v>
      </c>
      <c r="AX149" s="13" t="s">
        <v>81</v>
      </c>
      <c r="AY149" s="237" t="s">
        <v>150</v>
      </c>
    </row>
    <row r="150" s="14" customFormat="1">
      <c r="A150" s="14"/>
      <c r="B150" s="238"/>
      <c r="C150" s="239"/>
      <c r="D150" s="228" t="s">
        <v>161</v>
      </c>
      <c r="E150" s="240" t="s">
        <v>41</v>
      </c>
      <c r="F150" s="241" t="s">
        <v>167</v>
      </c>
      <c r="G150" s="239"/>
      <c r="H150" s="242">
        <v>2</v>
      </c>
      <c r="I150" s="243"/>
      <c r="J150" s="239"/>
      <c r="K150" s="239"/>
      <c r="L150" s="244"/>
      <c r="M150" s="245"/>
      <c r="N150" s="246"/>
      <c r="O150" s="246"/>
      <c r="P150" s="246"/>
      <c r="Q150" s="246"/>
      <c r="R150" s="246"/>
      <c r="S150" s="246"/>
      <c r="T150" s="24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8" t="s">
        <v>161</v>
      </c>
      <c r="AU150" s="248" t="s">
        <v>90</v>
      </c>
      <c r="AV150" s="14" t="s">
        <v>157</v>
      </c>
      <c r="AW150" s="14" t="s">
        <v>42</v>
      </c>
      <c r="AX150" s="14" t="s">
        <v>21</v>
      </c>
      <c r="AY150" s="248" t="s">
        <v>150</v>
      </c>
    </row>
    <row r="151" s="12" customFormat="1" ht="22.8" customHeight="1">
      <c r="A151" s="12"/>
      <c r="B151" s="191"/>
      <c r="C151" s="192"/>
      <c r="D151" s="193" t="s">
        <v>80</v>
      </c>
      <c r="E151" s="205" t="s">
        <v>1227</v>
      </c>
      <c r="F151" s="205" t="s">
        <v>1228</v>
      </c>
      <c r="G151" s="192"/>
      <c r="H151" s="192"/>
      <c r="I151" s="195"/>
      <c r="J151" s="206">
        <f>BK151</f>
        <v>0</v>
      </c>
      <c r="K151" s="192"/>
      <c r="L151" s="197"/>
      <c r="M151" s="198"/>
      <c r="N151" s="199"/>
      <c r="O151" s="199"/>
      <c r="P151" s="200">
        <f>SUM(P152:P166)</f>
        <v>0</v>
      </c>
      <c r="Q151" s="199"/>
      <c r="R151" s="200">
        <f>SUM(R152:R166)</f>
        <v>0</v>
      </c>
      <c r="S151" s="199"/>
      <c r="T151" s="201">
        <f>SUM(T152:T166)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2" t="s">
        <v>90</v>
      </c>
      <c r="AT151" s="203" t="s">
        <v>80</v>
      </c>
      <c r="AU151" s="203" t="s">
        <v>21</v>
      </c>
      <c r="AY151" s="202" t="s">
        <v>150</v>
      </c>
      <c r="BK151" s="204">
        <f>SUM(BK152:BK166)</f>
        <v>0</v>
      </c>
    </row>
    <row r="152" s="2" customFormat="1" ht="21.75" customHeight="1">
      <c r="A152" s="38"/>
      <c r="B152" s="39"/>
      <c r="C152" s="207" t="s">
        <v>299</v>
      </c>
      <c r="D152" s="207" t="s">
        <v>153</v>
      </c>
      <c r="E152" s="208" t="s">
        <v>1229</v>
      </c>
      <c r="F152" s="209" t="s">
        <v>1230</v>
      </c>
      <c r="G152" s="210" t="s">
        <v>1139</v>
      </c>
      <c r="H152" s="211">
        <v>1</v>
      </c>
      <c r="I152" s="212"/>
      <c r="J152" s="213">
        <f>ROUND(I152*H152,2)</f>
        <v>0</v>
      </c>
      <c r="K152" s="214"/>
      <c r="L152" s="44"/>
      <c r="M152" s="215" t="s">
        <v>41</v>
      </c>
      <c r="N152" s="216" t="s">
        <v>52</v>
      </c>
      <c r="O152" s="84"/>
      <c r="P152" s="217">
        <f>O152*H152</f>
        <v>0</v>
      </c>
      <c r="Q152" s="217">
        <v>0</v>
      </c>
      <c r="R152" s="217">
        <f>Q152*H152</f>
        <v>0</v>
      </c>
      <c r="S152" s="217">
        <v>0</v>
      </c>
      <c r="T152" s="21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19" t="s">
        <v>260</v>
      </c>
      <c r="AT152" s="219" t="s">
        <v>153</v>
      </c>
      <c r="AU152" s="219" t="s">
        <v>90</v>
      </c>
      <c r="AY152" s="16" t="s">
        <v>150</v>
      </c>
      <c r="BE152" s="220">
        <f>IF(N152="základní",J152,0)</f>
        <v>0</v>
      </c>
      <c r="BF152" s="220">
        <f>IF(N152="snížená",J152,0)</f>
        <v>0</v>
      </c>
      <c r="BG152" s="220">
        <f>IF(N152="zákl. přenesená",J152,0)</f>
        <v>0</v>
      </c>
      <c r="BH152" s="220">
        <f>IF(N152="sníž. přenesená",J152,0)</f>
        <v>0</v>
      </c>
      <c r="BI152" s="220">
        <f>IF(N152="nulová",J152,0)</f>
        <v>0</v>
      </c>
      <c r="BJ152" s="16" t="s">
        <v>21</v>
      </c>
      <c r="BK152" s="220">
        <f>ROUND(I152*H152,2)</f>
        <v>0</v>
      </c>
      <c r="BL152" s="16" t="s">
        <v>260</v>
      </c>
      <c r="BM152" s="219" t="s">
        <v>1231</v>
      </c>
    </row>
    <row r="153" s="13" customFormat="1">
      <c r="A153" s="13"/>
      <c r="B153" s="226"/>
      <c r="C153" s="227"/>
      <c r="D153" s="228" t="s">
        <v>161</v>
      </c>
      <c r="E153" s="229" t="s">
        <v>41</v>
      </c>
      <c r="F153" s="230" t="s">
        <v>21</v>
      </c>
      <c r="G153" s="227"/>
      <c r="H153" s="231">
        <v>1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7" t="s">
        <v>161</v>
      </c>
      <c r="AU153" s="237" t="s">
        <v>90</v>
      </c>
      <c r="AV153" s="13" t="s">
        <v>90</v>
      </c>
      <c r="AW153" s="13" t="s">
        <v>42</v>
      </c>
      <c r="AX153" s="13" t="s">
        <v>81</v>
      </c>
      <c r="AY153" s="237" t="s">
        <v>150</v>
      </c>
    </row>
    <row r="154" s="14" customFormat="1">
      <c r="A154" s="14"/>
      <c r="B154" s="238"/>
      <c r="C154" s="239"/>
      <c r="D154" s="228" t="s">
        <v>161</v>
      </c>
      <c r="E154" s="240" t="s">
        <v>41</v>
      </c>
      <c r="F154" s="241" t="s">
        <v>167</v>
      </c>
      <c r="G154" s="239"/>
      <c r="H154" s="242">
        <v>1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8" t="s">
        <v>161</v>
      </c>
      <c r="AU154" s="248" t="s">
        <v>90</v>
      </c>
      <c r="AV154" s="14" t="s">
        <v>157</v>
      </c>
      <c r="AW154" s="14" t="s">
        <v>42</v>
      </c>
      <c r="AX154" s="14" t="s">
        <v>21</v>
      </c>
      <c r="AY154" s="248" t="s">
        <v>150</v>
      </c>
    </row>
    <row r="155" s="2" customFormat="1" ht="24.15" customHeight="1">
      <c r="A155" s="38"/>
      <c r="B155" s="39"/>
      <c r="C155" s="207" t="s">
        <v>307</v>
      </c>
      <c r="D155" s="207" t="s">
        <v>153</v>
      </c>
      <c r="E155" s="208" t="s">
        <v>1232</v>
      </c>
      <c r="F155" s="209" t="s">
        <v>1233</v>
      </c>
      <c r="G155" s="210" t="s">
        <v>182</v>
      </c>
      <c r="H155" s="211">
        <v>36</v>
      </c>
      <c r="I155" s="212"/>
      <c r="J155" s="213">
        <f>ROUND(I155*H155,2)</f>
        <v>0</v>
      </c>
      <c r="K155" s="214"/>
      <c r="L155" s="44"/>
      <c r="M155" s="215" t="s">
        <v>41</v>
      </c>
      <c r="N155" s="216" t="s">
        <v>52</v>
      </c>
      <c r="O155" s="84"/>
      <c r="P155" s="217">
        <f>O155*H155</f>
        <v>0</v>
      </c>
      <c r="Q155" s="217">
        <v>0</v>
      </c>
      <c r="R155" s="217">
        <f>Q155*H155</f>
        <v>0</v>
      </c>
      <c r="S155" s="217">
        <v>0</v>
      </c>
      <c r="T155" s="21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9" t="s">
        <v>260</v>
      </c>
      <c r="AT155" s="219" t="s">
        <v>153</v>
      </c>
      <c r="AU155" s="219" t="s">
        <v>90</v>
      </c>
      <c r="AY155" s="16" t="s">
        <v>150</v>
      </c>
      <c r="BE155" s="220">
        <f>IF(N155="základní",J155,0)</f>
        <v>0</v>
      </c>
      <c r="BF155" s="220">
        <f>IF(N155="snížená",J155,0)</f>
        <v>0</v>
      </c>
      <c r="BG155" s="220">
        <f>IF(N155="zákl. přenesená",J155,0)</f>
        <v>0</v>
      </c>
      <c r="BH155" s="220">
        <f>IF(N155="sníž. přenesená",J155,0)</f>
        <v>0</v>
      </c>
      <c r="BI155" s="220">
        <f>IF(N155="nulová",J155,0)</f>
        <v>0</v>
      </c>
      <c r="BJ155" s="16" t="s">
        <v>21</v>
      </c>
      <c r="BK155" s="220">
        <f>ROUND(I155*H155,2)</f>
        <v>0</v>
      </c>
      <c r="BL155" s="16" t="s">
        <v>260</v>
      </c>
      <c r="BM155" s="219" t="s">
        <v>1234</v>
      </c>
    </row>
    <row r="156" s="13" customFormat="1">
      <c r="A156" s="13"/>
      <c r="B156" s="226"/>
      <c r="C156" s="227"/>
      <c r="D156" s="228" t="s">
        <v>161</v>
      </c>
      <c r="E156" s="229" t="s">
        <v>41</v>
      </c>
      <c r="F156" s="230" t="s">
        <v>420</v>
      </c>
      <c r="G156" s="227"/>
      <c r="H156" s="231">
        <v>36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7" t="s">
        <v>161</v>
      </c>
      <c r="AU156" s="237" t="s">
        <v>90</v>
      </c>
      <c r="AV156" s="13" t="s">
        <v>90</v>
      </c>
      <c r="AW156" s="13" t="s">
        <v>42</v>
      </c>
      <c r="AX156" s="13" t="s">
        <v>81</v>
      </c>
      <c r="AY156" s="237" t="s">
        <v>150</v>
      </c>
    </row>
    <row r="157" s="14" customFormat="1">
      <c r="A157" s="14"/>
      <c r="B157" s="238"/>
      <c r="C157" s="239"/>
      <c r="D157" s="228" t="s">
        <v>161</v>
      </c>
      <c r="E157" s="240" t="s">
        <v>41</v>
      </c>
      <c r="F157" s="241" t="s">
        <v>167</v>
      </c>
      <c r="G157" s="239"/>
      <c r="H157" s="242">
        <v>36</v>
      </c>
      <c r="I157" s="243"/>
      <c r="J157" s="239"/>
      <c r="K157" s="239"/>
      <c r="L157" s="244"/>
      <c r="M157" s="245"/>
      <c r="N157" s="246"/>
      <c r="O157" s="246"/>
      <c r="P157" s="246"/>
      <c r="Q157" s="246"/>
      <c r="R157" s="246"/>
      <c r="S157" s="246"/>
      <c r="T157" s="24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8" t="s">
        <v>161</v>
      </c>
      <c r="AU157" s="248" t="s">
        <v>90</v>
      </c>
      <c r="AV157" s="14" t="s">
        <v>157</v>
      </c>
      <c r="AW157" s="14" t="s">
        <v>42</v>
      </c>
      <c r="AX157" s="14" t="s">
        <v>21</v>
      </c>
      <c r="AY157" s="248" t="s">
        <v>150</v>
      </c>
    </row>
    <row r="158" s="2" customFormat="1" ht="16.5" customHeight="1">
      <c r="A158" s="38"/>
      <c r="B158" s="39"/>
      <c r="C158" s="207" t="s">
        <v>7</v>
      </c>
      <c r="D158" s="207" t="s">
        <v>153</v>
      </c>
      <c r="E158" s="208" t="s">
        <v>1235</v>
      </c>
      <c r="F158" s="209" t="s">
        <v>1236</v>
      </c>
      <c r="G158" s="210" t="s">
        <v>239</v>
      </c>
      <c r="H158" s="211">
        <v>1</v>
      </c>
      <c r="I158" s="212"/>
      <c r="J158" s="213">
        <f>ROUND(I158*H158,2)</f>
        <v>0</v>
      </c>
      <c r="K158" s="214"/>
      <c r="L158" s="44"/>
      <c r="M158" s="215" t="s">
        <v>41</v>
      </c>
      <c r="N158" s="216" t="s">
        <v>52</v>
      </c>
      <c r="O158" s="84"/>
      <c r="P158" s="217">
        <f>O158*H158</f>
        <v>0</v>
      </c>
      <c r="Q158" s="217">
        <v>0</v>
      </c>
      <c r="R158" s="217">
        <f>Q158*H158</f>
        <v>0</v>
      </c>
      <c r="S158" s="217">
        <v>0</v>
      </c>
      <c r="T158" s="21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9" t="s">
        <v>260</v>
      </c>
      <c r="AT158" s="219" t="s">
        <v>153</v>
      </c>
      <c r="AU158" s="219" t="s">
        <v>90</v>
      </c>
      <c r="AY158" s="16" t="s">
        <v>150</v>
      </c>
      <c r="BE158" s="220">
        <f>IF(N158="základní",J158,0)</f>
        <v>0</v>
      </c>
      <c r="BF158" s="220">
        <f>IF(N158="snížená",J158,0)</f>
        <v>0</v>
      </c>
      <c r="BG158" s="220">
        <f>IF(N158="zákl. přenesená",J158,0)</f>
        <v>0</v>
      </c>
      <c r="BH158" s="220">
        <f>IF(N158="sníž. přenesená",J158,0)</f>
        <v>0</v>
      </c>
      <c r="BI158" s="220">
        <f>IF(N158="nulová",J158,0)</f>
        <v>0</v>
      </c>
      <c r="BJ158" s="16" t="s">
        <v>21</v>
      </c>
      <c r="BK158" s="220">
        <f>ROUND(I158*H158,2)</f>
        <v>0</v>
      </c>
      <c r="BL158" s="16" t="s">
        <v>260</v>
      </c>
      <c r="BM158" s="219" t="s">
        <v>1237</v>
      </c>
    </row>
    <row r="159" s="13" customFormat="1">
      <c r="A159" s="13"/>
      <c r="B159" s="226"/>
      <c r="C159" s="227"/>
      <c r="D159" s="228" t="s">
        <v>161</v>
      </c>
      <c r="E159" s="229" t="s">
        <v>41</v>
      </c>
      <c r="F159" s="230" t="s">
        <v>21</v>
      </c>
      <c r="G159" s="227"/>
      <c r="H159" s="231">
        <v>1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161</v>
      </c>
      <c r="AU159" s="237" t="s">
        <v>90</v>
      </c>
      <c r="AV159" s="13" t="s">
        <v>90</v>
      </c>
      <c r="AW159" s="13" t="s">
        <v>42</v>
      </c>
      <c r="AX159" s="13" t="s">
        <v>81</v>
      </c>
      <c r="AY159" s="237" t="s">
        <v>150</v>
      </c>
    </row>
    <row r="160" s="14" customFormat="1">
      <c r="A160" s="14"/>
      <c r="B160" s="238"/>
      <c r="C160" s="239"/>
      <c r="D160" s="228" t="s">
        <v>161</v>
      </c>
      <c r="E160" s="240" t="s">
        <v>41</v>
      </c>
      <c r="F160" s="241" t="s">
        <v>167</v>
      </c>
      <c r="G160" s="239"/>
      <c r="H160" s="242">
        <v>1</v>
      </c>
      <c r="I160" s="243"/>
      <c r="J160" s="239"/>
      <c r="K160" s="239"/>
      <c r="L160" s="244"/>
      <c r="M160" s="245"/>
      <c r="N160" s="246"/>
      <c r="O160" s="246"/>
      <c r="P160" s="246"/>
      <c r="Q160" s="246"/>
      <c r="R160" s="246"/>
      <c r="S160" s="246"/>
      <c r="T160" s="24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8" t="s">
        <v>161</v>
      </c>
      <c r="AU160" s="248" t="s">
        <v>90</v>
      </c>
      <c r="AV160" s="14" t="s">
        <v>157</v>
      </c>
      <c r="AW160" s="14" t="s">
        <v>42</v>
      </c>
      <c r="AX160" s="14" t="s">
        <v>21</v>
      </c>
      <c r="AY160" s="248" t="s">
        <v>150</v>
      </c>
    </row>
    <row r="161" s="2" customFormat="1" ht="16.5" customHeight="1">
      <c r="A161" s="38"/>
      <c r="B161" s="39"/>
      <c r="C161" s="207" t="s">
        <v>318</v>
      </c>
      <c r="D161" s="207" t="s">
        <v>153</v>
      </c>
      <c r="E161" s="208" t="s">
        <v>1238</v>
      </c>
      <c r="F161" s="209" t="s">
        <v>1239</v>
      </c>
      <c r="G161" s="210" t="s">
        <v>1139</v>
      </c>
      <c r="H161" s="211">
        <v>1</v>
      </c>
      <c r="I161" s="212"/>
      <c r="J161" s="213">
        <f>ROUND(I161*H161,2)</f>
        <v>0</v>
      </c>
      <c r="K161" s="214"/>
      <c r="L161" s="44"/>
      <c r="M161" s="215" t="s">
        <v>41</v>
      </c>
      <c r="N161" s="216" t="s">
        <v>52</v>
      </c>
      <c r="O161" s="84"/>
      <c r="P161" s="217">
        <f>O161*H161</f>
        <v>0</v>
      </c>
      <c r="Q161" s="217">
        <v>0</v>
      </c>
      <c r="R161" s="217">
        <f>Q161*H161</f>
        <v>0</v>
      </c>
      <c r="S161" s="217">
        <v>0</v>
      </c>
      <c r="T161" s="21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19" t="s">
        <v>260</v>
      </c>
      <c r="AT161" s="219" t="s">
        <v>153</v>
      </c>
      <c r="AU161" s="219" t="s">
        <v>90</v>
      </c>
      <c r="AY161" s="16" t="s">
        <v>150</v>
      </c>
      <c r="BE161" s="220">
        <f>IF(N161="základní",J161,0)</f>
        <v>0</v>
      </c>
      <c r="BF161" s="220">
        <f>IF(N161="snížená",J161,0)</f>
        <v>0</v>
      </c>
      <c r="BG161" s="220">
        <f>IF(N161="zákl. přenesená",J161,0)</f>
        <v>0</v>
      </c>
      <c r="BH161" s="220">
        <f>IF(N161="sníž. přenesená",J161,0)</f>
        <v>0</v>
      </c>
      <c r="BI161" s="220">
        <f>IF(N161="nulová",J161,0)</f>
        <v>0</v>
      </c>
      <c r="BJ161" s="16" t="s">
        <v>21</v>
      </c>
      <c r="BK161" s="220">
        <f>ROUND(I161*H161,2)</f>
        <v>0</v>
      </c>
      <c r="BL161" s="16" t="s">
        <v>260</v>
      </c>
      <c r="BM161" s="219" t="s">
        <v>1240</v>
      </c>
    </row>
    <row r="162" s="13" customFormat="1">
      <c r="A162" s="13"/>
      <c r="B162" s="226"/>
      <c r="C162" s="227"/>
      <c r="D162" s="228" t="s">
        <v>161</v>
      </c>
      <c r="E162" s="229" t="s">
        <v>41</v>
      </c>
      <c r="F162" s="230" t="s">
        <v>21</v>
      </c>
      <c r="G162" s="227"/>
      <c r="H162" s="231">
        <v>1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7" t="s">
        <v>161</v>
      </c>
      <c r="AU162" s="237" t="s">
        <v>90</v>
      </c>
      <c r="AV162" s="13" t="s">
        <v>90</v>
      </c>
      <c r="AW162" s="13" t="s">
        <v>42</v>
      </c>
      <c r="AX162" s="13" t="s">
        <v>81</v>
      </c>
      <c r="AY162" s="237" t="s">
        <v>150</v>
      </c>
    </row>
    <row r="163" s="14" customFormat="1">
      <c r="A163" s="14"/>
      <c r="B163" s="238"/>
      <c r="C163" s="239"/>
      <c r="D163" s="228" t="s">
        <v>161</v>
      </c>
      <c r="E163" s="240" t="s">
        <v>41</v>
      </c>
      <c r="F163" s="241" t="s">
        <v>167</v>
      </c>
      <c r="G163" s="239"/>
      <c r="H163" s="242">
        <v>1</v>
      </c>
      <c r="I163" s="243"/>
      <c r="J163" s="239"/>
      <c r="K163" s="239"/>
      <c r="L163" s="244"/>
      <c r="M163" s="245"/>
      <c r="N163" s="246"/>
      <c r="O163" s="246"/>
      <c r="P163" s="246"/>
      <c r="Q163" s="246"/>
      <c r="R163" s="246"/>
      <c r="S163" s="246"/>
      <c r="T163" s="24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8" t="s">
        <v>161</v>
      </c>
      <c r="AU163" s="248" t="s">
        <v>90</v>
      </c>
      <c r="AV163" s="14" t="s">
        <v>157</v>
      </c>
      <c r="AW163" s="14" t="s">
        <v>42</v>
      </c>
      <c r="AX163" s="14" t="s">
        <v>21</v>
      </c>
      <c r="AY163" s="248" t="s">
        <v>150</v>
      </c>
    </row>
    <row r="164" s="2" customFormat="1" ht="16.5" customHeight="1">
      <c r="A164" s="38"/>
      <c r="B164" s="39"/>
      <c r="C164" s="207" t="s">
        <v>325</v>
      </c>
      <c r="D164" s="207" t="s">
        <v>153</v>
      </c>
      <c r="E164" s="208" t="s">
        <v>1241</v>
      </c>
      <c r="F164" s="209" t="s">
        <v>1242</v>
      </c>
      <c r="G164" s="210" t="s">
        <v>798</v>
      </c>
      <c r="H164" s="211">
        <v>4</v>
      </c>
      <c r="I164" s="212"/>
      <c r="J164" s="213">
        <f>ROUND(I164*H164,2)</f>
        <v>0</v>
      </c>
      <c r="K164" s="214"/>
      <c r="L164" s="44"/>
      <c r="M164" s="215" t="s">
        <v>41</v>
      </c>
      <c r="N164" s="216" t="s">
        <v>52</v>
      </c>
      <c r="O164" s="84"/>
      <c r="P164" s="217">
        <f>O164*H164</f>
        <v>0</v>
      </c>
      <c r="Q164" s="217">
        <v>0</v>
      </c>
      <c r="R164" s="217">
        <f>Q164*H164</f>
        <v>0</v>
      </c>
      <c r="S164" s="217">
        <v>0</v>
      </c>
      <c r="T164" s="21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9" t="s">
        <v>260</v>
      </c>
      <c r="AT164" s="219" t="s">
        <v>153</v>
      </c>
      <c r="AU164" s="219" t="s">
        <v>90</v>
      </c>
      <c r="AY164" s="16" t="s">
        <v>150</v>
      </c>
      <c r="BE164" s="220">
        <f>IF(N164="základní",J164,0)</f>
        <v>0</v>
      </c>
      <c r="BF164" s="220">
        <f>IF(N164="snížená",J164,0)</f>
        <v>0</v>
      </c>
      <c r="BG164" s="220">
        <f>IF(N164="zákl. přenesená",J164,0)</f>
        <v>0</v>
      </c>
      <c r="BH164" s="220">
        <f>IF(N164="sníž. přenesená",J164,0)</f>
        <v>0</v>
      </c>
      <c r="BI164" s="220">
        <f>IF(N164="nulová",J164,0)</f>
        <v>0</v>
      </c>
      <c r="BJ164" s="16" t="s">
        <v>21</v>
      </c>
      <c r="BK164" s="220">
        <f>ROUND(I164*H164,2)</f>
        <v>0</v>
      </c>
      <c r="BL164" s="16" t="s">
        <v>260</v>
      </c>
      <c r="BM164" s="219" t="s">
        <v>1243</v>
      </c>
    </row>
    <row r="165" s="13" customFormat="1">
      <c r="A165" s="13"/>
      <c r="B165" s="226"/>
      <c r="C165" s="227"/>
      <c r="D165" s="228" t="s">
        <v>161</v>
      </c>
      <c r="E165" s="229" t="s">
        <v>41</v>
      </c>
      <c r="F165" s="230" t="s">
        <v>157</v>
      </c>
      <c r="G165" s="227"/>
      <c r="H165" s="231">
        <v>4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161</v>
      </c>
      <c r="AU165" s="237" t="s">
        <v>90</v>
      </c>
      <c r="AV165" s="13" t="s">
        <v>90</v>
      </c>
      <c r="AW165" s="13" t="s">
        <v>42</v>
      </c>
      <c r="AX165" s="13" t="s">
        <v>81</v>
      </c>
      <c r="AY165" s="237" t="s">
        <v>150</v>
      </c>
    </row>
    <row r="166" s="14" customFormat="1">
      <c r="A166" s="14"/>
      <c r="B166" s="238"/>
      <c r="C166" s="239"/>
      <c r="D166" s="228" t="s">
        <v>161</v>
      </c>
      <c r="E166" s="240" t="s">
        <v>41</v>
      </c>
      <c r="F166" s="241" t="s">
        <v>167</v>
      </c>
      <c r="G166" s="239"/>
      <c r="H166" s="242">
        <v>4</v>
      </c>
      <c r="I166" s="243"/>
      <c r="J166" s="239"/>
      <c r="K166" s="239"/>
      <c r="L166" s="244"/>
      <c r="M166" s="266"/>
      <c r="N166" s="267"/>
      <c r="O166" s="267"/>
      <c r="P166" s="267"/>
      <c r="Q166" s="267"/>
      <c r="R166" s="267"/>
      <c r="S166" s="267"/>
      <c r="T166" s="26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8" t="s">
        <v>161</v>
      </c>
      <c r="AU166" s="248" t="s">
        <v>90</v>
      </c>
      <c r="AV166" s="14" t="s">
        <v>157</v>
      </c>
      <c r="AW166" s="14" t="s">
        <v>42</v>
      </c>
      <c r="AX166" s="14" t="s">
        <v>21</v>
      </c>
      <c r="AY166" s="248" t="s">
        <v>150</v>
      </c>
    </row>
    <row r="167" s="2" customFormat="1" ht="6.96" customHeight="1">
      <c r="A167" s="38"/>
      <c r="B167" s="59"/>
      <c r="C167" s="60"/>
      <c r="D167" s="60"/>
      <c r="E167" s="60"/>
      <c r="F167" s="60"/>
      <c r="G167" s="60"/>
      <c r="H167" s="60"/>
      <c r="I167" s="60"/>
      <c r="J167" s="60"/>
      <c r="K167" s="60"/>
      <c r="L167" s="44"/>
      <c r="M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</row>
  </sheetData>
  <sheetProtection sheet="1" autoFilter="0" formatColumns="0" formatRows="0" objects="1" scenarios="1" spinCount="100000" saltValue="8EQQcDH5Vva5k2QqcgSP9H/MbNocFcAE1FeJ7tkn7hX4XTVRQ53u7ih9SeJXU7X8h/z6hWjap5UT7Eo/3yhzNQ==" hashValue="tJ1LhF20JCP0BgFbrJbBvfXeZKT9bur0rNYOsxWdslpipnGmb9wmtfxh3UkLEgFQWDGA/hqi38A9/Qb4R3ZmPw==" algorithmName="SHA-512" password="CC35"/>
  <autoFilter ref="C82:K16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1_02/723111202"/>
    <hyperlink ref="F91" r:id="rId2" display="https://podminky.urs.cz/item/CS_URS_2021_02/723111203"/>
    <hyperlink ref="F95" r:id="rId3" display="https://podminky.urs.cz/item/CS_URS_2021_02/723111204"/>
    <hyperlink ref="F99" r:id="rId4" display="https://podminky.urs.cz/item/CS_URS_2021_02/723111205"/>
    <hyperlink ref="F103" r:id="rId5" display="https://podminky.urs.cz/item/CS_URS_2021_02/723150367"/>
    <hyperlink ref="F107" r:id="rId6" display="https://podminky.urs.cz/item/CS_URS_2021_02/723160204"/>
    <hyperlink ref="F111" r:id="rId7" display="https://podminky.urs.cz/item/CS_URS_2021_02/723160334"/>
    <hyperlink ref="F115" r:id="rId8" display="https://podminky.urs.cz/item/CS_URS_2021_02/723190203"/>
    <hyperlink ref="F119" r:id="rId9" display="https://podminky.urs.cz/item/CS_URS_2021_02/723190251"/>
    <hyperlink ref="F141" r:id="rId10" display="https://podminky.urs.cz/item/CS_URS_2021_02/998723202"/>
    <hyperlink ref="F144" r:id="rId11" display="https://podminky.urs.cz/item/CS_URS_2021_02/734261233"/>
    <hyperlink ref="F148" r:id="rId12" display="https://podminky.urs.cz/item/CS_URS_2021_02/73426123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9"/>
      <c r="AT3" s="16" t="s">
        <v>90</v>
      </c>
    </row>
    <row r="4" s="1" customFormat="1" ht="24.96" customHeight="1">
      <c r="B4" s="19"/>
      <c r="D4" s="130" t="s">
        <v>106</v>
      </c>
      <c r="L4" s="19"/>
      <c r="M4" s="131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2" t="s">
        <v>16</v>
      </c>
      <c r="L6" s="19"/>
    </row>
    <row r="7" s="1" customFormat="1" ht="26.25" customHeight="1">
      <c r="B7" s="19"/>
      <c r="E7" s="133" t="str">
        <f>'Rekapitulace stavby'!K6</f>
        <v>Stavební úpravy objektu č.p. 52 ve Vysočanech - ostatní prostory (ÚRS 2021 02)</v>
      </c>
      <c r="F7" s="132"/>
      <c r="G7" s="132"/>
      <c r="H7" s="132"/>
      <c r="L7" s="19"/>
    </row>
    <row r="8" s="2" customFormat="1" ht="12" customHeight="1">
      <c r="A8" s="38"/>
      <c r="B8" s="44"/>
      <c r="C8" s="38"/>
      <c r="D8" s="132" t="s">
        <v>107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1244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21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22</v>
      </c>
      <c r="E12" s="38"/>
      <c r="F12" s="136" t="s">
        <v>23</v>
      </c>
      <c r="G12" s="38"/>
      <c r="H12" s="38"/>
      <c r="I12" s="132" t="s">
        <v>24</v>
      </c>
      <c r="J12" s="137" t="str">
        <f>'Rekapitulace stavby'!AN8</f>
        <v>7. 9. 2020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38" t="s">
        <v>26</v>
      </c>
      <c r="E13" s="38"/>
      <c r="F13" s="139" t="s">
        <v>27</v>
      </c>
      <c r="G13" s="38"/>
      <c r="H13" s="38"/>
      <c r="I13" s="138" t="s">
        <v>28</v>
      </c>
      <c r="J13" s="139" t="s">
        <v>29</v>
      </c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30</v>
      </c>
      <c r="E14" s="38"/>
      <c r="F14" s="38"/>
      <c r="G14" s="38"/>
      <c r="H14" s="38"/>
      <c r="I14" s="132" t="s">
        <v>31</v>
      </c>
      <c r="J14" s="136" t="s">
        <v>32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33</v>
      </c>
      <c r="F15" s="38"/>
      <c r="G15" s="38"/>
      <c r="H15" s="38"/>
      <c r="I15" s="132" t="s">
        <v>34</v>
      </c>
      <c r="J15" s="136" t="s">
        <v>35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36</v>
      </c>
      <c r="E17" s="38"/>
      <c r="F17" s="38"/>
      <c r="G17" s="38"/>
      <c r="H17" s="38"/>
      <c r="I17" s="132" t="s">
        <v>31</v>
      </c>
      <c r="J17" s="32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36"/>
      <c r="G18" s="136"/>
      <c r="H18" s="136"/>
      <c r="I18" s="132" t="s">
        <v>34</v>
      </c>
      <c r="J18" s="32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38</v>
      </c>
      <c r="E20" s="38"/>
      <c r="F20" s="38"/>
      <c r="G20" s="38"/>
      <c r="H20" s="38"/>
      <c r="I20" s="132" t="s">
        <v>31</v>
      </c>
      <c r="J20" s="136" t="s">
        <v>39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40</v>
      </c>
      <c r="F21" s="38"/>
      <c r="G21" s="38"/>
      <c r="H21" s="38"/>
      <c r="I21" s="132" t="s">
        <v>34</v>
      </c>
      <c r="J21" s="136" t="s">
        <v>41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43</v>
      </c>
      <c r="E23" s="38"/>
      <c r="F23" s="38"/>
      <c r="G23" s="38"/>
      <c r="H23" s="38"/>
      <c r="I23" s="132" t="s">
        <v>31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34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45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71.25" customHeight="1">
      <c r="A27" s="140"/>
      <c r="B27" s="141"/>
      <c r="C27" s="140"/>
      <c r="D27" s="140"/>
      <c r="E27" s="142" t="s">
        <v>109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4"/>
      <c r="E29" s="144"/>
      <c r="F29" s="144"/>
      <c r="G29" s="144"/>
      <c r="H29" s="144"/>
      <c r="I29" s="144"/>
      <c r="J29" s="144"/>
      <c r="K29" s="144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5" t="s">
        <v>47</v>
      </c>
      <c r="E30" s="38"/>
      <c r="F30" s="38"/>
      <c r="G30" s="38"/>
      <c r="H30" s="38"/>
      <c r="I30" s="38"/>
      <c r="J30" s="146">
        <f>ROUND(J89,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4"/>
      <c r="E31" s="144"/>
      <c r="F31" s="144"/>
      <c r="G31" s="144"/>
      <c r="H31" s="144"/>
      <c r="I31" s="144"/>
      <c r="J31" s="144"/>
      <c r="K31" s="144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7" t="s">
        <v>49</v>
      </c>
      <c r="G32" s="38"/>
      <c r="H32" s="38"/>
      <c r="I32" s="147" t="s">
        <v>48</v>
      </c>
      <c r="J32" s="147" t="s">
        <v>50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8" t="s">
        <v>51</v>
      </c>
      <c r="E33" s="132" t="s">
        <v>52</v>
      </c>
      <c r="F33" s="149">
        <f>ROUND((SUM(BE89:BE526)),  2)</f>
        <v>0</v>
      </c>
      <c r="G33" s="38"/>
      <c r="H33" s="38"/>
      <c r="I33" s="150">
        <v>0.20999999999999999</v>
      </c>
      <c r="J33" s="149">
        <f>ROUND(((SUM(BE89:BE526))*I33),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53</v>
      </c>
      <c r="F34" s="149">
        <f>ROUND((SUM(BF89:BF526)),  2)</f>
        <v>0</v>
      </c>
      <c r="G34" s="38"/>
      <c r="H34" s="38"/>
      <c r="I34" s="150">
        <v>0.14999999999999999</v>
      </c>
      <c r="J34" s="149">
        <f>ROUND(((SUM(BF89:BF526))*I34),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54</v>
      </c>
      <c r="F35" s="149">
        <f>ROUND((SUM(BG89:BG526)),  2)</f>
        <v>0</v>
      </c>
      <c r="G35" s="38"/>
      <c r="H35" s="38"/>
      <c r="I35" s="150">
        <v>0.20999999999999999</v>
      </c>
      <c r="J35" s="149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55</v>
      </c>
      <c r="F36" s="149">
        <f>ROUND((SUM(BH89:BH526)),  2)</f>
        <v>0</v>
      </c>
      <c r="G36" s="38"/>
      <c r="H36" s="38"/>
      <c r="I36" s="150">
        <v>0.14999999999999999</v>
      </c>
      <c r="J36" s="149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56</v>
      </c>
      <c r="F37" s="149">
        <f>ROUND((SUM(BI89:BI526)),  2)</f>
        <v>0</v>
      </c>
      <c r="G37" s="38"/>
      <c r="H37" s="38"/>
      <c r="I37" s="150">
        <v>0</v>
      </c>
      <c r="J37" s="149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1"/>
      <c r="D39" s="152" t="s">
        <v>57</v>
      </c>
      <c r="E39" s="153"/>
      <c r="F39" s="153"/>
      <c r="G39" s="154" t="s">
        <v>58</v>
      </c>
      <c r="H39" s="155" t="s">
        <v>59</v>
      </c>
      <c r="I39" s="153"/>
      <c r="J39" s="156">
        <f>SUM(J30:J37)</f>
        <v>0</v>
      </c>
      <c r="K39" s="157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2" t="s">
        <v>110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1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26.25" customHeight="1">
      <c r="A48" s="38"/>
      <c r="B48" s="39"/>
      <c r="C48" s="40"/>
      <c r="D48" s="40"/>
      <c r="E48" s="162" t="str">
        <f>E7</f>
        <v>Stavební úpravy objektu č.p. 52 ve Vysočanech - ostatní prostory (ÚRS 2021 02)</v>
      </c>
      <c r="F48" s="31"/>
      <c r="G48" s="31"/>
      <c r="H48" s="31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1" t="s">
        <v>107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2020_27_03 - Elektroinstalace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1" t="s">
        <v>22</v>
      </c>
      <c r="D52" s="40"/>
      <c r="E52" s="40"/>
      <c r="F52" s="26" t="str">
        <f>F12</f>
        <v>Vysočany u Nového Bydžova</v>
      </c>
      <c r="G52" s="40"/>
      <c r="H52" s="40"/>
      <c r="I52" s="31" t="s">
        <v>24</v>
      </c>
      <c r="J52" s="72" t="str">
        <f>IF(J12="","",J12)</f>
        <v>7. 9. 2020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25.65" customHeight="1">
      <c r="A54" s="38"/>
      <c r="B54" s="39"/>
      <c r="C54" s="31" t="s">
        <v>30</v>
      </c>
      <c r="D54" s="40"/>
      <c r="E54" s="40"/>
      <c r="F54" s="26" t="str">
        <f>E15</f>
        <v>Město Nový Bydžov</v>
      </c>
      <c r="G54" s="40"/>
      <c r="H54" s="40"/>
      <c r="I54" s="31" t="s">
        <v>38</v>
      </c>
      <c r="J54" s="36" t="str">
        <f>E21</f>
        <v>SPA - Ing. Václav Hanuš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1" t="s">
        <v>36</v>
      </c>
      <c r="D55" s="40"/>
      <c r="E55" s="40"/>
      <c r="F55" s="26" t="str">
        <f>IF(E18="","",E18)</f>
        <v>Vyplň údaj</v>
      </c>
      <c r="G55" s="40"/>
      <c r="H55" s="40"/>
      <c r="I55" s="31" t="s">
        <v>43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3" t="s">
        <v>111</v>
      </c>
      <c r="D57" s="164"/>
      <c r="E57" s="164"/>
      <c r="F57" s="164"/>
      <c r="G57" s="164"/>
      <c r="H57" s="164"/>
      <c r="I57" s="164"/>
      <c r="J57" s="165" t="s">
        <v>112</v>
      </c>
      <c r="K57" s="164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6" t="s">
        <v>79</v>
      </c>
      <c r="D59" s="40"/>
      <c r="E59" s="40"/>
      <c r="F59" s="40"/>
      <c r="G59" s="40"/>
      <c r="H59" s="40"/>
      <c r="I59" s="40"/>
      <c r="J59" s="102">
        <f>J89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6" t="s">
        <v>113</v>
      </c>
    </row>
    <row r="60" hidden="1" s="9" customFormat="1" ht="24.96" customHeight="1">
      <c r="A60" s="9"/>
      <c r="B60" s="167"/>
      <c r="C60" s="168"/>
      <c r="D60" s="169" t="s">
        <v>1245</v>
      </c>
      <c r="E60" s="170"/>
      <c r="F60" s="170"/>
      <c r="G60" s="170"/>
      <c r="H60" s="170"/>
      <c r="I60" s="170"/>
      <c r="J60" s="171">
        <f>J90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3"/>
      <c r="C61" s="174"/>
      <c r="D61" s="175" t="s">
        <v>1246</v>
      </c>
      <c r="E61" s="176"/>
      <c r="F61" s="176"/>
      <c r="G61" s="176"/>
      <c r="H61" s="176"/>
      <c r="I61" s="176"/>
      <c r="J61" s="177">
        <f>J91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3"/>
      <c r="C62" s="174"/>
      <c r="D62" s="175" t="s">
        <v>1247</v>
      </c>
      <c r="E62" s="176"/>
      <c r="F62" s="176"/>
      <c r="G62" s="176"/>
      <c r="H62" s="176"/>
      <c r="I62" s="176"/>
      <c r="J62" s="177">
        <f>J107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3"/>
      <c r="C63" s="174"/>
      <c r="D63" s="175" t="s">
        <v>1248</v>
      </c>
      <c r="E63" s="176"/>
      <c r="F63" s="176"/>
      <c r="G63" s="176"/>
      <c r="H63" s="176"/>
      <c r="I63" s="176"/>
      <c r="J63" s="177">
        <f>J207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73"/>
      <c r="C64" s="174"/>
      <c r="D64" s="175" t="s">
        <v>1249</v>
      </c>
      <c r="E64" s="176"/>
      <c r="F64" s="176"/>
      <c r="G64" s="176"/>
      <c r="H64" s="176"/>
      <c r="I64" s="176"/>
      <c r="J64" s="177">
        <f>J247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73"/>
      <c r="C65" s="174"/>
      <c r="D65" s="175" t="s">
        <v>1250</v>
      </c>
      <c r="E65" s="176"/>
      <c r="F65" s="176"/>
      <c r="G65" s="176"/>
      <c r="H65" s="176"/>
      <c r="I65" s="176"/>
      <c r="J65" s="177">
        <f>J254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73"/>
      <c r="C66" s="174"/>
      <c r="D66" s="175" t="s">
        <v>1251</v>
      </c>
      <c r="E66" s="176"/>
      <c r="F66" s="176"/>
      <c r="G66" s="176"/>
      <c r="H66" s="176"/>
      <c r="I66" s="176"/>
      <c r="J66" s="177">
        <f>J442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73"/>
      <c r="C67" s="174"/>
      <c r="D67" s="175" t="s">
        <v>1252</v>
      </c>
      <c r="E67" s="176"/>
      <c r="F67" s="176"/>
      <c r="G67" s="176"/>
      <c r="H67" s="176"/>
      <c r="I67" s="176"/>
      <c r="J67" s="177">
        <f>J485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73"/>
      <c r="C68" s="174"/>
      <c r="D68" s="175" t="s">
        <v>1253</v>
      </c>
      <c r="E68" s="176"/>
      <c r="F68" s="176"/>
      <c r="G68" s="176"/>
      <c r="H68" s="176"/>
      <c r="I68" s="176"/>
      <c r="J68" s="177">
        <f>J504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73"/>
      <c r="C69" s="174"/>
      <c r="D69" s="175" t="s">
        <v>1254</v>
      </c>
      <c r="E69" s="176"/>
      <c r="F69" s="176"/>
      <c r="G69" s="176"/>
      <c r="H69" s="176"/>
      <c r="I69" s="176"/>
      <c r="J69" s="177">
        <f>J523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hidden="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hidden="1"/>
    <row r="73" hidden="1"/>
    <row r="74" hidden="1"/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2" t="s">
        <v>135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1" t="s">
        <v>16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6.25" customHeight="1">
      <c r="A79" s="38"/>
      <c r="B79" s="39"/>
      <c r="C79" s="40"/>
      <c r="D79" s="40"/>
      <c r="E79" s="162" t="str">
        <f>E7</f>
        <v>Stavební úpravy objektu č.p. 52 ve Vysočanech - ostatní prostory (ÚRS 2021 02)</v>
      </c>
      <c r="F79" s="31"/>
      <c r="G79" s="31"/>
      <c r="H79" s="31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1" t="s">
        <v>107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E9</f>
        <v>2020_27_03 - Elektroinstalace</v>
      </c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22</v>
      </c>
      <c r="D83" s="40"/>
      <c r="E83" s="40"/>
      <c r="F83" s="26" t="str">
        <f>F12</f>
        <v>Vysočany u Nového Bydžova</v>
      </c>
      <c r="G83" s="40"/>
      <c r="H83" s="40"/>
      <c r="I83" s="31" t="s">
        <v>24</v>
      </c>
      <c r="J83" s="72" t="str">
        <f>IF(J12="","",J12)</f>
        <v>7. 9. 2020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5.65" customHeight="1">
      <c r="A85" s="38"/>
      <c r="B85" s="39"/>
      <c r="C85" s="31" t="s">
        <v>30</v>
      </c>
      <c r="D85" s="40"/>
      <c r="E85" s="40"/>
      <c r="F85" s="26" t="str">
        <f>E15</f>
        <v>Město Nový Bydžov</v>
      </c>
      <c r="G85" s="40"/>
      <c r="H85" s="40"/>
      <c r="I85" s="31" t="s">
        <v>38</v>
      </c>
      <c r="J85" s="36" t="str">
        <f>E21</f>
        <v>SPA - Ing. Václav Hanuš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1" t="s">
        <v>36</v>
      </c>
      <c r="D86" s="40"/>
      <c r="E86" s="40"/>
      <c r="F86" s="26" t="str">
        <f>IF(E18="","",E18)</f>
        <v>Vyplň údaj</v>
      </c>
      <c r="G86" s="40"/>
      <c r="H86" s="40"/>
      <c r="I86" s="31" t="s">
        <v>43</v>
      </c>
      <c r="J86" s="36" t="str">
        <f>E24</f>
        <v xml:space="preserve"> 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1" customFormat="1" ht="29.28" customHeight="1">
      <c r="A88" s="179"/>
      <c r="B88" s="180"/>
      <c r="C88" s="181" t="s">
        <v>136</v>
      </c>
      <c r="D88" s="182" t="s">
        <v>66</v>
      </c>
      <c r="E88" s="182" t="s">
        <v>62</v>
      </c>
      <c r="F88" s="182" t="s">
        <v>63</v>
      </c>
      <c r="G88" s="182" t="s">
        <v>137</v>
      </c>
      <c r="H88" s="182" t="s">
        <v>138</v>
      </c>
      <c r="I88" s="182" t="s">
        <v>139</v>
      </c>
      <c r="J88" s="183" t="s">
        <v>112</v>
      </c>
      <c r="K88" s="184" t="s">
        <v>140</v>
      </c>
      <c r="L88" s="185"/>
      <c r="M88" s="92" t="s">
        <v>41</v>
      </c>
      <c r="N88" s="93" t="s">
        <v>51</v>
      </c>
      <c r="O88" s="93" t="s">
        <v>141</v>
      </c>
      <c r="P88" s="93" t="s">
        <v>142</v>
      </c>
      <c r="Q88" s="93" t="s">
        <v>143</v>
      </c>
      <c r="R88" s="93" t="s">
        <v>144</v>
      </c>
      <c r="S88" s="93" t="s">
        <v>145</v>
      </c>
      <c r="T88" s="94" t="s">
        <v>146</v>
      </c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</row>
    <row r="89" s="2" customFormat="1" ht="22.8" customHeight="1">
      <c r="A89" s="38"/>
      <c r="B89" s="39"/>
      <c r="C89" s="99" t="s">
        <v>147</v>
      </c>
      <c r="D89" s="40"/>
      <c r="E89" s="40"/>
      <c r="F89" s="40"/>
      <c r="G89" s="40"/>
      <c r="H89" s="40"/>
      <c r="I89" s="40"/>
      <c r="J89" s="186">
        <f>BK89</f>
        <v>0</v>
      </c>
      <c r="K89" s="40"/>
      <c r="L89" s="44"/>
      <c r="M89" s="95"/>
      <c r="N89" s="187"/>
      <c r="O89" s="96"/>
      <c r="P89" s="188">
        <f>P90</f>
        <v>0</v>
      </c>
      <c r="Q89" s="96"/>
      <c r="R89" s="188">
        <f>R90</f>
        <v>0</v>
      </c>
      <c r="S89" s="96"/>
      <c r="T89" s="189">
        <f>T90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6" t="s">
        <v>80</v>
      </c>
      <c r="AU89" s="16" t="s">
        <v>113</v>
      </c>
      <c r="BK89" s="190">
        <f>BK90</f>
        <v>0</v>
      </c>
    </row>
    <row r="90" s="12" customFormat="1" ht="25.92" customHeight="1">
      <c r="A90" s="12"/>
      <c r="B90" s="191"/>
      <c r="C90" s="192"/>
      <c r="D90" s="193" t="s">
        <v>80</v>
      </c>
      <c r="E90" s="194" t="s">
        <v>707</v>
      </c>
      <c r="F90" s="194" t="s">
        <v>707</v>
      </c>
      <c r="G90" s="192"/>
      <c r="H90" s="192"/>
      <c r="I90" s="195"/>
      <c r="J90" s="196">
        <f>BK90</f>
        <v>0</v>
      </c>
      <c r="K90" s="192"/>
      <c r="L90" s="197"/>
      <c r="M90" s="198"/>
      <c r="N90" s="199"/>
      <c r="O90" s="199"/>
      <c r="P90" s="200">
        <f>P91+P107+P207+P247+P254+P442+P485+P504+P523</f>
        <v>0</v>
      </c>
      <c r="Q90" s="199"/>
      <c r="R90" s="200">
        <f>R91+R107+R207+R247+R254+R442+R485+R504+R523</f>
        <v>0</v>
      </c>
      <c r="S90" s="199"/>
      <c r="T90" s="201">
        <f>T91+T107+T207+T247+T254+T442+T485+T504+T523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174</v>
      </c>
      <c r="AT90" s="203" t="s">
        <v>80</v>
      </c>
      <c r="AU90" s="203" t="s">
        <v>81</v>
      </c>
      <c r="AY90" s="202" t="s">
        <v>150</v>
      </c>
      <c r="BK90" s="204">
        <f>BK91+BK107+BK207+BK247+BK254+BK442+BK485+BK504+BK523</f>
        <v>0</v>
      </c>
    </row>
    <row r="91" s="12" customFormat="1" ht="22.8" customHeight="1">
      <c r="A91" s="12"/>
      <c r="B91" s="191"/>
      <c r="C91" s="192"/>
      <c r="D91" s="193" t="s">
        <v>80</v>
      </c>
      <c r="E91" s="205" t="s">
        <v>814</v>
      </c>
      <c r="F91" s="205" t="s">
        <v>1255</v>
      </c>
      <c r="G91" s="192"/>
      <c r="H91" s="192"/>
      <c r="I91" s="195"/>
      <c r="J91" s="206">
        <f>BK91</f>
        <v>0</v>
      </c>
      <c r="K91" s="192"/>
      <c r="L91" s="197"/>
      <c r="M91" s="198"/>
      <c r="N91" s="199"/>
      <c r="O91" s="199"/>
      <c r="P91" s="200">
        <f>SUM(P92:P106)</f>
        <v>0</v>
      </c>
      <c r="Q91" s="199"/>
      <c r="R91" s="200">
        <f>SUM(R92:R106)</f>
        <v>0</v>
      </c>
      <c r="S91" s="199"/>
      <c r="T91" s="201">
        <f>SUM(T92:T106)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174</v>
      </c>
      <c r="AT91" s="203" t="s">
        <v>80</v>
      </c>
      <c r="AU91" s="203" t="s">
        <v>21</v>
      </c>
      <c r="AY91" s="202" t="s">
        <v>150</v>
      </c>
      <c r="BK91" s="204">
        <f>SUM(BK92:BK106)</f>
        <v>0</v>
      </c>
    </row>
    <row r="92" s="2" customFormat="1" ht="16.5" customHeight="1">
      <c r="A92" s="38"/>
      <c r="B92" s="39"/>
      <c r="C92" s="207" t="s">
        <v>21</v>
      </c>
      <c r="D92" s="207" t="s">
        <v>153</v>
      </c>
      <c r="E92" s="208" t="s">
        <v>1256</v>
      </c>
      <c r="F92" s="209" t="s">
        <v>1135</v>
      </c>
      <c r="G92" s="210" t="s">
        <v>798</v>
      </c>
      <c r="H92" s="211">
        <v>8</v>
      </c>
      <c r="I92" s="212"/>
      <c r="J92" s="213">
        <f>ROUND(I92*H92,2)</f>
        <v>0</v>
      </c>
      <c r="K92" s="214"/>
      <c r="L92" s="44"/>
      <c r="M92" s="215" t="s">
        <v>41</v>
      </c>
      <c r="N92" s="216" t="s">
        <v>52</v>
      </c>
      <c r="O92" s="84"/>
      <c r="P92" s="217">
        <f>O92*H92</f>
        <v>0</v>
      </c>
      <c r="Q92" s="217">
        <v>0</v>
      </c>
      <c r="R92" s="217">
        <f>Q92*H92</f>
        <v>0</v>
      </c>
      <c r="S92" s="217">
        <v>0</v>
      </c>
      <c r="T92" s="218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9" t="s">
        <v>582</v>
      </c>
      <c r="AT92" s="219" t="s">
        <v>153</v>
      </c>
      <c r="AU92" s="219" t="s">
        <v>90</v>
      </c>
      <c r="AY92" s="16" t="s">
        <v>150</v>
      </c>
      <c r="BE92" s="220">
        <f>IF(N92="základní",J92,0)</f>
        <v>0</v>
      </c>
      <c r="BF92" s="220">
        <f>IF(N92="snížená",J92,0)</f>
        <v>0</v>
      </c>
      <c r="BG92" s="220">
        <f>IF(N92="zákl. přenesená",J92,0)</f>
        <v>0</v>
      </c>
      <c r="BH92" s="220">
        <f>IF(N92="sníž. přenesená",J92,0)</f>
        <v>0</v>
      </c>
      <c r="BI92" s="220">
        <f>IF(N92="nulová",J92,0)</f>
        <v>0</v>
      </c>
      <c r="BJ92" s="16" t="s">
        <v>21</v>
      </c>
      <c r="BK92" s="220">
        <f>ROUND(I92*H92,2)</f>
        <v>0</v>
      </c>
      <c r="BL92" s="16" t="s">
        <v>582</v>
      </c>
      <c r="BM92" s="219" t="s">
        <v>1257</v>
      </c>
    </row>
    <row r="93" s="13" customFormat="1">
      <c r="A93" s="13"/>
      <c r="B93" s="226"/>
      <c r="C93" s="227"/>
      <c r="D93" s="228" t="s">
        <v>161</v>
      </c>
      <c r="E93" s="229" t="s">
        <v>41</v>
      </c>
      <c r="F93" s="230" t="s">
        <v>212</v>
      </c>
      <c r="G93" s="227"/>
      <c r="H93" s="231">
        <v>8</v>
      </c>
      <c r="I93" s="232"/>
      <c r="J93" s="227"/>
      <c r="K93" s="227"/>
      <c r="L93" s="233"/>
      <c r="M93" s="234"/>
      <c r="N93" s="235"/>
      <c r="O93" s="235"/>
      <c r="P93" s="235"/>
      <c r="Q93" s="235"/>
      <c r="R93" s="235"/>
      <c r="S93" s="235"/>
      <c r="T93" s="23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7" t="s">
        <v>161</v>
      </c>
      <c r="AU93" s="237" t="s">
        <v>90</v>
      </c>
      <c r="AV93" s="13" t="s">
        <v>90</v>
      </c>
      <c r="AW93" s="13" t="s">
        <v>42</v>
      </c>
      <c r="AX93" s="13" t="s">
        <v>81</v>
      </c>
      <c r="AY93" s="237" t="s">
        <v>150</v>
      </c>
    </row>
    <row r="94" s="14" customFormat="1">
      <c r="A94" s="14"/>
      <c r="B94" s="238"/>
      <c r="C94" s="239"/>
      <c r="D94" s="228" t="s">
        <v>161</v>
      </c>
      <c r="E94" s="240" t="s">
        <v>41</v>
      </c>
      <c r="F94" s="241" t="s">
        <v>167</v>
      </c>
      <c r="G94" s="239"/>
      <c r="H94" s="242">
        <v>8</v>
      </c>
      <c r="I94" s="243"/>
      <c r="J94" s="239"/>
      <c r="K94" s="239"/>
      <c r="L94" s="244"/>
      <c r="M94" s="245"/>
      <c r="N94" s="246"/>
      <c r="O94" s="246"/>
      <c r="P94" s="246"/>
      <c r="Q94" s="246"/>
      <c r="R94" s="246"/>
      <c r="S94" s="246"/>
      <c r="T94" s="247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8" t="s">
        <v>161</v>
      </c>
      <c r="AU94" s="248" t="s">
        <v>90</v>
      </c>
      <c r="AV94" s="14" t="s">
        <v>157</v>
      </c>
      <c r="AW94" s="14" t="s">
        <v>42</v>
      </c>
      <c r="AX94" s="14" t="s">
        <v>21</v>
      </c>
      <c r="AY94" s="248" t="s">
        <v>150</v>
      </c>
    </row>
    <row r="95" s="2" customFormat="1" ht="16.5" customHeight="1">
      <c r="A95" s="38"/>
      <c r="B95" s="39"/>
      <c r="C95" s="207" t="s">
        <v>90</v>
      </c>
      <c r="D95" s="207" t="s">
        <v>153</v>
      </c>
      <c r="E95" s="208" t="s">
        <v>1258</v>
      </c>
      <c r="F95" s="209" t="s">
        <v>1259</v>
      </c>
      <c r="G95" s="210" t="s">
        <v>798</v>
      </c>
      <c r="H95" s="211">
        <v>16</v>
      </c>
      <c r="I95" s="212"/>
      <c r="J95" s="213">
        <f>ROUND(I95*H95,2)</f>
        <v>0</v>
      </c>
      <c r="K95" s="214"/>
      <c r="L95" s="44"/>
      <c r="M95" s="215" t="s">
        <v>41</v>
      </c>
      <c r="N95" s="216" t="s">
        <v>52</v>
      </c>
      <c r="O95" s="84"/>
      <c r="P95" s="217">
        <f>O95*H95</f>
        <v>0</v>
      </c>
      <c r="Q95" s="217">
        <v>0</v>
      </c>
      <c r="R95" s="217">
        <f>Q95*H95</f>
        <v>0</v>
      </c>
      <c r="S95" s="217">
        <v>0</v>
      </c>
      <c r="T95" s="218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9" t="s">
        <v>582</v>
      </c>
      <c r="AT95" s="219" t="s">
        <v>153</v>
      </c>
      <c r="AU95" s="219" t="s">
        <v>90</v>
      </c>
      <c r="AY95" s="16" t="s">
        <v>150</v>
      </c>
      <c r="BE95" s="220">
        <f>IF(N95="základní",J95,0)</f>
        <v>0</v>
      </c>
      <c r="BF95" s="220">
        <f>IF(N95="snížená",J95,0)</f>
        <v>0</v>
      </c>
      <c r="BG95" s="220">
        <f>IF(N95="zákl. přenesená",J95,0)</f>
        <v>0</v>
      </c>
      <c r="BH95" s="220">
        <f>IF(N95="sníž. přenesená",J95,0)</f>
        <v>0</v>
      </c>
      <c r="BI95" s="220">
        <f>IF(N95="nulová",J95,0)</f>
        <v>0</v>
      </c>
      <c r="BJ95" s="16" t="s">
        <v>21</v>
      </c>
      <c r="BK95" s="220">
        <f>ROUND(I95*H95,2)</f>
        <v>0</v>
      </c>
      <c r="BL95" s="16" t="s">
        <v>582</v>
      </c>
      <c r="BM95" s="219" t="s">
        <v>1260</v>
      </c>
    </row>
    <row r="96" s="13" customFormat="1">
      <c r="A96" s="13"/>
      <c r="B96" s="226"/>
      <c r="C96" s="227"/>
      <c r="D96" s="228" t="s">
        <v>161</v>
      </c>
      <c r="E96" s="229" t="s">
        <v>41</v>
      </c>
      <c r="F96" s="230" t="s">
        <v>260</v>
      </c>
      <c r="G96" s="227"/>
      <c r="H96" s="231">
        <v>16</v>
      </c>
      <c r="I96" s="232"/>
      <c r="J96" s="227"/>
      <c r="K96" s="227"/>
      <c r="L96" s="233"/>
      <c r="M96" s="234"/>
      <c r="N96" s="235"/>
      <c r="O96" s="235"/>
      <c r="P96" s="235"/>
      <c r="Q96" s="235"/>
      <c r="R96" s="235"/>
      <c r="S96" s="235"/>
      <c r="T96" s="23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7" t="s">
        <v>161</v>
      </c>
      <c r="AU96" s="237" t="s">
        <v>90</v>
      </c>
      <c r="AV96" s="13" t="s">
        <v>90</v>
      </c>
      <c r="AW96" s="13" t="s">
        <v>42</v>
      </c>
      <c r="AX96" s="13" t="s">
        <v>81</v>
      </c>
      <c r="AY96" s="237" t="s">
        <v>150</v>
      </c>
    </row>
    <row r="97" s="14" customFormat="1">
      <c r="A97" s="14"/>
      <c r="B97" s="238"/>
      <c r="C97" s="239"/>
      <c r="D97" s="228" t="s">
        <v>161</v>
      </c>
      <c r="E97" s="240" t="s">
        <v>41</v>
      </c>
      <c r="F97" s="241" t="s">
        <v>167</v>
      </c>
      <c r="G97" s="239"/>
      <c r="H97" s="242">
        <v>16</v>
      </c>
      <c r="I97" s="243"/>
      <c r="J97" s="239"/>
      <c r="K97" s="239"/>
      <c r="L97" s="244"/>
      <c r="M97" s="245"/>
      <c r="N97" s="246"/>
      <c r="O97" s="246"/>
      <c r="P97" s="246"/>
      <c r="Q97" s="246"/>
      <c r="R97" s="246"/>
      <c r="S97" s="246"/>
      <c r="T97" s="247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8" t="s">
        <v>161</v>
      </c>
      <c r="AU97" s="248" t="s">
        <v>90</v>
      </c>
      <c r="AV97" s="14" t="s">
        <v>157</v>
      </c>
      <c r="AW97" s="14" t="s">
        <v>42</v>
      </c>
      <c r="AX97" s="14" t="s">
        <v>21</v>
      </c>
      <c r="AY97" s="248" t="s">
        <v>150</v>
      </c>
    </row>
    <row r="98" s="2" customFormat="1" ht="16.5" customHeight="1">
      <c r="A98" s="38"/>
      <c r="B98" s="39"/>
      <c r="C98" s="207" t="s">
        <v>174</v>
      </c>
      <c r="D98" s="207" t="s">
        <v>153</v>
      </c>
      <c r="E98" s="208" t="s">
        <v>1261</v>
      </c>
      <c r="F98" s="209" t="s">
        <v>1262</v>
      </c>
      <c r="G98" s="210" t="s">
        <v>798</v>
      </c>
      <c r="H98" s="211">
        <v>16</v>
      </c>
      <c r="I98" s="212"/>
      <c r="J98" s="213">
        <f>ROUND(I98*H98,2)</f>
        <v>0</v>
      </c>
      <c r="K98" s="214"/>
      <c r="L98" s="44"/>
      <c r="M98" s="215" t="s">
        <v>41</v>
      </c>
      <c r="N98" s="216" t="s">
        <v>52</v>
      </c>
      <c r="O98" s="84"/>
      <c r="P98" s="217">
        <f>O98*H98</f>
        <v>0</v>
      </c>
      <c r="Q98" s="217">
        <v>0</v>
      </c>
      <c r="R98" s="217">
        <f>Q98*H98</f>
        <v>0</v>
      </c>
      <c r="S98" s="217">
        <v>0</v>
      </c>
      <c r="T98" s="218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9" t="s">
        <v>582</v>
      </c>
      <c r="AT98" s="219" t="s">
        <v>153</v>
      </c>
      <c r="AU98" s="219" t="s">
        <v>90</v>
      </c>
      <c r="AY98" s="16" t="s">
        <v>150</v>
      </c>
      <c r="BE98" s="220">
        <f>IF(N98="základní",J98,0)</f>
        <v>0</v>
      </c>
      <c r="BF98" s="220">
        <f>IF(N98="snížená",J98,0)</f>
        <v>0</v>
      </c>
      <c r="BG98" s="220">
        <f>IF(N98="zákl. přenesená",J98,0)</f>
        <v>0</v>
      </c>
      <c r="BH98" s="220">
        <f>IF(N98="sníž. přenesená",J98,0)</f>
        <v>0</v>
      </c>
      <c r="BI98" s="220">
        <f>IF(N98="nulová",J98,0)</f>
        <v>0</v>
      </c>
      <c r="BJ98" s="16" t="s">
        <v>21</v>
      </c>
      <c r="BK98" s="220">
        <f>ROUND(I98*H98,2)</f>
        <v>0</v>
      </c>
      <c r="BL98" s="16" t="s">
        <v>582</v>
      </c>
      <c r="BM98" s="219" t="s">
        <v>1263</v>
      </c>
    </row>
    <row r="99" s="13" customFormat="1">
      <c r="A99" s="13"/>
      <c r="B99" s="226"/>
      <c r="C99" s="227"/>
      <c r="D99" s="228" t="s">
        <v>161</v>
      </c>
      <c r="E99" s="229" t="s">
        <v>41</v>
      </c>
      <c r="F99" s="230" t="s">
        <v>260</v>
      </c>
      <c r="G99" s="227"/>
      <c r="H99" s="231">
        <v>16</v>
      </c>
      <c r="I99" s="232"/>
      <c r="J99" s="227"/>
      <c r="K99" s="227"/>
      <c r="L99" s="233"/>
      <c r="M99" s="234"/>
      <c r="N99" s="235"/>
      <c r="O99" s="235"/>
      <c r="P99" s="235"/>
      <c r="Q99" s="235"/>
      <c r="R99" s="235"/>
      <c r="S99" s="235"/>
      <c r="T99" s="23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7" t="s">
        <v>161</v>
      </c>
      <c r="AU99" s="237" t="s">
        <v>90</v>
      </c>
      <c r="AV99" s="13" t="s">
        <v>90</v>
      </c>
      <c r="AW99" s="13" t="s">
        <v>42</v>
      </c>
      <c r="AX99" s="13" t="s">
        <v>81</v>
      </c>
      <c r="AY99" s="237" t="s">
        <v>150</v>
      </c>
    </row>
    <row r="100" s="14" customFormat="1">
      <c r="A100" s="14"/>
      <c r="B100" s="238"/>
      <c r="C100" s="239"/>
      <c r="D100" s="228" t="s">
        <v>161</v>
      </c>
      <c r="E100" s="240" t="s">
        <v>41</v>
      </c>
      <c r="F100" s="241" t="s">
        <v>167</v>
      </c>
      <c r="G100" s="239"/>
      <c r="H100" s="242">
        <v>16</v>
      </c>
      <c r="I100" s="243"/>
      <c r="J100" s="239"/>
      <c r="K100" s="239"/>
      <c r="L100" s="244"/>
      <c r="M100" s="245"/>
      <c r="N100" s="246"/>
      <c r="O100" s="246"/>
      <c r="P100" s="246"/>
      <c r="Q100" s="246"/>
      <c r="R100" s="246"/>
      <c r="S100" s="246"/>
      <c r="T100" s="247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8" t="s">
        <v>161</v>
      </c>
      <c r="AU100" s="248" t="s">
        <v>90</v>
      </c>
      <c r="AV100" s="14" t="s">
        <v>157</v>
      </c>
      <c r="AW100" s="14" t="s">
        <v>42</v>
      </c>
      <c r="AX100" s="14" t="s">
        <v>21</v>
      </c>
      <c r="AY100" s="248" t="s">
        <v>150</v>
      </c>
    </row>
    <row r="101" s="2" customFormat="1" ht="16.5" customHeight="1">
      <c r="A101" s="38"/>
      <c r="B101" s="39"/>
      <c r="C101" s="207" t="s">
        <v>157</v>
      </c>
      <c r="D101" s="207" t="s">
        <v>153</v>
      </c>
      <c r="E101" s="208" t="s">
        <v>1264</v>
      </c>
      <c r="F101" s="209" t="s">
        <v>1265</v>
      </c>
      <c r="G101" s="210" t="s">
        <v>239</v>
      </c>
      <c r="H101" s="211">
        <v>2</v>
      </c>
      <c r="I101" s="212"/>
      <c r="J101" s="213">
        <f>ROUND(I101*H101,2)</f>
        <v>0</v>
      </c>
      <c r="K101" s="214"/>
      <c r="L101" s="44"/>
      <c r="M101" s="215" t="s">
        <v>41</v>
      </c>
      <c r="N101" s="216" t="s">
        <v>52</v>
      </c>
      <c r="O101" s="84"/>
      <c r="P101" s="217">
        <f>O101*H101</f>
        <v>0</v>
      </c>
      <c r="Q101" s="217">
        <v>0</v>
      </c>
      <c r="R101" s="217">
        <f>Q101*H101</f>
        <v>0</v>
      </c>
      <c r="S101" s="217">
        <v>0</v>
      </c>
      <c r="T101" s="218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19" t="s">
        <v>582</v>
      </c>
      <c r="AT101" s="219" t="s">
        <v>153</v>
      </c>
      <c r="AU101" s="219" t="s">
        <v>90</v>
      </c>
      <c r="AY101" s="16" t="s">
        <v>150</v>
      </c>
      <c r="BE101" s="220">
        <f>IF(N101="základní",J101,0)</f>
        <v>0</v>
      </c>
      <c r="BF101" s="220">
        <f>IF(N101="snížená",J101,0)</f>
        <v>0</v>
      </c>
      <c r="BG101" s="220">
        <f>IF(N101="zákl. přenesená",J101,0)</f>
        <v>0</v>
      </c>
      <c r="BH101" s="220">
        <f>IF(N101="sníž. přenesená",J101,0)</f>
        <v>0</v>
      </c>
      <c r="BI101" s="220">
        <f>IF(N101="nulová",J101,0)</f>
        <v>0</v>
      </c>
      <c r="BJ101" s="16" t="s">
        <v>21</v>
      </c>
      <c r="BK101" s="220">
        <f>ROUND(I101*H101,2)</f>
        <v>0</v>
      </c>
      <c r="BL101" s="16" t="s">
        <v>582</v>
      </c>
      <c r="BM101" s="219" t="s">
        <v>1266</v>
      </c>
    </row>
    <row r="102" s="13" customFormat="1">
      <c r="A102" s="13"/>
      <c r="B102" s="226"/>
      <c r="C102" s="227"/>
      <c r="D102" s="228" t="s">
        <v>161</v>
      </c>
      <c r="E102" s="229" t="s">
        <v>41</v>
      </c>
      <c r="F102" s="230" t="s">
        <v>90</v>
      </c>
      <c r="G102" s="227"/>
      <c r="H102" s="231">
        <v>2</v>
      </c>
      <c r="I102" s="232"/>
      <c r="J102" s="227"/>
      <c r="K102" s="227"/>
      <c r="L102" s="233"/>
      <c r="M102" s="234"/>
      <c r="N102" s="235"/>
      <c r="O102" s="235"/>
      <c r="P102" s="235"/>
      <c r="Q102" s="235"/>
      <c r="R102" s="235"/>
      <c r="S102" s="235"/>
      <c r="T102" s="23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7" t="s">
        <v>161</v>
      </c>
      <c r="AU102" s="237" t="s">
        <v>90</v>
      </c>
      <c r="AV102" s="13" t="s">
        <v>90</v>
      </c>
      <c r="AW102" s="13" t="s">
        <v>42</v>
      </c>
      <c r="AX102" s="13" t="s">
        <v>81</v>
      </c>
      <c r="AY102" s="237" t="s">
        <v>150</v>
      </c>
    </row>
    <row r="103" s="14" customFormat="1">
      <c r="A103" s="14"/>
      <c r="B103" s="238"/>
      <c r="C103" s="239"/>
      <c r="D103" s="228" t="s">
        <v>161</v>
      </c>
      <c r="E103" s="240" t="s">
        <v>41</v>
      </c>
      <c r="F103" s="241" t="s">
        <v>167</v>
      </c>
      <c r="G103" s="239"/>
      <c r="H103" s="242">
        <v>2</v>
      </c>
      <c r="I103" s="243"/>
      <c r="J103" s="239"/>
      <c r="K103" s="239"/>
      <c r="L103" s="244"/>
      <c r="M103" s="245"/>
      <c r="N103" s="246"/>
      <c r="O103" s="246"/>
      <c r="P103" s="246"/>
      <c r="Q103" s="246"/>
      <c r="R103" s="246"/>
      <c r="S103" s="246"/>
      <c r="T103" s="247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8" t="s">
        <v>161</v>
      </c>
      <c r="AU103" s="248" t="s">
        <v>90</v>
      </c>
      <c r="AV103" s="14" t="s">
        <v>157</v>
      </c>
      <c r="AW103" s="14" t="s">
        <v>42</v>
      </c>
      <c r="AX103" s="14" t="s">
        <v>21</v>
      </c>
      <c r="AY103" s="248" t="s">
        <v>150</v>
      </c>
    </row>
    <row r="104" s="2" customFormat="1" ht="21.75" customHeight="1">
      <c r="A104" s="38"/>
      <c r="B104" s="39"/>
      <c r="C104" s="207" t="s">
        <v>186</v>
      </c>
      <c r="D104" s="207" t="s">
        <v>153</v>
      </c>
      <c r="E104" s="208" t="s">
        <v>1267</v>
      </c>
      <c r="F104" s="209" t="s">
        <v>1268</v>
      </c>
      <c r="G104" s="210" t="s">
        <v>1269</v>
      </c>
      <c r="H104" s="211">
        <v>25</v>
      </c>
      <c r="I104" s="212"/>
      <c r="J104" s="213">
        <f>ROUND(I104*H104,2)</f>
        <v>0</v>
      </c>
      <c r="K104" s="214"/>
      <c r="L104" s="44"/>
      <c r="M104" s="215" t="s">
        <v>41</v>
      </c>
      <c r="N104" s="216" t="s">
        <v>52</v>
      </c>
      <c r="O104" s="84"/>
      <c r="P104" s="217">
        <f>O104*H104</f>
        <v>0</v>
      </c>
      <c r="Q104" s="217">
        <v>0</v>
      </c>
      <c r="R104" s="217">
        <f>Q104*H104</f>
        <v>0</v>
      </c>
      <c r="S104" s="217">
        <v>0</v>
      </c>
      <c r="T104" s="218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9" t="s">
        <v>582</v>
      </c>
      <c r="AT104" s="219" t="s">
        <v>153</v>
      </c>
      <c r="AU104" s="219" t="s">
        <v>90</v>
      </c>
      <c r="AY104" s="16" t="s">
        <v>150</v>
      </c>
      <c r="BE104" s="220">
        <f>IF(N104="základní",J104,0)</f>
        <v>0</v>
      </c>
      <c r="BF104" s="220">
        <f>IF(N104="snížená",J104,0)</f>
        <v>0</v>
      </c>
      <c r="BG104" s="220">
        <f>IF(N104="zákl. přenesená",J104,0)</f>
        <v>0</v>
      </c>
      <c r="BH104" s="220">
        <f>IF(N104="sníž. přenesená",J104,0)</f>
        <v>0</v>
      </c>
      <c r="BI104" s="220">
        <f>IF(N104="nulová",J104,0)</f>
        <v>0</v>
      </c>
      <c r="BJ104" s="16" t="s">
        <v>21</v>
      </c>
      <c r="BK104" s="220">
        <f>ROUND(I104*H104,2)</f>
        <v>0</v>
      </c>
      <c r="BL104" s="16" t="s">
        <v>582</v>
      </c>
      <c r="BM104" s="219" t="s">
        <v>1270</v>
      </c>
    </row>
    <row r="105" s="13" customFormat="1">
      <c r="A105" s="13"/>
      <c r="B105" s="226"/>
      <c r="C105" s="227"/>
      <c r="D105" s="228" t="s">
        <v>161</v>
      </c>
      <c r="E105" s="229" t="s">
        <v>41</v>
      </c>
      <c r="F105" s="230" t="s">
        <v>339</v>
      </c>
      <c r="G105" s="227"/>
      <c r="H105" s="231">
        <v>25</v>
      </c>
      <c r="I105" s="232"/>
      <c r="J105" s="227"/>
      <c r="K105" s="227"/>
      <c r="L105" s="233"/>
      <c r="M105" s="234"/>
      <c r="N105" s="235"/>
      <c r="O105" s="235"/>
      <c r="P105" s="235"/>
      <c r="Q105" s="235"/>
      <c r="R105" s="235"/>
      <c r="S105" s="235"/>
      <c r="T105" s="23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7" t="s">
        <v>161</v>
      </c>
      <c r="AU105" s="237" t="s">
        <v>90</v>
      </c>
      <c r="AV105" s="13" t="s">
        <v>90</v>
      </c>
      <c r="AW105" s="13" t="s">
        <v>42</v>
      </c>
      <c r="AX105" s="13" t="s">
        <v>81</v>
      </c>
      <c r="AY105" s="237" t="s">
        <v>150</v>
      </c>
    </row>
    <row r="106" s="14" customFormat="1">
      <c r="A106" s="14"/>
      <c r="B106" s="238"/>
      <c r="C106" s="239"/>
      <c r="D106" s="228" t="s">
        <v>161</v>
      </c>
      <c r="E106" s="240" t="s">
        <v>41</v>
      </c>
      <c r="F106" s="241" t="s">
        <v>167</v>
      </c>
      <c r="G106" s="239"/>
      <c r="H106" s="242">
        <v>25</v>
      </c>
      <c r="I106" s="243"/>
      <c r="J106" s="239"/>
      <c r="K106" s="239"/>
      <c r="L106" s="244"/>
      <c r="M106" s="245"/>
      <c r="N106" s="246"/>
      <c r="O106" s="246"/>
      <c r="P106" s="246"/>
      <c r="Q106" s="246"/>
      <c r="R106" s="246"/>
      <c r="S106" s="246"/>
      <c r="T106" s="247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8" t="s">
        <v>161</v>
      </c>
      <c r="AU106" s="248" t="s">
        <v>90</v>
      </c>
      <c r="AV106" s="14" t="s">
        <v>157</v>
      </c>
      <c r="AW106" s="14" t="s">
        <v>42</v>
      </c>
      <c r="AX106" s="14" t="s">
        <v>21</v>
      </c>
      <c r="AY106" s="248" t="s">
        <v>150</v>
      </c>
    </row>
    <row r="107" s="12" customFormat="1" ht="22.8" customHeight="1">
      <c r="A107" s="12"/>
      <c r="B107" s="191"/>
      <c r="C107" s="192"/>
      <c r="D107" s="193" t="s">
        <v>80</v>
      </c>
      <c r="E107" s="205" t="s">
        <v>821</v>
      </c>
      <c r="F107" s="205" t="s">
        <v>1271</v>
      </c>
      <c r="G107" s="192"/>
      <c r="H107" s="192"/>
      <c r="I107" s="195"/>
      <c r="J107" s="206">
        <f>BK107</f>
        <v>0</v>
      </c>
      <c r="K107" s="192"/>
      <c r="L107" s="197"/>
      <c r="M107" s="198"/>
      <c r="N107" s="199"/>
      <c r="O107" s="199"/>
      <c r="P107" s="200">
        <f>SUM(P108:P206)</f>
        <v>0</v>
      </c>
      <c r="Q107" s="199"/>
      <c r="R107" s="200">
        <f>SUM(R108:R206)</f>
        <v>0</v>
      </c>
      <c r="S107" s="199"/>
      <c r="T107" s="201">
        <f>SUM(T108:T206)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2" t="s">
        <v>174</v>
      </c>
      <c r="AT107" s="203" t="s">
        <v>80</v>
      </c>
      <c r="AU107" s="203" t="s">
        <v>21</v>
      </c>
      <c r="AY107" s="202" t="s">
        <v>150</v>
      </c>
      <c r="BK107" s="204">
        <f>SUM(BK108:BK206)</f>
        <v>0</v>
      </c>
    </row>
    <row r="108" s="2" customFormat="1" ht="21.75" customHeight="1">
      <c r="A108" s="38"/>
      <c r="B108" s="39"/>
      <c r="C108" s="207" t="s">
        <v>198</v>
      </c>
      <c r="D108" s="207" t="s">
        <v>153</v>
      </c>
      <c r="E108" s="208" t="s">
        <v>1272</v>
      </c>
      <c r="F108" s="209" t="s">
        <v>1273</v>
      </c>
      <c r="G108" s="210" t="s">
        <v>239</v>
      </c>
      <c r="H108" s="211">
        <v>1</v>
      </c>
      <c r="I108" s="212"/>
      <c r="J108" s="213">
        <f>ROUND(I108*H108,2)</f>
        <v>0</v>
      </c>
      <c r="K108" s="214"/>
      <c r="L108" s="44"/>
      <c r="M108" s="215" t="s">
        <v>41</v>
      </c>
      <c r="N108" s="216" t="s">
        <v>52</v>
      </c>
      <c r="O108" s="84"/>
      <c r="P108" s="217">
        <f>O108*H108</f>
        <v>0</v>
      </c>
      <c r="Q108" s="217">
        <v>0</v>
      </c>
      <c r="R108" s="217">
        <f>Q108*H108</f>
        <v>0</v>
      </c>
      <c r="S108" s="217">
        <v>0</v>
      </c>
      <c r="T108" s="218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9" t="s">
        <v>582</v>
      </c>
      <c r="AT108" s="219" t="s">
        <v>153</v>
      </c>
      <c r="AU108" s="219" t="s">
        <v>90</v>
      </c>
      <c r="AY108" s="16" t="s">
        <v>150</v>
      </c>
      <c r="BE108" s="220">
        <f>IF(N108="základní",J108,0)</f>
        <v>0</v>
      </c>
      <c r="BF108" s="220">
        <f>IF(N108="snížená",J108,0)</f>
        <v>0</v>
      </c>
      <c r="BG108" s="220">
        <f>IF(N108="zákl. přenesená",J108,0)</f>
        <v>0</v>
      </c>
      <c r="BH108" s="220">
        <f>IF(N108="sníž. přenesená",J108,0)</f>
        <v>0</v>
      </c>
      <c r="BI108" s="220">
        <f>IF(N108="nulová",J108,0)</f>
        <v>0</v>
      </c>
      <c r="BJ108" s="16" t="s">
        <v>21</v>
      </c>
      <c r="BK108" s="220">
        <f>ROUND(I108*H108,2)</f>
        <v>0</v>
      </c>
      <c r="BL108" s="16" t="s">
        <v>582</v>
      </c>
      <c r="BM108" s="219" t="s">
        <v>1274</v>
      </c>
    </row>
    <row r="109" s="13" customFormat="1">
      <c r="A109" s="13"/>
      <c r="B109" s="226"/>
      <c r="C109" s="227"/>
      <c r="D109" s="228" t="s">
        <v>161</v>
      </c>
      <c r="E109" s="229" t="s">
        <v>41</v>
      </c>
      <c r="F109" s="230" t="s">
        <v>21</v>
      </c>
      <c r="G109" s="227"/>
      <c r="H109" s="231">
        <v>1</v>
      </c>
      <c r="I109" s="232"/>
      <c r="J109" s="227"/>
      <c r="K109" s="227"/>
      <c r="L109" s="233"/>
      <c r="M109" s="234"/>
      <c r="N109" s="235"/>
      <c r="O109" s="235"/>
      <c r="P109" s="235"/>
      <c r="Q109" s="235"/>
      <c r="R109" s="235"/>
      <c r="S109" s="235"/>
      <c r="T109" s="23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7" t="s">
        <v>161</v>
      </c>
      <c r="AU109" s="237" t="s">
        <v>90</v>
      </c>
      <c r="AV109" s="13" t="s">
        <v>90</v>
      </c>
      <c r="AW109" s="13" t="s">
        <v>42</v>
      </c>
      <c r="AX109" s="13" t="s">
        <v>81</v>
      </c>
      <c r="AY109" s="237" t="s">
        <v>150</v>
      </c>
    </row>
    <row r="110" s="14" customFormat="1">
      <c r="A110" s="14"/>
      <c r="B110" s="238"/>
      <c r="C110" s="239"/>
      <c r="D110" s="228" t="s">
        <v>161</v>
      </c>
      <c r="E110" s="240" t="s">
        <v>41</v>
      </c>
      <c r="F110" s="241" t="s">
        <v>167</v>
      </c>
      <c r="G110" s="239"/>
      <c r="H110" s="242">
        <v>1</v>
      </c>
      <c r="I110" s="243"/>
      <c r="J110" s="239"/>
      <c r="K110" s="239"/>
      <c r="L110" s="244"/>
      <c r="M110" s="245"/>
      <c r="N110" s="246"/>
      <c r="O110" s="246"/>
      <c r="P110" s="246"/>
      <c r="Q110" s="246"/>
      <c r="R110" s="246"/>
      <c r="S110" s="246"/>
      <c r="T110" s="247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8" t="s">
        <v>161</v>
      </c>
      <c r="AU110" s="248" t="s">
        <v>90</v>
      </c>
      <c r="AV110" s="14" t="s">
        <v>157</v>
      </c>
      <c r="AW110" s="14" t="s">
        <v>42</v>
      </c>
      <c r="AX110" s="14" t="s">
        <v>21</v>
      </c>
      <c r="AY110" s="248" t="s">
        <v>150</v>
      </c>
    </row>
    <row r="111" s="2" customFormat="1" ht="16.5" customHeight="1">
      <c r="A111" s="38"/>
      <c r="B111" s="39"/>
      <c r="C111" s="207" t="s">
        <v>205</v>
      </c>
      <c r="D111" s="207" t="s">
        <v>153</v>
      </c>
      <c r="E111" s="208" t="s">
        <v>1275</v>
      </c>
      <c r="F111" s="209" t="s">
        <v>1276</v>
      </c>
      <c r="G111" s="210" t="s">
        <v>239</v>
      </c>
      <c r="H111" s="211">
        <v>1</v>
      </c>
      <c r="I111" s="212"/>
      <c r="J111" s="213">
        <f>ROUND(I111*H111,2)</f>
        <v>0</v>
      </c>
      <c r="K111" s="214"/>
      <c r="L111" s="44"/>
      <c r="M111" s="215" t="s">
        <v>41</v>
      </c>
      <c r="N111" s="216" t="s">
        <v>52</v>
      </c>
      <c r="O111" s="84"/>
      <c r="P111" s="217">
        <f>O111*H111</f>
        <v>0</v>
      </c>
      <c r="Q111" s="217">
        <v>0</v>
      </c>
      <c r="R111" s="217">
        <f>Q111*H111</f>
        <v>0</v>
      </c>
      <c r="S111" s="217">
        <v>0</v>
      </c>
      <c r="T111" s="218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9" t="s">
        <v>582</v>
      </c>
      <c r="AT111" s="219" t="s">
        <v>153</v>
      </c>
      <c r="AU111" s="219" t="s">
        <v>90</v>
      </c>
      <c r="AY111" s="16" t="s">
        <v>150</v>
      </c>
      <c r="BE111" s="220">
        <f>IF(N111="základní",J111,0)</f>
        <v>0</v>
      </c>
      <c r="BF111" s="220">
        <f>IF(N111="snížená",J111,0)</f>
        <v>0</v>
      </c>
      <c r="BG111" s="220">
        <f>IF(N111="zákl. přenesená",J111,0)</f>
        <v>0</v>
      </c>
      <c r="BH111" s="220">
        <f>IF(N111="sníž. přenesená",J111,0)</f>
        <v>0</v>
      </c>
      <c r="BI111" s="220">
        <f>IF(N111="nulová",J111,0)</f>
        <v>0</v>
      </c>
      <c r="BJ111" s="16" t="s">
        <v>21</v>
      </c>
      <c r="BK111" s="220">
        <f>ROUND(I111*H111,2)</f>
        <v>0</v>
      </c>
      <c r="BL111" s="16" t="s">
        <v>582</v>
      </c>
      <c r="BM111" s="219" t="s">
        <v>1277</v>
      </c>
    </row>
    <row r="112" s="13" customFormat="1">
      <c r="A112" s="13"/>
      <c r="B112" s="226"/>
      <c r="C112" s="227"/>
      <c r="D112" s="228" t="s">
        <v>161</v>
      </c>
      <c r="E112" s="229" t="s">
        <v>41</v>
      </c>
      <c r="F112" s="230" t="s">
        <v>21</v>
      </c>
      <c r="G112" s="227"/>
      <c r="H112" s="231">
        <v>1</v>
      </c>
      <c r="I112" s="232"/>
      <c r="J112" s="227"/>
      <c r="K112" s="227"/>
      <c r="L112" s="233"/>
      <c r="M112" s="234"/>
      <c r="N112" s="235"/>
      <c r="O112" s="235"/>
      <c r="P112" s="235"/>
      <c r="Q112" s="235"/>
      <c r="R112" s="235"/>
      <c r="S112" s="235"/>
      <c r="T112" s="23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7" t="s">
        <v>161</v>
      </c>
      <c r="AU112" s="237" t="s">
        <v>90</v>
      </c>
      <c r="AV112" s="13" t="s">
        <v>90</v>
      </c>
      <c r="AW112" s="13" t="s">
        <v>42</v>
      </c>
      <c r="AX112" s="13" t="s">
        <v>81</v>
      </c>
      <c r="AY112" s="237" t="s">
        <v>150</v>
      </c>
    </row>
    <row r="113" s="14" customFormat="1">
      <c r="A113" s="14"/>
      <c r="B113" s="238"/>
      <c r="C113" s="239"/>
      <c r="D113" s="228" t="s">
        <v>161</v>
      </c>
      <c r="E113" s="240" t="s">
        <v>41</v>
      </c>
      <c r="F113" s="241" t="s">
        <v>167</v>
      </c>
      <c r="G113" s="239"/>
      <c r="H113" s="242">
        <v>1</v>
      </c>
      <c r="I113" s="243"/>
      <c r="J113" s="239"/>
      <c r="K113" s="239"/>
      <c r="L113" s="244"/>
      <c r="M113" s="245"/>
      <c r="N113" s="246"/>
      <c r="O113" s="246"/>
      <c r="P113" s="246"/>
      <c r="Q113" s="246"/>
      <c r="R113" s="246"/>
      <c r="S113" s="246"/>
      <c r="T113" s="247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8" t="s">
        <v>161</v>
      </c>
      <c r="AU113" s="248" t="s">
        <v>90</v>
      </c>
      <c r="AV113" s="14" t="s">
        <v>157</v>
      </c>
      <c r="AW113" s="14" t="s">
        <v>42</v>
      </c>
      <c r="AX113" s="14" t="s">
        <v>21</v>
      </c>
      <c r="AY113" s="248" t="s">
        <v>150</v>
      </c>
    </row>
    <row r="114" s="2" customFormat="1" ht="24.15" customHeight="1">
      <c r="A114" s="38"/>
      <c r="B114" s="39"/>
      <c r="C114" s="207" t="s">
        <v>212</v>
      </c>
      <c r="D114" s="207" t="s">
        <v>153</v>
      </c>
      <c r="E114" s="208" t="s">
        <v>1278</v>
      </c>
      <c r="F114" s="209" t="s">
        <v>1279</v>
      </c>
      <c r="G114" s="210" t="s">
        <v>239</v>
      </c>
      <c r="H114" s="211">
        <v>1</v>
      </c>
      <c r="I114" s="212"/>
      <c r="J114" s="213">
        <f>ROUND(I114*H114,2)</f>
        <v>0</v>
      </c>
      <c r="K114" s="214"/>
      <c r="L114" s="44"/>
      <c r="M114" s="215" t="s">
        <v>41</v>
      </c>
      <c r="N114" s="216" t="s">
        <v>52</v>
      </c>
      <c r="O114" s="84"/>
      <c r="P114" s="217">
        <f>O114*H114</f>
        <v>0</v>
      </c>
      <c r="Q114" s="217">
        <v>0</v>
      </c>
      <c r="R114" s="217">
        <f>Q114*H114</f>
        <v>0</v>
      </c>
      <c r="S114" s="217">
        <v>0</v>
      </c>
      <c r="T114" s="218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9" t="s">
        <v>582</v>
      </c>
      <c r="AT114" s="219" t="s">
        <v>153</v>
      </c>
      <c r="AU114" s="219" t="s">
        <v>90</v>
      </c>
      <c r="AY114" s="16" t="s">
        <v>150</v>
      </c>
      <c r="BE114" s="220">
        <f>IF(N114="základní",J114,0)</f>
        <v>0</v>
      </c>
      <c r="BF114" s="220">
        <f>IF(N114="snížená",J114,0)</f>
        <v>0</v>
      </c>
      <c r="BG114" s="220">
        <f>IF(N114="zákl. přenesená",J114,0)</f>
        <v>0</v>
      </c>
      <c r="BH114" s="220">
        <f>IF(N114="sníž. přenesená",J114,0)</f>
        <v>0</v>
      </c>
      <c r="BI114" s="220">
        <f>IF(N114="nulová",J114,0)</f>
        <v>0</v>
      </c>
      <c r="BJ114" s="16" t="s">
        <v>21</v>
      </c>
      <c r="BK114" s="220">
        <f>ROUND(I114*H114,2)</f>
        <v>0</v>
      </c>
      <c r="BL114" s="16" t="s">
        <v>582</v>
      </c>
      <c r="BM114" s="219" t="s">
        <v>1280</v>
      </c>
    </row>
    <row r="115" s="13" customFormat="1">
      <c r="A115" s="13"/>
      <c r="B115" s="226"/>
      <c r="C115" s="227"/>
      <c r="D115" s="228" t="s">
        <v>161</v>
      </c>
      <c r="E115" s="229" t="s">
        <v>41</v>
      </c>
      <c r="F115" s="230" t="s">
        <v>21</v>
      </c>
      <c r="G115" s="227"/>
      <c r="H115" s="231">
        <v>1</v>
      </c>
      <c r="I115" s="232"/>
      <c r="J115" s="227"/>
      <c r="K115" s="227"/>
      <c r="L115" s="233"/>
      <c r="M115" s="234"/>
      <c r="N115" s="235"/>
      <c r="O115" s="235"/>
      <c r="P115" s="235"/>
      <c r="Q115" s="235"/>
      <c r="R115" s="235"/>
      <c r="S115" s="235"/>
      <c r="T115" s="23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7" t="s">
        <v>161</v>
      </c>
      <c r="AU115" s="237" t="s">
        <v>90</v>
      </c>
      <c r="AV115" s="13" t="s">
        <v>90</v>
      </c>
      <c r="AW115" s="13" t="s">
        <v>42</v>
      </c>
      <c r="AX115" s="13" t="s">
        <v>81</v>
      </c>
      <c r="AY115" s="237" t="s">
        <v>150</v>
      </c>
    </row>
    <row r="116" s="14" customFormat="1">
      <c r="A116" s="14"/>
      <c r="B116" s="238"/>
      <c r="C116" s="239"/>
      <c r="D116" s="228" t="s">
        <v>161</v>
      </c>
      <c r="E116" s="240" t="s">
        <v>41</v>
      </c>
      <c r="F116" s="241" t="s">
        <v>167</v>
      </c>
      <c r="G116" s="239"/>
      <c r="H116" s="242">
        <v>1</v>
      </c>
      <c r="I116" s="243"/>
      <c r="J116" s="239"/>
      <c r="K116" s="239"/>
      <c r="L116" s="244"/>
      <c r="M116" s="245"/>
      <c r="N116" s="246"/>
      <c r="O116" s="246"/>
      <c r="P116" s="246"/>
      <c r="Q116" s="246"/>
      <c r="R116" s="246"/>
      <c r="S116" s="246"/>
      <c r="T116" s="247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8" t="s">
        <v>161</v>
      </c>
      <c r="AU116" s="248" t="s">
        <v>90</v>
      </c>
      <c r="AV116" s="14" t="s">
        <v>157</v>
      </c>
      <c r="AW116" s="14" t="s">
        <v>42</v>
      </c>
      <c r="AX116" s="14" t="s">
        <v>21</v>
      </c>
      <c r="AY116" s="248" t="s">
        <v>150</v>
      </c>
    </row>
    <row r="117" s="2" customFormat="1" ht="16.5" customHeight="1">
      <c r="A117" s="38"/>
      <c r="B117" s="39"/>
      <c r="C117" s="207" t="s">
        <v>151</v>
      </c>
      <c r="D117" s="207" t="s">
        <v>153</v>
      </c>
      <c r="E117" s="208" t="s">
        <v>1140</v>
      </c>
      <c r="F117" s="209" t="s">
        <v>1281</v>
      </c>
      <c r="G117" s="210" t="s">
        <v>239</v>
      </c>
      <c r="H117" s="211">
        <v>1</v>
      </c>
      <c r="I117" s="212"/>
      <c r="J117" s="213">
        <f>ROUND(I117*H117,2)</f>
        <v>0</v>
      </c>
      <c r="K117" s="214"/>
      <c r="L117" s="44"/>
      <c r="M117" s="215" t="s">
        <v>41</v>
      </c>
      <c r="N117" s="216" t="s">
        <v>52</v>
      </c>
      <c r="O117" s="84"/>
      <c r="P117" s="217">
        <f>O117*H117</f>
        <v>0</v>
      </c>
      <c r="Q117" s="217">
        <v>0</v>
      </c>
      <c r="R117" s="217">
        <f>Q117*H117</f>
        <v>0</v>
      </c>
      <c r="S117" s="217">
        <v>0</v>
      </c>
      <c r="T117" s="218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9" t="s">
        <v>582</v>
      </c>
      <c r="AT117" s="219" t="s">
        <v>153</v>
      </c>
      <c r="AU117" s="219" t="s">
        <v>90</v>
      </c>
      <c r="AY117" s="16" t="s">
        <v>150</v>
      </c>
      <c r="BE117" s="220">
        <f>IF(N117="základní",J117,0)</f>
        <v>0</v>
      </c>
      <c r="BF117" s="220">
        <f>IF(N117="snížená",J117,0)</f>
        <v>0</v>
      </c>
      <c r="BG117" s="220">
        <f>IF(N117="zákl. přenesená",J117,0)</f>
        <v>0</v>
      </c>
      <c r="BH117" s="220">
        <f>IF(N117="sníž. přenesená",J117,0)</f>
        <v>0</v>
      </c>
      <c r="BI117" s="220">
        <f>IF(N117="nulová",J117,0)</f>
        <v>0</v>
      </c>
      <c r="BJ117" s="16" t="s">
        <v>21</v>
      </c>
      <c r="BK117" s="220">
        <f>ROUND(I117*H117,2)</f>
        <v>0</v>
      </c>
      <c r="BL117" s="16" t="s">
        <v>582</v>
      </c>
      <c r="BM117" s="219" t="s">
        <v>1282</v>
      </c>
    </row>
    <row r="118" s="13" customFormat="1">
      <c r="A118" s="13"/>
      <c r="B118" s="226"/>
      <c r="C118" s="227"/>
      <c r="D118" s="228" t="s">
        <v>161</v>
      </c>
      <c r="E118" s="229" t="s">
        <v>41</v>
      </c>
      <c r="F118" s="230" t="s">
        <v>21</v>
      </c>
      <c r="G118" s="227"/>
      <c r="H118" s="231">
        <v>1</v>
      </c>
      <c r="I118" s="232"/>
      <c r="J118" s="227"/>
      <c r="K118" s="227"/>
      <c r="L118" s="233"/>
      <c r="M118" s="234"/>
      <c r="N118" s="235"/>
      <c r="O118" s="235"/>
      <c r="P118" s="235"/>
      <c r="Q118" s="235"/>
      <c r="R118" s="235"/>
      <c r="S118" s="235"/>
      <c r="T118" s="23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7" t="s">
        <v>161</v>
      </c>
      <c r="AU118" s="237" t="s">
        <v>90</v>
      </c>
      <c r="AV118" s="13" t="s">
        <v>90</v>
      </c>
      <c r="AW118" s="13" t="s">
        <v>42</v>
      </c>
      <c r="AX118" s="13" t="s">
        <v>81</v>
      </c>
      <c r="AY118" s="237" t="s">
        <v>150</v>
      </c>
    </row>
    <row r="119" s="14" customFormat="1">
      <c r="A119" s="14"/>
      <c r="B119" s="238"/>
      <c r="C119" s="239"/>
      <c r="D119" s="228" t="s">
        <v>161</v>
      </c>
      <c r="E119" s="240" t="s">
        <v>41</v>
      </c>
      <c r="F119" s="241" t="s">
        <v>167</v>
      </c>
      <c r="G119" s="239"/>
      <c r="H119" s="242">
        <v>1</v>
      </c>
      <c r="I119" s="243"/>
      <c r="J119" s="239"/>
      <c r="K119" s="239"/>
      <c r="L119" s="244"/>
      <c r="M119" s="245"/>
      <c r="N119" s="246"/>
      <c r="O119" s="246"/>
      <c r="P119" s="246"/>
      <c r="Q119" s="246"/>
      <c r="R119" s="246"/>
      <c r="S119" s="246"/>
      <c r="T119" s="247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8" t="s">
        <v>161</v>
      </c>
      <c r="AU119" s="248" t="s">
        <v>90</v>
      </c>
      <c r="AV119" s="14" t="s">
        <v>157</v>
      </c>
      <c r="AW119" s="14" t="s">
        <v>42</v>
      </c>
      <c r="AX119" s="14" t="s">
        <v>21</v>
      </c>
      <c r="AY119" s="248" t="s">
        <v>150</v>
      </c>
    </row>
    <row r="120" s="2" customFormat="1" ht="16.5" customHeight="1">
      <c r="A120" s="38"/>
      <c r="B120" s="39"/>
      <c r="C120" s="207" t="s">
        <v>225</v>
      </c>
      <c r="D120" s="207" t="s">
        <v>153</v>
      </c>
      <c r="E120" s="208" t="s">
        <v>1283</v>
      </c>
      <c r="F120" s="209" t="s">
        <v>1284</v>
      </c>
      <c r="G120" s="210" t="s">
        <v>239</v>
      </c>
      <c r="H120" s="211">
        <v>3</v>
      </c>
      <c r="I120" s="212"/>
      <c r="J120" s="213">
        <f>ROUND(I120*H120,2)</f>
        <v>0</v>
      </c>
      <c r="K120" s="214"/>
      <c r="L120" s="44"/>
      <c r="M120" s="215" t="s">
        <v>41</v>
      </c>
      <c r="N120" s="216" t="s">
        <v>52</v>
      </c>
      <c r="O120" s="84"/>
      <c r="P120" s="217">
        <f>O120*H120</f>
        <v>0</v>
      </c>
      <c r="Q120" s="217">
        <v>0</v>
      </c>
      <c r="R120" s="217">
        <f>Q120*H120</f>
        <v>0</v>
      </c>
      <c r="S120" s="217">
        <v>0</v>
      </c>
      <c r="T120" s="218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9" t="s">
        <v>582</v>
      </c>
      <c r="AT120" s="219" t="s">
        <v>153</v>
      </c>
      <c r="AU120" s="219" t="s">
        <v>90</v>
      </c>
      <c r="AY120" s="16" t="s">
        <v>150</v>
      </c>
      <c r="BE120" s="220">
        <f>IF(N120="základní",J120,0)</f>
        <v>0</v>
      </c>
      <c r="BF120" s="220">
        <f>IF(N120="snížená",J120,0)</f>
        <v>0</v>
      </c>
      <c r="BG120" s="220">
        <f>IF(N120="zákl. přenesená",J120,0)</f>
        <v>0</v>
      </c>
      <c r="BH120" s="220">
        <f>IF(N120="sníž. přenesená",J120,0)</f>
        <v>0</v>
      </c>
      <c r="BI120" s="220">
        <f>IF(N120="nulová",J120,0)</f>
        <v>0</v>
      </c>
      <c r="BJ120" s="16" t="s">
        <v>21</v>
      </c>
      <c r="BK120" s="220">
        <f>ROUND(I120*H120,2)</f>
        <v>0</v>
      </c>
      <c r="BL120" s="16" t="s">
        <v>582</v>
      </c>
      <c r="BM120" s="219" t="s">
        <v>1285</v>
      </c>
    </row>
    <row r="121" s="13" customFormat="1">
      <c r="A121" s="13"/>
      <c r="B121" s="226"/>
      <c r="C121" s="227"/>
      <c r="D121" s="228" t="s">
        <v>161</v>
      </c>
      <c r="E121" s="229" t="s">
        <v>41</v>
      </c>
      <c r="F121" s="230" t="s">
        <v>174</v>
      </c>
      <c r="G121" s="227"/>
      <c r="H121" s="231">
        <v>3</v>
      </c>
      <c r="I121" s="232"/>
      <c r="J121" s="227"/>
      <c r="K121" s="227"/>
      <c r="L121" s="233"/>
      <c r="M121" s="234"/>
      <c r="N121" s="235"/>
      <c r="O121" s="235"/>
      <c r="P121" s="235"/>
      <c r="Q121" s="235"/>
      <c r="R121" s="235"/>
      <c r="S121" s="235"/>
      <c r="T121" s="23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7" t="s">
        <v>161</v>
      </c>
      <c r="AU121" s="237" t="s">
        <v>90</v>
      </c>
      <c r="AV121" s="13" t="s">
        <v>90</v>
      </c>
      <c r="AW121" s="13" t="s">
        <v>42</v>
      </c>
      <c r="AX121" s="13" t="s">
        <v>81</v>
      </c>
      <c r="AY121" s="237" t="s">
        <v>150</v>
      </c>
    </row>
    <row r="122" s="14" customFormat="1">
      <c r="A122" s="14"/>
      <c r="B122" s="238"/>
      <c r="C122" s="239"/>
      <c r="D122" s="228" t="s">
        <v>161</v>
      </c>
      <c r="E122" s="240" t="s">
        <v>41</v>
      </c>
      <c r="F122" s="241" t="s">
        <v>167</v>
      </c>
      <c r="G122" s="239"/>
      <c r="H122" s="242">
        <v>3</v>
      </c>
      <c r="I122" s="243"/>
      <c r="J122" s="239"/>
      <c r="K122" s="239"/>
      <c r="L122" s="244"/>
      <c r="M122" s="245"/>
      <c r="N122" s="246"/>
      <c r="O122" s="246"/>
      <c r="P122" s="246"/>
      <c r="Q122" s="246"/>
      <c r="R122" s="246"/>
      <c r="S122" s="246"/>
      <c r="T122" s="247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8" t="s">
        <v>161</v>
      </c>
      <c r="AU122" s="248" t="s">
        <v>90</v>
      </c>
      <c r="AV122" s="14" t="s">
        <v>157</v>
      </c>
      <c r="AW122" s="14" t="s">
        <v>42</v>
      </c>
      <c r="AX122" s="14" t="s">
        <v>21</v>
      </c>
      <c r="AY122" s="248" t="s">
        <v>150</v>
      </c>
    </row>
    <row r="123" s="2" customFormat="1" ht="16.5" customHeight="1">
      <c r="A123" s="38"/>
      <c r="B123" s="39"/>
      <c r="C123" s="207" t="s">
        <v>231</v>
      </c>
      <c r="D123" s="207" t="s">
        <v>153</v>
      </c>
      <c r="E123" s="208" t="s">
        <v>1286</v>
      </c>
      <c r="F123" s="209" t="s">
        <v>1287</v>
      </c>
      <c r="G123" s="210" t="s">
        <v>239</v>
      </c>
      <c r="H123" s="211">
        <v>1</v>
      </c>
      <c r="I123" s="212"/>
      <c r="J123" s="213">
        <f>ROUND(I123*H123,2)</f>
        <v>0</v>
      </c>
      <c r="K123" s="214"/>
      <c r="L123" s="44"/>
      <c r="M123" s="215" t="s">
        <v>41</v>
      </c>
      <c r="N123" s="216" t="s">
        <v>52</v>
      </c>
      <c r="O123" s="84"/>
      <c r="P123" s="217">
        <f>O123*H123</f>
        <v>0</v>
      </c>
      <c r="Q123" s="217">
        <v>0</v>
      </c>
      <c r="R123" s="217">
        <f>Q123*H123</f>
        <v>0</v>
      </c>
      <c r="S123" s="217">
        <v>0</v>
      </c>
      <c r="T123" s="21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9" t="s">
        <v>582</v>
      </c>
      <c r="AT123" s="219" t="s">
        <v>153</v>
      </c>
      <c r="AU123" s="219" t="s">
        <v>90</v>
      </c>
      <c r="AY123" s="16" t="s">
        <v>150</v>
      </c>
      <c r="BE123" s="220">
        <f>IF(N123="základní",J123,0)</f>
        <v>0</v>
      </c>
      <c r="BF123" s="220">
        <f>IF(N123="snížená",J123,0)</f>
        <v>0</v>
      </c>
      <c r="BG123" s="220">
        <f>IF(N123="zákl. přenesená",J123,0)</f>
        <v>0</v>
      </c>
      <c r="BH123" s="220">
        <f>IF(N123="sníž. přenesená",J123,0)</f>
        <v>0</v>
      </c>
      <c r="BI123" s="220">
        <f>IF(N123="nulová",J123,0)</f>
        <v>0</v>
      </c>
      <c r="BJ123" s="16" t="s">
        <v>21</v>
      </c>
      <c r="BK123" s="220">
        <f>ROUND(I123*H123,2)</f>
        <v>0</v>
      </c>
      <c r="BL123" s="16" t="s">
        <v>582</v>
      </c>
      <c r="BM123" s="219" t="s">
        <v>1288</v>
      </c>
    </row>
    <row r="124" s="13" customFormat="1">
      <c r="A124" s="13"/>
      <c r="B124" s="226"/>
      <c r="C124" s="227"/>
      <c r="D124" s="228" t="s">
        <v>161</v>
      </c>
      <c r="E124" s="229" t="s">
        <v>41</v>
      </c>
      <c r="F124" s="230" t="s">
        <v>21</v>
      </c>
      <c r="G124" s="227"/>
      <c r="H124" s="231">
        <v>1</v>
      </c>
      <c r="I124" s="232"/>
      <c r="J124" s="227"/>
      <c r="K124" s="227"/>
      <c r="L124" s="233"/>
      <c r="M124" s="234"/>
      <c r="N124" s="235"/>
      <c r="O124" s="235"/>
      <c r="P124" s="235"/>
      <c r="Q124" s="235"/>
      <c r="R124" s="235"/>
      <c r="S124" s="235"/>
      <c r="T124" s="23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161</v>
      </c>
      <c r="AU124" s="237" t="s">
        <v>90</v>
      </c>
      <c r="AV124" s="13" t="s">
        <v>90</v>
      </c>
      <c r="AW124" s="13" t="s">
        <v>42</v>
      </c>
      <c r="AX124" s="13" t="s">
        <v>81</v>
      </c>
      <c r="AY124" s="237" t="s">
        <v>150</v>
      </c>
    </row>
    <row r="125" s="14" customFormat="1">
      <c r="A125" s="14"/>
      <c r="B125" s="238"/>
      <c r="C125" s="239"/>
      <c r="D125" s="228" t="s">
        <v>161</v>
      </c>
      <c r="E125" s="240" t="s">
        <v>41</v>
      </c>
      <c r="F125" s="241" t="s">
        <v>167</v>
      </c>
      <c r="G125" s="239"/>
      <c r="H125" s="242">
        <v>1</v>
      </c>
      <c r="I125" s="243"/>
      <c r="J125" s="239"/>
      <c r="K125" s="239"/>
      <c r="L125" s="244"/>
      <c r="M125" s="245"/>
      <c r="N125" s="246"/>
      <c r="O125" s="246"/>
      <c r="P125" s="246"/>
      <c r="Q125" s="246"/>
      <c r="R125" s="246"/>
      <c r="S125" s="246"/>
      <c r="T125" s="247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8" t="s">
        <v>161</v>
      </c>
      <c r="AU125" s="248" t="s">
        <v>90</v>
      </c>
      <c r="AV125" s="14" t="s">
        <v>157</v>
      </c>
      <c r="AW125" s="14" t="s">
        <v>42</v>
      </c>
      <c r="AX125" s="14" t="s">
        <v>21</v>
      </c>
      <c r="AY125" s="248" t="s">
        <v>150</v>
      </c>
    </row>
    <row r="126" s="2" customFormat="1" ht="16.5" customHeight="1">
      <c r="A126" s="38"/>
      <c r="B126" s="39"/>
      <c r="C126" s="207" t="s">
        <v>236</v>
      </c>
      <c r="D126" s="207" t="s">
        <v>153</v>
      </c>
      <c r="E126" s="208" t="s">
        <v>1289</v>
      </c>
      <c r="F126" s="209" t="s">
        <v>1290</v>
      </c>
      <c r="G126" s="210" t="s">
        <v>239</v>
      </c>
      <c r="H126" s="211">
        <v>1</v>
      </c>
      <c r="I126" s="212"/>
      <c r="J126" s="213">
        <f>ROUND(I126*H126,2)</f>
        <v>0</v>
      </c>
      <c r="K126" s="214"/>
      <c r="L126" s="44"/>
      <c r="M126" s="215" t="s">
        <v>41</v>
      </c>
      <c r="N126" s="216" t="s">
        <v>52</v>
      </c>
      <c r="O126" s="84"/>
      <c r="P126" s="217">
        <f>O126*H126</f>
        <v>0</v>
      </c>
      <c r="Q126" s="217">
        <v>0</v>
      </c>
      <c r="R126" s="217">
        <f>Q126*H126</f>
        <v>0</v>
      </c>
      <c r="S126" s="217">
        <v>0</v>
      </c>
      <c r="T126" s="21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9" t="s">
        <v>582</v>
      </c>
      <c r="AT126" s="219" t="s">
        <v>153</v>
      </c>
      <c r="AU126" s="219" t="s">
        <v>90</v>
      </c>
      <c r="AY126" s="16" t="s">
        <v>150</v>
      </c>
      <c r="BE126" s="220">
        <f>IF(N126="základní",J126,0)</f>
        <v>0</v>
      </c>
      <c r="BF126" s="220">
        <f>IF(N126="snížená",J126,0)</f>
        <v>0</v>
      </c>
      <c r="BG126" s="220">
        <f>IF(N126="zákl. přenesená",J126,0)</f>
        <v>0</v>
      </c>
      <c r="BH126" s="220">
        <f>IF(N126="sníž. přenesená",J126,0)</f>
        <v>0</v>
      </c>
      <c r="BI126" s="220">
        <f>IF(N126="nulová",J126,0)</f>
        <v>0</v>
      </c>
      <c r="BJ126" s="16" t="s">
        <v>21</v>
      </c>
      <c r="BK126" s="220">
        <f>ROUND(I126*H126,2)</f>
        <v>0</v>
      </c>
      <c r="BL126" s="16" t="s">
        <v>582</v>
      </c>
      <c r="BM126" s="219" t="s">
        <v>1291</v>
      </c>
    </row>
    <row r="127" s="13" customFormat="1">
      <c r="A127" s="13"/>
      <c r="B127" s="226"/>
      <c r="C127" s="227"/>
      <c r="D127" s="228" t="s">
        <v>161</v>
      </c>
      <c r="E127" s="229" t="s">
        <v>41</v>
      </c>
      <c r="F127" s="230" t="s">
        <v>21</v>
      </c>
      <c r="G127" s="227"/>
      <c r="H127" s="231">
        <v>1</v>
      </c>
      <c r="I127" s="232"/>
      <c r="J127" s="227"/>
      <c r="K127" s="227"/>
      <c r="L127" s="233"/>
      <c r="M127" s="234"/>
      <c r="N127" s="235"/>
      <c r="O127" s="235"/>
      <c r="P127" s="235"/>
      <c r="Q127" s="235"/>
      <c r="R127" s="235"/>
      <c r="S127" s="235"/>
      <c r="T127" s="23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7" t="s">
        <v>161</v>
      </c>
      <c r="AU127" s="237" t="s">
        <v>90</v>
      </c>
      <c r="AV127" s="13" t="s">
        <v>90</v>
      </c>
      <c r="AW127" s="13" t="s">
        <v>42</v>
      </c>
      <c r="AX127" s="13" t="s">
        <v>81</v>
      </c>
      <c r="AY127" s="237" t="s">
        <v>150</v>
      </c>
    </row>
    <row r="128" s="14" customFormat="1">
      <c r="A128" s="14"/>
      <c r="B128" s="238"/>
      <c r="C128" s="239"/>
      <c r="D128" s="228" t="s">
        <v>161</v>
      </c>
      <c r="E128" s="240" t="s">
        <v>41</v>
      </c>
      <c r="F128" s="241" t="s">
        <v>167</v>
      </c>
      <c r="G128" s="239"/>
      <c r="H128" s="242">
        <v>1</v>
      </c>
      <c r="I128" s="243"/>
      <c r="J128" s="239"/>
      <c r="K128" s="239"/>
      <c r="L128" s="244"/>
      <c r="M128" s="245"/>
      <c r="N128" s="246"/>
      <c r="O128" s="246"/>
      <c r="P128" s="246"/>
      <c r="Q128" s="246"/>
      <c r="R128" s="246"/>
      <c r="S128" s="246"/>
      <c r="T128" s="24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8" t="s">
        <v>161</v>
      </c>
      <c r="AU128" s="248" t="s">
        <v>90</v>
      </c>
      <c r="AV128" s="14" t="s">
        <v>157</v>
      </c>
      <c r="AW128" s="14" t="s">
        <v>42</v>
      </c>
      <c r="AX128" s="14" t="s">
        <v>21</v>
      </c>
      <c r="AY128" s="248" t="s">
        <v>150</v>
      </c>
    </row>
    <row r="129" s="2" customFormat="1" ht="16.5" customHeight="1">
      <c r="A129" s="38"/>
      <c r="B129" s="39"/>
      <c r="C129" s="207" t="s">
        <v>243</v>
      </c>
      <c r="D129" s="207" t="s">
        <v>153</v>
      </c>
      <c r="E129" s="208" t="s">
        <v>1292</v>
      </c>
      <c r="F129" s="209" t="s">
        <v>1293</v>
      </c>
      <c r="G129" s="210" t="s">
        <v>182</v>
      </c>
      <c r="H129" s="211">
        <v>1.8</v>
      </c>
      <c r="I129" s="212"/>
      <c r="J129" s="213">
        <f>ROUND(I129*H129,2)</f>
        <v>0</v>
      </c>
      <c r="K129" s="214"/>
      <c r="L129" s="44"/>
      <c r="M129" s="215" t="s">
        <v>41</v>
      </c>
      <c r="N129" s="216" t="s">
        <v>52</v>
      </c>
      <c r="O129" s="84"/>
      <c r="P129" s="217">
        <f>O129*H129</f>
        <v>0</v>
      </c>
      <c r="Q129" s="217">
        <v>0</v>
      </c>
      <c r="R129" s="217">
        <f>Q129*H129</f>
        <v>0</v>
      </c>
      <c r="S129" s="217">
        <v>0</v>
      </c>
      <c r="T129" s="21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9" t="s">
        <v>582</v>
      </c>
      <c r="AT129" s="219" t="s">
        <v>153</v>
      </c>
      <c r="AU129" s="219" t="s">
        <v>90</v>
      </c>
      <c r="AY129" s="16" t="s">
        <v>150</v>
      </c>
      <c r="BE129" s="220">
        <f>IF(N129="základní",J129,0)</f>
        <v>0</v>
      </c>
      <c r="BF129" s="220">
        <f>IF(N129="snížená",J129,0)</f>
        <v>0</v>
      </c>
      <c r="BG129" s="220">
        <f>IF(N129="zákl. přenesená",J129,0)</f>
        <v>0</v>
      </c>
      <c r="BH129" s="220">
        <f>IF(N129="sníž. přenesená",J129,0)</f>
        <v>0</v>
      </c>
      <c r="BI129" s="220">
        <f>IF(N129="nulová",J129,0)</f>
        <v>0</v>
      </c>
      <c r="BJ129" s="16" t="s">
        <v>21</v>
      </c>
      <c r="BK129" s="220">
        <f>ROUND(I129*H129,2)</f>
        <v>0</v>
      </c>
      <c r="BL129" s="16" t="s">
        <v>582</v>
      </c>
      <c r="BM129" s="219" t="s">
        <v>1294</v>
      </c>
    </row>
    <row r="130" s="13" customFormat="1">
      <c r="A130" s="13"/>
      <c r="B130" s="226"/>
      <c r="C130" s="227"/>
      <c r="D130" s="228" t="s">
        <v>161</v>
      </c>
      <c r="E130" s="229" t="s">
        <v>41</v>
      </c>
      <c r="F130" s="230" t="s">
        <v>1295</v>
      </c>
      <c r="G130" s="227"/>
      <c r="H130" s="231">
        <v>1.8</v>
      </c>
      <c r="I130" s="232"/>
      <c r="J130" s="227"/>
      <c r="K130" s="227"/>
      <c r="L130" s="233"/>
      <c r="M130" s="234"/>
      <c r="N130" s="235"/>
      <c r="O130" s="235"/>
      <c r="P130" s="235"/>
      <c r="Q130" s="235"/>
      <c r="R130" s="235"/>
      <c r="S130" s="235"/>
      <c r="T130" s="23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7" t="s">
        <v>161</v>
      </c>
      <c r="AU130" s="237" t="s">
        <v>90</v>
      </c>
      <c r="AV130" s="13" t="s">
        <v>90</v>
      </c>
      <c r="AW130" s="13" t="s">
        <v>42</v>
      </c>
      <c r="AX130" s="13" t="s">
        <v>81</v>
      </c>
      <c r="AY130" s="237" t="s">
        <v>150</v>
      </c>
    </row>
    <row r="131" s="14" customFormat="1">
      <c r="A131" s="14"/>
      <c r="B131" s="238"/>
      <c r="C131" s="239"/>
      <c r="D131" s="228" t="s">
        <v>161</v>
      </c>
      <c r="E131" s="240" t="s">
        <v>41</v>
      </c>
      <c r="F131" s="241" t="s">
        <v>167</v>
      </c>
      <c r="G131" s="239"/>
      <c r="H131" s="242">
        <v>1.8</v>
      </c>
      <c r="I131" s="243"/>
      <c r="J131" s="239"/>
      <c r="K131" s="239"/>
      <c r="L131" s="244"/>
      <c r="M131" s="245"/>
      <c r="N131" s="246"/>
      <c r="O131" s="246"/>
      <c r="P131" s="246"/>
      <c r="Q131" s="246"/>
      <c r="R131" s="246"/>
      <c r="S131" s="246"/>
      <c r="T131" s="24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8" t="s">
        <v>161</v>
      </c>
      <c r="AU131" s="248" t="s">
        <v>90</v>
      </c>
      <c r="AV131" s="14" t="s">
        <v>157</v>
      </c>
      <c r="AW131" s="14" t="s">
        <v>42</v>
      </c>
      <c r="AX131" s="14" t="s">
        <v>21</v>
      </c>
      <c r="AY131" s="248" t="s">
        <v>150</v>
      </c>
    </row>
    <row r="132" s="2" customFormat="1" ht="16.5" customHeight="1">
      <c r="A132" s="38"/>
      <c r="B132" s="39"/>
      <c r="C132" s="207" t="s">
        <v>249</v>
      </c>
      <c r="D132" s="207" t="s">
        <v>153</v>
      </c>
      <c r="E132" s="208" t="s">
        <v>1296</v>
      </c>
      <c r="F132" s="209" t="s">
        <v>1297</v>
      </c>
      <c r="G132" s="210" t="s">
        <v>182</v>
      </c>
      <c r="H132" s="211">
        <v>0.59999999999999998</v>
      </c>
      <c r="I132" s="212"/>
      <c r="J132" s="213">
        <f>ROUND(I132*H132,2)</f>
        <v>0</v>
      </c>
      <c r="K132" s="214"/>
      <c r="L132" s="44"/>
      <c r="M132" s="215" t="s">
        <v>41</v>
      </c>
      <c r="N132" s="216" t="s">
        <v>52</v>
      </c>
      <c r="O132" s="84"/>
      <c r="P132" s="217">
        <f>O132*H132</f>
        <v>0</v>
      </c>
      <c r="Q132" s="217">
        <v>0</v>
      </c>
      <c r="R132" s="217">
        <f>Q132*H132</f>
        <v>0</v>
      </c>
      <c r="S132" s="217">
        <v>0</v>
      </c>
      <c r="T132" s="21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9" t="s">
        <v>582</v>
      </c>
      <c r="AT132" s="219" t="s">
        <v>153</v>
      </c>
      <c r="AU132" s="219" t="s">
        <v>90</v>
      </c>
      <c r="AY132" s="16" t="s">
        <v>150</v>
      </c>
      <c r="BE132" s="220">
        <f>IF(N132="základní",J132,0)</f>
        <v>0</v>
      </c>
      <c r="BF132" s="220">
        <f>IF(N132="snížená",J132,0)</f>
        <v>0</v>
      </c>
      <c r="BG132" s="220">
        <f>IF(N132="zákl. přenesená",J132,0)</f>
        <v>0</v>
      </c>
      <c r="BH132" s="220">
        <f>IF(N132="sníž. přenesená",J132,0)</f>
        <v>0</v>
      </c>
      <c r="BI132" s="220">
        <f>IF(N132="nulová",J132,0)</f>
        <v>0</v>
      </c>
      <c r="BJ132" s="16" t="s">
        <v>21</v>
      </c>
      <c r="BK132" s="220">
        <f>ROUND(I132*H132,2)</f>
        <v>0</v>
      </c>
      <c r="BL132" s="16" t="s">
        <v>582</v>
      </c>
      <c r="BM132" s="219" t="s">
        <v>1298</v>
      </c>
    </row>
    <row r="133" s="13" customFormat="1">
      <c r="A133" s="13"/>
      <c r="B133" s="226"/>
      <c r="C133" s="227"/>
      <c r="D133" s="228" t="s">
        <v>161</v>
      </c>
      <c r="E133" s="229" t="s">
        <v>41</v>
      </c>
      <c r="F133" s="230" t="s">
        <v>1299</v>
      </c>
      <c r="G133" s="227"/>
      <c r="H133" s="231">
        <v>0.59999999999999998</v>
      </c>
      <c r="I133" s="232"/>
      <c r="J133" s="227"/>
      <c r="K133" s="227"/>
      <c r="L133" s="233"/>
      <c r="M133" s="234"/>
      <c r="N133" s="235"/>
      <c r="O133" s="235"/>
      <c r="P133" s="235"/>
      <c r="Q133" s="235"/>
      <c r="R133" s="235"/>
      <c r="S133" s="235"/>
      <c r="T133" s="23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7" t="s">
        <v>161</v>
      </c>
      <c r="AU133" s="237" t="s">
        <v>90</v>
      </c>
      <c r="AV133" s="13" t="s">
        <v>90</v>
      </c>
      <c r="AW133" s="13" t="s">
        <v>42</v>
      </c>
      <c r="AX133" s="13" t="s">
        <v>81</v>
      </c>
      <c r="AY133" s="237" t="s">
        <v>150</v>
      </c>
    </row>
    <row r="134" s="14" customFormat="1">
      <c r="A134" s="14"/>
      <c r="B134" s="238"/>
      <c r="C134" s="239"/>
      <c r="D134" s="228" t="s">
        <v>161</v>
      </c>
      <c r="E134" s="240" t="s">
        <v>41</v>
      </c>
      <c r="F134" s="241" t="s">
        <v>167</v>
      </c>
      <c r="G134" s="239"/>
      <c r="H134" s="242">
        <v>0.59999999999999998</v>
      </c>
      <c r="I134" s="243"/>
      <c r="J134" s="239"/>
      <c r="K134" s="239"/>
      <c r="L134" s="244"/>
      <c r="M134" s="245"/>
      <c r="N134" s="246"/>
      <c r="O134" s="246"/>
      <c r="P134" s="246"/>
      <c r="Q134" s="246"/>
      <c r="R134" s="246"/>
      <c r="S134" s="246"/>
      <c r="T134" s="24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8" t="s">
        <v>161</v>
      </c>
      <c r="AU134" s="248" t="s">
        <v>90</v>
      </c>
      <c r="AV134" s="14" t="s">
        <v>157</v>
      </c>
      <c r="AW134" s="14" t="s">
        <v>42</v>
      </c>
      <c r="AX134" s="14" t="s">
        <v>21</v>
      </c>
      <c r="AY134" s="248" t="s">
        <v>150</v>
      </c>
    </row>
    <row r="135" s="2" customFormat="1" ht="16.5" customHeight="1">
      <c r="A135" s="38"/>
      <c r="B135" s="39"/>
      <c r="C135" s="207" t="s">
        <v>8</v>
      </c>
      <c r="D135" s="207" t="s">
        <v>153</v>
      </c>
      <c r="E135" s="208" t="s">
        <v>1300</v>
      </c>
      <c r="F135" s="209" t="s">
        <v>1301</v>
      </c>
      <c r="G135" s="210" t="s">
        <v>182</v>
      </c>
      <c r="H135" s="211">
        <v>0.59999999999999998</v>
      </c>
      <c r="I135" s="212"/>
      <c r="J135" s="213">
        <f>ROUND(I135*H135,2)</f>
        <v>0</v>
      </c>
      <c r="K135" s="214"/>
      <c r="L135" s="44"/>
      <c r="M135" s="215" t="s">
        <v>41</v>
      </c>
      <c r="N135" s="216" t="s">
        <v>52</v>
      </c>
      <c r="O135" s="84"/>
      <c r="P135" s="217">
        <f>O135*H135</f>
        <v>0</v>
      </c>
      <c r="Q135" s="217">
        <v>0</v>
      </c>
      <c r="R135" s="217">
        <f>Q135*H135</f>
        <v>0</v>
      </c>
      <c r="S135" s="217">
        <v>0</v>
      </c>
      <c r="T135" s="21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9" t="s">
        <v>582</v>
      </c>
      <c r="AT135" s="219" t="s">
        <v>153</v>
      </c>
      <c r="AU135" s="219" t="s">
        <v>90</v>
      </c>
      <c r="AY135" s="16" t="s">
        <v>150</v>
      </c>
      <c r="BE135" s="220">
        <f>IF(N135="základní",J135,0)</f>
        <v>0</v>
      </c>
      <c r="BF135" s="220">
        <f>IF(N135="snížená",J135,0)</f>
        <v>0</v>
      </c>
      <c r="BG135" s="220">
        <f>IF(N135="zákl. přenesená",J135,0)</f>
        <v>0</v>
      </c>
      <c r="BH135" s="220">
        <f>IF(N135="sníž. přenesená",J135,0)</f>
        <v>0</v>
      </c>
      <c r="BI135" s="220">
        <f>IF(N135="nulová",J135,0)</f>
        <v>0</v>
      </c>
      <c r="BJ135" s="16" t="s">
        <v>21</v>
      </c>
      <c r="BK135" s="220">
        <f>ROUND(I135*H135,2)</f>
        <v>0</v>
      </c>
      <c r="BL135" s="16" t="s">
        <v>582</v>
      </c>
      <c r="BM135" s="219" t="s">
        <v>1302</v>
      </c>
    </row>
    <row r="136" s="13" customFormat="1">
      <c r="A136" s="13"/>
      <c r="B136" s="226"/>
      <c r="C136" s="227"/>
      <c r="D136" s="228" t="s">
        <v>161</v>
      </c>
      <c r="E136" s="229" t="s">
        <v>41</v>
      </c>
      <c r="F136" s="230" t="s">
        <v>1299</v>
      </c>
      <c r="G136" s="227"/>
      <c r="H136" s="231">
        <v>0.59999999999999998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7" t="s">
        <v>161</v>
      </c>
      <c r="AU136" s="237" t="s">
        <v>90</v>
      </c>
      <c r="AV136" s="13" t="s">
        <v>90</v>
      </c>
      <c r="AW136" s="13" t="s">
        <v>42</v>
      </c>
      <c r="AX136" s="13" t="s">
        <v>81</v>
      </c>
      <c r="AY136" s="237" t="s">
        <v>150</v>
      </c>
    </row>
    <row r="137" s="14" customFormat="1">
      <c r="A137" s="14"/>
      <c r="B137" s="238"/>
      <c r="C137" s="239"/>
      <c r="D137" s="228" t="s">
        <v>161</v>
      </c>
      <c r="E137" s="240" t="s">
        <v>41</v>
      </c>
      <c r="F137" s="241" t="s">
        <v>167</v>
      </c>
      <c r="G137" s="239"/>
      <c r="H137" s="242">
        <v>0.59999999999999998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8" t="s">
        <v>161</v>
      </c>
      <c r="AU137" s="248" t="s">
        <v>90</v>
      </c>
      <c r="AV137" s="14" t="s">
        <v>157</v>
      </c>
      <c r="AW137" s="14" t="s">
        <v>42</v>
      </c>
      <c r="AX137" s="14" t="s">
        <v>21</v>
      </c>
      <c r="AY137" s="248" t="s">
        <v>150</v>
      </c>
    </row>
    <row r="138" s="2" customFormat="1" ht="16.5" customHeight="1">
      <c r="A138" s="38"/>
      <c r="B138" s="39"/>
      <c r="C138" s="207" t="s">
        <v>260</v>
      </c>
      <c r="D138" s="207" t="s">
        <v>153</v>
      </c>
      <c r="E138" s="208" t="s">
        <v>1303</v>
      </c>
      <c r="F138" s="209" t="s">
        <v>1304</v>
      </c>
      <c r="G138" s="210" t="s">
        <v>182</v>
      </c>
      <c r="H138" s="211">
        <v>0.59999999999999998</v>
      </c>
      <c r="I138" s="212"/>
      <c r="J138" s="213">
        <f>ROUND(I138*H138,2)</f>
        <v>0</v>
      </c>
      <c r="K138" s="214"/>
      <c r="L138" s="44"/>
      <c r="M138" s="215" t="s">
        <v>41</v>
      </c>
      <c r="N138" s="216" t="s">
        <v>52</v>
      </c>
      <c r="O138" s="84"/>
      <c r="P138" s="217">
        <f>O138*H138</f>
        <v>0</v>
      </c>
      <c r="Q138" s="217">
        <v>0</v>
      </c>
      <c r="R138" s="217">
        <f>Q138*H138</f>
        <v>0</v>
      </c>
      <c r="S138" s="217">
        <v>0</v>
      </c>
      <c r="T138" s="21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9" t="s">
        <v>582</v>
      </c>
      <c r="AT138" s="219" t="s">
        <v>153</v>
      </c>
      <c r="AU138" s="219" t="s">
        <v>90</v>
      </c>
      <c r="AY138" s="16" t="s">
        <v>150</v>
      </c>
      <c r="BE138" s="220">
        <f>IF(N138="základní",J138,0)</f>
        <v>0</v>
      </c>
      <c r="BF138" s="220">
        <f>IF(N138="snížená",J138,0)</f>
        <v>0</v>
      </c>
      <c r="BG138" s="220">
        <f>IF(N138="zákl. přenesená",J138,0)</f>
        <v>0</v>
      </c>
      <c r="BH138" s="220">
        <f>IF(N138="sníž. přenesená",J138,0)</f>
        <v>0</v>
      </c>
      <c r="BI138" s="220">
        <f>IF(N138="nulová",J138,0)</f>
        <v>0</v>
      </c>
      <c r="BJ138" s="16" t="s">
        <v>21</v>
      </c>
      <c r="BK138" s="220">
        <f>ROUND(I138*H138,2)</f>
        <v>0</v>
      </c>
      <c r="BL138" s="16" t="s">
        <v>582</v>
      </c>
      <c r="BM138" s="219" t="s">
        <v>1305</v>
      </c>
    </row>
    <row r="139" s="13" customFormat="1">
      <c r="A139" s="13"/>
      <c r="B139" s="226"/>
      <c r="C139" s="227"/>
      <c r="D139" s="228" t="s">
        <v>161</v>
      </c>
      <c r="E139" s="229" t="s">
        <v>41</v>
      </c>
      <c r="F139" s="230" t="s">
        <v>1299</v>
      </c>
      <c r="G139" s="227"/>
      <c r="H139" s="231">
        <v>0.59999999999999998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7" t="s">
        <v>161</v>
      </c>
      <c r="AU139" s="237" t="s">
        <v>90</v>
      </c>
      <c r="AV139" s="13" t="s">
        <v>90</v>
      </c>
      <c r="AW139" s="13" t="s">
        <v>42</v>
      </c>
      <c r="AX139" s="13" t="s">
        <v>81</v>
      </c>
      <c r="AY139" s="237" t="s">
        <v>150</v>
      </c>
    </row>
    <row r="140" s="14" customFormat="1">
      <c r="A140" s="14"/>
      <c r="B140" s="238"/>
      <c r="C140" s="239"/>
      <c r="D140" s="228" t="s">
        <v>161</v>
      </c>
      <c r="E140" s="240" t="s">
        <v>41</v>
      </c>
      <c r="F140" s="241" t="s">
        <v>167</v>
      </c>
      <c r="G140" s="239"/>
      <c r="H140" s="242">
        <v>0.59999999999999998</v>
      </c>
      <c r="I140" s="243"/>
      <c r="J140" s="239"/>
      <c r="K140" s="239"/>
      <c r="L140" s="244"/>
      <c r="M140" s="245"/>
      <c r="N140" s="246"/>
      <c r="O140" s="246"/>
      <c r="P140" s="246"/>
      <c r="Q140" s="246"/>
      <c r="R140" s="246"/>
      <c r="S140" s="246"/>
      <c r="T140" s="24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8" t="s">
        <v>161</v>
      </c>
      <c r="AU140" s="248" t="s">
        <v>90</v>
      </c>
      <c r="AV140" s="14" t="s">
        <v>157</v>
      </c>
      <c r="AW140" s="14" t="s">
        <v>42</v>
      </c>
      <c r="AX140" s="14" t="s">
        <v>21</v>
      </c>
      <c r="AY140" s="248" t="s">
        <v>150</v>
      </c>
    </row>
    <row r="141" s="2" customFormat="1" ht="16.5" customHeight="1">
      <c r="A141" s="38"/>
      <c r="B141" s="39"/>
      <c r="C141" s="207" t="s">
        <v>275</v>
      </c>
      <c r="D141" s="207" t="s">
        <v>153</v>
      </c>
      <c r="E141" s="208" t="s">
        <v>1306</v>
      </c>
      <c r="F141" s="209" t="s">
        <v>1307</v>
      </c>
      <c r="G141" s="210" t="s">
        <v>239</v>
      </c>
      <c r="H141" s="211">
        <v>1</v>
      </c>
      <c r="I141" s="212"/>
      <c r="J141" s="213">
        <f>ROUND(I141*H141,2)</f>
        <v>0</v>
      </c>
      <c r="K141" s="214"/>
      <c r="L141" s="44"/>
      <c r="M141" s="215" t="s">
        <v>41</v>
      </c>
      <c r="N141" s="216" t="s">
        <v>52</v>
      </c>
      <c r="O141" s="84"/>
      <c r="P141" s="217">
        <f>O141*H141</f>
        <v>0</v>
      </c>
      <c r="Q141" s="217">
        <v>0</v>
      </c>
      <c r="R141" s="217">
        <f>Q141*H141</f>
        <v>0</v>
      </c>
      <c r="S141" s="217">
        <v>0</v>
      </c>
      <c r="T141" s="21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9" t="s">
        <v>582</v>
      </c>
      <c r="AT141" s="219" t="s">
        <v>153</v>
      </c>
      <c r="AU141" s="219" t="s">
        <v>90</v>
      </c>
      <c r="AY141" s="16" t="s">
        <v>150</v>
      </c>
      <c r="BE141" s="220">
        <f>IF(N141="základní",J141,0)</f>
        <v>0</v>
      </c>
      <c r="BF141" s="220">
        <f>IF(N141="snížená",J141,0)</f>
        <v>0</v>
      </c>
      <c r="BG141" s="220">
        <f>IF(N141="zákl. přenesená",J141,0)</f>
        <v>0</v>
      </c>
      <c r="BH141" s="220">
        <f>IF(N141="sníž. přenesená",J141,0)</f>
        <v>0</v>
      </c>
      <c r="BI141" s="220">
        <f>IF(N141="nulová",J141,0)</f>
        <v>0</v>
      </c>
      <c r="BJ141" s="16" t="s">
        <v>21</v>
      </c>
      <c r="BK141" s="220">
        <f>ROUND(I141*H141,2)</f>
        <v>0</v>
      </c>
      <c r="BL141" s="16" t="s">
        <v>582</v>
      </c>
      <c r="BM141" s="219" t="s">
        <v>1308</v>
      </c>
    </row>
    <row r="142" s="13" customFormat="1">
      <c r="A142" s="13"/>
      <c r="B142" s="226"/>
      <c r="C142" s="227"/>
      <c r="D142" s="228" t="s">
        <v>161</v>
      </c>
      <c r="E142" s="229" t="s">
        <v>41</v>
      </c>
      <c r="F142" s="230" t="s">
        <v>21</v>
      </c>
      <c r="G142" s="227"/>
      <c r="H142" s="231">
        <v>1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7" t="s">
        <v>161</v>
      </c>
      <c r="AU142" s="237" t="s">
        <v>90</v>
      </c>
      <c r="AV142" s="13" t="s">
        <v>90</v>
      </c>
      <c r="AW142" s="13" t="s">
        <v>42</v>
      </c>
      <c r="AX142" s="13" t="s">
        <v>81</v>
      </c>
      <c r="AY142" s="237" t="s">
        <v>150</v>
      </c>
    </row>
    <row r="143" s="14" customFormat="1">
      <c r="A143" s="14"/>
      <c r="B143" s="238"/>
      <c r="C143" s="239"/>
      <c r="D143" s="228" t="s">
        <v>161</v>
      </c>
      <c r="E143" s="240" t="s">
        <v>41</v>
      </c>
      <c r="F143" s="241" t="s">
        <v>167</v>
      </c>
      <c r="G143" s="239"/>
      <c r="H143" s="242">
        <v>1</v>
      </c>
      <c r="I143" s="243"/>
      <c r="J143" s="239"/>
      <c r="K143" s="239"/>
      <c r="L143" s="244"/>
      <c r="M143" s="245"/>
      <c r="N143" s="246"/>
      <c r="O143" s="246"/>
      <c r="P143" s="246"/>
      <c r="Q143" s="246"/>
      <c r="R143" s="246"/>
      <c r="S143" s="246"/>
      <c r="T143" s="24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8" t="s">
        <v>161</v>
      </c>
      <c r="AU143" s="248" t="s">
        <v>90</v>
      </c>
      <c r="AV143" s="14" t="s">
        <v>157</v>
      </c>
      <c r="AW143" s="14" t="s">
        <v>42</v>
      </c>
      <c r="AX143" s="14" t="s">
        <v>21</v>
      </c>
      <c r="AY143" s="248" t="s">
        <v>150</v>
      </c>
    </row>
    <row r="144" s="2" customFormat="1" ht="16.5" customHeight="1">
      <c r="A144" s="38"/>
      <c r="B144" s="39"/>
      <c r="C144" s="207" t="s">
        <v>283</v>
      </c>
      <c r="D144" s="207" t="s">
        <v>153</v>
      </c>
      <c r="E144" s="208" t="s">
        <v>1309</v>
      </c>
      <c r="F144" s="209" t="s">
        <v>1310</v>
      </c>
      <c r="G144" s="210" t="s">
        <v>239</v>
      </c>
      <c r="H144" s="211">
        <v>1</v>
      </c>
      <c r="I144" s="212"/>
      <c r="J144" s="213">
        <f>ROUND(I144*H144,2)</f>
        <v>0</v>
      </c>
      <c r="K144" s="214"/>
      <c r="L144" s="44"/>
      <c r="M144" s="215" t="s">
        <v>41</v>
      </c>
      <c r="N144" s="216" t="s">
        <v>52</v>
      </c>
      <c r="O144" s="84"/>
      <c r="P144" s="217">
        <f>O144*H144</f>
        <v>0</v>
      </c>
      <c r="Q144" s="217">
        <v>0</v>
      </c>
      <c r="R144" s="217">
        <f>Q144*H144</f>
        <v>0</v>
      </c>
      <c r="S144" s="217">
        <v>0</v>
      </c>
      <c r="T144" s="21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9" t="s">
        <v>582</v>
      </c>
      <c r="AT144" s="219" t="s">
        <v>153</v>
      </c>
      <c r="AU144" s="219" t="s">
        <v>90</v>
      </c>
      <c r="AY144" s="16" t="s">
        <v>150</v>
      </c>
      <c r="BE144" s="220">
        <f>IF(N144="základní",J144,0)</f>
        <v>0</v>
      </c>
      <c r="BF144" s="220">
        <f>IF(N144="snížená",J144,0)</f>
        <v>0</v>
      </c>
      <c r="BG144" s="220">
        <f>IF(N144="zákl. přenesená",J144,0)</f>
        <v>0</v>
      </c>
      <c r="BH144" s="220">
        <f>IF(N144="sníž. přenesená",J144,0)</f>
        <v>0</v>
      </c>
      <c r="BI144" s="220">
        <f>IF(N144="nulová",J144,0)</f>
        <v>0</v>
      </c>
      <c r="BJ144" s="16" t="s">
        <v>21</v>
      </c>
      <c r="BK144" s="220">
        <f>ROUND(I144*H144,2)</f>
        <v>0</v>
      </c>
      <c r="BL144" s="16" t="s">
        <v>582</v>
      </c>
      <c r="BM144" s="219" t="s">
        <v>1311</v>
      </c>
    </row>
    <row r="145" s="13" customFormat="1">
      <c r="A145" s="13"/>
      <c r="B145" s="226"/>
      <c r="C145" s="227"/>
      <c r="D145" s="228" t="s">
        <v>161</v>
      </c>
      <c r="E145" s="229" t="s">
        <v>41</v>
      </c>
      <c r="F145" s="230" t="s">
        <v>21</v>
      </c>
      <c r="G145" s="227"/>
      <c r="H145" s="231">
        <v>1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7" t="s">
        <v>161</v>
      </c>
      <c r="AU145" s="237" t="s">
        <v>90</v>
      </c>
      <c r="AV145" s="13" t="s">
        <v>90</v>
      </c>
      <c r="AW145" s="13" t="s">
        <v>42</v>
      </c>
      <c r="AX145" s="13" t="s">
        <v>81</v>
      </c>
      <c r="AY145" s="237" t="s">
        <v>150</v>
      </c>
    </row>
    <row r="146" s="14" customFormat="1">
      <c r="A146" s="14"/>
      <c r="B146" s="238"/>
      <c r="C146" s="239"/>
      <c r="D146" s="228" t="s">
        <v>161</v>
      </c>
      <c r="E146" s="240" t="s">
        <v>41</v>
      </c>
      <c r="F146" s="241" t="s">
        <v>167</v>
      </c>
      <c r="G146" s="239"/>
      <c r="H146" s="242">
        <v>1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8" t="s">
        <v>161</v>
      </c>
      <c r="AU146" s="248" t="s">
        <v>90</v>
      </c>
      <c r="AV146" s="14" t="s">
        <v>157</v>
      </c>
      <c r="AW146" s="14" t="s">
        <v>42</v>
      </c>
      <c r="AX146" s="14" t="s">
        <v>21</v>
      </c>
      <c r="AY146" s="248" t="s">
        <v>150</v>
      </c>
    </row>
    <row r="147" s="2" customFormat="1" ht="16.5" customHeight="1">
      <c r="A147" s="38"/>
      <c r="B147" s="39"/>
      <c r="C147" s="207" t="s">
        <v>299</v>
      </c>
      <c r="D147" s="207" t="s">
        <v>153</v>
      </c>
      <c r="E147" s="208" t="s">
        <v>1312</v>
      </c>
      <c r="F147" s="209" t="s">
        <v>1313</v>
      </c>
      <c r="G147" s="210" t="s">
        <v>239</v>
      </c>
      <c r="H147" s="211">
        <v>3</v>
      </c>
      <c r="I147" s="212"/>
      <c r="J147" s="213">
        <f>ROUND(I147*H147,2)</f>
        <v>0</v>
      </c>
      <c r="K147" s="214"/>
      <c r="L147" s="44"/>
      <c r="M147" s="215" t="s">
        <v>41</v>
      </c>
      <c r="N147" s="216" t="s">
        <v>52</v>
      </c>
      <c r="O147" s="84"/>
      <c r="P147" s="217">
        <f>O147*H147</f>
        <v>0</v>
      </c>
      <c r="Q147" s="217">
        <v>0</v>
      </c>
      <c r="R147" s="217">
        <f>Q147*H147</f>
        <v>0</v>
      </c>
      <c r="S147" s="217">
        <v>0</v>
      </c>
      <c r="T147" s="21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9" t="s">
        <v>582</v>
      </c>
      <c r="AT147" s="219" t="s">
        <v>153</v>
      </c>
      <c r="AU147" s="219" t="s">
        <v>90</v>
      </c>
      <c r="AY147" s="16" t="s">
        <v>150</v>
      </c>
      <c r="BE147" s="220">
        <f>IF(N147="základní",J147,0)</f>
        <v>0</v>
      </c>
      <c r="BF147" s="220">
        <f>IF(N147="snížená",J147,0)</f>
        <v>0</v>
      </c>
      <c r="BG147" s="220">
        <f>IF(N147="zákl. přenesená",J147,0)</f>
        <v>0</v>
      </c>
      <c r="BH147" s="220">
        <f>IF(N147="sníž. přenesená",J147,0)</f>
        <v>0</v>
      </c>
      <c r="BI147" s="220">
        <f>IF(N147="nulová",J147,0)</f>
        <v>0</v>
      </c>
      <c r="BJ147" s="16" t="s">
        <v>21</v>
      </c>
      <c r="BK147" s="220">
        <f>ROUND(I147*H147,2)</f>
        <v>0</v>
      </c>
      <c r="BL147" s="16" t="s">
        <v>582</v>
      </c>
      <c r="BM147" s="219" t="s">
        <v>1314</v>
      </c>
    </row>
    <row r="148" s="13" customFormat="1">
      <c r="A148" s="13"/>
      <c r="B148" s="226"/>
      <c r="C148" s="227"/>
      <c r="D148" s="228" t="s">
        <v>161</v>
      </c>
      <c r="E148" s="229" t="s">
        <v>41</v>
      </c>
      <c r="F148" s="230" t="s">
        <v>174</v>
      </c>
      <c r="G148" s="227"/>
      <c r="H148" s="231">
        <v>3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161</v>
      </c>
      <c r="AU148" s="237" t="s">
        <v>90</v>
      </c>
      <c r="AV148" s="13" t="s">
        <v>90</v>
      </c>
      <c r="AW148" s="13" t="s">
        <v>42</v>
      </c>
      <c r="AX148" s="13" t="s">
        <v>81</v>
      </c>
      <c r="AY148" s="237" t="s">
        <v>150</v>
      </c>
    </row>
    <row r="149" s="14" customFormat="1">
      <c r="A149" s="14"/>
      <c r="B149" s="238"/>
      <c r="C149" s="239"/>
      <c r="D149" s="228" t="s">
        <v>161</v>
      </c>
      <c r="E149" s="240" t="s">
        <v>41</v>
      </c>
      <c r="F149" s="241" t="s">
        <v>167</v>
      </c>
      <c r="G149" s="239"/>
      <c r="H149" s="242">
        <v>3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8" t="s">
        <v>161</v>
      </c>
      <c r="AU149" s="248" t="s">
        <v>90</v>
      </c>
      <c r="AV149" s="14" t="s">
        <v>157</v>
      </c>
      <c r="AW149" s="14" t="s">
        <v>42</v>
      </c>
      <c r="AX149" s="14" t="s">
        <v>21</v>
      </c>
      <c r="AY149" s="248" t="s">
        <v>150</v>
      </c>
    </row>
    <row r="150" s="2" customFormat="1" ht="24.15" customHeight="1">
      <c r="A150" s="38"/>
      <c r="B150" s="39"/>
      <c r="C150" s="207" t="s">
        <v>307</v>
      </c>
      <c r="D150" s="207" t="s">
        <v>153</v>
      </c>
      <c r="E150" s="208" t="s">
        <v>1315</v>
      </c>
      <c r="F150" s="209" t="s">
        <v>1316</v>
      </c>
      <c r="G150" s="210" t="s">
        <v>239</v>
      </c>
      <c r="H150" s="211">
        <v>1</v>
      </c>
      <c r="I150" s="212"/>
      <c r="J150" s="213">
        <f>ROUND(I150*H150,2)</f>
        <v>0</v>
      </c>
      <c r="K150" s="214"/>
      <c r="L150" s="44"/>
      <c r="M150" s="215" t="s">
        <v>41</v>
      </c>
      <c r="N150" s="216" t="s">
        <v>52</v>
      </c>
      <c r="O150" s="84"/>
      <c r="P150" s="217">
        <f>O150*H150</f>
        <v>0</v>
      </c>
      <c r="Q150" s="217">
        <v>0</v>
      </c>
      <c r="R150" s="217">
        <f>Q150*H150</f>
        <v>0</v>
      </c>
      <c r="S150" s="217">
        <v>0</v>
      </c>
      <c r="T150" s="21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9" t="s">
        <v>582</v>
      </c>
      <c r="AT150" s="219" t="s">
        <v>153</v>
      </c>
      <c r="AU150" s="219" t="s">
        <v>90</v>
      </c>
      <c r="AY150" s="16" t="s">
        <v>150</v>
      </c>
      <c r="BE150" s="220">
        <f>IF(N150="základní",J150,0)</f>
        <v>0</v>
      </c>
      <c r="BF150" s="220">
        <f>IF(N150="snížená",J150,0)</f>
        <v>0</v>
      </c>
      <c r="BG150" s="220">
        <f>IF(N150="zákl. přenesená",J150,0)</f>
        <v>0</v>
      </c>
      <c r="BH150" s="220">
        <f>IF(N150="sníž. přenesená",J150,0)</f>
        <v>0</v>
      </c>
      <c r="BI150" s="220">
        <f>IF(N150="nulová",J150,0)</f>
        <v>0</v>
      </c>
      <c r="BJ150" s="16" t="s">
        <v>21</v>
      </c>
      <c r="BK150" s="220">
        <f>ROUND(I150*H150,2)</f>
        <v>0</v>
      </c>
      <c r="BL150" s="16" t="s">
        <v>582</v>
      </c>
      <c r="BM150" s="219" t="s">
        <v>1317</v>
      </c>
    </row>
    <row r="151" s="13" customFormat="1">
      <c r="A151" s="13"/>
      <c r="B151" s="226"/>
      <c r="C151" s="227"/>
      <c r="D151" s="228" t="s">
        <v>161</v>
      </c>
      <c r="E151" s="229" t="s">
        <v>41</v>
      </c>
      <c r="F151" s="230" t="s">
        <v>21</v>
      </c>
      <c r="G151" s="227"/>
      <c r="H151" s="231">
        <v>1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7" t="s">
        <v>161</v>
      </c>
      <c r="AU151" s="237" t="s">
        <v>90</v>
      </c>
      <c r="AV151" s="13" t="s">
        <v>90</v>
      </c>
      <c r="AW151" s="13" t="s">
        <v>42</v>
      </c>
      <c r="AX151" s="13" t="s">
        <v>81</v>
      </c>
      <c r="AY151" s="237" t="s">
        <v>150</v>
      </c>
    </row>
    <row r="152" s="14" customFormat="1">
      <c r="A152" s="14"/>
      <c r="B152" s="238"/>
      <c r="C152" s="239"/>
      <c r="D152" s="228" t="s">
        <v>161</v>
      </c>
      <c r="E152" s="240" t="s">
        <v>41</v>
      </c>
      <c r="F152" s="241" t="s">
        <v>167</v>
      </c>
      <c r="G152" s="239"/>
      <c r="H152" s="242">
        <v>1</v>
      </c>
      <c r="I152" s="243"/>
      <c r="J152" s="239"/>
      <c r="K152" s="239"/>
      <c r="L152" s="244"/>
      <c r="M152" s="245"/>
      <c r="N152" s="246"/>
      <c r="O152" s="246"/>
      <c r="P152" s="246"/>
      <c r="Q152" s="246"/>
      <c r="R152" s="246"/>
      <c r="S152" s="246"/>
      <c r="T152" s="24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8" t="s">
        <v>161</v>
      </c>
      <c r="AU152" s="248" t="s">
        <v>90</v>
      </c>
      <c r="AV152" s="14" t="s">
        <v>157</v>
      </c>
      <c r="AW152" s="14" t="s">
        <v>42</v>
      </c>
      <c r="AX152" s="14" t="s">
        <v>21</v>
      </c>
      <c r="AY152" s="248" t="s">
        <v>150</v>
      </c>
    </row>
    <row r="153" s="2" customFormat="1" ht="24.15" customHeight="1">
      <c r="A153" s="38"/>
      <c r="B153" s="39"/>
      <c r="C153" s="207" t="s">
        <v>7</v>
      </c>
      <c r="D153" s="207" t="s">
        <v>153</v>
      </c>
      <c r="E153" s="208" t="s">
        <v>1318</v>
      </c>
      <c r="F153" s="209" t="s">
        <v>1319</v>
      </c>
      <c r="G153" s="210" t="s">
        <v>239</v>
      </c>
      <c r="H153" s="211">
        <v>1</v>
      </c>
      <c r="I153" s="212"/>
      <c r="J153" s="213">
        <f>ROUND(I153*H153,2)</f>
        <v>0</v>
      </c>
      <c r="K153" s="214"/>
      <c r="L153" s="44"/>
      <c r="M153" s="215" t="s">
        <v>41</v>
      </c>
      <c r="N153" s="216" t="s">
        <v>52</v>
      </c>
      <c r="O153" s="84"/>
      <c r="P153" s="217">
        <f>O153*H153</f>
        <v>0</v>
      </c>
      <c r="Q153" s="217">
        <v>0</v>
      </c>
      <c r="R153" s="217">
        <f>Q153*H153</f>
        <v>0</v>
      </c>
      <c r="S153" s="217">
        <v>0</v>
      </c>
      <c r="T153" s="21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9" t="s">
        <v>582</v>
      </c>
      <c r="AT153" s="219" t="s">
        <v>153</v>
      </c>
      <c r="AU153" s="219" t="s">
        <v>90</v>
      </c>
      <c r="AY153" s="16" t="s">
        <v>150</v>
      </c>
      <c r="BE153" s="220">
        <f>IF(N153="základní",J153,0)</f>
        <v>0</v>
      </c>
      <c r="BF153" s="220">
        <f>IF(N153="snížená",J153,0)</f>
        <v>0</v>
      </c>
      <c r="BG153" s="220">
        <f>IF(N153="zákl. přenesená",J153,0)</f>
        <v>0</v>
      </c>
      <c r="BH153" s="220">
        <f>IF(N153="sníž. přenesená",J153,0)</f>
        <v>0</v>
      </c>
      <c r="BI153" s="220">
        <f>IF(N153="nulová",J153,0)</f>
        <v>0</v>
      </c>
      <c r="BJ153" s="16" t="s">
        <v>21</v>
      </c>
      <c r="BK153" s="220">
        <f>ROUND(I153*H153,2)</f>
        <v>0</v>
      </c>
      <c r="BL153" s="16" t="s">
        <v>582</v>
      </c>
      <c r="BM153" s="219" t="s">
        <v>1320</v>
      </c>
    </row>
    <row r="154" s="13" customFormat="1">
      <c r="A154" s="13"/>
      <c r="B154" s="226"/>
      <c r="C154" s="227"/>
      <c r="D154" s="228" t="s">
        <v>161</v>
      </c>
      <c r="E154" s="229" t="s">
        <v>41</v>
      </c>
      <c r="F154" s="230" t="s">
        <v>21</v>
      </c>
      <c r="G154" s="227"/>
      <c r="H154" s="231">
        <v>1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7" t="s">
        <v>161</v>
      </c>
      <c r="AU154" s="237" t="s">
        <v>90</v>
      </c>
      <c r="AV154" s="13" t="s">
        <v>90</v>
      </c>
      <c r="AW154" s="13" t="s">
        <v>42</v>
      </c>
      <c r="AX154" s="13" t="s">
        <v>81</v>
      </c>
      <c r="AY154" s="237" t="s">
        <v>150</v>
      </c>
    </row>
    <row r="155" s="14" customFormat="1">
      <c r="A155" s="14"/>
      <c r="B155" s="238"/>
      <c r="C155" s="239"/>
      <c r="D155" s="228" t="s">
        <v>161</v>
      </c>
      <c r="E155" s="240" t="s">
        <v>41</v>
      </c>
      <c r="F155" s="241" t="s">
        <v>167</v>
      </c>
      <c r="G155" s="239"/>
      <c r="H155" s="242">
        <v>1</v>
      </c>
      <c r="I155" s="243"/>
      <c r="J155" s="239"/>
      <c r="K155" s="239"/>
      <c r="L155" s="244"/>
      <c r="M155" s="245"/>
      <c r="N155" s="246"/>
      <c r="O155" s="246"/>
      <c r="P155" s="246"/>
      <c r="Q155" s="246"/>
      <c r="R155" s="246"/>
      <c r="S155" s="246"/>
      <c r="T155" s="24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8" t="s">
        <v>161</v>
      </c>
      <c r="AU155" s="248" t="s">
        <v>90</v>
      </c>
      <c r="AV155" s="14" t="s">
        <v>157</v>
      </c>
      <c r="AW155" s="14" t="s">
        <v>42</v>
      </c>
      <c r="AX155" s="14" t="s">
        <v>21</v>
      </c>
      <c r="AY155" s="248" t="s">
        <v>150</v>
      </c>
    </row>
    <row r="156" s="2" customFormat="1" ht="16.5" customHeight="1">
      <c r="A156" s="38"/>
      <c r="B156" s="39"/>
      <c r="C156" s="207" t="s">
        <v>318</v>
      </c>
      <c r="D156" s="207" t="s">
        <v>153</v>
      </c>
      <c r="E156" s="208" t="s">
        <v>1321</v>
      </c>
      <c r="F156" s="209" t="s">
        <v>1322</v>
      </c>
      <c r="G156" s="210" t="s">
        <v>239</v>
      </c>
      <c r="H156" s="211">
        <v>1</v>
      </c>
      <c r="I156" s="212"/>
      <c r="J156" s="213">
        <f>ROUND(I156*H156,2)</f>
        <v>0</v>
      </c>
      <c r="K156" s="214"/>
      <c r="L156" s="44"/>
      <c r="M156" s="215" t="s">
        <v>41</v>
      </c>
      <c r="N156" s="216" t="s">
        <v>52</v>
      </c>
      <c r="O156" s="84"/>
      <c r="P156" s="217">
        <f>O156*H156</f>
        <v>0</v>
      </c>
      <c r="Q156" s="217">
        <v>0</v>
      </c>
      <c r="R156" s="217">
        <f>Q156*H156</f>
        <v>0</v>
      </c>
      <c r="S156" s="217">
        <v>0</v>
      </c>
      <c r="T156" s="21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9" t="s">
        <v>582</v>
      </c>
      <c r="AT156" s="219" t="s">
        <v>153</v>
      </c>
      <c r="AU156" s="219" t="s">
        <v>90</v>
      </c>
      <c r="AY156" s="16" t="s">
        <v>150</v>
      </c>
      <c r="BE156" s="220">
        <f>IF(N156="základní",J156,0)</f>
        <v>0</v>
      </c>
      <c r="BF156" s="220">
        <f>IF(N156="snížená",J156,0)</f>
        <v>0</v>
      </c>
      <c r="BG156" s="220">
        <f>IF(N156="zákl. přenesená",J156,0)</f>
        <v>0</v>
      </c>
      <c r="BH156" s="220">
        <f>IF(N156="sníž. přenesená",J156,0)</f>
        <v>0</v>
      </c>
      <c r="BI156" s="220">
        <f>IF(N156="nulová",J156,0)</f>
        <v>0</v>
      </c>
      <c r="BJ156" s="16" t="s">
        <v>21</v>
      </c>
      <c r="BK156" s="220">
        <f>ROUND(I156*H156,2)</f>
        <v>0</v>
      </c>
      <c r="BL156" s="16" t="s">
        <v>582</v>
      </c>
      <c r="BM156" s="219" t="s">
        <v>1323</v>
      </c>
    </row>
    <row r="157" s="13" customFormat="1">
      <c r="A157" s="13"/>
      <c r="B157" s="226"/>
      <c r="C157" s="227"/>
      <c r="D157" s="228" t="s">
        <v>161</v>
      </c>
      <c r="E157" s="229" t="s">
        <v>41</v>
      </c>
      <c r="F157" s="230" t="s">
        <v>21</v>
      </c>
      <c r="G157" s="227"/>
      <c r="H157" s="231">
        <v>1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7" t="s">
        <v>161</v>
      </c>
      <c r="AU157" s="237" t="s">
        <v>90</v>
      </c>
      <c r="AV157" s="13" t="s">
        <v>90</v>
      </c>
      <c r="AW157" s="13" t="s">
        <v>42</v>
      </c>
      <c r="AX157" s="13" t="s">
        <v>81</v>
      </c>
      <c r="AY157" s="237" t="s">
        <v>150</v>
      </c>
    </row>
    <row r="158" s="14" customFormat="1">
      <c r="A158" s="14"/>
      <c r="B158" s="238"/>
      <c r="C158" s="239"/>
      <c r="D158" s="228" t="s">
        <v>161</v>
      </c>
      <c r="E158" s="240" t="s">
        <v>41</v>
      </c>
      <c r="F158" s="241" t="s">
        <v>167</v>
      </c>
      <c r="G158" s="239"/>
      <c r="H158" s="242">
        <v>1</v>
      </c>
      <c r="I158" s="243"/>
      <c r="J158" s="239"/>
      <c r="K158" s="239"/>
      <c r="L158" s="244"/>
      <c r="M158" s="245"/>
      <c r="N158" s="246"/>
      <c r="O158" s="246"/>
      <c r="P158" s="246"/>
      <c r="Q158" s="246"/>
      <c r="R158" s="246"/>
      <c r="S158" s="246"/>
      <c r="T158" s="24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8" t="s">
        <v>161</v>
      </c>
      <c r="AU158" s="248" t="s">
        <v>90</v>
      </c>
      <c r="AV158" s="14" t="s">
        <v>157</v>
      </c>
      <c r="AW158" s="14" t="s">
        <v>42</v>
      </c>
      <c r="AX158" s="14" t="s">
        <v>21</v>
      </c>
      <c r="AY158" s="248" t="s">
        <v>150</v>
      </c>
    </row>
    <row r="159" s="2" customFormat="1" ht="16.5" customHeight="1">
      <c r="A159" s="38"/>
      <c r="B159" s="39"/>
      <c r="C159" s="207" t="s">
        <v>325</v>
      </c>
      <c r="D159" s="207" t="s">
        <v>153</v>
      </c>
      <c r="E159" s="208" t="s">
        <v>1324</v>
      </c>
      <c r="F159" s="209" t="s">
        <v>1325</v>
      </c>
      <c r="G159" s="210" t="s">
        <v>239</v>
      </c>
      <c r="H159" s="211">
        <v>1</v>
      </c>
      <c r="I159" s="212"/>
      <c r="J159" s="213">
        <f>ROUND(I159*H159,2)</f>
        <v>0</v>
      </c>
      <c r="K159" s="214"/>
      <c r="L159" s="44"/>
      <c r="M159" s="215" t="s">
        <v>41</v>
      </c>
      <c r="N159" s="216" t="s">
        <v>52</v>
      </c>
      <c r="O159" s="84"/>
      <c r="P159" s="217">
        <f>O159*H159</f>
        <v>0</v>
      </c>
      <c r="Q159" s="217">
        <v>0</v>
      </c>
      <c r="R159" s="217">
        <f>Q159*H159</f>
        <v>0</v>
      </c>
      <c r="S159" s="217">
        <v>0</v>
      </c>
      <c r="T159" s="21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9" t="s">
        <v>582</v>
      </c>
      <c r="AT159" s="219" t="s">
        <v>153</v>
      </c>
      <c r="AU159" s="219" t="s">
        <v>90</v>
      </c>
      <c r="AY159" s="16" t="s">
        <v>150</v>
      </c>
      <c r="BE159" s="220">
        <f>IF(N159="základní",J159,0)</f>
        <v>0</v>
      </c>
      <c r="BF159" s="220">
        <f>IF(N159="snížená",J159,0)</f>
        <v>0</v>
      </c>
      <c r="BG159" s="220">
        <f>IF(N159="zákl. přenesená",J159,0)</f>
        <v>0</v>
      </c>
      <c r="BH159" s="220">
        <f>IF(N159="sníž. přenesená",J159,0)</f>
        <v>0</v>
      </c>
      <c r="BI159" s="220">
        <f>IF(N159="nulová",J159,0)</f>
        <v>0</v>
      </c>
      <c r="BJ159" s="16" t="s">
        <v>21</v>
      </c>
      <c r="BK159" s="220">
        <f>ROUND(I159*H159,2)</f>
        <v>0</v>
      </c>
      <c r="BL159" s="16" t="s">
        <v>582</v>
      </c>
      <c r="BM159" s="219" t="s">
        <v>1326</v>
      </c>
    </row>
    <row r="160" s="13" customFormat="1">
      <c r="A160" s="13"/>
      <c r="B160" s="226"/>
      <c r="C160" s="227"/>
      <c r="D160" s="228" t="s">
        <v>161</v>
      </c>
      <c r="E160" s="229" t="s">
        <v>41</v>
      </c>
      <c r="F160" s="230" t="s">
        <v>21</v>
      </c>
      <c r="G160" s="227"/>
      <c r="H160" s="231">
        <v>1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161</v>
      </c>
      <c r="AU160" s="237" t="s">
        <v>90</v>
      </c>
      <c r="AV160" s="13" t="s">
        <v>90</v>
      </c>
      <c r="AW160" s="13" t="s">
        <v>42</v>
      </c>
      <c r="AX160" s="13" t="s">
        <v>81</v>
      </c>
      <c r="AY160" s="237" t="s">
        <v>150</v>
      </c>
    </row>
    <row r="161" s="14" customFormat="1">
      <c r="A161" s="14"/>
      <c r="B161" s="238"/>
      <c r="C161" s="239"/>
      <c r="D161" s="228" t="s">
        <v>161</v>
      </c>
      <c r="E161" s="240" t="s">
        <v>41</v>
      </c>
      <c r="F161" s="241" t="s">
        <v>167</v>
      </c>
      <c r="G161" s="239"/>
      <c r="H161" s="242">
        <v>1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8" t="s">
        <v>161</v>
      </c>
      <c r="AU161" s="248" t="s">
        <v>90</v>
      </c>
      <c r="AV161" s="14" t="s">
        <v>157</v>
      </c>
      <c r="AW161" s="14" t="s">
        <v>42</v>
      </c>
      <c r="AX161" s="14" t="s">
        <v>21</v>
      </c>
      <c r="AY161" s="248" t="s">
        <v>150</v>
      </c>
    </row>
    <row r="162" s="2" customFormat="1" ht="16.5" customHeight="1">
      <c r="A162" s="38"/>
      <c r="B162" s="39"/>
      <c r="C162" s="207" t="s">
        <v>332</v>
      </c>
      <c r="D162" s="207" t="s">
        <v>153</v>
      </c>
      <c r="E162" s="208" t="s">
        <v>1327</v>
      </c>
      <c r="F162" s="209" t="s">
        <v>1328</v>
      </c>
      <c r="G162" s="210" t="s">
        <v>239</v>
      </c>
      <c r="H162" s="211">
        <v>2</v>
      </c>
      <c r="I162" s="212"/>
      <c r="J162" s="213">
        <f>ROUND(I162*H162,2)</f>
        <v>0</v>
      </c>
      <c r="K162" s="214"/>
      <c r="L162" s="44"/>
      <c r="M162" s="215" t="s">
        <v>41</v>
      </c>
      <c r="N162" s="216" t="s">
        <v>52</v>
      </c>
      <c r="O162" s="84"/>
      <c r="P162" s="217">
        <f>O162*H162</f>
        <v>0</v>
      </c>
      <c r="Q162" s="217">
        <v>0</v>
      </c>
      <c r="R162" s="217">
        <f>Q162*H162</f>
        <v>0</v>
      </c>
      <c r="S162" s="217">
        <v>0</v>
      </c>
      <c r="T162" s="21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9" t="s">
        <v>1329</v>
      </c>
      <c r="AT162" s="219" t="s">
        <v>153</v>
      </c>
      <c r="AU162" s="219" t="s">
        <v>90</v>
      </c>
      <c r="AY162" s="16" t="s">
        <v>150</v>
      </c>
      <c r="BE162" s="220">
        <f>IF(N162="základní",J162,0)</f>
        <v>0</v>
      </c>
      <c r="BF162" s="220">
        <f>IF(N162="snížená",J162,0)</f>
        <v>0</v>
      </c>
      <c r="BG162" s="220">
        <f>IF(N162="zákl. přenesená",J162,0)</f>
        <v>0</v>
      </c>
      <c r="BH162" s="220">
        <f>IF(N162="sníž. přenesená",J162,0)</f>
        <v>0</v>
      </c>
      <c r="BI162" s="220">
        <f>IF(N162="nulová",J162,0)</f>
        <v>0</v>
      </c>
      <c r="BJ162" s="16" t="s">
        <v>21</v>
      </c>
      <c r="BK162" s="220">
        <f>ROUND(I162*H162,2)</f>
        <v>0</v>
      </c>
      <c r="BL162" s="16" t="s">
        <v>1329</v>
      </c>
      <c r="BM162" s="219" t="s">
        <v>1330</v>
      </c>
    </row>
    <row r="163" s="13" customFormat="1">
      <c r="A163" s="13"/>
      <c r="B163" s="226"/>
      <c r="C163" s="227"/>
      <c r="D163" s="228" t="s">
        <v>161</v>
      </c>
      <c r="E163" s="229" t="s">
        <v>41</v>
      </c>
      <c r="F163" s="230" t="s">
        <v>90</v>
      </c>
      <c r="G163" s="227"/>
      <c r="H163" s="231">
        <v>2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7" t="s">
        <v>161</v>
      </c>
      <c r="AU163" s="237" t="s">
        <v>90</v>
      </c>
      <c r="AV163" s="13" t="s">
        <v>90</v>
      </c>
      <c r="AW163" s="13" t="s">
        <v>42</v>
      </c>
      <c r="AX163" s="13" t="s">
        <v>81</v>
      </c>
      <c r="AY163" s="237" t="s">
        <v>150</v>
      </c>
    </row>
    <row r="164" s="14" customFormat="1">
      <c r="A164" s="14"/>
      <c r="B164" s="238"/>
      <c r="C164" s="239"/>
      <c r="D164" s="228" t="s">
        <v>161</v>
      </c>
      <c r="E164" s="240" t="s">
        <v>41</v>
      </c>
      <c r="F164" s="241" t="s">
        <v>167</v>
      </c>
      <c r="G164" s="239"/>
      <c r="H164" s="242">
        <v>2</v>
      </c>
      <c r="I164" s="243"/>
      <c r="J164" s="239"/>
      <c r="K164" s="239"/>
      <c r="L164" s="244"/>
      <c r="M164" s="245"/>
      <c r="N164" s="246"/>
      <c r="O164" s="246"/>
      <c r="P164" s="246"/>
      <c r="Q164" s="246"/>
      <c r="R164" s="246"/>
      <c r="S164" s="246"/>
      <c r="T164" s="24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8" t="s">
        <v>161</v>
      </c>
      <c r="AU164" s="248" t="s">
        <v>90</v>
      </c>
      <c r="AV164" s="14" t="s">
        <v>157</v>
      </c>
      <c r="AW164" s="14" t="s">
        <v>42</v>
      </c>
      <c r="AX164" s="14" t="s">
        <v>21</v>
      </c>
      <c r="AY164" s="248" t="s">
        <v>150</v>
      </c>
    </row>
    <row r="165" s="2" customFormat="1" ht="16.5" customHeight="1">
      <c r="A165" s="38"/>
      <c r="B165" s="39"/>
      <c r="C165" s="207" t="s">
        <v>339</v>
      </c>
      <c r="D165" s="207" t="s">
        <v>153</v>
      </c>
      <c r="E165" s="208" t="s">
        <v>1331</v>
      </c>
      <c r="F165" s="209" t="s">
        <v>1332</v>
      </c>
      <c r="G165" s="210" t="s">
        <v>239</v>
      </c>
      <c r="H165" s="211">
        <v>8</v>
      </c>
      <c r="I165" s="212"/>
      <c r="J165" s="213">
        <f>ROUND(I165*H165,2)</f>
        <v>0</v>
      </c>
      <c r="K165" s="214"/>
      <c r="L165" s="44"/>
      <c r="M165" s="215" t="s">
        <v>41</v>
      </c>
      <c r="N165" s="216" t="s">
        <v>52</v>
      </c>
      <c r="O165" s="84"/>
      <c r="P165" s="217">
        <f>O165*H165</f>
        <v>0</v>
      </c>
      <c r="Q165" s="217">
        <v>0</v>
      </c>
      <c r="R165" s="217">
        <f>Q165*H165</f>
        <v>0</v>
      </c>
      <c r="S165" s="217">
        <v>0</v>
      </c>
      <c r="T165" s="21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9" t="s">
        <v>1329</v>
      </c>
      <c r="AT165" s="219" t="s">
        <v>153</v>
      </c>
      <c r="AU165" s="219" t="s">
        <v>90</v>
      </c>
      <c r="AY165" s="16" t="s">
        <v>150</v>
      </c>
      <c r="BE165" s="220">
        <f>IF(N165="základní",J165,0)</f>
        <v>0</v>
      </c>
      <c r="BF165" s="220">
        <f>IF(N165="snížená",J165,0)</f>
        <v>0</v>
      </c>
      <c r="BG165" s="220">
        <f>IF(N165="zákl. přenesená",J165,0)</f>
        <v>0</v>
      </c>
      <c r="BH165" s="220">
        <f>IF(N165="sníž. přenesená",J165,0)</f>
        <v>0</v>
      </c>
      <c r="BI165" s="220">
        <f>IF(N165="nulová",J165,0)</f>
        <v>0</v>
      </c>
      <c r="BJ165" s="16" t="s">
        <v>21</v>
      </c>
      <c r="BK165" s="220">
        <f>ROUND(I165*H165,2)</f>
        <v>0</v>
      </c>
      <c r="BL165" s="16" t="s">
        <v>1329</v>
      </c>
      <c r="BM165" s="219" t="s">
        <v>1333</v>
      </c>
    </row>
    <row r="166" s="13" customFormat="1">
      <c r="A166" s="13"/>
      <c r="B166" s="226"/>
      <c r="C166" s="227"/>
      <c r="D166" s="228" t="s">
        <v>161</v>
      </c>
      <c r="E166" s="229" t="s">
        <v>41</v>
      </c>
      <c r="F166" s="230" t="s">
        <v>212</v>
      </c>
      <c r="G166" s="227"/>
      <c r="H166" s="231">
        <v>8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161</v>
      </c>
      <c r="AU166" s="237" t="s">
        <v>90</v>
      </c>
      <c r="AV166" s="13" t="s">
        <v>90</v>
      </c>
      <c r="AW166" s="13" t="s">
        <v>42</v>
      </c>
      <c r="AX166" s="13" t="s">
        <v>81</v>
      </c>
      <c r="AY166" s="237" t="s">
        <v>150</v>
      </c>
    </row>
    <row r="167" s="14" customFormat="1">
      <c r="A167" s="14"/>
      <c r="B167" s="238"/>
      <c r="C167" s="239"/>
      <c r="D167" s="228" t="s">
        <v>161</v>
      </c>
      <c r="E167" s="240" t="s">
        <v>41</v>
      </c>
      <c r="F167" s="241" t="s">
        <v>167</v>
      </c>
      <c r="G167" s="239"/>
      <c r="H167" s="242">
        <v>8</v>
      </c>
      <c r="I167" s="243"/>
      <c r="J167" s="239"/>
      <c r="K167" s="239"/>
      <c r="L167" s="244"/>
      <c r="M167" s="245"/>
      <c r="N167" s="246"/>
      <c r="O167" s="246"/>
      <c r="P167" s="246"/>
      <c r="Q167" s="246"/>
      <c r="R167" s="246"/>
      <c r="S167" s="246"/>
      <c r="T167" s="24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8" t="s">
        <v>161</v>
      </c>
      <c r="AU167" s="248" t="s">
        <v>90</v>
      </c>
      <c r="AV167" s="14" t="s">
        <v>157</v>
      </c>
      <c r="AW167" s="14" t="s">
        <v>42</v>
      </c>
      <c r="AX167" s="14" t="s">
        <v>21</v>
      </c>
      <c r="AY167" s="248" t="s">
        <v>150</v>
      </c>
    </row>
    <row r="168" s="2" customFormat="1" ht="16.5" customHeight="1">
      <c r="A168" s="38"/>
      <c r="B168" s="39"/>
      <c r="C168" s="207" t="s">
        <v>344</v>
      </c>
      <c r="D168" s="207" t="s">
        <v>153</v>
      </c>
      <c r="E168" s="208" t="s">
        <v>1334</v>
      </c>
      <c r="F168" s="209" t="s">
        <v>1335</v>
      </c>
      <c r="G168" s="210" t="s">
        <v>239</v>
      </c>
      <c r="H168" s="211">
        <v>1</v>
      </c>
      <c r="I168" s="212"/>
      <c r="J168" s="213">
        <f>ROUND(I168*H168,2)</f>
        <v>0</v>
      </c>
      <c r="K168" s="214"/>
      <c r="L168" s="44"/>
      <c r="M168" s="215" t="s">
        <v>41</v>
      </c>
      <c r="N168" s="216" t="s">
        <v>52</v>
      </c>
      <c r="O168" s="84"/>
      <c r="P168" s="217">
        <f>O168*H168</f>
        <v>0</v>
      </c>
      <c r="Q168" s="217">
        <v>0</v>
      </c>
      <c r="R168" s="217">
        <f>Q168*H168</f>
        <v>0</v>
      </c>
      <c r="S168" s="217">
        <v>0</v>
      </c>
      <c r="T168" s="21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9" t="s">
        <v>1329</v>
      </c>
      <c r="AT168" s="219" t="s">
        <v>153</v>
      </c>
      <c r="AU168" s="219" t="s">
        <v>90</v>
      </c>
      <c r="AY168" s="16" t="s">
        <v>150</v>
      </c>
      <c r="BE168" s="220">
        <f>IF(N168="základní",J168,0)</f>
        <v>0</v>
      </c>
      <c r="BF168" s="220">
        <f>IF(N168="snížená",J168,0)</f>
        <v>0</v>
      </c>
      <c r="BG168" s="220">
        <f>IF(N168="zákl. přenesená",J168,0)</f>
        <v>0</v>
      </c>
      <c r="BH168" s="220">
        <f>IF(N168="sníž. přenesená",J168,0)</f>
        <v>0</v>
      </c>
      <c r="BI168" s="220">
        <f>IF(N168="nulová",J168,0)</f>
        <v>0</v>
      </c>
      <c r="BJ168" s="16" t="s">
        <v>21</v>
      </c>
      <c r="BK168" s="220">
        <f>ROUND(I168*H168,2)</f>
        <v>0</v>
      </c>
      <c r="BL168" s="16" t="s">
        <v>1329</v>
      </c>
      <c r="BM168" s="219" t="s">
        <v>1336</v>
      </c>
    </row>
    <row r="169" s="13" customFormat="1">
      <c r="A169" s="13"/>
      <c r="B169" s="226"/>
      <c r="C169" s="227"/>
      <c r="D169" s="228" t="s">
        <v>161</v>
      </c>
      <c r="E169" s="229" t="s">
        <v>41</v>
      </c>
      <c r="F169" s="230" t="s">
        <v>21</v>
      </c>
      <c r="G169" s="227"/>
      <c r="H169" s="231">
        <v>1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7" t="s">
        <v>161</v>
      </c>
      <c r="AU169" s="237" t="s">
        <v>90</v>
      </c>
      <c r="AV169" s="13" t="s">
        <v>90</v>
      </c>
      <c r="AW169" s="13" t="s">
        <v>42</v>
      </c>
      <c r="AX169" s="13" t="s">
        <v>81</v>
      </c>
      <c r="AY169" s="237" t="s">
        <v>150</v>
      </c>
    </row>
    <row r="170" s="14" customFormat="1">
      <c r="A170" s="14"/>
      <c r="B170" s="238"/>
      <c r="C170" s="239"/>
      <c r="D170" s="228" t="s">
        <v>161</v>
      </c>
      <c r="E170" s="240" t="s">
        <v>41</v>
      </c>
      <c r="F170" s="241" t="s">
        <v>167</v>
      </c>
      <c r="G170" s="239"/>
      <c r="H170" s="242">
        <v>1</v>
      </c>
      <c r="I170" s="243"/>
      <c r="J170" s="239"/>
      <c r="K170" s="239"/>
      <c r="L170" s="244"/>
      <c r="M170" s="245"/>
      <c r="N170" s="246"/>
      <c r="O170" s="246"/>
      <c r="P170" s="246"/>
      <c r="Q170" s="246"/>
      <c r="R170" s="246"/>
      <c r="S170" s="246"/>
      <c r="T170" s="24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8" t="s">
        <v>161</v>
      </c>
      <c r="AU170" s="248" t="s">
        <v>90</v>
      </c>
      <c r="AV170" s="14" t="s">
        <v>157</v>
      </c>
      <c r="AW170" s="14" t="s">
        <v>42</v>
      </c>
      <c r="AX170" s="14" t="s">
        <v>21</v>
      </c>
      <c r="AY170" s="248" t="s">
        <v>150</v>
      </c>
    </row>
    <row r="171" s="2" customFormat="1" ht="16.5" customHeight="1">
      <c r="A171" s="38"/>
      <c r="B171" s="39"/>
      <c r="C171" s="207" t="s">
        <v>351</v>
      </c>
      <c r="D171" s="207" t="s">
        <v>153</v>
      </c>
      <c r="E171" s="208" t="s">
        <v>1337</v>
      </c>
      <c r="F171" s="209" t="s">
        <v>1338</v>
      </c>
      <c r="G171" s="210" t="s">
        <v>239</v>
      </c>
      <c r="H171" s="211">
        <v>27</v>
      </c>
      <c r="I171" s="212"/>
      <c r="J171" s="213">
        <f>ROUND(I171*H171,2)</f>
        <v>0</v>
      </c>
      <c r="K171" s="214"/>
      <c r="L171" s="44"/>
      <c r="M171" s="215" t="s">
        <v>41</v>
      </c>
      <c r="N171" s="216" t="s">
        <v>52</v>
      </c>
      <c r="O171" s="84"/>
      <c r="P171" s="217">
        <f>O171*H171</f>
        <v>0</v>
      </c>
      <c r="Q171" s="217">
        <v>0</v>
      </c>
      <c r="R171" s="217">
        <f>Q171*H171</f>
        <v>0</v>
      </c>
      <c r="S171" s="217">
        <v>0</v>
      </c>
      <c r="T171" s="21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9" t="s">
        <v>1329</v>
      </c>
      <c r="AT171" s="219" t="s">
        <v>153</v>
      </c>
      <c r="AU171" s="219" t="s">
        <v>90</v>
      </c>
      <c r="AY171" s="16" t="s">
        <v>150</v>
      </c>
      <c r="BE171" s="220">
        <f>IF(N171="základní",J171,0)</f>
        <v>0</v>
      </c>
      <c r="BF171" s="220">
        <f>IF(N171="snížená",J171,0)</f>
        <v>0</v>
      </c>
      <c r="BG171" s="220">
        <f>IF(N171="zákl. přenesená",J171,0)</f>
        <v>0</v>
      </c>
      <c r="BH171" s="220">
        <f>IF(N171="sníž. přenesená",J171,0)</f>
        <v>0</v>
      </c>
      <c r="BI171" s="220">
        <f>IF(N171="nulová",J171,0)</f>
        <v>0</v>
      </c>
      <c r="BJ171" s="16" t="s">
        <v>21</v>
      </c>
      <c r="BK171" s="220">
        <f>ROUND(I171*H171,2)</f>
        <v>0</v>
      </c>
      <c r="BL171" s="16" t="s">
        <v>1329</v>
      </c>
      <c r="BM171" s="219" t="s">
        <v>1339</v>
      </c>
    </row>
    <row r="172" s="13" customFormat="1">
      <c r="A172" s="13"/>
      <c r="B172" s="226"/>
      <c r="C172" s="227"/>
      <c r="D172" s="228" t="s">
        <v>161</v>
      </c>
      <c r="E172" s="229" t="s">
        <v>41</v>
      </c>
      <c r="F172" s="230" t="s">
        <v>351</v>
      </c>
      <c r="G172" s="227"/>
      <c r="H172" s="231">
        <v>27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7" t="s">
        <v>161</v>
      </c>
      <c r="AU172" s="237" t="s">
        <v>90</v>
      </c>
      <c r="AV172" s="13" t="s">
        <v>90</v>
      </c>
      <c r="AW172" s="13" t="s">
        <v>42</v>
      </c>
      <c r="AX172" s="13" t="s">
        <v>81</v>
      </c>
      <c r="AY172" s="237" t="s">
        <v>150</v>
      </c>
    </row>
    <row r="173" s="14" customFormat="1">
      <c r="A173" s="14"/>
      <c r="B173" s="238"/>
      <c r="C173" s="239"/>
      <c r="D173" s="228" t="s">
        <v>161</v>
      </c>
      <c r="E173" s="240" t="s">
        <v>41</v>
      </c>
      <c r="F173" s="241" t="s">
        <v>167</v>
      </c>
      <c r="G173" s="239"/>
      <c r="H173" s="242">
        <v>27</v>
      </c>
      <c r="I173" s="243"/>
      <c r="J173" s="239"/>
      <c r="K173" s="239"/>
      <c r="L173" s="244"/>
      <c r="M173" s="245"/>
      <c r="N173" s="246"/>
      <c r="O173" s="246"/>
      <c r="P173" s="246"/>
      <c r="Q173" s="246"/>
      <c r="R173" s="246"/>
      <c r="S173" s="246"/>
      <c r="T173" s="247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8" t="s">
        <v>161</v>
      </c>
      <c r="AU173" s="248" t="s">
        <v>90</v>
      </c>
      <c r="AV173" s="14" t="s">
        <v>157</v>
      </c>
      <c r="AW173" s="14" t="s">
        <v>42</v>
      </c>
      <c r="AX173" s="14" t="s">
        <v>21</v>
      </c>
      <c r="AY173" s="248" t="s">
        <v>150</v>
      </c>
    </row>
    <row r="174" s="2" customFormat="1" ht="16.5" customHeight="1">
      <c r="A174" s="38"/>
      <c r="B174" s="39"/>
      <c r="C174" s="207" t="s">
        <v>358</v>
      </c>
      <c r="D174" s="207" t="s">
        <v>153</v>
      </c>
      <c r="E174" s="208" t="s">
        <v>1340</v>
      </c>
      <c r="F174" s="209" t="s">
        <v>1341</v>
      </c>
      <c r="G174" s="210" t="s">
        <v>239</v>
      </c>
      <c r="H174" s="211">
        <v>1</v>
      </c>
      <c r="I174" s="212"/>
      <c r="J174" s="213">
        <f>ROUND(I174*H174,2)</f>
        <v>0</v>
      </c>
      <c r="K174" s="214"/>
      <c r="L174" s="44"/>
      <c r="M174" s="215" t="s">
        <v>41</v>
      </c>
      <c r="N174" s="216" t="s">
        <v>52</v>
      </c>
      <c r="O174" s="84"/>
      <c r="P174" s="217">
        <f>O174*H174</f>
        <v>0</v>
      </c>
      <c r="Q174" s="217">
        <v>0</v>
      </c>
      <c r="R174" s="217">
        <f>Q174*H174</f>
        <v>0</v>
      </c>
      <c r="S174" s="217">
        <v>0</v>
      </c>
      <c r="T174" s="21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9" t="s">
        <v>1329</v>
      </c>
      <c r="AT174" s="219" t="s">
        <v>153</v>
      </c>
      <c r="AU174" s="219" t="s">
        <v>90</v>
      </c>
      <c r="AY174" s="16" t="s">
        <v>150</v>
      </c>
      <c r="BE174" s="220">
        <f>IF(N174="základní",J174,0)</f>
        <v>0</v>
      </c>
      <c r="BF174" s="220">
        <f>IF(N174="snížená",J174,0)</f>
        <v>0</v>
      </c>
      <c r="BG174" s="220">
        <f>IF(N174="zákl. přenesená",J174,0)</f>
        <v>0</v>
      </c>
      <c r="BH174" s="220">
        <f>IF(N174="sníž. přenesená",J174,0)</f>
        <v>0</v>
      </c>
      <c r="BI174" s="220">
        <f>IF(N174="nulová",J174,0)</f>
        <v>0</v>
      </c>
      <c r="BJ174" s="16" t="s">
        <v>21</v>
      </c>
      <c r="BK174" s="220">
        <f>ROUND(I174*H174,2)</f>
        <v>0</v>
      </c>
      <c r="BL174" s="16" t="s">
        <v>1329</v>
      </c>
      <c r="BM174" s="219" t="s">
        <v>1342</v>
      </c>
    </row>
    <row r="175" s="13" customFormat="1">
      <c r="A175" s="13"/>
      <c r="B175" s="226"/>
      <c r="C175" s="227"/>
      <c r="D175" s="228" t="s">
        <v>161</v>
      </c>
      <c r="E175" s="229" t="s">
        <v>41</v>
      </c>
      <c r="F175" s="230" t="s">
        <v>21</v>
      </c>
      <c r="G175" s="227"/>
      <c r="H175" s="231">
        <v>1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7" t="s">
        <v>161</v>
      </c>
      <c r="AU175" s="237" t="s">
        <v>90</v>
      </c>
      <c r="AV175" s="13" t="s">
        <v>90</v>
      </c>
      <c r="AW175" s="13" t="s">
        <v>42</v>
      </c>
      <c r="AX175" s="13" t="s">
        <v>81</v>
      </c>
      <c r="AY175" s="237" t="s">
        <v>150</v>
      </c>
    </row>
    <row r="176" s="14" customFormat="1">
      <c r="A176" s="14"/>
      <c r="B176" s="238"/>
      <c r="C176" s="239"/>
      <c r="D176" s="228" t="s">
        <v>161</v>
      </c>
      <c r="E176" s="240" t="s">
        <v>41</v>
      </c>
      <c r="F176" s="241" t="s">
        <v>167</v>
      </c>
      <c r="G176" s="239"/>
      <c r="H176" s="242">
        <v>1</v>
      </c>
      <c r="I176" s="243"/>
      <c r="J176" s="239"/>
      <c r="K176" s="239"/>
      <c r="L176" s="244"/>
      <c r="M176" s="245"/>
      <c r="N176" s="246"/>
      <c r="O176" s="246"/>
      <c r="P176" s="246"/>
      <c r="Q176" s="246"/>
      <c r="R176" s="246"/>
      <c r="S176" s="246"/>
      <c r="T176" s="24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8" t="s">
        <v>161</v>
      </c>
      <c r="AU176" s="248" t="s">
        <v>90</v>
      </c>
      <c r="AV176" s="14" t="s">
        <v>157</v>
      </c>
      <c r="AW176" s="14" t="s">
        <v>42</v>
      </c>
      <c r="AX176" s="14" t="s">
        <v>21</v>
      </c>
      <c r="AY176" s="248" t="s">
        <v>150</v>
      </c>
    </row>
    <row r="177" s="2" customFormat="1" ht="16.5" customHeight="1">
      <c r="A177" s="38"/>
      <c r="B177" s="39"/>
      <c r="C177" s="207" t="s">
        <v>367</v>
      </c>
      <c r="D177" s="207" t="s">
        <v>153</v>
      </c>
      <c r="E177" s="208" t="s">
        <v>1343</v>
      </c>
      <c r="F177" s="209" t="s">
        <v>1344</v>
      </c>
      <c r="G177" s="210" t="s">
        <v>239</v>
      </c>
      <c r="H177" s="211">
        <v>2</v>
      </c>
      <c r="I177" s="212"/>
      <c r="J177" s="213">
        <f>ROUND(I177*H177,2)</f>
        <v>0</v>
      </c>
      <c r="K177" s="214"/>
      <c r="L177" s="44"/>
      <c r="M177" s="215" t="s">
        <v>41</v>
      </c>
      <c r="N177" s="216" t="s">
        <v>52</v>
      </c>
      <c r="O177" s="84"/>
      <c r="P177" s="217">
        <f>O177*H177</f>
        <v>0</v>
      </c>
      <c r="Q177" s="217">
        <v>0</v>
      </c>
      <c r="R177" s="217">
        <f>Q177*H177</f>
        <v>0</v>
      </c>
      <c r="S177" s="217">
        <v>0</v>
      </c>
      <c r="T177" s="218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9" t="s">
        <v>1329</v>
      </c>
      <c r="AT177" s="219" t="s">
        <v>153</v>
      </c>
      <c r="AU177" s="219" t="s">
        <v>90</v>
      </c>
      <c r="AY177" s="16" t="s">
        <v>150</v>
      </c>
      <c r="BE177" s="220">
        <f>IF(N177="základní",J177,0)</f>
        <v>0</v>
      </c>
      <c r="BF177" s="220">
        <f>IF(N177="snížená",J177,0)</f>
        <v>0</v>
      </c>
      <c r="BG177" s="220">
        <f>IF(N177="zákl. přenesená",J177,0)</f>
        <v>0</v>
      </c>
      <c r="BH177" s="220">
        <f>IF(N177="sníž. přenesená",J177,0)</f>
        <v>0</v>
      </c>
      <c r="BI177" s="220">
        <f>IF(N177="nulová",J177,0)</f>
        <v>0</v>
      </c>
      <c r="BJ177" s="16" t="s">
        <v>21</v>
      </c>
      <c r="BK177" s="220">
        <f>ROUND(I177*H177,2)</f>
        <v>0</v>
      </c>
      <c r="BL177" s="16" t="s">
        <v>1329</v>
      </c>
      <c r="BM177" s="219" t="s">
        <v>1345</v>
      </c>
    </row>
    <row r="178" s="13" customFormat="1">
      <c r="A178" s="13"/>
      <c r="B178" s="226"/>
      <c r="C178" s="227"/>
      <c r="D178" s="228" t="s">
        <v>161</v>
      </c>
      <c r="E178" s="229" t="s">
        <v>41</v>
      </c>
      <c r="F178" s="230" t="s">
        <v>90</v>
      </c>
      <c r="G178" s="227"/>
      <c r="H178" s="231">
        <v>2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7" t="s">
        <v>161</v>
      </c>
      <c r="AU178" s="237" t="s">
        <v>90</v>
      </c>
      <c r="AV178" s="13" t="s">
        <v>90</v>
      </c>
      <c r="AW178" s="13" t="s">
        <v>42</v>
      </c>
      <c r="AX178" s="13" t="s">
        <v>81</v>
      </c>
      <c r="AY178" s="237" t="s">
        <v>150</v>
      </c>
    </row>
    <row r="179" s="14" customFormat="1">
      <c r="A179" s="14"/>
      <c r="B179" s="238"/>
      <c r="C179" s="239"/>
      <c r="D179" s="228" t="s">
        <v>161</v>
      </c>
      <c r="E179" s="240" t="s">
        <v>41</v>
      </c>
      <c r="F179" s="241" t="s">
        <v>167</v>
      </c>
      <c r="G179" s="239"/>
      <c r="H179" s="242">
        <v>2</v>
      </c>
      <c r="I179" s="243"/>
      <c r="J179" s="239"/>
      <c r="K179" s="239"/>
      <c r="L179" s="244"/>
      <c r="M179" s="245"/>
      <c r="N179" s="246"/>
      <c r="O179" s="246"/>
      <c r="P179" s="246"/>
      <c r="Q179" s="246"/>
      <c r="R179" s="246"/>
      <c r="S179" s="246"/>
      <c r="T179" s="24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8" t="s">
        <v>161</v>
      </c>
      <c r="AU179" s="248" t="s">
        <v>90</v>
      </c>
      <c r="AV179" s="14" t="s">
        <v>157</v>
      </c>
      <c r="AW179" s="14" t="s">
        <v>42</v>
      </c>
      <c r="AX179" s="14" t="s">
        <v>21</v>
      </c>
      <c r="AY179" s="248" t="s">
        <v>150</v>
      </c>
    </row>
    <row r="180" s="2" customFormat="1" ht="16.5" customHeight="1">
      <c r="A180" s="38"/>
      <c r="B180" s="39"/>
      <c r="C180" s="207" t="s">
        <v>374</v>
      </c>
      <c r="D180" s="207" t="s">
        <v>153</v>
      </c>
      <c r="E180" s="208" t="s">
        <v>1346</v>
      </c>
      <c r="F180" s="209" t="s">
        <v>1347</v>
      </c>
      <c r="G180" s="210" t="s">
        <v>239</v>
      </c>
      <c r="H180" s="211">
        <v>2</v>
      </c>
      <c r="I180" s="212"/>
      <c r="J180" s="213">
        <f>ROUND(I180*H180,2)</f>
        <v>0</v>
      </c>
      <c r="K180" s="214"/>
      <c r="L180" s="44"/>
      <c r="M180" s="215" t="s">
        <v>41</v>
      </c>
      <c r="N180" s="216" t="s">
        <v>52</v>
      </c>
      <c r="O180" s="84"/>
      <c r="P180" s="217">
        <f>O180*H180</f>
        <v>0</v>
      </c>
      <c r="Q180" s="217">
        <v>0</v>
      </c>
      <c r="R180" s="217">
        <f>Q180*H180</f>
        <v>0</v>
      </c>
      <c r="S180" s="217">
        <v>0</v>
      </c>
      <c r="T180" s="21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9" t="s">
        <v>1329</v>
      </c>
      <c r="AT180" s="219" t="s">
        <v>153</v>
      </c>
      <c r="AU180" s="219" t="s">
        <v>90</v>
      </c>
      <c r="AY180" s="16" t="s">
        <v>150</v>
      </c>
      <c r="BE180" s="220">
        <f>IF(N180="základní",J180,0)</f>
        <v>0</v>
      </c>
      <c r="BF180" s="220">
        <f>IF(N180="snížená",J180,0)</f>
        <v>0</v>
      </c>
      <c r="BG180" s="220">
        <f>IF(N180="zákl. přenesená",J180,0)</f>
        <v>0</v>
      </c>
      <c r="BH180" s="220">
        <f>IF(N180="sníž. přenesená",J180,0)</f>
        <v>0</v>
      </c>
      <c r="BI180" s="220">
        <f>IF(N180="nulová",J180,0)</f>
        <v>0</v>
      </c>
      <c r="BJ180" s="16" t="s">
        <v>21</v>
      </c>
      <c r="BK180" s="220">
        <f>ROUND(I180*H180,2)</f>
        <v>0</v>
      </c>
      <c r="BL180" s="16" t="s">
        <v>1329</v>
      </c>
      <c r="BM180" s="219" t="s">
        <v>1348</v>
      </c>
    </row>
    <row r="181" s="13" customFormat="1">
      <c r="A181" s="13"/>
      <c r="B181" s="226"/>
      <c r="C181" s="227"/>
      <c r="D181" s="228" t="s">
        <v>161</v>
      </c>
      <c r="E181" s="229" t="s">
        <v>41</v>
      </c>
      <c r="F181" s="230" t="s">
        <v>90</v>
      </c>
      <c r="G181" s="227"/>
      <c r="H181" s="231">
        <v>2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7" t="s">
        <v>161</v>
      </c>
      <c r="AU181" s="237" t="s">
        <v>90</v>
      </c>
      <c r="AV181" s="13" t="s">
        <v>90</v>
      </c>
      <c r="AW181" s="13" t="s">
        <v>42</v>
      </c>
      <c r="AX181" s="13" t="s">
        <v>81</v>
      </c>
      <c r="AY181" s="237" t="s">
        <v>150</v>
      </c>
    </row>
    <row r="182" s="14" customFormat="1">
      <c r="A182" s="14"/>
      <c r="B182" s="238"/>
      <c r="C182" s="239"/>
      <c r="D182" s="228" t="s">
        <v>161</v>
      </c>
      <c r="E182" s="240" t="s">
        <v>41</v>
      </c>
      <c r="F182" s="241" t="s">
        <v>167</v>
      </c>
      <c r="G182" s="239"/>
      <c r="H182" s="242">
        <v>2</v>
      </c>
      <c r="I182" s="243"/>
      <c r="J182" s="239"/>
      <c r="K182" s="239"/>
      <c r="L182" s="244"/>
      <c r="M182" s="245"/>
      <c r="N182" s="246"/>
      <c r="O182" s="246"/>
      <c r="P182" s="246"/>
      <c r="Q182" s="246"/>
      <c r="R182" s="246"/>
      <c r="S182" s="246"/>
      <c r="T182" s="24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8" t="s">
        <v>161</v>
      </c>
      <c r="AU182" s="248" t="s">
        <v>90</v>
      </c>
      <c r="AV182" s="14" t="s">
        <v>157</v>
      </c>
      <c r="AW182" s="14" t="s">
        <v>42</v>
      </c>
      <c r="AX182" s="14" t="s">
        <v>21</v>
      </c>
      <c r="AY182" s="248" t="s">
        <v>150</v>
      </c>
    </row>
    <row r="183" s="2" customFormat="1" ht="16.5" customHeight="1">
      <c r="A183" s="38"/>
      <c r="B183" s="39"/>
      <c r="C183" s="207" t="s">
        <v>381</v>
      </c>
      <c r="D183" s="207" t="s">
        <v>153</v>
      </c>
      <c r="E183" s="208" t="s">
        <v>1349</v>
      </c>
      <c r="F183" s="209" t="s">
        <v>1350</v>
      </c>
      <c r="G183" s="210" t="s">
        <v>239</v>
      </c>
      <c r="H183" s="211">
        <v>1</v>
      </c>
      <c r="I183" s="212"/>
      <c r="J183" s="213">
        <f>ROUND(I183*H183,2)</f>
        <v>0</v>
      </c>
      <c r="K183" s="214"/>
      <c r="L183" s="44"/>
      <c r="M183" s="215" t="s">
        <v>41</v>
      </c>
      <c r="N183" s="216" t="s">
        <v>52</v>
      </c>
      <c r="O183" s="84"/>
      <c r="P183" s="217">
        <f>O183*H183</f>
        <v>0</v>
      </c>
      <c r="Q183" s="217">
        <v>0</v>
      </c>
      <c r="R183" s="217">
        <f>Q183*H183</f>
        <v>0</v>
      </c>
      <c r="S183" s="217">
        <v>0</v>
      </c>
      <c r="T183" s="21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9" t="s">
        <v>1329</v>
      </c>
      <c r="AT183" s="219" t="s">
        <v>153</v>
      </c>
      <c r="AU183" s="219" t="s">
        <v>90</v>
      </c>
      <c r="AY183" s="16" t="s">
        <v>150</v>
      </c>
      <c r="BE183" s="220">
        <f>IF(N183="základní",J183,0)</f>
        <v>0</v>
      </c>
      <c r="BF183" s="220">
        <f>IF(N183="snížená",J183,0)</f>
        <v>0</v>
      </c>
      <c r="BG183" s="220">
        <f>IF(N183="zákl. přenesená",J183,0)</f>
        <v>0</v>
      </c>
      <c r="BH183" s="220">
        <f>IF(N183="sníž. přenesená",J183,0)</f>
        <v>0</v>
      </c>
      <c r="BI183" s="220">
        <f>IF(N183="nulová",J183,0)</f>
        <v>0</v>
      </c>
      <c r="BJ183" s="16" t="s">
        <v>21</v>
      </c>
      <c r="BK183" s="220">
        <f>ROUND(I183*H183,2)</f>
        <v>0</v>
      </c>
      <c r="BL183" s="16" t="s">
        <v>1329</v>
      </c>
      <c r="BM183" s="219" t="s">
        <v>1351</v>
      </c>
    </row>
    <row r="184" s="13" customFormat="1">
      <c r="A184" s="13"/>
      <c r="B184" s="226"/>
      <c r="C184" s="227"/>
      <c r="D184" s="228" t="s">
        <v>161</v>
      </c>
      <c r="E184" s="229" t="s">
        <v>41</v>
      </c>
      <c r="F184" s="230" t="s">
        <v>21</v>
      </c>
      <c r="G184" s="227"/>
      <c r="H184" s="231">
        <v>1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7" t="s">
        <v>161</v>
      </c>
      <c r="AU184" s="237" t="s">
        <v>90</v>
      </c>
      <c r="AV184" s="13" t="s">
        <v>90</v>
      </c>
      <c r="AW184" s="13" t="s">
        <v>42</v>
      </c>
      <c r="AX184" s="13" t="s">
        <v>81</v>
      </c>
      <c r="AY184" s="237" t="s">
        <v>150</v>
      </c>
    </row>
    <row r="185" s="14" customFormat="1">
      <c r="A185" s="14"/>
      <c r="B185" s="238"/>
      <c r="C185" s="239"/>
      <c r="D185" s="228" t="s">
        <v>161</v>
      </c>
      <c r="E185" s="240" t="s">
        <v>41</v>
      </c>
      <c r="F185" s="241" t="s">
        <v>167</v>
      </c>
      <c r="G185" s="239"/>
      <c r="H185" s="242">
        <v>1</v>
      </c>
      <c r="I185" s="243"/>
      <c r="J185" s="239"/>
      <c r="K185" s="239"/>
      <c r="L185" s="244"/>
      <c r="M185" s="245"/>
      <c r="N185" s="246"/>
      <c r="O185" s="246"/>
      <c r="P185" s="246"/>
      <c r="Q185" s="246"/>
      <c r="R185" s="246"/>
      <c r="S185" s="246"/>
      <c r="T185" s="24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8" t="s">
        <v>161</v>
      </c>
      <c r="AU185" s="248" t="s">
        <v>90</v>
      </c>
      <c r="AV185" s="14" t="s">
        <v>157</v>
      </c>
      <c r="AW185" s="14" t="s">
        <v>42</v>
      </c>
      <c r="AX185" s="14" t="s">
        <v>21</v>
      </c>
      <c r="AY185" s="248" t="s">
        <v>150</v>
      </c>
    </row>
    <row r="186" s="2" customFormat="1" ht="16.5" customHeight="1">
      <c r="A186" s="38"/>
      <c r="B186" s="39"/>
      <c r="C186" s="207" t="s">
        <v>390</v>
      </c>
      <c r="D186" s="207" t="s">
        <v>153</v>
      </c>
      <c r="E186" s="208" t="s">
        <v>1352</v>
      </c>
      <c r="F186" s="209" t="s">
        <v>1353</v>
      </c>
      <c r="G186" s="210" t="s">
        <v>239</v>
      </c>
      <c r="H186" s="211">
        <v>1</v>
      </c>
      <c r="I186" s="212"/>
      <c r="J186" s="213">
        <f>ROUND(I186*H186,2)</f>
        <v>0</v>
      </c>
      <c r="K186" s="214"/>
      <c r="L186" s="44"/>
      <c r="M186" s="215" t="s">
        <v>41</v>
      </c>
      <c r="N186" s="216" t="s">
        <v>52</v>
      </c>
      <c r="O186" s="84"/>
      <c r="P186" s="217">
        <f>O186*H186</f>
        <v>0</v>
      </c>
      <c r="Q186" s="217">
        <v>0</v>
      </c>
      <c r="R186" s="217">
        <f>Q186*H186</f>
        <v>0</v>
      </c>
      <c r="S186" s="217">
        <v>0</v>
      </c>
      <c r="T186" s="218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9" t="s">
        <v>1329</v>
      </c>
      <c r="AT186" s="219" t="s">
        <v>153</v>
      </c>
      <c r="AU186" s="219" t="s">
        <v>90</v>
      </c>
      <c r="AY186" s="16" t="s">
        <v>150</v>
      </c>
      <c r="BE186" s="220">
        <f>IF(N186="základní",J186,0)</f>
        <v>0</v>
      </c>
      <c r="BF186" s="220">
        <f>IF(N186="snížená",J186,0)</f>
        <v>0</v>
      </c>
      <c r="BG186" s="220">
        <f>IF(N186="zákl. přenesená",J186,0)</f>
        <v>0</v>
      </c>
      <c r="BH186" s="220">
        <f>IF(N186="sníž. přenesená",J186,0)</f>
        <v>0</v>
      </c>
      <c r="BI186" s="220">
        <f>IF(N186="nulová",J186,0)</f>
        <v>0</v>
      </c>
      <c r="BJ186" s="16" t="s">
        <v>21</v>
      </c>
      <c r="BK186" s="220">
        <f>ROUND(I186*H186,2)</f>
        <v>0</v>
      </c>
      <c r="BL186" s="16" t="s">
        <v>1329</v>
      </c>
      <c r="BM186" s="219" t="s">
        <v>1354</v>
      </c>
    </row>
    <row r="187" s="13" customFormat="1">
      <c r="A187" s="13"/>
      <c r="B187" s="226"/>
      <c r="C187" s="227"/>
      <c r="D187" s="228" t="s">
        <v>161</v>
      </c>
      <c r="E187" s="229" t="s">
        <v>41</v>
      </c>
      <c r="F187" s="230" t="s">
        <v>21</v>
      </c>
      <c r="G187" s="227"/>
      <c r="H187" s="231">
        <v>1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7" t="s">
        <v>161</v>
      </c>
      <c r="AU187" s="237" t="s">
        <v>90</v>
      </c>
      <c r="AV187" s="13" t="s">
        <v>90</v>
      </c>
      <c r="AW187" s="13" t="s">
        <v>42</v>
      </c>
      <c r="AX187" s="13" t="s">
        <v>81</v>
      </c>
      <c r="AY187" s="237" t="s">
        <v>150</v>
      </c>
    </row>
    <row r="188" s="14" customFormat="1">
      <c r="A188" s="14"/>
      <c r="B188" s="238"/>
      <c r="C188" s="239"/>
      <c r="D188" s="228" t="s">
        <v>161</v>
      </c>
      <c r="E188" s="240" t="s">
        <v>41</v>
      </c>
      <c r="F188" s="241" t="s">
        <v>167</v>
      </c>
      <c r="G188" s="239"/>
      <c r="H188" s="242">
        <v>1</v>
      </c>
      <c r="I188" s="243"/>
      <c r="J188" s="239"/>
      <c r="K188" s="239"/>
      <c r="L188" s="244"/>
      <c r="M188" s="245"/>
      <c r="N188" s="246"/>
      <c r="O188" s="246"/>
      <c r="P188" s="246"/>
      <c r="Q188" s="246"/>
      <c r="R188" s="246"/>
      <c r="S188" s="246"/>
      <c r="T188" s="24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8" t="s">
        <v>161</v>
      </c>
      <c r="AU188" s="248" t="s">
        <v>90</v>
      </c>
      <c r="AV188" s="14" t="s">
        <v>157</v>
      </c>
      <c r="AW188" s="14" t="s">
        <v>42</v>
      </c>
      <c r="AX188" s="14" t="s">
        <v>21</v>
      </c>
      <c r="AY188" s="248" t="s">
        <v>150</v>
      </c>
    </row>
    <row r="189" s="2" customFormat="1" ht="16.5" customHeight="1">
      <c r="A189" s="38"/>
      <c r="B189" s="39"/>
      <c r="C189" s="207" t="s">
        <v>397</v>
      </c>
      <c r="D189" s="207" t="s">
        <v>153</v>
      </c>
      <c r="E189" s="208" t="s">
        <v>1355</v>
      </c>
      <c r="F189" s="209" t="s">
        <v>1356</v>
      </c>
      <c r="G189" s="210" t="s">
        <v>239</v>
      </c>
      <c r="H189" s="211">
        <v>1</v>
      </c>
      <c r="I189" s="212"/>
      <c r="J189" s="213">
        <f>ROUND(I189*H189,2)</f>
        <v>0</v>
      </c>
      <c r="K189" s="214"/>
      <c r="L189" s="44"/>
      <c r="M189" s="215" t="s">
        <v>41</v>
      </c>
      <c r="N189" s="216" t="s">
        <v>52</v>
      </c>
      <c r="O189" s="84"/>
      <c r="P189" s="217">
        <f>O189*H189</f>
        <v>0</v>
      </c>
      <c r="Q189" s="217">
        <v>0</v>
      </c>
      <c r="R189" s="217">
        <f>Q189*H189</f>
        <v>0</v>
      </c>
      <c r="S189" s="217">
        <v>0</v>
      </c>
      <c r="T189" s="21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9" t="s">
        <v>1329</v>
      </c>
      <c r="AT189" s="219" t="s">
        <v>153</v>
      </c>
      <c r="AU189" s="219" t="s">
        <v>90</v>
      </c>
      <c r="AY189" s="16" t="s">
        <v>150</v>
      </c>
      <c r="BE189" s="220">
        <f>IF(N189="základní",J189,0)</f>
        <v>0</v>
      </c>
      <c r="BF189" s="220">
        <f>IF(N189="snížená",J189,0)</f>
        <v>0</v>
      </c>
      <c r="BG189" s="220">
        <f>IF(N189="zákl. přenesená",J189,0)</f>
        <v>0</v>
      </c>
      <c r="BH189" s="220">
        <f>IF(N189="sníž. přenesená",J189,0)</f>
        <v>0</v>
      </c>
      <c r="BI189" s="220">
        <f>IF(N189="nulová",J189,0)</f>
        <v>0</v>
      </c>
      <c r="BJ189" s="16" t="s">
        <v>21</v>
      </c>
      <c r="BK189" s="220">
        <f>ROUND(I189*H189,2)</f>
        <v>0</v>
      </c>
      <c r="BL189" s="16" t="s">
        <v>1329</v>
      </c>
      <c r="BM189" s="219" t="s">
        <v>1357</v>
      </c>
    </row>
    <row r="190" s="13" customFormat="1">
      <c r="A190" s="13"/>
      <c r="B190" s="226"/>
      <c r="C190" s="227"/>
      <c r="D190" s="228" t="s">
        <v>161</v>
      </c>
      <c r="E190" s="229" t="s">
        <v>41</v>
      </c>
      <c r="F190" s="230" t="s">
        <v>21</v>
      </c>
      <c r="G190" s="227"/>
      <c r="H190" s="231">
        <v>1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7" t="s">
        <v>161</v>
      </c>
      <c r="AU190" s="237" t="s">
        <v>90</v>
      </c>
      <c r="AV190" s="13" t="s">
        <v>90</v>
      </c>
      <c r="AW190" s="13" t="s">
        <v>42</v>
      </c>
      <c r="AX190" s="13" t="s">
        <v>81</v>
      </c>
      <c r="AY190" s="237" t="s">
        <v>150</v>
      </c>
    </row>
    <row r="191" s="14" customFormat="1">
      <c r="A191" s="14"/>
      <c r="B191" s="238"/>
      <c r="C191" s="239"/>
      <c r="D191" s="228" t="s">
        <v>161</v>
      </c>
      <c r="E191" s="240" t="s">
        <v>41</v>
      </c>
      <c r="F191" s="241" t="s">
        <v>167</v>
      </c>
      <c r="G191" s="239"/>
      <c r="H191" s="242">
        <v>1</v>
      </c>
      <c r="I191" s="243"/>
      <c r="J191" s="239"/>
      <c r="K191" s="239"/>
      <c r="L191" s="244"/>
      <c r="M191" s="245"/>
      <c r="N191" s="246"/>
      <c r="O191" s="246"/>
      <c r="P191" s="246"/>
      <c r="Q191" s="246"/>
      <c r="R191" s="246"/>
      <c r="S191" s="246"/>
      <c r="T191" s="24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8" t="s">
        <v>161</v>
      </c>
      <c r="AU191" s="248" t="s">
        <v>90</v>
      </c>
      <c r="AV191" s="14" t="s">
        <v>157</v>
      </c>
      <c r="AW191" s="14" t="s">
        <v>42</v>
      </c>
      <c r="AX191" s="14" t="s">
        <v>21</v>
      </c>
      <c r="AY191" s="248" t="s">
        <v>150</v>
      </c>
    </row>
    <row r="192" s="2" customFormat="1" ht="21.75" customHeight="1">
      <c r="A192" s="38"/>
      <c r="B192" s="39"/>
      <c r="C192" s="207" t="s">
        <v>403</v>
      </c>
      <c r="D192" s="207" t="s">
        <v>153</v>
      </c>
      <c r="E192" s="208" t="s">
        <v>1358</v>
      </c>
      <c r="F192" s="209" t="s">
        <v>1359</v>
      </c>
      <c r="G192" s="210" t="s">
        <v>239</v>
      </c>
      <c r="H192" s="211">
        <v>4</v>
      </c>
      <c r="I192" s="212"/>
      <c r="J192" s="213">
        <f>ROUND(I192*H192,2)</f>
        <v>0</v>
      </c>
      <c r="K192" s="214"/>
      <c r="L192" s="44"/>
      <c r="M192" s="215" t="s">
        <v>41</v>
      </c>
      <c r="N192" s="216" t="s">
        <v>52</v>
      </c>
      <c r="O192" s="84"/>
      <c r="P192" s="217">
        <f>O192*H192</f>
        <v>0</v>
      </c>
      <c r="Q192" s="217">
        <v>0</v>
      </c>
      <c r="R192" s="217">
        <f>Q192*H192</f>
        <v>0</v>
      </c>
      <c r="S192" s="217">
        <v>0</v>
      </c>
      <c r="T192" s="21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9" t="s">
        <v>1329</v>
      </c>
      <c r="AT192" s="219" t="s">
        <v>153</v>
      </c>
      <c r="AU192" s="219" t="s">
        <v>90</v>
      </c>
      <c r="AY192" s="16" t="s">
        <v>150</v>
      </c>
      <c r="BE192" s="220">
        <f>IF(N192="základní",J192,0)</f>
        <v>0</v>
      </c>
      <c r="BF192" s="220">
        <f>IF(N192="snížená",J192,0)</f>
        <v>0</v>
      </c>
      <c r="BG192" s="220">
        <f>IF(N192="zákl. přenesená",J192,0)</f>
        <v>0</v>
      </c>
      <c r="BH192" s="220">
        <f>IF(N192="sníž. přenesená",J192,0)</f>
        <v>0</v>
      </c>
      <c r="BI192" s="220">
        <f>IF(N192="nulová",J192,0)</f>
        <v>0</v>
      </c>
      <c r="BJ192" s="16" t="s">
        <v>21</v>
      </c>
      <c r="BK192" s="220">
        <f>ROUND(I192*H192,2)</f>
        <v>0</v>
      </c>
      <c r="BL192" s="16" t="s">
        <v>1329</v>
      </c>
      <c r="BM192" s="219" t="s">
        <v>1360</v>
      </c>
    </row>
    <row r="193" s="13" customFormat="1">
      <c r="A193" s="13"/>
      <c r="B193" s="226"/>
      <c r="C193" s="227"/>
      <c r="D193" s="228" t="s">
        <v>161</v>
      </c>
      <c r="E193" s="229" t="s">
        <v>41</v>
      </c>
      <c r="F193" s="230" t="s">
        <v>157</v>
      </c>
      <c r="G193" s="227"/>
      <c r="H193" s="231">
        <v>4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7" t="s">
        <v>161</v>
      </c>
      <c r="AU193" s="237" t="s">
        <v>90</v>
      </c>
      <c r="AV193" s="13" t="s">
        <v>90</v>
      </c>
      <c r="AW193" s="13" t="s">
        <v>42</v>
      </c>
      <c r="AX193" s="13" t="s">
        <v>81</v>
      </c>
      <c r="AY193" s="237" t="s">
        <v>150</v>
      </c>
    </row>
    <row r="194" s="14" customFormat="1">
      <c r="A194" s="14"/>
      <c r="B194" s="238"/>
      <c r="C194" s="239"/>
      <c r="D194" s="228" t="s">
        <v>161</v>
      </c>
      <c r="E194" s="240" t="s">
        <v>41</v>
      </c>
      <c r="F194" s="241" t="s">
        <v>167</v>
      </c>
      <c r="G194" s="239"/>
      <c r="H194" s="242">
        <v>4</v>
      </c>
      <c r="I194" s="243"/>
      <c r="J194" s="239"/>
      <c r="K194" s="239"/>
      <c r="L194" s="244"/>
      <c r="M194" s="245"/>
      <c r="N194" s="246"/>
      <c r="O194" s="246"/>
      <c r="P194" s="246"/>
      <c r="Q194" s="246"/>
      <c r="R194" s="246"/>
      <c r="S194" s="246"/>
      <c r="T194" s="24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8" t="s">
        <v>161</v>
      </c>
      <c r="AU194" s="248" t="s">
        <v>90</v>
      </c>
      <c r="AV194" s="14" t="s">
        <v>157</v>
      </c>
      <c r="AW194" s="14" t="s">
        <v>42</v>
      </c>
      <c r="AX194" s="14" t="s">
        <v>21</v>
      </c>
      <c r="AY194" s="248" t="s">
        <v>150</v>
      </c>
    </row>
    <row r="195" s="2" customFormat="1" ht="16.5" customHeight="1">
      <c r="A195" s="38"/>
      <c r="B195" s="39"/>
      <c r="C195" s="207" t="s">
        <v>413</v>
      </c>
      <c r="D195" s="207" t="s">
        <v>153</v>
      </c>
      <c r="E195" s="208" t="s">
        <v>1361</v>
      </c>
      <c r="F195" s="209" t="s">
        <v>1362</v>
      </c>
      <c r="G195" s="210" t="s">
        <v>239</v>
      </c>
      <c r="H195" s="211">
        <v>56</v>
      </c>
      <c r="I195" s="212"/>
      <c r="J195" s="213">
        <f>ROUND(I195*H195,2)</f>
        <v>0</v>
      </c>
      <c r="K195" s="214"/>
      <c r="L195" s="44"/>
      <c r="M195" s="215" t="s">
        <v>41</v>
      </c>
      <c r="N195" s="216" t="s">
        <v>52</v>
      </c>
      <c r="O195" s="84"/>
      <c r="P195" s="217">
        <f>O195*H195</f>
        <v>0</v>
      </c>
      <c r="Q195" s="217">
        <v>0</v>
      </c>
      <c r="R195" s="217">
        <f>Q195*H195</f>
        <v>0</v>
      </c>
      <c r="S195" s="217">
        <v>0</v>
      </c>
      <c r="T195" s="21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9" t="s">
        <v>1329</v>
      </c>
      <c r="AT195" s="219" t="s">
        <v>153</v>
      </c>
      <c r="AU195" s="219" t="s">
        <v>90</v>
      </c>
      <c r="AY195" s="16" t="s">
        <v>150</v>
      </c>
      <c r="BE195" s="220">
        <f>IF(N195="základní",J195,0)</f>
        <v>0</v>
      </c>
      <c r="BF195" s="220">
        <f>IF(N195="snížená",J195,0)</f>
        <v>0</v>
      </c>
      <c r="BG195" s="220">
        <f>IF(N195="zákl. přenesená",J195,0)</f>
        <v>0</v>
      </c>
      <c r="BH195" s="220">
        <f>IF(N195="sníž. přenesená",J195,0)</f>
        <v>0</v>
      </c>
      <c r="BI195" s="220">
        <f>IF(N195="nulová",J195,0)</f>
        <v>0</v>
      </c>
      <c r="BJ195" s="16" t="s">
        <v>21</v>
      </c>
      <c r="BK195" s="220">
        <f>ROUND(I195*H195,2)</f>
        <v>0</v>
      </c>
      <c r="BL195" s="16" t="s">
        <v>1329</v>
      </c>
      <c r="BM195" s="219" t="s">
        <v>1363</v>
      </c>
    </row>
    <row r="196" s="13" customFormat="1">
      <c r="A196" s="13"/>
      <c r="B196" s="226"/>
      <c r="C196" s="227"/>
      <c r="D196" s="228" t="s">
        <v>161</v>
      </c>
      <c r="E196" s="229" t="s">
        <v>41</v>
      </c>
      <c r="F196" s="230" t="s">
        <v>534</v>
      </c>
      <c r="G196" s="227"/>
      <c r="H196" s="231">
        <v>56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7" t="s">
        <v>161</v>
      </c>
      <c r="AU196" s="237" t="s">
        <v>90</v>
      </c>
      <c r="AV196" s="13" t="s">
        <v>90</v>
      </c>
      <c r="AW196" s="13" t="s">
        <v>42</v>
      </c>
      <c r="AX196" s="13" t="s">
        <v>81</v>
      </c>
      <c r="AY196" s="237" t="s">
        <v>150</v>
      </c>
    </row>
    <row r="197" s="14" customFormat="1">
      <c r="A197" s="14"/>
      <c r="B197" s="238"/>
      <c r="C197" s="239"/>
      <c r="D197" s="228" t="s">
        <v>161</v>
      </c>
      <c r="E197" s="240" t="s">
        <v>41</v>
      </c>
      <c r="F197" s="241" t="s">
        <v>167</v>
      </c>
      <c r="G197" s="239"/>
      <c r="H197" s="242">
        <v>56</v>
      </c>
      <c r="I197" s="243"/>
      <c r="J197" s="239"/>
      <c r="K197" s="239"/>
      <c r="L197" s="244"/>
      <c r="M197" s="245"/>
      <c r="N197" s="246"/>
      <c r="O197" s="246"/>
      <c r="P197" s="246"/>
      <c r="Q197" s="246"/>
      <c r="R197" s="246"/>
      <c r="S197" s="246"/>
      <c r="T197" s="24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8" t="s">
        <v>161</v>
      </c>
      <c r="AU197" s="248" t="s">
        <v>90</v>
      </c>
      <c r="AV197" s="14" t="s">
        <v>157</v>
      </c>
      <c r="AW197" s="14" t="s">
        <v>42</v>
      </c>
      <c r="AX197" s="14" t="s">
        <v>21</v>
      </c>
      <c r="AY197" s="248" t="s">
        <v>150</v>
      </c>
    </row>
    <row r="198" s="2" customFormat="1" ht="16.5" customHeight="1">
      <c r="A198" s="38"/>
      <c r="B198" s="39"/>
      <c r="C198" s="207" t="s">
        <v>420</v>
      </c>
      <c r="D198" s="207" t="s">
        <v>153</v>
      </c>
      <c r="E198" s="208" t="s">
        <v>1364</v>
      </c>
      <c r="F198" s="209" t="s">
        <v>1365</v>
      </c>
      <c r="G198" s="210" t="s">
        <v>239</v>
      </c>
      <c r="H198" s="211">
        <v>2</v>
      </c>
      <c r="I198" s="212"/>
      <c r="J198" s="213">
        <f>ROUND(I198*H198,2)</f>
        <v>0</v>
      </c>
      <c r="K198" s="214"/>
      <c r="L198" s="44"/>
      <c r="M198" s="215" t="s">
        <v>41</v>
      </c>
      <c r="N198" s="216" t="s">
        <v>52</v>
      </c>
      <c r="O198" s="84"/>
      <c r="P198" s="217">
        <f>O198*H198</f>
        <v>0</v>
      </c>
      <c r="Q198" s="217">
        <v>0</v>
      </c>
      <c r="R198" s="217">
        <f>Q198*H198</f>
        <v>0</v>
      </c>
      <c r="S198" s="217">
        <v>0</v>
      </c>
      <c r="T198" s="21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9" t="s">
        <v>1329</v>
      </c>
      <c r="AT198" s="219" t="s">
        <v>153</v>
      </c>
      <c r="AU198" s="219" t="s">
        <v>90</v>
      </c>
      <c r="AY198" s="16" t="s">
        <v>150</v>
      </c>
      <c r="BE198" s="220">
        <f>IF(N198="základní",J198,0)</f>
        <v>0</v>
      </c>
      <c r="BF198" s="220">
        <f>IF(N198="snížená",J198,0)</f>
        <v>0</v>
      </c>
      <c r="BG198" s="220">
        <f>IF(N198="zákl. přenesená",J198,0)</f>
        <v>0</v>
      </c>
      <c r="BH198" s="220">
        <f>IF(N198="sníž. přenesená",J198,0)</f>
        <v>0</v>
      </c>
      <c r="BI198" s="220">
        <f>IF(N198="nulová",J198,0)</f>
        <v>0</v>
      </c>
      <c r="BJ198" s="16" t="s">
        <v>21</v>
      </c>
      <c r="BK198" s="220">
        <f>ROUND(I198*H198,2)</f>
        <v>0</v>
      </c>
      <c r="BL198" s="16" t="s">
        <v>1329</v>
      </c>
      <c r="BM198" s="219" t="s">
        <v>1366</v>
      </c>
    </row>
    <row r="199" s="13" customFormat="1">
      <c r="A199" s="13"/>
      <c r="B199" s="226"/>
      <c r="C199" s="227"/>
      <c r="D199" s="228" t="s">
        <v>161</v>
      </c>
      <c r="E199" s="229" t="s">
        <v>41</v>
      </c>
      <c r="F199" s="230" t="s">
        <v>90</v>
      </c>
      <c r="G199" s="227"/>
      <c r="H199" s="231">
        <v>2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7" t="s">
        <v>161</v>
      </c>
      <c r="AU199" s="237" t="s">
        <v>90</v>
      </c>
      <c r="AV199" s="13" t="s">
        <v>90</v>
      </c>
      <c r="AW199" s="13" t="s">
        <v>42</v>
      </c>
      <c r="AX199" s="13" t="s">
        <v>81</v>
      </c>
      <c r="AY199" s="237" t="s">
        <v>150</v>
      </c>
    </row>
    <row r="200" s="14" customFormat="1">
      <c r="A200" s="14"/>
      <c r="B200" s="238"/>
      <c r="C200" s="239"/>
      <c r="D200" s="228" t="s">
        <v>161</v>
      </c>
      <c r="E200" s="240" t="s">
        <v>41</v>
      </c>
      <c r="F200" s="241" t="s">
        <v>167</v>
      </c>
      <c r="G200" s="239"/>
      <c r="H200" s="242">
        <v>2</v>
      </c>
      <c r="I200" s="243"/>
      <c r="J200" s="239"/>
      <c r="K200" s="239"/>
      <c r="L200" s="244"/>
      <c r="M200" s="245"/>
      <c r="N200" s="246"/>
      <c r="O200" s="246"/>
      <c r="P200" s="246"/>
      <c r="Q200" s="246"/>
      <c r="R200" s="246"/>
      <c r="S200" s="246"/>
      <c r="T200" s="24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8" t="s">
        <v>161</v>
      </c>
      <c r="AU200" s="248" t="s">
        <v>90</v>
      </c>
      <c r="AV200" s="14" t="s">
        <v>157</v>
      </c>
      <c r="AW200" s="14" t="s">
        <v>42</v>
      </c>
      <c r="AX200" s="14" t="s">
        <v>21</v>
      </c>
      <c r="AY200" s="248" t="s">
        <v>150</v>
      </c>
    </row>
    <row r="201" s="2" customFormat="1" ht="16.5" customHeight="1">
      <c r="A201" s="38"/>
      <c r="B201" s="39"/>
      <c r="C201" s="207" t="s">
        <v>427</v>
      </c>
      <c r="D201" s="207" t="s">
        <v>153</v>
      </c>
      <c r="E201" s="208" t="s">
        <v>1367</v>
      </c>
      <c r="F201" s="209" t="s">
        <v>1368</v>
      </c>
      <c r="G201" s="210" t="s">
        <v>1369</v>
      </c>
      <c r="H201" s="211">
        <v>1</v>
      </c>
      <c r="I201" s="212"/>
      <c r="J201" s="213">
        <f>ROUND(I201*H201,2)</f>
        <v>0</v>
      </c>
      <c r="K201" s="214"/>
      <c r="L201" s="44"/>
      <c r="M201" s="215" t="s">
        <v>41</v>
      </c>
      <c r="N201" s="216" t="s">
        <v>52</v>
      </c>
      <c r="O201" s="84"/>
      <c r="P201" s="217">
        <f>O201*H201</f>
        <v>0</v>
      </c>
      <c r="Q201" s="217">
        <v>0</v>
      </c>
      <c r="R201" s="217">
        <f>Q201*H201</f>
        <v>0</v>
      </c>
      <c r="S201" s="217">
        <v>0</v>
      </c>
      <c r="T201" s="21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19" t="s">
        <v>1329</v>
      </c>
      <c r="AT201" s="219" t="s">
        <v>153</v>
      </c>
      <c r="AU201" s="219" t="s">
        <v>90</v>
      </c>
      <c r="AY201" s="16" t="s">
        <v>150</v>
      </c>
      <c r="BE201" s="220">
        <f>IF(N201="základní",J201,0)</f>
        <v>0</v>
      </c>
      <c r="BF201" s="220">
        <f>IF(N201="snížená",J201,0)</f>
        <v>0</v>
      </c>
      <c r="BG201" s="220">
        <f>IF(N201="zákl. přenesená",J201,0)</f>
        <v>0</v>
      </c>
      <c r="BH201" s="220">
        <f>IF(N201="sníž. přenesená",J201,0)</f>
        <v>0</v>
      </c>
      <c r="BI201" s="220">
        <f>IF(N201="nulová",J201,0)</f>
        <v>0</v>
      </c>
      <c r="BJ201" s="16" t="s">
        <v>21</v>
      </c>
      <c r="BK201" s="220">
        <f>ROUND(I201*H201,2)</f>
        <v>0</v>
      </c>
      <c r="BL201" s="16" t="s">
        <v>1329</v>
      </c>
      <c r="BM201" s="219" t="s">
        <v>1370</v>
      </c>
    </row>
    <row r="202" s="13" customFormat="1">
      <c r="A202" s="13"/>
      <c r="B202" s="226"/>
      <c r="C202" s="227"/>
      <c r="D202" s="228" t="s">
        <v>161</v>
      </c>
      <c r="E202" s="229" t="s">
        <v>41</v>
      </c>
      <c r="F202" s="230" t="s">
        <v>21</v>
      </c>
      <c r="G202" s="227"/>
      <c r="H202" s="231">
        <v>1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7" t="s">
        <v>161</v>
      </c>
      <c r="AU202" s="237" t="s">
        <v>90</v>
      </c>
      <c r="AV202" s="13" t="s">
        <v>90</v>
      </c>
      <c r="AW202" s="13" t="s">
        <v>42</v>
      </c>
      <c r="AX202" s="13" t="s">
        <v>81</v>
      </c>
      <c r="AY202" s="237" t="s">
        <v>150</v>
      </c>
    </row>
    <row r="203" s="14" customFormat="1">
      <c r="A203" s="14"/>
      <c r="B203" s="238"/>
      <c r="C203" s="239"/>
      <c r="D203" s="228" t="s">
        <v>161</v>
      </c>
      <c r="E203" s="240" t="s">
        <v>41</v>
      </c>
      <c r="F203" s="241" t="s">
        <v>167</v>
      </c>
      <c r="G203" s="239"/>
      <c r="H203" s="242">
        <v>1</v>
      </c>
      <c r="I203" s="243"/>
      <c r="J203" s="239"/>
      <c r="K203" s="239"/>
      <c r="L203" s="244"/>
      <c r="M203" s="245"/>
      <c r="N203" s="246"/>
      <c r="O203" s="246"/>
      <c r="P203" s="246"/>
      <c r="Q203" s="246"/>
      <c r="R203" s="246"/>
      <c r="S203" s="246"/>
      <c r="T203" s="24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8" t="s">
        <v>161</v>
      </c>
      <c r="AU203" s="248" t="s">
        <v>90</v>
      </c>
      <c r="AV203" s="14" t="s">
        <v>157</v>
      </c>
      <c r="AW203" s="14" t="s">
        <v>42</v>
      </c>
      <c r="AX203" s="14" t="s">
        <v>21</v>
      </c>
      <c r="AY203" s="248" t="s">
        <v>150</v>
      </c>
    </row>
    <row r="204" s="2" customFormat="1" ht="16.5" customHeight="1">
      <c r="A204" s="38"/>
      <c r="B204" s="39"/>
      <c r="C204" s="207" t="s">
        <v>432</v>
      </c>
      <c r="D204" s="207" t="s">
        <v>153</v>
      </c>
      <c r="E204" s="208" t="s">
        <v>1371</v>
      </c>
      <c r="F204" s="209" t="s">
        <v>1372</v>
      </c>
      <c r="G204" s="210" t="s">
        <v>182</v>
      </c>
      <c r="H204" s="211">
        <v>3</v>
      </c>
      <c r="I204" s="212"/>
      <c r="J204" s="213">
        <f>ROUND(I204*H204,2)</f>
        <v>0</v>
      </c>
      <c r="K204" s="214"/>
      <c r="L204" s="44"/>
      <c r="M204" s="215" t="s">
        <v>41</v>
      </c>
      <c r="N204" s="216" t="s">
        <v>52</v>
      </c>
      <c r="O204" s="84"/>
      <c r="P204" s="217">
        <f>O204*H204</f>
        <v>0</v>
      </c>
      <c r="Q204" s="217">
        <v>0</v>
      </c>
      <c r="R204" s="217">
        <f>Q204*H204</f>
        <v>0</v>
      </c>
      <c r="S204" s="217">
        <v>0</v>
      </c>
      <c r="T204" s="21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9" t="s">
        <v>1329</v>
      </c>
      <c r="AT204" s="219" t="s">
        <v>153</v>
      </c>
      <c r="AU204" s="219" t="s">
        <v>90</v>
      </c>
      <c r="AY204" s="16" t="s">
        <v>150</v>
      </c>
      <c r="BE204" s="220">
        <f>IF(N204="základní",J204,0)</f>
        <v>0</v>
      </c>
      <c r="BF204" s="220">
        <f>IF(N204="snížená",J204,0)</f>
        <v>0</v>
      </c>
      <c r="BG204" s="220">
        <f>IF(N204="zákl. přenesená",J204,0)</f>
        <v>0</v>
      </c>
      <c r="BH204" s="220">
        <f>IF(N204="sníž. přenesená",J204,0)</f>
        <v>0</v>
      </c>
      <c r="BI204" s="220">
        <f>IF(N204="nulová",J204,0)</f>
        <v>0</v>
      </c>
      <c r="BJ204" s="16" t="s">
        <v>21</v>
      </c>
      <c r="BK204" s="220">
        <f>ROUND(I204*H204,2)</f>
        <v>0</v>
      </c>
      <c r="BL204" s="16" t="s">
        <v>1329</v>
      </c>
      <c r="BM204" s="219" t="s">
        <v>1373</v>
      </c>
    </row>
    <row r="205" s="13" customFormat="1">
      <c r="A205" s="13"/>
      <c r="B205" s="226"/>
      <c r="C205" s="227"/>
      <c r="D205" s="228" t="s">
        <v>161</v>
      </c>
      <c r="E205" s="229" t="s">
        <v>41</v>
      </c>
      <c r="F205" s="230" t="s">
        <v>174</v>
      </c>
      <c r="G205" s="227"/>
      <c r="H205" s="231">
        <v>3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7" t="s">
        <v>161</v>
      </c>
      <c r="AU205" s="237" t="s">
        <v>90</v>
      </c>
      <c r="AV205" s="13" t="s">
        <v>90</v>
      </c>
      <c r="AW205" s="13" t="s">
        <v>42</v>
      </c>
      <c r="AX205" s="13" t="s">
        <v>81</v>
      </c>
      <c r="AY205" s="237" t="s">
        <v>150</v>
      </c>
    </row>
    <row r="206" s="14" customFormat="1">
      <c r="A206" s="14"/>
      <c r="B206" s="238"/>
      <c r="C206" s="239"/>
      <c r="D206" s="228" t="s">
        <v>161</v>
      </c>
      <c r="E206" s="240" t="s">
        <v>41</v>
      </c>
      <c r="F206" s="241" t="s">
        <v>167</v>
      </c>
      <c r="G206" s="239"/>
      <c r="H206" s="242">
        <v>3</v>
      </c>
      <c r="I206" s="243"/>
      <c r="J206" s="239"/>
      <c r="K206" s="239"/>
      <c r="L206" s="244"/>
      <c r="M206" s="245"/>
      <c r="N206" s="246"/>
      <c r="O206" s="246"/>
      <c r="P206" s="246"/>
      <c r="Q206" s="246"/>
      <c r="R206" s="246"/>
      <c r="S206" s="246"/>
      <c r="T206" s="24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8" t="s">
        <v>161</v>
      </c>
      <c r="AU206" s="248" t="s">
        <v>90</v>
      </c>
      <c r="AV206" s="14" t="s">
        <v>157</v>
      </c>
      <c r="AW206" s="14" t="s">
        <v>42</v>
      </c>
      <c r="AX206" s="14" t="s">
        <v>21</v>
      </c>
      <c r="AY206" s="248" t="s">
        <v>150</v>
      </c>
    </row>
    <row r="207" s="12" customFormat="1" ht="22.8" customHeight="1">
      <c r="A207" s="12"/>
      <c r="B207" s="191"/>
      <c r="C207" s="192"/>
      <c r="D207" s="193" t="s">
        <v>80</v>
      </c>
      <c r="E207" s="205" t="s">
        <v>832</v>
      </c>
      <c r="F207" s="205" t="s">
        <v>1374</v>
      </c>
      <c r="G207" s="192"/>
      <c r="H207" s="192"/>
      <c r="I207" s="195"/>
      <c r="J207" s="206">
        <f>BK207</f>
        <v>0</v>
      </c>
      <c r="K207" s="192"/>
      <c r="L207" s="197"/>
      <c r="M207" s="198"/>
      <c r="N207" s="199"/>
      <c r="O207" s="199"/>
      <c r="P207" s="200">
        <f>SUM(P208:P246)</f>
        <v>0</v>
      </c>
      <c r="Q207" s="199"/>
      <c r="R207" s="200">
        <f>SUM(R208:R246)</f>
        <v>0</v>
      </c>
      <c r="S207" s="199"/>
      <c r="T207" s="201">
        <f>SUM(T208:T246)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2" t="s">
        <v>174</v>
      </c>
      <c r="AT207" s="203" t="s">
        <v>80</v>
      </c>
      <c r="AU207" s="203" t="s">
        <v>21</v>
      </c>
      <c r="AY207" s="202" t="s">
        <v>150</v>
      </c>
      <c r="BK207" s="204">
        <f>SUM(BK208:BK246)</f>
        <v>0</v>
      </c>
    </row>
    <row r="208" s="2" customFormat="1" ht="24.15" customHeight="1">
      <c r="A208" s="38"/>
      <c r="B208" s="39"/>
      <c r="C208" s="207" t="s">
        <v>438</v>
      </c>
      <c r="D208" s="207" t="s">
        <v>153</v>
      </c>
      <c r="E208" s="208" t="s">
        <v>1375</v>
      </c>
      <c r="F208" s="209" t="s">
        <v>1376</v>
      </c>
      <c r="G208" s="210" t="s">
        <v>239</v>
      </c>
      <c r="H208" s="211">
        <v>13</v>
      </c>
      <c r="I208" s="212"/>
      <c r="J208" s="213">
        <f>ROUND(I208*H208,2)</f>
        <v>0</v>
      </c>
      <c r="K208" s="214"/>
      <c r="L208" s="44"/>
      <c r="M208" s="215" t="s">
        <v>41</v>
      </c>
      <c r="N208" s="216" t="s">
        <v>52</v>
      </c>
      <c r="O208" s="84"/>
      <c r="P208" s="217">
        <f>O208*H208</f>
        <v>0</v>
      </c>
      <c r="Q208" s="217">
        <v>0</v>
      </c>
      <c r="R208" s="217">
        <f>Q208*H208</f>
        <v>0</v>
      </c>
      <c r="S208" s="217">
        <v>0</v>
      </c>
      <c r="T208" s="21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9" t="s">
        <v>582</v>
      </c>
      <c r="AT208" s="219" t="s">
        <v>153</v>
      </c>
      <c r="AU208" s="219" t="s">
        <v>90</v>
      </c>
      <c r="AY208" s="16" t="s">
        <v>150</v>
      </c>
      <c r="BE208" s="220">
        <f>IF(N208="základní",J208,0)</f>
        <v>0</v>
      </c>
      <c r="BF208" s="220">
        <f>IF(N208="snížená",J208,0)</f>
        <v>0</v>
      </c>
      <c r="BG208" s="220">
        <f>IF(N208="zákl. přenesená",J208,0)</f>
        <v>0</v>
      </c>
      <c r="BH208" s="220">
        <f>IF(N208="sníž. přenesená",J208,0)</f>
        <v>0</v>
      </c>
      <c r="BI208" s="220">
        <f>IF(N208="nulová",J208,0)</f>
        <v>0</v>
      </c>
      <c r="BJ208" s="16" t="s">
        <v>21</v>
      </c>
      <c r="BK208" s="220">
        <f>ROUND(I208*H208,2)</f>
        <v>0</v>
      </c>
      <c r="BL208" s="16" t="s">
        <v>582</v>
      </c>
      <c r="BM208" s="219" t="s">
        <v>1377</v>
      </c>
    </row>
    <row r="209" s="13" customFormat="1">
      <c r="A209" s="13"/>
      <c r="B209" s="226"/>
      <c r="C209" s="227"/>
      <c r="D209" s="228" t="s">
        <v>161</v>
      </c>
      <c r="E209" s="229" t="s">
        <v>41</v>
      </c>
      <c r="F209" s="230" t="s">
        <v>243</v>
      </c>
      <c r="G209" s="227"/>
      <c r="H209" s="231">
        <v>13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7" t="s">
        <v>161</v>
      </c>
      <c r="AU209" s="237" t="s">
        <v>90</v>
      </c>
      <c r="AV209" s="13" t="s">
        <v>90</v>
      </c>
      <c r="AW209" s="13" t="s">
        <v>42</v>
      </c>
      <c r="AX209" s="13" t="s">
        <v>81</v>
      </c>
      <c r="AY209" s="237" t="s">
        <v>150</v>
      </c>
    </row>
    <row r="210" s="14" customFormat="1">
      <c r="A210" s="14"/>
      <c r="B210" s="238"/>
      <c r="C210" s="239"/>
      <c r="D210" s="228" t="s">
        <v>161</v>
      </c>
      <c r="E210" s="240" t="s">
        <v>41</v>
      </c>
      <c r="F210" s="241" t="s">
        <v>167</v>
      </c>
      <c r="G210" s="239"/>
      <c r="H210" s="242">
        <v>13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8" t="s">
        <v>161</v>
      </c>
      <c r="AU210" s="248" t="s">
        <v>90</v>
      </c>
      <c r="AV210" s="14" t="s">
        <v>157</v>
      </c>
      <c r="AW210" s="14" t="s">
        <v>42</v>
      </c>
      <c r="AX210" s="14" t="s">
        <v>21</v>
      </c>
      <c r="AY210" s="248" t="s">
        <v>150</v>
      </c>
    </row>
    <row r="211" s="2" customFormat="1" ht="24.15" customHeight="1">
      <c r="A211" s="38"/>
      <c r="B211" s="39"/>
      <c r="C211" s="207" t="s">
        <v>443</v>
      </c>
      <c r="D211" s="207" t="s">
        <v>153</v>
      </c>
      <c r="E211" s="208" t="s">
        <v>1378</v>
      </c>
      <c r="F211" s="209" t="s">
        <v>1379</v>
      </c>
      <c r="G211" s="210" t="s">
        <v>239</v>
      </c>
      <c r="H211" s="211">
        <v>11</v>
      </c>
      <c r="I211" s="212"/>
      <c r="J211" s="213">
        <f>ROUND(I211*H211,2)</f>
        <v>0</v>
      </c>
      <c r="K211" s="214"/>
      <c r="L211" s="44"/>
      <c r="M211" s="215" t="s">
        <v>41</v>
      </c>
      <c r="N211" s="216" t="s">
        <v>52</v>
      </c>
      <c r="O211" s="84"/>
      <c r="P211" s="217">
        <f>O211*H211</f>
        <v>0</v>
      </c>
      <c r="Q211" s="217">
        <v>0</v>
      </c>
      <c r="R211" s="217">
        <f>Q211*H211</f>
        <v>0</v>
      </c>
      <c r="S211" s="217">
        <v>0</v>
      </c>
      <c r="T211" s="21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9" t="s">
        <v>582</v>
      </c>
      <c r="AT211" s="219" t="s">
        <v>153</v>
      </c>
      <c r="AU211" s="219" t="s">
        <v>90</v>
      </c>
      <c r="AY211" s="16" t="s">
        <v>150</v>
      </c>
      <c r="BE211" s="220">
        <f>IF(N211="základní",J211,0)</f>
        <v>0</v>
      </c>
      <c r="BF211" s="220">
        <f>IF(N211="snížená",J211,0)</f>
        <v>0</v>
      </c>
      <c r="BG211" s="220">
        <f>IF(N211="zákl. přenesená",J211,0)</f>
        <v>0</v>
      </c>
      <c r="BH211" s="220">
        <f>IF(N211="sníž. přenesená",J211,0)</f>
        <v>0</v>
      </c>
      <c r="BI211" s="220">
        <f>IF(N211="nulová",J211,0)</f>
        <v>0</v>
      </c>
      <c r="BJ211" s="16" t="s">
        <v>21</v>
      </c>
      <c r="BK211" s="220">
        <f>ROUND(I211*H211,2)</f>
        <v>0</v>
      </c>
      <c r="BL211" s="16" t="s">
        <v>582</v>
      </c>
      <c r="BM211" s="219" t="s">
        <v>1380</v>
      </c>
    </row>
    <row r="212" s="13" customFormat="1">
      <c r="A212" s="13"/>
      <c r="B212" s="226"/>
      <c r="C212" s="227"/>
      <c r="D212" s="228" t="s">
        <v>161</v>
      </c>
      <c r="E212" s="229" t="s">
        <v>41</v>
      </c>
      <c r="F212" s="230" t="s">
        <v>231</v>
      </c>
      <c r="G212" s="227"/>
      <c r="H212" s="231">
        <v>11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7" t="s">
        <v>161</v>
      </c>
      <c r="AU212" s="237" t="s">
        <v>90</v>
      </c>
      <c r="AV212" s="13" t="s">
        <v>90</v>
      </c>
      <c r="AW212" s="13" t="s">
        <v>42</v>
      </c>
      <c r="AX212" s="13" t="s">
        <v>81</v>
      </c>
      <c r="AY212" s="237" t="s">
        <v>150</v>
      </c>
    </row>
    <row r="213" s="14" customFormat="1">
      <c r="A213" s="14"/>
      <c r="B213" s="238"/>
      <c r="C213" s="239"/>
      <c r="D213" s="228" t="s">
        <v>161</v>
      </c>
      <c r="E213" s="240" t="s">
        <v>41</v>
      </c>
      <c r="F213" s="241" t="s">
        <v>167</v>
      </c>
      <c r="G213" s="239"/>
      <c r="H213" s="242">
        <v>11</v>
      </c>
      <c r="I213" s="243"/>
      <c r="J213" s="239"/>
      <c r="K213" s="239"/>
      <c r="L213" s="244"/>
      <c r="M213" s="245"/>
      <c r="N213" s="246"/>
      <c r="O213" s="246"/>
      <c r="P213" s="246"/>
      <c r="Q213" s="246"/>
      <c r="R213" s="246"/>
      <c r="S213" s="246"/>
      <c r="T213" s="24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8" t="s">
        <v>161</v>
      </c>
      <c r="AU213" s="248" t="s">
        <v>90</v>
      </c>
      <c r="AV213" s="14" t="s">
        <v>157</v>
      </c>
      <c r="AW213" s="14" t="s">
        <v>42</v>
      </c>
      <c r="AX213" s="14" t="s">
        <v>21</v>
      </c>
      <c r="AY213" s="248" t="s">
        <v>150</v>
      </c>
    </row>
    <row r="214" s="2" customFormat="1" ht="24.15" customHeight="1">
      <c r="A214" s="38"/>
      <c r="B214" s="39"/>
      <c r="C214" s="207" t="s">
        <v>29</v>
      </c>
      <c r="D214" s="207" t="s">
        <v>153</v>
      </c>
      <c r="E214" s="208" t="s">
        <v>1381</v>
      </c>
      <c r="F214" s="209" t="s">
        <v>1382</v>
      </c>
      <c r="G214" s="210" t="s">
        <v>239</v>
      </c>
      <c r="H214" s="211">
        <v>9</v>
      </c>
      <c r="I214" s="212"/>
      <c r="J214" s="213">
        <f>ROUND(I214*H214,2)</f>
        <v>0</v>
      </c>
      <c r="K214" s="214"/>
      <c r="L214" s="44"/>
      <c r="M214" s="215" t="s">
        <v>41</v>
      </c>
      <c r="N214" s="216" t="s">
        <v>52</v>
      </c>
      <c r="O214" s="84"/>
      <c r="P214" s="217">
        <f>O214*H214</f>
        <v>0</v>
      </c>
      <c r="Q214" s="217">
        <v>0</v>
      </c>
      <c r="R214" s="217">
        <f>Q214*H214</f>
        <v>0</v>
      </c>
      <c r="S214" s="217">
        <v>0</v>
      </c>
      <c r="T214" s="21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9" t="s">
        <v>582</v>
      </c>
      <c r="AT214" s="219" t="s">
        <v>153</v>
      </c>
      <c r="AU214" s="219" t="s">
        <v>90</v>
      </c>
      <c r="AY214" s="16" t="s">
        <v>150</v>
      </c>
      <c r="BE214" s="220">
        <f>IF(N214="základní",J214,0)</f>
        <v>0</v>
      </c>
      <c r="BF214" s="220">
        <f>IF(N214="snížená",J214,0)</f>
        <v>0</v>
      </c>
      <c r="BG214" s="220">
        <f>IF(N214="zákl. přenesená",J214,0)</f>
        <v>0</v>
      </c>
      <c r="BH214" s="220">
        <f>IF(N214="sníž. přenesená",J214,0)</f>
        <v>0</v>
      </c>
      <c r="BI214" s="220">
        <f>IF(N214="nulová",J214,0)</f>
        <v>0</v>
      </c>
      <c r="BJ214" s="16" t="s">
        <v>21</v>
      </c>
      <c r="BK214" s="220">
        <f>ROUND(I214*H214,2)</f>
        <v>0</v>
      </c>
      <c r="BL214" s="16" t="s">
        <v>582</v>
      </c>
      <c r="BM214" s="219" t="s">
        <v>1383</v>
      </c>
    </row>
    <row r="215" s="13" customFormat="1">
      <c r="A215" s="13"/>
      <c r="B215" s="226"/>
      <c r="C215" s="227"/>
      <c r="D215" s="228" t="s">
        <v>161</v>
      </c>
      <c r="E215" s="229" t="s">
        <v>41</v>
      </c>
      <c r="F215" s="230" t="s">
        <v>151</v>
      </c>
      <c r="G215" s="227"/>
      <c r="H215" s="231">
        <v>9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7" t="s">
        <v>161</v>
      </c>
      <c r="AU215" s="237" t="s">
        <v>90</v>
      </c>
      <c r="AV215" s="13" t="s">
        <v>90</v>
      </c>
      <c r="AW215" s="13" t="s">
        <v>42</v>
      </c>
      <c r="AX215" s="13" t="s">
        <v>81</v>
      </c>
      <c r="AY215" s="237" t="s">
        <v>150</v>
      </c>
    </row>
    <row r="216" s="14" customFormat="1">
      <c r="A216" s="14"/>
      <c r="B216" s="238"/>
      <c r="C216" s="239"/>
      <c r="D216" s="228" t="s">
        <v>161</v>
      </c>
      <c r="E216" s="240" t="s">
        <v>41</v>
      </c>
      <c r="F216" s="241" t="s">
        <v>167</v>
      </c>
      <c r="G216" s="239"/>
      <c r="H216" s="242">
        <v>9</v>
      </c>
      <c r="I216" s="243"/>
      <c r="J216" s="239"/>
      <c r="K216" s="239"/>
      <c r="L216" s="244"/>
      <c r="M216" s="245"/>
      <c r="N216" s="246"/>
      <c r="O216" s="246"/>
      <c r="P216" s="246"/>
      <c r="Q216" s="246"/>
      <c r="R216" s="246"/>
      <c r="S216" s="246"/>
      <c r="T216" s="247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8" t="s">
        <v>161</v>
      </c>
      <c r="AU216" s="248" t="s">
        <v>90</v>
      </c>
      <c r="AV216" s="14" t="s">
        <v>157</v>
      </c>
      <c r="AW216" s="14" t="s">
        <v>42</v>
      </c>
      <c r="AX216" s="14" t="s">
        <v>21</v>
      </c>
      <c r="AY216" s="248" t="s">
        <v>150</v>
      </c>
    </row>
    <row r="217" s="2" customFormat="1" ht="24.15" customHeight="1">
      <c r="A217" s="38"/>
      <c r="B217" s="39"/>
      <c r="C217" s="207" t="s">
        <v>454</v>
      </c>
      <c r="D217" s="207" t="s">
        <v>153</v>
      </c>
      <c r="E217" s="208" t="s">
        <v>1384</v>
      </c>
      <c r="F217" s="209" t="s">
        <v>1385</v>
      </c>
      <c r="G217" s="210" t="s">
        <v>239</v>
      </c>
      <c r="H217" s="211">
        <v>12</v>
      </c>
      <c r="I217" s="212"/>
      <c r="J217" s="213">
        <f>ROUND(I217*H217,2)</f>
        <v>0</v>
      </c>
      <c r="K217" s="214"/>
      <c r="L217" s="44"/>
      <c r="M217" s="215" t="s">
        <v>41</v>
      </c>
      <c r="N217" s="216" t="s">
        <v>52</v>
      </c>
      <c r="O217" s="84"/>
      <c r="P217" s="217">
        <f>O217*H217</f>
        <v>0</v>
      </c>
      <c r="Q217" s="217">
        <v>0</v>
      </c>
      <c r="R217" s="217">
        <f>Q217*H217</f>
        <v>0</v>
      </c>
      <c r="S217" s="217">
        <v>0</v>
      </c>
      <c r="T217" s="21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19" t="s">
        <v>582</v>
      </c>
      <c r="AT217" s="219" t="s">
        <v>153</v>
      </c>
      <c r="AU217" s="219" t="s">
        <v>90</v>
      </c>
      <c r="AY217" s="16" t="s">
        <v>150</v>
      </c>
      <c r="BE217" s="220">
        <f>IF(N217="základní",J217,0)</f>
        <v>0</v>
      </c>
      <c r="BF217" s="220">
        <f>IF(N217="snížená",J217,0)</f>
        <v>0</v>
      </c>
      <c r="BG217" s="220">
        <f>IF(N217="zákl. přenesená",J217,0)</f>
        <v>0</v>
      </c>
      <c r="BH217" s="220">
        <f>IF(N217="sníž. přenesená",J217,0)</f>
        <v>0</v>
      </c>
      <c r="BI217" s="220">
        <f>IF(N217="nulová",J217,0)</f>
        <v>0</v>
      </c>
      <c r="BJ217" s="16" t="s">
        <v>21</v>
      </c>
      <c r="BK217" s="220">
        <f>ROUND(I217*H217,2)</f>
        <v>0</v>
      </c>
      <c r="BL217" s="16" t="s">
        <v>582</v>
      </c>
      <c r="BM217" s="219" t="s">
        <v>1386</v>
      </c>
    </row>
    <row r="218" s="13" customFormat="1">
      <c r="A218" s="13"/>
      <c r="B218" s="226"/>
      <c r="C218" s="227"/>
      <c r="D218" s="228" t="s">
        <v>161</v>
      </c>
      <c r="E218" s="229" t="s">
        <v>41</v>
      </c>
      <c r="F218" s="230" t="s">
        <v>236</v>
      </c>
      <c r="G218" s="227"/>
      <c r="H218" s="231">
        <v>12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7" t="s">
        <v>161</v>
      </c>
      <c r="AU218" s="237" t="s">
        <v>90</v>
      </c>
      <c r="AV218" s="13" t="s">
        <v>90</v>
      </c>
      <c r="AW218" s="13" t="s">
        <v>42</v>
      </c>
      <c r="AX218" s="13" t="s">
        <v>81</v>
      </c>
      <c r="AY218" s="237" t="s">
        <v>150</v>
      </c>
    </row>
    <row r="219" s="14" customFormat="1">
      <c r="A219" s="14"/>
      <c r="B219" s="238"/>
      <c r="C219" s="239"/>
      <c r="D219" s="228" t="s">
        <v>161</v>
      </c>
      <c r="E219" s="240" t="s">
        <v>41</v>
      </c>
      <c r="F219" s="241" t="s">
        <v>167</v>
      </c>
      <c r="G219" s="239"/>
      <c r="H219" s="242">
        <v>12</v>
      </c>
      <c r="I219" s="243"/>
      <c r="J219" s="239"/>
      <c r="K219" s="239"/>
      <c r="L219" s="244"/>
      <c r="M219" s="245"/>
      <c r="N219" s="246"/>
      <c r="O219" s="246"/>
      <c r="P219" s="246"/>
      <c r="Q219" s="246"/>
      <c r="R219" s="246"/>
      <c r="S219" s="246"/>
      <c r="T219" s="24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8" t="s">
        <v>161</v>
      </c>
      <c r="AU219" s="248" t="s">
        <v>90</v>
      </c>
      <c r="AV219" s="14" t="s">
        <v>157</v>
      </c>
      <c r="AW219" s="14" t="s">
        <v>42</v>
      </c>
      <c r="AX219" s="14" t="s">
        <v>21</v>
      </c>
      <c r="AY219" s="248" t="s">
        <v>150</v>
      </c>
    </row>
    <row r="220" s="2" customFormat="1" ht="24.15" customHeight="1">
      <c r="A220" s="38"/>
      <c r="B220" s="39"/>
      <c r="C220" s="207" t="s">
        <v>458</v>
      </c>
      <c r="D220" s="207" t="s">
        <v>153</v>
      </c>
      <c r="E220" s="208" t="s">
        <v>1387</v>
      </c>
      <c r="F220" s="209" t="s">
        <v>1388</v>
      </c>
      <c r="G220" s="210" t="s">
        <v>239</v>
      </c>
      <c r="H220" s="211">
        <v>18</v>
      </c>
      <c r="I220" s="212"/>
      <c r="J220" s="213">
        <f>ROUND(I220*H220,2)</f>
        <v>0</v>
      </c>
      <c r="K220" s="214"/>
      <c r="L220" s="44"/>
      <c r="M220" s="215" t="s">
        <v>41</v>
      </c>
      <c r="N220" s="216" t="s">
        <v>52</v>
      </c>
      <c r="O220" s="84"/>
      <c r="P220" s="217">
        <f>O220*H220</f>
        <v>0</v>
      </c>
      <c r="Q220" s="217">
        <v>0</v>
      </c>
      <c r="R220" s="217">
        <f>Q220*H220</f>
        <v>0</v>
      </c>
      <c r="S220" s="217">
        <v>0</v>
      </c>
      <c r="T220" s="218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19" t="s">
        <v>582</v>
      </c>
      <c r="AT220" s="219" t="s">
        <v>153</v>
      </c>
      <c r="AU220" s="219" t="s">
        <v>90</v>
      </c>
      <c r="AY220" s="16" t="s">
        <v>150</v>
      </c>
      <c r="BE220" s="220">
        <f>IF(N220="základní",J220,0)</f>
        <v>0</v>
      </c>
      <c r="BF220" s="220">
        <f>IF(N220="snížená",J220,0)</f>
        <v>0</v>
      </c>
      <c r="BG220" s="220">
        <f>IF(N220="zákl. přenesená",J220,0)</f>
        <v>0</v>
      </c>
      <c r="BH220" s="220">
        <f>IF(N220="sníž. přenesená",J220,0)</f>
        <v>0</v>
      </c>
      <c r="BI220" s="220">
        <f>IF(N220="nulová",J220,0)</f>
        <v>0</v>
      </c>
      <c r="BJ220" s="16" t="s">
        <v>21</v>
      </c>
      <c r="BK220" s="220">
        <f>ROUND(I220*H220,2)</f>
        <v>0</v>
      </c>
      <c r="BL220" s="16" t="s">
        <v>582</v>
      </c>
      <c r="BM220" s="219" t="s">
        <v>1389</v>
      </c>
    </row>
    <row r="221" s="13" customFormat="1">
      <c r="A221" s="13"/>
      <c r="B221" s="226"/>
      <c r="C221" s="227"/>
      <c r="D221" s="228" t="s">
        <v>161</v>
      </c>
      <c r="E221" s="229" t="s">
        <v>41</v>
      </c>
      <c r="F221" s="230" t="s">
        <v>283</v>
      </c>
      <c r="G221" s="227"/>
      <c r="H221" s="231">
        <v>18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7" t="s">
        <v>161</v>
      </c>
      <c r="AU221" s="237" t="s">
        <v>90</v>
      </c>
      <c r="AV221" s="13" t="s">
        <v>90</v>
      </c>
      <c r="AW221" s="13" t="s">
        <v>42</v>
      </c>
      <c r="AX221" s="13" t="s">
        <v>81</v>
      </c>
      <c r="AY221" s="237" t="s">
        <v>150</v>
      </c>
    </row>
    <row r="222" s="14" customFormat="1">
      <c r="A222" s="14"/>
      <c r="B222" s="238"/>
      <c r="C222" s="239"/>
      <c r="D222" s="228" t="s">
        <v>161</v>
      </c>
      <c r="E222" s="240" t="s">
        <v>41</v>
      </c>
      <c r="F222" s="241" t="s">
        <v>167</v>
      </c>
      <c r="G222" s="239"/>
      <c r="H222" s="242">
        <v>18</v>
      </c>
      <c r="I222" s="243"/>
      <c r="J222" s="239"/>
      <c r="K222" s="239"/>
      <c r="L222" s="244"/>
      <c r="M222" s="245"/>
      <c r="N222" s="246"/>
      <c r="O222" s="246"/>
      <c r="P222" s="246"/>
      <c r="Q222" s="246"/>
      <c r="R222" s="246"/>
      <c r="S222" s="246"/>
      <c r="T222" s="24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8" t="s">
        <v>161</v>
      </c>
      <c r="AU222" s="248" t="s">
        <v>90</v>
      </c>
      <c r="AV222" s="14" t="s">
        <v>157</v>
      </c>
      <c r="AW222" s="14" t="s">
        <v>42</v>
      </c>
      <c r="AX222" s="14" t="s">
        <v>21</v>
      </c>
      <c r="AY222" s="248" t="s">
        <v>150</v>
      </c>
    </row>
    <row r="223" s="2" customFormat="1" ht="24.15" customHeight="1">
      <c r="A223" s="38"/>
      <c r="B223" s="39"/>
      <c r="C223" s="207" t="s">
        <v>462</v>
      </c>
      <c r="D223" s="207" t="s">
        <v>153</v>
      </c>
      <c r="E223" s="208" t="s">
        <v>1390</v>
      </c>
      <c r="F223" s="209" t="s">
        <v>1391</v>
      </c>
      <c r="G223" s="210" t="s">
        <v>239</v>
      </c>
      <c r="H223" s="211">
        <v>2</v>
      </c>
      <c r="I223" s="212"/>
      <c r="J223" s="213">
        <f>ROUND(I223*H223,2)</f>
        <v>0</v>
      </c>
      <c r="K223" s="214"/>
      <c r="L223" s="44"/>
      <c r="M223" s="215" t="s">
        <v>41</v>
      </c>
      <c r="N223" s="216" t="s">
        <v>52</v>
      </c>
      <c r="O223" s="84"/>
      <c r="P223" s="217">
        <f>O223*H223</f>
        <v>0</v>
      </c>
      <c r="Q223" s="217">
        <v>0</v>
      </c>
      <c r="R223" s="217">
        <f>Q223*H223</f>
        <v>0</v>
      </c>
      <c r="S223" s="217">
        <v>0</v>
      </c>
      <c r="T223" s="21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19" t="s">
        <v>582</v>
      </c>
      <c r="AT223" s="219" t="s">
        <v>153</v>
      </c>
      <c r="AU223" s="219" t="s">
        <v>90</v>
      </c>
      <c r="AY223" s="16" t="s">
        <v>150</v>
      </c>
      <c r="BE223" s="220">
        <f>IF(N223="základní",J223,0)</f>
        <v>0</v>
      </c>
      <c r="BF223" s="220">
        <f>IF(N223="snížená",J223,0)</f>
        <v>0</v>
      </c>
      <c r="BG223" s="220">
        <f>IF(N223="zákl. přenesená",J223,0)</f>
        <v>0</v>
      </c>
      <c r="BH223" s="220">
        <f>IF(N223="sníž. přenesená",J223,0)</f>
        <v>0</v>
      </c>
      <c r="BI223" s="220">
        <f>IF(N223="nulová",J223,0)</f>
        <v>0</v>
      </c>
      <c r="BJ223" s="16" t="s">
        <v>21</v>
      </c>
      <c r="BK223" s="220">
        <f>ROUND(I223*H223,2)</f>
        <v>0</v>
      </c>
      <c r="BL223" s="16" t="s">
        <v>582</v>
      </c>
      <c r="BM223" s="219" t="s">
        <v>1392</v>
      </c>
    </row>
    <row r="224" s="13" customFormat="1">
      <c r="A224" s="13"/>
      <c r="B224" s="226"/>
      <c r="C224" s="227"/>
      <c r="D224" s="228" t="s">
        <v>161</v>
      </c>
      <c r="E224" s="229" t="s">
        <v>41</v>
      </c>
      <c r="F224" s="230" t="s">
        <v>90</v>
      </c>
      <c r="G224" s="227"/>
      <c r="H224" s="231">
        <v>2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7" t="s">
        <v>161</v>
      </c>
      <c r="AU224" s="237" t="s">
        <v>90</v>
      </c>
      <c r="AV224" s="13" t="s">
        <v>90</v>
      </c>
      <c r="AW224" s="13" t="s">
        <v>42</v>
      </c>
      <c r="AX224" s="13" t="s">
        <v>81</v>
      </c>
      <c r="AY224" s="237" t="s">
        <v>150</v>
      </c>
    </row>
    <row r="225" s="14" customFormat="1">
      <c r="A225" s="14"/>
      <c r="B225" s="238"/>
      <c r="C225" s="239"/>
      <c r="D225" s="228" t="s">
        <v>161</v>
      </c>
      <c r="E225" s="240" t="s">
        <v>41</v>
      </c>
      <c r="F225" s="241" t="s">
        <v>167</v>
      </c>
      <c r="G225" s="239"/>
      <c r="H225" s="242">
        <v>2</v>
      </c>
      <c r="I225" s="243"/>
      <c r="J225" s="239"/>
      <c r="K225" s="239"/>
      <c r="L225" s="244"/>
      <c r="M225" s="245"/>
      <c r="N225" s="246"/>
      <c r="O225" s="246"/>
      <c r="P225" s="246"/>
      <c r="Q225" s="246"/>
      <c r="R225" s="246"/>
      <c r="S225" s="246"/>
      <c r="T225" s="24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8" t="s">
        <v>161</v>
      </c>
      <c r="AU225" s="248" t="s">
        <v>90</v>
      </c>
      <c r="AV225" s="14" t="s">
        <v>157</v>
      </c>
      <c r="AW225" s="14" t="s">
        <v>42</v>
      </c>
      <c r="AX225" s="14" t="s">
        <v>21</v>
      </c>
      <c r="AY225" s="248" t="s">
        <v>150</v>
      </c>
    </row>
    <row r="226" s="2" customFormat="1" ht="24.15" customHeight="1">
      <c r="A226" s="38"/>
      <c r="B226" s="39"/>
      <c r="C226" s="207" t="s">
        <v>466</v>
      </c>
      <c r="D226" s="207" t="s">
        <v>153</v>
      </c>
      <c r="E226" s="208" t="s">
        <v>1393</v>
      </c>
      <c r="F226" s="209" t="s">
        <v>1394</v>
      </c>
      <c r="G226" s="210" t="s">
        <v>239</v>
      </c>
      <c r="H226" s="211">
        <v>4</v>
      </c>
      <c r="I226" s="212"/>
      <c r="J226" s="213">
        <f>ROUND(I226*H226,2)</f>
        <v>0</v>
      </c>
      <c r="K226" s="214"/>
      <c r="L226" s="44"/>
      <c r="M226" s="215" t="s">
        <v>41</v>
      </c>
      <c r="N226" s="216" t="s">
        <v>52</v>
      </c>
      <c r="O226" s="84"/>
      <c r="P226" s="217">
        <f>O226*H226</f>
        <v>0</v>
      </c>
      <c r="Q226" s="217">
        <v>0</v>
      </c>
      <c r="R226" s="217">
        <f>Q226*H226</f>
        <v>0</v>
      </c>
      <c r="S226" s="217">
        <v>0</v>
      </c>
      <c r="T226" s="21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19" t="s">
        <v>582</v>
      </c>
      <c r="AT226" s="219" t="s">
        <v>153</v>
      </c>
      <c r="AU226" s="219" t="s">
        <v>90</v>
      </c>
      <c r="AY226" s="16" t="s">
        <v>150</v>
      </c>
      <c r="BE226" s="220">
        <f>IF(N226="základní",J226,0)</f>
        <v>0</v>
      </c>
      <c r="BF226" s="220">
        <f>IF(N226="snížená",J226,0)</f>
        <v>0</v>
      </c>
      <c r="BG226" s="220">
        <f>IF(N226="zákl. přenesená",J226,0)</f>
        <v>0</v>
      </c>
      <c r="BH226" s="220">
        <f>IF(N226="sníž. přenesená",J226,0)</f>
        <v>0</v>
      </c>
      <c r="BI226" s="220">
        <f>IF(N226="nulová",J226,0)</f>
        <v>0</v>
      </c>
      <c r="BJ226" s="16" t="s">
        <v>21</v>
      </c>
      <c r="BK226" s="220">
        <f>ROUND(I226*H226,2)</f>
        <v>0</v>
      </c>
      <c r="BL226" s="16" t="s">
        <v>582</v>
      </c>
      <c r="BM226" s="219" t="s">
        <v>1395</v>
      </c>
    </row>
    <row r="227" s="13" customFormat="1">
      <c r="A227" s="13"/>
      <c r="B227" s="226"/>
      <c r="C227" s="227"/>
      <c r="D227" s="228" t="s">
        <v>161</v>
      </c>
      <c r="E227" s="229" t="s">
        <v>41</v>
      </c>
      <c r="F227" s="230" t="s">
        <v>157</v>
      </c>
      <c r="G227" s="227"/>
      <c r="H227" s="231">
        <v>4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7" t="s">
        <v>161</v>
      </c>
      <c r="AU227" s="237" t="s">
        <v>90</v>
      </c>
      <c r="AV227" s="13" t="s">
        <v>90</v>
      </c>
      <c r="AW227" s="13" t="s">
        <v>42</v>
      </c>
      <c r="AX227" s="13" t="s">
        <v>81</v>
      </c>
      <c r="AY227" s="237" t="s">
        <v>150</v>
      </c>
    </row>
    <row r="228" s="14" customFormat="1">
      <c r="A228" s="14"/>
      <c r="B228" s="238"/>
      <c r="C228" s="239"/>
      <c r="D228" s="228" t="s">
        <v>161</v>
      </c>
      <c r="E228" s="240" t="s">
        <v>41</v>
      </c>
      <c r="F228" s="241" t="s">
        <v>167</v>
      </c>
      <c r="G228" s="239"/>
      <c r="H228" s="242">
        <v>4</v>
      </c>
      <c r="I228" s="243"/>
      <c r="J228" s="239"/>
      <c r="K228" s="239"/>
      <c r="L228" s="244"/>
      <c r="M228" s="245"/>
      <c r="N228" s="246"/>
      <c r="O228" s="246"/>
      <c r="P228" s="246"/>
      <c r="Q228" s="246"/>
      <c r="R228" s="246"/>
      <c r="S228" s="246"/>
      <c r="T228" s="247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8" t="s">
        <v>161</v>
      </c>
      <c r="AU228" s="248" t="s">
        <v>90</v>
      </c>
      <c r="AV228" s="14" t="s">
        <v>157</v>
      </c>
      <c r="AW228" s="14" t="s">
        <v>42</v>
      </c>
      <c r="AX228" s="14" t="s">
        <v>21</v>
      </c>
      <c r="AY228" s="248" t="s">
        <v>150</v>
      </c>
    </row>
    <row r="229" s="2" customFormat="1" ht="24.15" customHeight="1">
      <c r="A229" s="38"/>
      <c r="B229" s="39"/>
      <c r="C229" s="207" t="s">
        <v>470</v>
      </c>
      <c r="D229" s="207" t="s">
        <v>153</v>
      </c>
      <c r="E229" s="208" t="s">
        <v>1396</v>
      </c>
      <c r="F229" s="209" t="s">
        <v>1397</v>
      </c>
      <c r="G229" s="210" t="s">
        <v>239</v>
      </c>
      <c r="H229" s="211">
        <v>2</v>
      </c>
      <c r="I229" s="212"/>
      <c r="J229" s="213">
        <f>ROUND(I229*H229,2)</f>
        <v>0</v>
      </c>
      <c r="K229" s="214"/>
      <c r="L229" s="44"/>
      <c r="M229" s="215" t="s">
        <v>41</v>
      </c>
      <c r="N229" s="216" t="s">
        <v>52</v>
      </c>
      <c r="O229" s="84"/>
      <c r="P229" s="217">
        <f>O229*H229</f>
        <v>0</v>
      </c>
      <c r="Q229" s="217">
        <v>0</v>
      </c>
      <c r="R229" s="217">
        <f>Q229*H229</f>
        <v>0</v>
      </c>
      <c r="S229" s="217">
        <v>0</v>
      </c>
      <c r="T229" s="21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19" t="s">
        <v>582</v>
      </c>
      <c r="AT229" s="219" t="s">
        <v>153</v>
      </c>
      <c r="AU229" s="219" t="s">
        <v>90</v>
      </c>
      <c r="AY229" s="16" t="s">
        <v>150</v>
      </c>
      <c r="BE229" s="220">
        <f>IF(N229="základní",J229,0)</f>
        <v>0</v>
      </c>
      <c r="BF229" s="220">
        <f>IF(N229="snížená",J229,0)</f>
        <v>0</v>
      </c>
      <c r="BG229" s="220">
        <f>IF(N229="zákl. přenesená",J229,0)</f>
        <v>0</v>
      </c>
      <c r="BH229" s="220">
        <f>IF(N229="sníž. přenesená",J229,0)</f>
        <v>0</v>
      </c>
      <c r="BI229" s="220">
        <f>IF(N229="nulová",J229,0)</f>
        <v>0</v>
      </c>
      <c r="BJ229" s="16" t="s">
        <v>21</v>
      </c>
      <c r="BK229" s="220">
        <f>ROUND(I229*H229,2)</f>
        <v>0</v>
      </c>
      <c r="BL229" s="16" t="s">
        <v>582</v>
      </c>
      <c r="BM229" s="219" t="s">
        <v>1398</v>
      </c>
    </row>
    <row r="230" s="13" customFormat="1">
      <c r="A230" s="13"/>
      <c r="B230" s="226"/>
      <c r="C230" s="227"/>
      <c r="D230" s="228" t="s">
        <v>161</v>
      </c>
      <c r="E230" s="229" t="s">
        <v>41</v>
      </c>
      <c r="F230" s="230" t="s">
        <v>90</v>
      </c>
      <c r="G230" s="227"/>
      <c r="H230" s="231">
        <v>2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7" t="s">
        <v>161</v>
      </c>
      <c r="AU230" s="237" t="s">
        <v>90</v>
      </c>
      <c r="AV230" s="13" t="s">
        <v>90</v>
      </c>
      <c r="AW230" s="13" t="s">
        <v>42</v>
      </c>
      <c r="AX230" s="13" t="s">
        <v>81</v>
      </c>
      <c r="AY230" s="237" t="s">
        <v>150</v>
      </c>
    </row>
    <row r="231" s="14" customFormat="1">
      <c r="A231" s="14"/>
      <c r="B231" s="238"/>
      <c r="C231" s="239"/>
      <c r="D231" s="228" t="s">
        <v>161</v>
      </c>
      <c r="E231" s="240" t="s">
        <v>41</v>
      </c>
      <c r="F231" s="241" t="s">
        <v>167</v>
      </c>
      <c r="G231" s="239"/>
      <c r="H231" s="242">
        <v>2</v>
      </c>
      <c r="I231" s="243"/>
      <c r="J231" s="239"/>
      <c r="K231" s="239"/>
      <c r="L231" s="244"/>
      <c r="M231" s="245"/>
      <c r="N231" s="246"/>
      <c r="O231" s="246"/>
      <c r="P231" s="246"/>
      <c r="Q231" s="246"/>
      <c r="R231" s="246"/>
      <c r="S231" s="246"/>
      <c r="T231" s="24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8" t="s">
        <v>161</v>
      </c>
      <c r="AU231" s="248" t="s">
        <v>90</v>
      </c>
      <c r="AV231" s="14" t="s">
        <v>157</v>
      </c>
      <c r="AW231" s="14" t="s">
        <v>42</v>
      </c>
      <c r="AX231" s="14" t="s">
        <v>21</v>
      </c>
      <c r="AY231" s="248" t="s">
        <v>150</v>
      </c>
    </row>
    <row r="232" s="2" customFormat="1" ht="24.15" customHeight="1">
      <c r="A232" s="38"/>
      <c r="B232" s="39"/>
      <c r="C232" s="207" t="s">
        <v>476</v>
      </c>
      <c r="D232" s="207" t="s">
        <v>153</v>
      </c>
      <c r="E232" s="208" t="s">
        <v>1399</v>
      </c>
      <c r="F232" s="209" t="s">
        <v>1400</v>
      </c>
      <c r="G232" s="210" t="s">
        <v>239</v>
      </c>
      <c r="H232" s="211">
        <v>6</v>
      </c>
      <c r="I232" s="212"/>
      <c r="J232" s="213">
        <f>ROUND(I232*H232,2)</f>
        <v>0</v>
      </c>
      <c r="K232" s="214"/>
      <c r="L232" s="44"/>
      <c r="M232" s="215" t="s">
        <v>41</v>
      </c>
      <c r="N232" s="216" t="s">
        <v>52</v>
      </c>
      <c r="O232" s="84"/>
      <c r="P232" s="217">
        <f>O232*H232</f>
        <v>0</v>
      </c>
      <c r="Q232" s="217">
        <v>0</v>
      </c>
      <c r="R232" s="217">
        <f>Q232*H232</f>
        <v>0</v>
      </c>
      <c r="S232" s="217">
        <v>0</v>
      </c>
      <c r="T232" s="218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19" t="s">
        <v>582</v>
      </c>
      <c r="AT232" s="219" t="s">
        <v>153</v>
      </c>
      <c r="AU232" s="219" t="s">
        <v>90</v>
      </c>
      <c r="AY232" s="16" t="s">
        <v>150</v>
      </c>
      <c r="BE232" s="220">
        <f>IF(N232="základní",J232,0)</f>
        <v>0</v>
      </c>
      <c r="BF232" s="220">
        <f>IF(N232="snížená",J232,0)</f>
        <v>0</v>
      </c>
      <c r="BG232" s="220">
        <f>IF(N232="zákl. přenesená",J232,0)</f>
        <v>0</v>
      </c>
      <c r="BH232" s="220">
        <f>IF(N232="sníž. přenesená",J232,0)</f>
        <v>0</v>
      </c>
      <c r="BI232" s="220">
        <f>IF(N232="nulová",J232,0)</f>
        <v>0</v>
      </c>
      <c r="BJ232" s="16" t="s">
        <v>21</v>
      </c>
      <c r="BK232" s="220">
        <f>ROUND(I232*H232,2)</f>
        <v>0</v>
      </c>
      <c r="BL232" s="16" t="s">
        <v>582</v>
      </c>
      <c r="BM232" s="219" t="s">
        <v>1401</v>
      </c>
    </row>
    <row r="233" s="13" customFormat="1">
      <c r="A233" s="13"/>
      <c r="B233" s="226"/>
      <c r="C233" s="227"/>
      <c r="D233" s="228" t="s">
        <v>161</v>
      </c>
      <c r="E233" s="229" t="s">
        <v>41</v>
      </c>
      <c r="F233" s="230" t="s">
        <v>198</v>
      </c>
      <c r="G233" s="227"/>
      <c r="H233" s="231">
        <v>6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7" t="s">
        <v>161</v>
      </c>
      <c r="AU233" s="237" t="s">
        <v>90</v>
      </c>
      <c r="AV233" s="13" t="s">
        <v>90</v>
      </c>
      <c r="AW233" s="13" t="s">
        <v>42</v>
      </c>
      <c r="AX233" s="13" t="s">
        <v>81</v>
      </c>
      <c r="AY233" s="237" t="s">
        <v>150</v>
      </c>
    </row>
    <row r="234" s="14" customFormat="1">
      <c r="A234" s="14"/>
      <c r="B234" s="238"/>
      <c r="C234" s="239"/>
      <c r="D234" s="228" t="s">
        <v>161</v>
      </c>
      <c r="E234" s="240" t="s">
        <v>41</v>
      </c>
      <c r="F234" s="241" t="s">
        <v>167</v>
      </c>
      <c r="G234" s="239"/>
      <c r="H234" s="242">
        <v>6</v>
      </c>
      <c r="I234" s="243"/>
      <c r="J234" s="239"/>
      <c r="K234" s="239"/>
      <c r="L234" s="244"/>
      <c r="M234" s="245"/>
      <c r="N234" s="246"/>
      <c r="O234" s="246"/>
      <c r="P234" s="246"/>
      <c r="Q234" s="246"/>
      <c r="R234" s="246"/>
      <c r="S234" s="246"/>
      <c r="T234" s="24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8" t="s">
        <v>161</v>
      </c>
      <c r="AU234" s="248" t="s">
        <v>90</v>
      </c>
      <c r="AV234" s="14" t="s">
        <v>157</v>
      </c>
      <c r="AW234" s="14" t="s">
        <v>42</v>
      </c>
      <c r="AX234" s="14" t="s">
        <v>21</v>
      </c>
      <c r="AY234" s="248" t="s">
        <v>150</v>
      </c>
    </row>
    <row r="235" s="2" customFormat="1" ht="24.15" customHeight="1">
      <c r="A235" s="38"/>
      <c r="B235" s="39"/>
      <c r="C235" s="207" t="s">
        <v>482</v>
      </c>
      <c r="D235" s="207" t="s">
        <v>153</v>
      </c>
      <c r="E235" s="208" t="s">
        <v>1402</v>
      </c>
      <c r="F235" s="209" t="s">
        <v>1403</v>
      </c>
      <c r="G235" s="210" t="s">
        <v>239</v>
      </c>
      <c r="H235" s="211">
        <v>3</v>
      </c>
      <c r="I235" s="212"/>
      <c r="J235" s="213">
        <f>ROUND(I235*H235,2)</f>
        <v>0</v>
      </c>
      <c r="K235" s="214"/>
      <c r="L235" s="44"/>
      <c r="M235" s="215" t="s">
        <v>41</v>
      </c>
      <c r="N235" s="216" t="s">
        <v>52</v>
      </c>
      <c r="O235" s="84"/>
      <c r="P235" s="217">
        <f>O235*H235</f>
        <v>0</v>
      </c>
      <c r="Q235" s="217">
        <v>0</v>
      </c>
      <c r="R235" s="217">
        <f>Q235*H235</f>
        <v>0</v>
      </c>
      <c r="S235" s="217">
        <v>0</v>
      </c>
      <c r="T235" s="21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19" t="s">
        <v>582</v>
      </c>
      <c r="AT235" s="219" t="s">
        <v>153</v>
      </c>
      <c r="AU235" s="219" t="s">
        <v>90</v>
      </c>
      <c r="AY235" s="16" t="s">
        <v>150</v>
      </c>
      <c r="BE235" s="220">
        <f>IF(N235="základní",J235,0)</f>
        <v>0</v>
      </c>
      <c r="BF235" s="220">
        <f>IF(N235="snížená",J235,0)</f>
        <v>0</v>
      </c>
      <c r="BG235" s="220">
        <f>IF(N235="zákl. přenesená",J235,0)</f>
        <v>0</v>
      </c>
      <c r="BH235" s="220">
        <f>IF(N235="sníž. přenesená",J235,0)</f>
        <v>0</v>
      </c>
      <c r="BI235" s="220">
        <f>IF(N235="nulová",J235,0)</f>
        <v>0</v>
      </c>
      <c r="BJ235" s="16" t="s">
        <v>21</v>
      </c>
      <c r="BK235" s="220">
        <f>ROUND(I235*H235,2)</f>
        <v>0</v>
      </c>
      <c r="BL235" s="16" t="s">
        <v>582</v>
      </c>
      <c r="BM235" s="219" t="s">
        <v>1404</v>
      </c>
    </row>
    <row r="236" s="13" customFormat="1">
      <c r="A236" s="13"/>
      <c r="B236" s="226"/>
      <c r="C236" s="227"/>
      <c r="D236" s="228" t="s">
        <v>161</v>
      </c>
      <c r="E236" s="229" t="s">
        <v>41</v>
      </c>
      <c r="F236" s="230" t="s">
        <v>174</v>
      </c>
      <c r="G236" s="227"/>
      <c r="H236" s="231">
        <v>3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7" t="s">
        <v>161</v>
      </c>
      <c r="AU236" s="237" t="s">
        <v>90</v>
      </c>
      <c r="AV236" s="13" t="s">
        <v>90</v>
      </c>
      <c r="AW236" s="13" t="s">
        <v>42</v>
      </c>
      <c r="AX236" s="13" t="s">
        <v>81</v>
      </c>
      <c r="AY236" s="237" t="s">
        <v>150</v>
      </c>
    </row>
    <row r="237" s="14" customFormat="1">
      <c r="A237" s="14"/>
      <c r="B237" s="238"/>
      <c r="C237" s="239"/>
      <c r="D237" s="228" t="s">
        <v>161</v>
      </c>
      <c r="E237" s="240" t="s">
        <v>41</v>
      </c>
      <c r="F237" s="241" t="s">
        <v>167</v>
      </c>
      <c r="G237" s="239"/>
      <c r="H237" s="242">
        <v>3</v>
      </c>
      <c r="I237" s="243"/>
      <c r="J237" s="239"/>
      <c r="K237" s="239"/>
      <c r="L237" s="244"/>
      <c r="M237" s="245"/>
      <c r="N237" s="246"/>
      <c r="O237" s="246"/>
      <c r="P237" s="246"/>
      <c r="Q237" s="246"/>
      <c r="R237" s="246"/>
      <c r="S237" s="246"/>
      <c r="T237" s="24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8" t="s">
        <v>161</v>
      </c>
      <c r="AU237" s="248" t="s">
        <v>90</v>
      </c>
      <c r="AV237" s="14" t="s">
        <v>157</v>
      </c>
      <c r="AW237" s="14" t="s">
        <v>42</v>
      </c>
      <c r="AX237" s="14" t="s">
        <v>21</v>
      </c>
      <c r="AY237" s="248" t="s">
        <v>150</v>
      </c>
    </row>
    <row r="238" s="2" customFormat="1" ht="24.15" customHeight="1">
      <c r="A238" s="38"/>
      <c r="B238" s="39"/>
      <c r="C238" s="207" t="s">
        <v>488</v>
      </c>
      <c r="D238" s="207" t="s">
        <v>153</v>
      </c>
      <c r="E238" s="208" t="s">
        <v>1405</v>
      </c>
      <c r="F238" s="209" t="s">
        <v>1406</v>
      </c>
      <c r="G238" s="210" t="s">
        <v>239</v>
      </c>
      <c r="H238" s="211">
        <v>16</v>
      </c>
      <c r="I238" s="212"/>
      <c r="J238" s="213">
        <f>ROUND(I238*H238,2)</f>
        <v>0</v>
      </c>
      <c r="K238" s="214"/>
      <c r="L238" s="44"/>
      <c r="M238" s="215" t="s">
        <v>41</v>
      </c>
      <c r="N238" s="216" t="s">
        <v>52</v>
      </c>
      <c r="O238" s="84"/>
      <c r="P238" s="217">
        <f>O238*H238</f>
        <v>0</v>
      </c>
      <c r="Q238" s="217">
        <v>0</v>
      </c>
      <c r="R238" s="217">
        <f>Q238*H238</f>
        <v>0</v>
      </c>
      <c r="S238" s="217">
        <v>0</v>
      </c>
      <c r="T238" s="21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9" t="s">
        <v>582</v>
      </c>
      <c r="AT238" s="219" t="s">
        <v>153</v>
      </c>
      <c r="AU238" s="219" t="s">
        <v>90</v>
      </c>
      <c r="AY238" s="16" t="s">
        <v>150</v>
      </c>
      <c r="BE238" s="220">
        <f>IF(N238="základní",J238,0)</f>
        <v>0</v>
      </c>
      <c r="BF238" s="220">
        <f>IF(N238="snížená",J238,0)</f>
        <v>0</v>
      </c>
      <c r="BG238" s="220">
        <f>IF(N238="zákl. přenesená",J238,0)</f>
        <v>0</v>
      </c>
      <c r="BH238" s="220">
        <f>IF(N238="sníž. přenesená",J238,0)</f>
        <v>0</v>
      </c>
      <c r="BI238" s="220">
        <f>IF(N238="nulová",J238,0)</f>
        <v>0</v>
      </c>
      <c r="BJ238" s="16" t="s">
        <v>21</v>
      </c>
      <c r="BK238" s="220">
        <f>ROUND(I238*H238,2)</f>
        <v>0</v>
      </c>
      <c r="BL238" s="16" t="s">
        <v>582</v>
      </c>
      <c r="BM238" s="219" t="s">
        <v>1407</v>
      </c>
    </row>
    <row r="239" s="13" customFormat="1">
      <c r="A239" s="13"/>
      <c r="B239" s="226"/>
      <c r="C239" s="227"/>
      <c r="D239" s="228" t="s">
        <v>161</v>
      </c>
      <c r="E239" s="229" t="s">
        <v>41</v>
      </c>
      <c r="F239" s="230" t="s">
        <v>260</v>
      </c>
      <c r="G239" s="227"/>
      <c r="H239" s="231">
        <v>16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7" t="s">
        <v>161</v>
      </c>
      <c r="AU239" s="237" t="s">
        <v>90</v>
      </c>
      <c r="AV239" s="13" t="s">
        <v>90</v>
      </c>
      <c r="AW239" s="13" t="s">
        <v>42</v>
      </c>
      <c r="AX239" s="13" t="s">
        <v>81</v>
      </c>
      <c r="AY239" s="237" t="s">
        <v>150</v>
      </c>
    </row>
    <row r="240" s="14" customFormat="1">
      <c r="A240" s="14"/>
      <c r="B240" s="238"/>
      <c r="C240" s="239"/>
      <c r="D240" s="228" t="s">
        <v>161</v>
      </c>
      <c r="E240" s="240" t="s">
        <v>41</v>
      </c>
      <c r="F240" s="241" t="s">
        <v>167</v>
      </c>
      <c r="G240" s="239"/>
      <c r="H240" s="242">
        <v>16</v>
      </c>
      <c r="I240" s="243"/>
      <c r="J240" s="239"/>
      <c r="K240" s="239"/>
      <c r="L240" s="244"/>
      <c r="M240" s="245"/>
      <c r="N240" s="246"/>
      <c r="O240" s="246"/>
      <c r="P240" s="246"/>
      <c r="Q240" s="246"/>
      <c r="R240" s="246"/>
      <c r="S240" s="246"/>
      <c r="T240" s="247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8" t="s">
        <v>161</v>
      </c>
      <c r="AU240" s="248" t="s">
        <v>90</v>
      </c>
      <c r="AV240" s="14" t="s">
        <v>157</v>
      </c>
      <c r="AW240" s="14" t="s">
        <v>42</v>
      </c>
      <c r="AX240" s="14" t="s">
        <v>21</v>
      </c>
      <c r="AY240" s="248" t="s">
        <v>150</v>
      </c>
    </row>
    <row r="241" s="2" customFormat="1" ht="16.5" customHeight="1">
      <c r="A241" s="38"/>
      <c r="B241" s="39"/>
      <c r="C241" s="207" t="s">
        <v>495</v>
      </c>
      <c r="D241" s="207" t="s">
        <v>153</v>
      </c>
      <c r="E241" s="208" t="s">
        <v>1408</v>
      </c>
      <c r="F241" s="209" t="s">
        <v>1409</v>
      </c>
      <c r="G241" s="210" t="s">
        <v>239</v>
      </c>
      <c r="H241" s="211">
        <v>2</v>
      </c>
      <c r="I241" s="212"/>
      <c r="J241" s="213">
        <f>ROUND(I241*H241,2)</f>
        <v>0</v>
      </c>
      <c r="K241" s="214"/>
      <c r="L241" s="44"/>
      <c r="M241" s="215" t="s">
        <v>41</v>
      </c>
      <c r="N241" s="216" t="s">
        <v>52</v>
      </c>
      <c r="O241" s="84"/>
      <c r="P241" s="217">
        <f>O241*H241</f>
        <v>0</v>
      </c>
      <c r="Q241" s="217">
        <v>0</v>
      </c>
      <c r="R241" s="217">
        <f>Q241*H241</f>
        <v>0</v>
      </c>
      <c r="S241" s="217">
        <v>0</v>
      </c>
      <c r="T241" s="21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9" t="s">
        <v>582</v>
      </c>
      <c r="AT241" s="219" t="s">
        <v>153</v>
      </c>
      <c r="AU241" s="219" t="s">
        <v>90</v>
      </c>
      <c r="AY241" s="16" t="s">
        <v>150</v>
      </c>
      <c r="BE241" s="220">
        <f>IF(N241="základní",J241,0)</f>
        <v>0</v>
      </c>
      <c r="BF241" s="220">
        <f>IF(N241="snížená",J241,0)</f>
        <v>0</v>
      </c>
      <c r="BG241" s="220">
        <f>IF(N241="zákl. přenesená",J241,0)</f>
        <v>0</v>
      </c>
      <c r="BH241" s="220">
        <f>IF(N241="sníž. přenesená",J241,0)</f>
        <v>0</v>
      </c>
      <c r="BI241" s="220">
        <f>IF(N241="nulová",J241,0)</f>
        <v>0</v>
      </c>
      <c r="BJ241" s="16" t="s">
        <v>21</v>
      </c>
      <c r="BK241" s="220">
        <f>ROUND(I241*H241,2)</f>
        <v>0</v>
      </c>
      <c r="BL241" s="16" t="s">
        <v>582</v>
      </c>
      <c r="BM241" s="219" t="s">
        <v>1410</v>
      </c>
    </row>
    <row r="242" s="13" customFormat="1">
      <c r="A242" s="13"/>
      <c r="B242" s="226"/>
      <c r="C242" s="227"/>
      <c r="D242" s="228" t="s">
        <v>161</v>
      </c>
      <c r="E242" s="229" t="s">
        <v>41</v>
      </c>
      <c r="F242" s="230" t="s">
        <v>90</v>
      </c>
      <c r="G242" s="227"/>
      <c r="H242" s="231">
        <v>2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7" t="s">
        <v>161</v>
      </c>
      <c r="AU242" s="237" t="s">
        <v>90</v>
      </c>
      <c r="AV242" s="13" t="s">
        <v>90</v>
      </c>
      <c r="AW242" s="13" t="s">
        <v>42</v>
      </c>
      <c r="AX242" s="13" t="s">
        <v>81</v>
      </c>
      <c r="AY242" s="237" t="s">
        <v>150</v>
      </c>
    </row>
    <row r="243" s="14" customFormat="1">
      <c r="A243" s="14"/>
      <c r="B243" s="238"/>
      <c r="C243" s="239"/>
      <c r="D243" s="228" t="s">
        <v>161</v>
      </c>
      <c r="E243" s="240" t="s">
        <v>41</v>
      </c>
      <c r="F243" s="241" t="s">
        <v>167</v>
      </c>
      <c r="G243" s="239"/>
      <c r="H243" s="242">
        <v>2</v>
      </c>
      <c r="I243" s="243"/>
      <c r="J243" s="239"/>
      <c r="K243" s="239"/>
      <c r="L243" s="244"/>
      <c r="M243" s="245"/>
      <c r="N243" s="246"/>
      <c r="O243" s="246"/>
      <c r="P243" s="246"/>
      <c r="Q243" s="246"/>
      <c r="R243" s="246"/>
      <c r="S243" s="246"/>
      <c r="T243" s="24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8" t="s">
        <v>161</v>
      </c>
      <c r="AU243" s="248" t="s">
        <v>90</v>
      </c>
      <c r="AV243" s="14" t="s">
        <v>157</v>
      </c>
      <c r="AW243" s="14" t="s">
        <v>42</v>
      </c>
      <c r="AX243" s="14" t="s">
        <v>21</v>
      </c>
      <c r="AY243" s="248" t="s">
        <v>150</v>
      </c>
    </row>
    <row r="244" s="2" customFormat="1" ht="16.5" customHeight="1">
      <c r="A244" s="38"/>
      <c r="B244" s="39"/>
      <c r="C244" s="207" t="s">
        <v>501</v>
      </c>
      <c r="D244" s="207" t="s">
        <v>153</v>
      </c>
      <c r="E244" s="208" t="s">
        <v>1411</v>
      </c>
      <c r="F244" s="209" t="s">
        <v>1412</v>
      </c>
      <c r="G244" s="210" t="s">
        <v>239</v>
      </c>
      <c r="H244" s="211">
        <v>96</v>
      </c>
      <c r="I244" s="212"/>
      <c r="J244" s="213">
        <f>ROUND(I244*H244,2)</f>
        <v>0</v>
      </c>
      <c r="K244" s="214"/>
      <c r="L244" s="44"/>
      <c r="M244" s="215" t="s">
        <v>41</v>
      </c>
      <c r="N244" s="216" t="s">
        <v>52</v>
      </c>
      <c r="O244" s="84"/>
      <c r="P244" s="217">
        <f>O244*H244</f>
        <v>0</v>
      </c>
      <c r="Q244" s="217">
        <v>0</v>
      </c>
      <c r="R244" s="217">
        <f>Q244*H244</f>
        <v>0</v>
      </c>
      <c r="S244" s="217">
        <v>0</v>
      </c>
      <c r="T244" s="21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19" t="s">
        <v>1329</v>
      </c>
      <c r="AT244" s="219" t="s">
        <v>153</v>
      </c>
      <c r="AU244" s="219" t="s">
        <v>90</v>
      </c>
      <c r="AY244" s="16" t="s">
        <v>150</v>
      </c>
      <c r="BE244" s="220">
        <f>IF(N244="základní",J244,0)</f>
        <v>0</v>
      </c>
      <c r="BF244" s="220">
        <f>IF(N244="snížená",J244,0)</f>
        <v>0</v>
      </c>
      <c r="BG244" s="220">
        <f>IF(N244="zákl. přenesená",J244,0)</f>
        <v>0</v>
      </c>
      <c r="BH244" s="220">
        <f>IF(N244="sníž. přenesená",J244,0)</f>
        <v>0</v>
      </c>
      <c r="BI244" s="220">
        <f>IF(N244="nulová",J244,0)</f>
        <v>0</v>
      </c>
      <c r="BJ244" s="16" t="s">
        <v>21</v>
      </c>
      <c r="BK244" s="220">
        <f>ROUND(I244*H244,2)</f>
        <v>0</v>
      </c>
      <c r="BL244" s="16" t="s">
        <v>1329</v>
      </c>
      <c r="BM244" s="219" t="s">
        <v>1413</v>
      </c>
    </row>
    <row r="245" s="13" customFormat="1">
      <c r="A245" s="13"/>
      <c r="B245" s="226"/>
      <c r="C245" s="227"/>
      <c r="D245" s="228" t="s">
        <v>161</v>
      </c>
      <c r="E245" s="229" t="s">
        <v>41</v>
      </c>
      <c r="F245" s="230" t="s">
        <v>781</v>
      </c>
      <c r="G245" s="227"/>
      <c r="H245" s="231">
        <v>96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7" t="s">
        <v>161</v>
      </c>
      <c r="AU245" s="237" t="s">
        <v>90</v>
      </c>
      <c r="AV245" s="13" t="s">
        <v>90</v>
      </c>
      <c r="AW245" s="13" t="s">
        <v>42</v>
      </c>
      <c r="AX245" s="13" t="s">
        <v>81</v>
      </c>
      <c r="AY245" s="237" t="s">
        <v>150</v>
      </c>
    </row>
    <row r="246" s="14" customFormat="1">
      <c r="A246" s="14"/>
      <c r="B246" s="238"/>
      <c r="C246" s="239"/>
      <c r="D246" s="228" t="s">
        <v>161</v>
      </c>
      <c r="E246" s="240" t="s">
        <v>41</v>
      </c>
      <c r="F246" s="241" t="s">
        <v>167</v>
      </c>
      <c r="G246" s="239"/>
      <c r="H246" s="242">
        <v>96</v>
      </c>
      <c r="I246" s="243"/>
      <c r="J246" s="239"/>
      <c r="K246" s="239"/>
      <c r="L246" s="244"/>
      <c r="M246" s="245"/>
      <c r="N246" s="246"/>
      <c r="O246" s="246"/>
      <c r="P246" s="246"/>
      <c r="Q246" s="246"/>
      <c r="R246" s="246"/>
      <c r="S246" s="246"/>
      <c r="T246" s="247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8" t="s">
        <v>161</v>
      </c>
      <c r="AU246" s="248" t="s">
        <v>90</v>
      </c>
      <c r="AV246" s="14" t="s">
        <v>157</v>
      </c>
      <c r="AW246" s="14" t="s">
        <v>42</v>
      </c>
      <c r="AX246" s="14" t="s">
        <v>21</v>
      </c>
      <c r="AY246" s="248" t="s">
        <v>150</v>
      </c>
    </row>
    <row r="247" s="12" customFormat="1" ht="22.8" customHeight="1">
      <c r="A247" s="12"/>
      <c r="B247" s="191"/>
      <c r="C247" s="192"/>
      <c r="D247" s="193" t="s">
        <v>80</v>
      </c>
      <c r="E247" s="205" t="s">
        <v>839</v>
      </c>
      <c r="F247" s="205" t="s">
        <v>1414</v>
      </c>
      <c r="G247" s="192"/>
      <c r="H247" s="192"/>
      <c r="I247" s="195"/>
      <c r="J247" s="206">
        <f>BK247</f>
        <v>0</v>
      </c>
      <c r="K247" s="192"/>
      <c r="L247" s="197"/>
      <c r="M247" s="198"/>
      <c r="N247" s="199"/>
      <c r="O247" s="199"/>
      <c r="P247" s="200">
        <f>SUM(P248:P253)</f>
        <v>0</v>
      </c>
      <c r="Q247" s="199"/>
      <c r="R247" s="200">
        <f>SUM(R248:R253)</f>
        <v>0</v>
      </c>
      <c r="S247" s="199"/>
      <c r="T247" s="201">
        <f>SUM(T248:T253)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2" t="s">
        <v>174</v>
      </c>
      <c r="AT247" s="203" t="s">
        <v>80</v>
      </c>
      <c r="AU247" s="203" t="s">
        <v>21</v>
      </c>
      <c r="AY247" s="202" t="s">
        <v>150</v>
      </c>
      <c r="BK247" s="204">
        <f>SUM(BK248:BK253)</f>
        <v>0</v>
      </c>
    </row>
    <row r="248" s="2" customFormat="1" ht="16.5" customHeight="1">
      <c r="A248" s="38"/>
      <c r="B248" s="39"/>
      <c r="C248" s="207" t="s">
        <v>507</v>
      </c>
      <c r="D248" s="207" t="s">
        <v>153</v>
      </c>
      <c r="E248" s="208" t="s">
        <v>1415</v>
      </c>
      <c r="F248" s="209" t="s">
        <v>1416</v>
      </c>
      <c r="G248" s="210" t="s">
        <v>798</v>
      </c>
      <c r="H248" s="211">
        <v>22</v>
      </c>
      <c r="I248" s="212"/>
      <c r="J248" s="213">
        <f>ROUND(I248*H248,2)</f>
        <v>0</v>
      </c>
      <c r="K248" s="214"/>
      <c r="L248" s="44"/>
      <c r="M248" s="215" t="s">
        <v>41</v>
      </c>
      <c r="N248" s="216" t="s">
        <v>52</v>
      </c>
      <c r="O248" s="84"/>
      <c r="P248" s="217">
        <f>O248*H248</f>
        <v>0</v>
      </c>
      <c r="Q248" s="217">
        <v>0</v>
      </c>
      <c r="R248" s="217">
        <f>Q248*H248</f>
        <v>0</v>
      </c>
      <c r="S248" s="217">
        <v>0</v>
      </c>
      <c r="T248" s="218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19" t="s">
        <v>582</v>
      </c>
      <c r="AT248" s="219" t="s">
        <v>153</v>
      </c>
      <c r="AU248" s="219" t="s">
        <v>90</v>
      </c>
      <c r="AY248" s="16" t="s">
        <v>150</v>
      </c>
      <c r="BE248" s="220">
        <f>IF(N248="základní",J248,0)</f>
        <v>0</v>
      </c>
      <c r="BF248" s="220">
        <f>IF(N248="snížená",J248,0)</f>
        <v>0</v>
      </c>
      <c r="BG248" s="220">
        <f>IF(N248="zákl. přenesená",J248,0)</f>
        <v>0</v>
      </c>
      <c r="BH248" s="220">
        <f>IF(N248="sníž. přenesená",J248,0)</f>
        <v>0</v>
      </c>
      <c r="BI248" s="220">
        <f>IF(N248="nulová",J248,0)</f>
        <v>0</v>
      </c>
      <c r="BJ248" s="16" t="s">
        <v>21</v>
      </c>
      <c r="BK248" s="220">
        <f>ROUND(I248*H248,2)</f>
        <v>0</v>
      </c>
      <c r="BL248" s="16" t="s">
        <v>582</v>
      </c>
      <c r="BM248" s="219" t="s">
        <v>1417</v>
      </c>
    </row>
    <row r="249" s="13" customFormat="1">
      <c r="A249" s="13"/>
      <c r="B249" s="226"/>
      <c r="C249" s="227"/>
      <c r="D249" s="228" t="s">
        <v>161</v>
      </c>
      <c r="E249" s="229" t="s">
        <v>41</v>
      </c>
      <c r="F249" s="230" t="s">
        <v>318</v>
      </c>
      <c r="G249" s="227"/>
      <c r="H249" s="231">
        <v>22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7" t="s">
        <v>161</v>
      </c>
      <c r="AU249" s="237" t="s">
        <v>90</v>
      </c>
      <c r="AV249" s="13" t="s">
        <v>90</v>
      </c>
      <c r="AW249" s="13" t="s">
        <v>42</v>
      </c>
      <c r="AX249" s="13" t="s">
        <v>81</v>
      </c>
      <c r="AY249" s="237" t="s">
        <v>150</v>
      </c>
    </row>
    <row r="250" s="14" customFormat="1">
      <c r="A250" s="14"/>
      <c r="B250" s="238"/>
      <c r="C250" s="239"/>
      <c r="D250" s="228" t="s">
        <v>161</v>
      </c>
      <c r="E250" s="240" t="s">
        <v>41</v>
      </c>
      <c r="F250" s="241" t="s">
        <v>167</v>
      </c>
      <c r="G250" s="239"/>
      <c r="H250" s="242">
        <v>22</v>
      </c>
      <c r="I250" s="243"/>
      <c r="J250" s="239"/>
      <c r="K250" s="239"/>
      <c r="L250" s="244"/>
      <c r="M250" s="245"/>
      <c r="N250" s="246"/>
      <c r="O250" s="246"/>
      <c r="P250" s="246"/>
      <c r="Q250" s="246"/>
      <c r="R250" s="246"/>
      <c r="S250" s="246"/>
      <c r="T250" s="247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8" t="s">
        <v>161</v>
      </c>
      <c r="AU250" s="248" t="s">
        <v>90</v>
      </c>
      <c r="AV250" s="14" t="s">
        <v>157</v>
      </c>
      <c r="AW250" s="14" t="s">
        <v>42</v>
      </c>
      <c r="AX250" s="14" t="s">
        <v>21</v>
      </c>
      <c r="AY250" s="248" t="s">
        <v>150</v>
      </c>
    </row>
    <row r="251" s="2" customFormat="1" ht="24.15" customHeight="1">
      <c r="A251" s="38"/>
      <c r="B251" s="39"/>
      <c r="C251" s="207" t="s">
        <v>516</v>
      </c>
      <c r="D251" s="207" t="s">
        <v>153</v>
      </c>
      <c r="E251" s="208" t="s">
        <v>1418</v>
      </c>
      <c r="F251" s="209" t="s">
        <v>1419</v>
      </c>
      <c r="G251" s="210" t="s">
        <v>798</v>
      </c>
      <c r="H251" s="211">
        <v>16</v>
      </c>
      <c r="I251" s="212"/>
      <c r="J251" s="213">
        <f>ROUND(I251*H251,2)</f>
        <v>0</v>
      </c>
      <c r="K251" s="214"/>
      <c r="L251" s="44"/>
      <c r="M251" s="215" t="s">
        <v>41</v>
      </c>
      <c r="N251" s="216" t="s">
        <v>52</v>
      </c>
      <c r="O251" s="84"/>
      <c r="P251" s="217">
        <f>O251*H251</f>
        <v>0</v>
      </c>
      <c r="Q251" s="217">
        <v>0</v>
      </c>
      <c r="R251" s="217">
        <f>Q251*H251</f>
        <v>0</v>
      </c>
      <c r="S251" s="217">
        <v>0</v>
      </c>
      <c r="T251" s="21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9" t="s">
        <v>582</v>
      </c>
      <c r="AT251" s="219" t="s">
        <v>153</v>
      </c>
      <c r="AU251" s="219" t="s">
        <v>90</v>
      </c>
      <c r="AY251" s="16" t="s">
        <v>150</v>
      </c>
      <c r="BE251" s="220">
        <f>IF(N251="základní",J251,0)</f>
        <v>0</v>
      </c>
      <c r="BF251" s="220">
        <f>IF(N251="snížená",J251,0)</f>
        <v>0</v>
      </c>
      <c r="BG251" s="220">
        <f>IF(N251="zákl. přenesená",J251,0)</f>
        <v>0</v>
      </c>
      <c r="BH251" s="220">
        <f>IF(N251="sníž. přenesená",J251,0)</f>
        <v>0</v>
      </c>
      <c r="BI251" s="220">
        <f>IF(N251="nulová",J251,0)</f>
        <v>0</v>
      </c>
      <c r="BJ251" s="16" t="s">
        <v>21</v>
      </c>
      <c r="BK251" s="220">
        <f>ROUND(I251*H251,2)</f>
        <v>0</v>
      </c>
      <c r="BL251" s="16" t="s">
        <v>582</v>
      </c>
      <c r="BM251" s="219" t="s">
        <v>1420</v>
      </c>
    </row>
    <row r="252" s="13" customFormat="1">
      <c r="A252" s="13"/>
      <c r="B252" s="226"/>
      <c r="C252" s="227"/>
      <c r="D252" s="228" t="s">
        <v>161</v>
      </c>
      <c r="E252" s="229" t="s">
        <v>41</v>
      </c>
      <c r="F252" s="230" t="s">
        <v>260</v>
      </c>
      <c r="G252" s="227"/>
      <c r="H252" s="231">
        <v>16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161</v>
      </c>
      <c r="AU252" s="237" t="s">
        <v>90</v>
      </c>
      <c r="AV252" s="13" t="s">
        <v>90</v>
      </c>
      <c r="AW252" s="13" t="s">
        <v>42</v>
      </c>
      <c r="AX252" s="13" t="s">
        <v>81</v>
      </c>
      <c r="AY252" s="237" t="s">
        <v>150</v>
      </c>
    </row>
    <row r="253" s="14" customFormat="1">
      <c r="A253" s="14"/>
      <c r="B253" s="238"/>
      <c r="C253" s="239"/>
      <c r="D253" s="228" t="s">
        <v>161</v>
      </c>
      <c r="E253" s="240" t="s">
        <v>41</v>
      </c>
      <c r="F253" s="241" t="s">
        <v>167</v>
      </c>
      <c r="G253" s="239"/>
      <c r="H253" s="242">
        <v>16</v>
      </c>
      <c r="I253" s="243"/>
      <c r="J253" s="239"/>
      <c r="K253" s="239"/>
      <c r="L253" s="244"/>
      <c r="M253" s="245"/>
      <c r="N253" s="246"/>
      <c r="O253" s="246"/>
      <c r="P253" s="246"/>
      <c r="Q253" s="246"/>
      <c r="R253" s="246"/>
      <c r="S253" s="246"/>
      <c r="T253" s="24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8" t="s">
        <v>161</v>
      </c>
      <c r="AU253" s="248" t="s">
        <v>90</v>
      </c>
      <c r="AV253" s="14" t="s">
        <v>157</v>
      </c>
      <c r="AW253" s="14" t="s">
        <v>42</v>
      </c>
      <c r="AX253" s="14" t="s">
        <v>21</v>
      </c>
      <c r="AY253" s="248" t="s">
        <v>150</v>
      </c>
    </row>
    <row r="254" s="12" customFormat="1" ht="22.8" customHeight="1">
      <c r="A254" s="12"/>
      <c r="B254" s="191"/>
      <c r="C254" s="192"/>
      <c r="D254" s="193" t="s">
        <v>80</v>
      </c>
      <c r="E254" s="205" t="s">
        <v>846</v>
      </c>
      <c r="F254" s="205" t="s">
        <v>1421</v>
      </c>
      <c r="G254" s="192"/>
      <c r="H254" s="192"/>
      <c r="I254" s="195"/>
      <c r="J254" s="206">
        <f>BK254</f>
        <v>0</v>
      </c>
      <c r="K254" s="192"/>
      <c r="L254" s="197"/>
      <c r="M254" s="198"/>
      <c r="N254" s="199"/>
      <c r="O254" s="199"/>
      <c r="P254" s="200">
        <f>SUM(P255:P441)</f>
        <v>0</v>
      </c>
      <c r="Q254" s="199"/>
      <c r="R254" s="200">
        <f>SUM(R255:R441)</f>
        <v>0</v>
      </c>
      <c r="S254" s="199"/>
      <c r="T254" s="201">
        <f>SUM(T255:T441)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2" t="s">
        <v>174</v>
      </c>
      <c r="AT254" s="203" t="s">
        <v>80</v>
      </c>
      <c r="AU254" s="203" t="s">
        <v>21</v>
      </c>
      <c r="AY254" s="202" t="s">
        <v>150</v>
      </c>
      <c r="BK254" s="204">
        <f>SUM(BK255:BK441)</f>
        <v>0</v>
      </c>
    </row>
    <row r="255" s="2" customFormat="1" ht="16.5" customHeight="1">
      <c r="A255" s="38"/>
      <c r="B255" s="39"/>
      <c r="C255" s="207" t="s">
        <v>521</v>
      </c>
      <c r="D255" s="207" t="s">
        <v>153</v>
      </c>
      <c r="E255" s="208" t="s">
        <v>1422</v>
      </c>
      <c r="F255" s="209" t="s">
        <v>1423</v>
      </c>
      <c r="G255" s="210" t="s">
        <v>239</v>
      </c>
      <c r="H255" s="211">
        <v>8</v>
      </c>
      <c r="I255" s="212"/>
      <c r="J255" s="213">
        <f>ROUND(I255*H255,2)</f>
        <v>0</v>
      </c>
      <c r="K255" s="214"/>
      <c r="L255" s="44"/>
      <c r="M255" s="215" t="s">
        <v>41</v>
      </c>
      <c r="N255" s="216" t="s">
        <v>52</v>
      </c>
      <c r="O255" s="84"/>
      <c r="P255" s="217">
        <f>O255*H255</f>
        <v>0</v>
      </c>
      <c r="Q255" s="217">
        <v>0</v>
      </c>
      <c r="R255" s="217">
        <f>Q255*H255</f>
        <v>0</v>
      </c>
      <c r="S255" s="217">
        <v>0</v>
      </c>
      <c r="T255" s="21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9" t="s">
        <v>582</v>
      </c>
      <c r="AT255" s="219" t="s">
        <v>153</v>
      </c>
      <c r="AU255" s="219" t="s">
        <v>90</v>
      </c>
      <c r="AY255" s="16" t="s">
        <v>150</v>
      </c>
      <c r="BE255" s="220">
        <f>IF(N255="základní",J255,0)</f>
        <v>0</v>
      </c>
      <c r="BF255" s="220">
        <f>IF(N255="snížená",J255,0)</f>
        <v>0</v>
      </c>
      <c r="BG255" s="220">
        <f>IF(N255="zákl. přenesená",J255,0)</f>
        <v>0</v>
      </c>
      <c r="BH255" s="220">
        <f>IF(N255="sníž. přenesená",J255,0)</f>
        <v>0</v>
      </c>
      <c r="BI255" s="220">
        <f>IF(N255="nulová",J255,0)</f>
        <v>0</v>
      </c>
      <c r="BJ255" s="16" t="s">
        <v>21</v>
      </c>
      <c r="BK255" s="220">
        <f>ROUND(I255*H255,2)</f>
        <v>0</v>
      </c>
      <c r="BL255" s="16" t="s">
        <v>582</v>
      </c>
      <c r="BM255" s="219" t="s">
        <v>1424</v>
      </c>
    </row>
    <row r="256" s="13" customFormat="1">
      <c r="A256" s="13"/>
      <c r="B256" s="226"/>
      <c r="C256" s="227"/>
      <c r="D256" s="228" t="s">
        <v>161</v>
      </c>
      <c r="E256" s="229" t="s">
        <v>41</v>
      </c>
      <c r="F256" s="230" t="s">
        <v>212</v>
      </c>
      <c r="G256" s="227"/>
      <c r="H256" s="231">
        <v>8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7" t="s">
        <v>161</v>
      </c>
      <c r="AU256" s="237" t="s">
        <v>90</v>
      </c>
      <c r="AV256" s="13" t="s">
        <v>90</v>
      </c>
      <c r="AW256" s="13" t="s">
        <v>42</v>
      </c>
      <c r="AX256" s="13" t="s">
        <v>81</v>
      </c>
      <c r="AY256" s="237" t="s">
        <v>150</v>
      </c>
    </row>
    <row r="257" s="14" customFormat="1">
      <c r="A257" s="14"/>
      <c r="B257" s="238"/>
      <c r="C257" s="239"/>
      <c r="D257" s="228" t="s">
        <v>161</v>
      </c>
      <c r="E257" s="240" t="s">
        <v>41</v>
      </c>
      <c r="F257" s="241" t="s">
        <v>167</v>
      </c>
      <c r="G257" s="239"/>
      <c r="H257" s="242">
        <v>8</v>
      </c>
      <c r="I257" s="243"/>
      <c r="J257" s="239"/>
      <c r="K257" s="239"/>
      <c r="L257" s="244"/>
      <c r="M257" s="245"/>
      <c r="N257" s="246"/>
      <c r="O257" s="246"/>
      <c r="P257" s="246"/>
      <c r="Q257" s="246"/>
      <c r="R257" s="246"/>
      <c r="S257" s="246"/>
      <c r="T257" s="24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8" t="s">
        <v>161</v>
      </c>
      <c r="AU257" s="248" t="s">
        <v>90</v>
      </c>
      <c r="AV257" s="14" t="s">
        <v>157</v>
      </c>
      <c r="AW257" s="14" t="s">
        <v>42</v>
      </c>
      <c r="AX257" s="14" t="s">
        <v>21</v>
      </c>
      <c r="AY257" s="248" t="s">
        <v>150</v>
      </c>
    </row>
    <row r="258" s="2" customFormat="1" ht="16.5" customHeight="1">
      <c r="A258" s="38"/>
      <c r="B258" s="39"/>
      <c r="C258" s="207" t="s">
        <v>527</v>
      </c>
      <c r="D258" s="207" t="s">
        <v>153</v>
      </c>
      <c r="E258" s="208" t="s">
        <v>1425</v>
      </c>
      <c r="F258" s="209" t="s">
        <v>1426</v>
      </c>
      <c r="G258" s="210" t="s">
        <v>239</v>
      </c>
      <c r="H258" s="211">
        <v>13</v>
      </c>
      <c r="I258" s="212"/>
      <c r="J258" s="213">
        <f>ROUND(I258*H258,2)</f>
        <v>0</v>
      </c>
      <c r="K258" s="214"/>
      <c r="L258" s="44"/>
      <c r="M258" s="215" t="s">
        <v>41</v>
      </c>
      <c r="N258" s="216" t="s">
        <v>52</v>
      </c>
      <c r="O258" s="84"/>
      <c r="P258" s="217">
        <f>O258*H258</f>
        <v>0</v>
      </c>
      <c r="Q258" s="217">
        <v>0</v>
      </c>
      <c r="R258" s="217">
        <f>Q258*H258</f>
        <v>0</v>
      </c>
      <c r="S258" s="217">
        <v>0</v>
      </c>
      <c r="T258" s="21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19" t="s">
        <v>582</v>
      </c>
      <c r="AT258" s="219" t="s">
        <v>153</v>
      </c>
      <c r="AU258" s="219" t="s">
        <v>90</v>
      </c>
      <c r="AY258" s="16" t="s">
        <v>150</v>
      </c>
      <c r="BE258" s="220">
        <f>IF(N258="základní",J258,0)</f>
        <v>0</v>
      </c>
      <c r="BF258" s="220">
        <f>IF(N258="snížená",J258,0)</f>
        <v>0</v>
      </c>
      <c r="BG258" s="220">
        <f>IF(N258="zákl. přenesená",J258,0)</f>
        <v>0</v>
      </c>
      <c r="BH258" s="220">
        <f>IF(N258="sníž. přenesená",J258,0)</f>
        <v>0</v>
      </c>
      <c r="BI258" s="220">
        <f>IF(N258="nulová",J258,0)</f>
        <v>0</v>
      </c>
      <c r="BJ258" s="16" t="s">
        <v>21</v>
      </c>
      <c r="BK258" s="220">
        <f>ROUND(I258*H258,2)</f>
        <v>0</v>
      </c>
      <c r="BL258" s="16" t="s">
        <v>582</v>
      </c>
      <c r="BM258" s="219" t="s">
        <v>1427</v>
      </c>
    </row>
    <row r="259" s="13" customFormat="1">
      <c r="A259" s="13"/>
      <c r="B259" s="226"/>
      <c r="C259" s="227"/>
      <c r="D259" s="228" t="s">
        <v>161</v>
      </c>
      <c r="E259" s="229" t="s">
        <v>41</v>
      </c>
      <c r="F259" s="230" t="s">
        <v>243</v>
      </c>
      <c r="G259" s="227"/>
      <c r="H259" s="231">
        <v>13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7" t="s">
        <v>161</v>
      </c>
      <c r="AU259" s="237" t="s">
        <v>90</v>
      </c>
      <c r="AV259" s="13" t="s">
        <v>90</v>
      </c>
      <c r="AW259" s="13" t="s">
        <v>42</v>
      </c>
      <c r="AX259" s="13" t="s">
        <v>81</v>
      </c>
      <c r="AY259" s="237" t="s">
        <v>150</v>
      </c>
    </row>
    <row r="260" s="14" customFormat="1">
      <c r="A260" s="14"/>
      <c r="B260" s="238"/>
      <c r="C260" s="239"/>
      <c r="D260" s="228" t="s">
        <v>161</v>
      </c>
      <c r="E260" s="240" t="s">
        <v>41</v>
      </c>
      <c r="F260" s="241" t="s">
        <v>167</v>
      </c>
      <c r="G260" s="239"/>
      <c r="H260" s="242">
        <v>13</v>
      </c>
      <c r="I260" s="243"/>
      <c r="J260" s="239"/>
      <c r="K260" s="239"/>
      <c r="L260" s="244"/>
      <c r="M260" s="245"/>
      <c r="N260" s="246"/>
      <c r="O260" s="246"/>
      <c r="P260" s="246"/>
      <c r="Q260" s="246"/>
      <c r="R260" s="246"/>
      <c r="S260" s="246"/>
      <c r="T260" s="24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8" t="s">
        <v>161</v>
      </c>
      <c r="AU260" s="248" t="s">
        <v>90</v>
      </c>
      <c r="AV260" s="14" t="s">
        <v>157</v>
      </c>
      <c r="AW260" s="14" t="s">
        <v>42</v>
      </c>
      <c r="AX260" s="14" t="s">
        <v>21</v>
      </c>
      <c r="AY260" s="248" t="s">
        <v>150</v>
      </c>
    </row>
    <row r="261" s="2" customFormat="1" ht="16.5" customHeight="1">
      <c r="A261" s="38"/>
      <c r="B261" s="39"/>
      <c r="C261" s="207" t="s">
        <v>534</v>
      </c>
      <c r="D261" s="207" t="s">
        <v>153</v>
      </c>
      <c r="E261" s="208" t="s">
        <v>1428</v>
      </c>
      <c r="F261" s="209" t="s">
        <v>1429</v>
      </c>
      <c r="G261" s="210" t="s">
        <v>239</v>
      </c>
      <c r="H261" s="211">
        <v>1</v>
      </c>
      <c r="I261" s="212"/>
      <c r="J261" s="213">
        <f>ROUND(I261*H261,2)</f>
        <v>0</v>
      </c>
      <c r="K261" s="214"/>
      <c r="L261" s="44"/>
      <c r="M261" s="215" t="s">
        <v>41</v>
      </c>
      <c r="N261" s="216" t="s">
        <v>52</v>
      </c>
      <c r="O261" s="84"/>
      <c r="P261" s="217">
        <f>O261*H261</f>
        <v>0</v>
      </c>
      <c r="Q261" s="217">
        <v>0</v>
      </c>
      <c r="R261" s="217">
        <f>Q261*H261</f>
        <v>0</v>
      </c>
      <c r="S261" s="217">
        <v>0</v>
      </c>
      <c r="T261" s="21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19" t="s">
        <v>582</v>
      </c>
      <c r="AT261" s="219" t="s">
        <v>153</v>
      </c>
      <c r="AU261" s="219" t="s">
        <v>90</v>
      </c>
      <c r="AY261" s="16" t="s">
        <v>150</v>
      </c>
      <c r="BE261" s="220">
        <f>IF(N261="základní",J261,0)</f>
        <v>0</v>
      </c>
      <c r="BF261" s="220">
        <f>IF(N261="snížená",J261,0)</f>
        <v>0</v>
      </c>
      <c r="BG261" s="220">
        <f>IF(N261="zákl. přenesená",J261,0)</f>
        <v>0</v>
      </c>
      <c r="BH261" s="220">
        <f>IF(N261="sníž. přenesená",J261,0)</f>
        <v>0</v>
      </c>
      <c r="BI261" s="220">
        <f>IF(N261="nulová",J261,0)</f>
        <v>0</v>
      </c>
      <c r="BJ261" s="16" t="s">
        <v>21</v>
      </c>
      <c r="BK261" s="220">
        <f>ROUND(I261*H261,2)</f>
        <v>0</v>
      </c>
      <c r="BL261" s="16" t="s">
        <v>582</v>
      </c>
      <c r="BM261" s="219" t="s">
        <v>1430</v>
      </c>
    </row>
    <row r="262" s="13" customFormat="1">
      <c r="A262" s="13"/>
      <c r="B262" s="226"/>
      <c r="C262" s="227"/>
      <c r="D262" s="228" t="s">
        <v>161</v>
      </c>
      <c r="E262" s="229" t="s">
        <v>41</v>
      </c>
      <c r="F262" s="230" t="s">
        <v>21</v>
      </c>
      <c r="G262" s="227"/>
      <c r="H262" s="231">
        <v>1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7" t="s">
        <v>161</v>
      </c>
      <c r="AU262" s="237" t="s">
        <v>90</v>
      </c>
      <c r="AV262" s="13" t="s">
        <v>90</v>
      </c>
      <c r="AW262" s="13" t="s">
        <v>42</v>
      </c>
      <c r="AX262" s="13" t="s">
        <v>81</v>
      </c>
      <c r="AY262" s="237" t="s">
        <v>150</v>
      </c>
    </row>
    <row r="263" s="14" customFormat="1">
      <c r="A263" s="14"/>
      <c r="B263" s="238"/>
      <c r="C263" s="239"/>
      <c r="D263" s="228" t="s">
        <v>161</v>
      </c>
      <c r="E263" s="240" t="s">
        <v>41</v>
      </c>
      <c r="F263" s="241" t="s">
        <v>167</v>
      </c>
      <c r="G263" s="239"/>
      <c r="H263" s="242">
        <v>1</v>
      </c>
      <c r="I263" s="243"/>
      <c r="J263" s="239"/>
      <c r="K263" s="239"/>
      <c r="L263" s="244"/>
      <c r="M263" s="245"/>
      <c r="N263" s="246"/>
      <c r="O263" s="246"/>
      <c r="P263" s="246"/>
      <c r="Q263" s="246"/>
      <c r="R263" s="246"/>
      <c r="S263" s="246"/>
      <c r="T263" s="247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8" t="s">
        <v>161</v>
      </c>
      <c r="AU263" s="248" t="s">
        <v>90</v>
      </c>
      <c r="AV263" s="14" t="s">
        <v>157</v>
      </c>
      <c r="AW263" s="14" t="s">
        <v>42</v>
      </c>
      <c r="AX263" s="14" t="s">
        <v>21</v>
      </c>
      <c r="AY263" s="248" t="s">
        <v>150</v>
      </c>
    </row>
    <row r="264" s="2" customFormat="1" ht="16.5" customHeight="1">
      <c r="A264" s="38"/>
      <c r="B264" s="39"/>
      <c r="C264" s="207" t="s">
        <v>540</v>
      </c>
      <c r="D264" s="207" t="s">
        <v>153</v>
      </c>
      <c r="E264" s="208" t="s">
        <v>1431</v>
      </c>
      <c r="F264" s="209" t="s">
        <v>1432</v>
      </c>
      <c r="G264" s="210" t="s">
        <v>239</v>
      </c>
      <c r="H264" s="211">
        <v>3</v>
      </c>
      <c r="I264" s="212"/>
      <c r="J264" s="213">
        <f>ROUND(I264*H264,2)</f>
        <v>0</v>
      </c>
      <c r="K264" s="214"/>
      <c r="L264" s="44"/>
      <c r="M264" s="215" t="s">
        <v>41</v>
      </c>
      <c r="N264" s="216" t="s">
        <v>52</v>
      </c>
      <c r="O264" s="84"/>
      <c r="P264" s="217">
        <f>O264*H264</f>
        <v>0</v>
      </c>
      <c r="Q264" s="217">
        <v>0</v>
      </c>
      <c r="R264" s="217">
        <f>Q264*H264</f>
        <v>0</v>
      </c>
      <c r="S264" s="217">
        <v>0</v>
      </c>
      <c r="T264" s="21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19" t="s">
        <v>582</v>
      </c>
      <c r="AT264" s="219" t="s">
        <v>153</v>
      </c>
      <c r="AU264" s="219" t="s">
        <v>90</v>
      </c>
      <c r="AY264" s="16" t="s">
        <v>150</v>
      </c>
      <c r="BE264" s="220">
        <f>IF(N264="základní",J264,0)</f>
        <v>0</v>
      </c>
      <c r="BF264" s="220">
        <f>IF(N264="snížená",J264,0)</f>
        <v>0</v>
      </c>
      <c r="BG264" s="220">
        <f>IF(N264="zákl. přenesená",J264,0)</f>
        <v>0</v>
      </c>
      <c r="BH264" s="220">
        <f>IF(N264="sníž. přenesená",J264,0)</f>
        <v>0</v>
      </c>
      <c r="BI264" s="220">
        <f>IF(N264="nulová",J264,0)</f>
        <v>0</v>
      </c>
      <c r="BJ264" s="16" t="s">
        <v>21</v>
      </c>
      <c r="BK264" s="220">
        <f>ROUND(I264*H264,2)</f>
        <v>0</v>
      </c>
      <c r="BL264" s="16" t="s">
        <v>582</v>
      </c>
      <c r="BM264" s="219" t="s">
        <v>1433</v>
      </c>
    </row>
    <row r="265" s="13" customFormat="1">
      <c r="A265" s="13"/>
      <c r="B265" s="226"/>
      <c r="C265" s="227"/>
      <c r="D265" s="228" t="s">
        <v>161</v>
      </c>
      <c r="E265" s="229" t="s">
        <v>41</v>
      </c>
      <c r="F265" s="230" t="s">
        <v>174</v>
      </c>
      <c r="G265" s="227"/>
      <c r="H265" s="231">
        <v>3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161</v>
      </c>
      <c r="AU265" s="237" t="s">
        <v>90</v>
      </c>
      <c r="AV265" s="13" t="s">
        <v>90</v>
      </c>
      <c r="AW265" s="13" t="s">
        <v>42</v>
      </c>
      <c r="AX265" s="13" t="s">
        <v>81</v>
      </c>
      <c r="AY265" s="237" t="s">
        <v>150</v>
      </c>
    </row>
    <row r="266" s="14" customFormat="1">
      <c r="A266" s="14"/>
      <c r="B266" s="238"/>
      <c r="C266" s="239"/>
      <c r="D266" s="228" t="s">
        <v>161</v>
      </c>
      <c r="E266" s="240" t="s">
        <v>41</v>
      </c>
      <c r="F266" s="241" t="s">
        <v>167</v>
      </c>
      <c r="G266" s="239"/>
      <c r="H266" s="242">
        <v>3</v>
      </c>
      <c r="I266" s="243"/>
      <c r="J266" s="239"/>
      <c r="K266" s="239"/>
      <c r="L266" s="244"/>
      <c r="M266" s="245"/>
      <c r="N266" s="246"/>
      <c r="O266" s="246"/>
      <c r="P266" s="246"/>
      <c r="Q266" s="246"/>
      <c r="R266" s="246"/>
      <c r="S266" s="246"/>
      <c r="T266" s="24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8" t="s">
        <v>161</v>
      </c>
      <c r="AU266" s="248" t="s">
        <v>90</v>
      </c>
      <c r="AV266" s="14" t="s">
        <v>157</v>
      </c>
      <c r="AW266" s="14" t="s">
        <v>42</v>
      </c>
      <c r="AX266" s="14" t="s">
        <v>21</v>
      </c>
      <c r="AY266" s="248" t="s">
        <v>150</v>
      </c>
    </row>
    <row r="267" s="2" customFormat="1" ht="16.5" customHeight="1">
      <c r="A267" s="38"/>
      <c r="B267" s="39"/>
      <c r="C267" s="207" t="s">
        <v>546</v>
      </c>
      <c r="D267" s="207" t="s">
        <v>153</v>
      </c>
      <c r="E267" s="208" t="s">
        <v>1434</v>
      </c>
      <c r="F267" s="209" t="s">
        <v>1435</v>
      </c>
      <c r="G267" s="210" t="s">
        <v>239</v>
      </c>
      <c r="H267" s="211">
        <v>4</v>
      </c>
      <c r="I267" s="212"/>
      <c r="J267" s="213">
        <f>ROUND(I267*H267,2)</f>
        <v>0</v>
      </c>
      <c r="K267" s="214"/>
      <c r="L267" s="44"/>
      <c r="M267" s="215" t="s">
        <v>41</v>
      </c>
      <c r="N267" s="216" t="s">
        <v>52</v>
      </c>
      <c r="O267" s="84"/>
      <c r="P267" s="217">
        <f>O267*H267</f>
        <v>0</v>
      </c>
      <c r="Q267" s="217">
        <v>0</v>
      </c>
      <c r="R267" s="217">
        <f>Q267*H267</f>
        <v>0</v>
      </c>
      <c r="S267" s="217">
        <v>0</v>
      </c>
      <c r="T267" s="218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9" t="s">
        <v>582</v>
      </c>
      <c r="AT267" s="219" t="s">
        <v>153</v>
      </c>
      <c r="AU267" s="219" t="s">
        <v>90</v>
      </c>
      <c r="AY267" s="16" t="s">
        <v>150</v>
      </c>
      <c r="BE267" s="220">
        <f>IF(N267="základní",J267,0)</f>
        <v>0</v>
      </c>
      <c r="BF267" s="220">
        <f>IF(N267="snížená",J267,0)</f>
        <v>0</v>
      </c>
      <c r="BG267" s="220">
        <f>IF(N267="zákl. přenesená",J267,0)</f>
        <v>0</v>
      </c>
      <c r="BH267" s="220">
        <f>IF(N267="sníž. přenesená",J267,0)</f>
        <v>0</v>
      </c>
      <c r="BI267" s="220">
        <f>IF(N267="nulová",J267,0)</f>
        <v>0</v>
      </c>
      <c r="BJ267" s="16" t="s">
        <v>21</v>
      </c>
      <c r="BK267" s="220">
        <f>ROUND(I267*H267,2)</f>
        <v>0</v>
      </c>
      <c r="BL267" s="16" t="s">
        <v>582</v>
      </c>
      <c r="BM267" s="219" t="s">
        <v>1436</v>
      </c>
    </row>
    <row r="268" s="13" customFormat="1">
      <c r="A268" s="13"/>
      <c r="B268" s="226"/>
      <c r="C268" s="227"/>
      <c r="D268" s="228" t="s">
        <v>161</v>
      </c>
      <c r="E268" s="229" t="s">
        <v>41</v>
      </c>
      <c r="F268" s="230" t="s">
        <v>157</v>
      </c>
      <c r="G268" s="227"/>
      <c r="H268" s="231">
        <v>4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7" t="s">
        <v>161</v>
      </c>
      <c r="AU268" s="237" t="s">
        <v>90</v>
      </c>
      <c r="AV268" s="13" t="s">
        <v>90</v>
      </c>
      <c r="AW268" s="13" t="s">
        <v>42</v>
      </c>
      <c r="AX268" s="13" t="s">
        <v>81</v>
      </c>
      <c r="AY268" s="237" t="s">
        <v>150</v>
      </c>
    </row>
    <row r="269" s="14" customFormat="1">
      <c r="A269" s="14"/>
      <c r="B269" s="238"/>
      <c r="C269" s="239"/>
      <c r="D269" s="228" t="s">
        <v>161</v>
      </c>
      <c r="E269" s="240" t="s">
        <v>41</v>
      </c>
      <c r="F269" s="241" t="s">
        <v>167</v>
      </c>
      <c r="G269" s="239"/>
      <c r="H269" s="242">
        <v>4</v>
      </c>
      <c r="I269" s="243"/>
      <c r="J269" s="239"/>
      <c r="K269" s="239"/>
      <c r="L269" s="244"/>
      <c r="M269" s="245"/>
      <c r="N269" s="246"/>
      <c r="O269" s="246"/>
      <c r="P269" s="246"/>
      <c r="Q269" s="246"/>
      <c r="R269" s="246"/>
      <c r="S269" s="246"/>
      <c r="T269" s="247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8" t="s">
        <v>161</v>
      </c>
      <c r="AU269" s="248" t="s">
        <v>90</v>
      </c>
      <c r="AV269" s="14" t="s">
        <v>157</v>
      </c>
      <c r="AW269" s="14" t="s">
        <v>42</v>
      </c>
      <c r="AX269" s="14" t="s">
        <v>21</v>
      </c>
      <c r="AY269" s="248" t="s">
        <v>150</v>
      </c>
    </row>
    <row r="270" s="2" customFormat="1" ht="16.5" customHeight="1">
      <c r="A270" s="38"/>
      <c r="B270" s="39"/>
      <c r="C270" s="207" t="s">
        <v>551</v>
      </c>
      <c r="D270" s="207" t="s">
        <v>153</v>
      </c>
      <c r="E270" s="208" t="s">
        <v>1437</v>
      </c>
      <c r="F270" s="209" t="s">
        <v>1438</v>
      </c>
      <c r="G270" s="210" t="s">
        <v>239</v>
      </c>
      <c r="H270" s="211">
        <v>16</v>
      </c>
      <c r="I270" s="212"/>
      <c r="J270" s="213">
        <f>ROUND(I270*H270,2)</f>
        <v>0</v>
      </c>
      <c r="K270" s="214"/>
      <c r="L270" s="44"/>
      <c r="M270" s="215" t="s">
        <v>41</v>
      </c>
      <c r="N270" s="216" t="s">
        <v>52</v>
      </c>
      <c r="O270" s="84"/>
      <c r="P270" s="217">
        <f>O270*H270</f>
        <v>0</v>
      </c>
      <c r="Q270" s="217">
        <v>0</v>
      </c>
      <c r="R270" s="217">
        <f>Q270*H270</f>
        <v>0</v>
      </c>
      <c r="S270" s="217">
        <v>0</v>
      </c>
      <c r="T270" s="21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9" t="s">
        <v>582</v>
      </c>
      <c r="AT270" s="219" t="s">
        <v>153</v>
      </c>
      <c r="AU270" s="219" t="s">
        <v>90</v>
      </c>
      <c r="AY270" s="16" t="s">
        <v>150</v>
      </c>
      <c r="BE270" s="220">
        <f>IF(N270="základní",J270,0)</f>
        <v>0</v>
      </c>
      <c r="BF270" s="220">
        <f>IF(N270="snížená",J270,0)</f>
        <v>0</v>
      </c>
      <c r="BG270" s="220">
        <f>IF(N270="zákl. přenesená",J270,0)</f>
        <v>0</v>
      </c>
      <c r="BH270" s="220">
        <f>IF(N270="sníž. přenesená",J270,0)</f>
        <v>0</v>
      </c>
      <c r="BI270" s="220">
        <f>IF(N270="nulová",J270,0)</f>
        <v>0</v>
      </c>
      <c r="BJ270" s="16" t="s">
        <v>21</v>
      </c>
      <c r="BK270" s="220">
        <f>ROUND(I270*H270,2)</f>
        <v>0</v>
      </c>
      <c r="BL270" s="16" t="s">
        <v>582</v>
      </c>
      <c r="BM270" s="219" t="s">
        <v>1439</v>
      </c>
    </row>
    <row r="271" s="13" customFormat="1">
      <c r="A271" s="13"/>
      <c r="B271" s="226"/>
      <c r="C271" s="227"/>
      <c r="D271" s="228" t="s">
        <v>161</v>
      </c>
      <c r="E271" s="229" t="s">
        <v>41</v>
      </c>
      <c r="F271" s="230" t="s">
        <v>260</v>
      </c>
      <c r="G271" s="227"/>
      <c r="H271" s="231">
        <v>16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7" t="s">
        <v>161</v>
      </c>
      <c r="AU271" s="237" t="s">
        <v>90</v>
      </c>
      <c r="AV271" s="13" t="s">
        <v>90</v>
      </c>
      <c r="AW271" s="13" t="s">
        <v>42</v>
      </c>
      <c r="AX271" s="13" t="s">
        <v>81</v>
      </c>
      <c r="AY271" s="237" t="s">
        <v>150</v>
      </c>
    </row>
    <row r="272" s="14" customFormat="1">
      <c r="A272" s="14"/>
      <c r="B272" s="238"/>
      <c r="C272" s="239"/>
      <c r="D272" s="228" t="s">
        <v>161</v>
      </c>
      <c r="E272" s="240" t="s">
        <v>41</v>
      </c>
      <c r="F272" s="241" t="s">
        <v>167</v>
      </c>
      <c r="G272" s="239"/>
      <c r="H272" s="242">
        <v>16</v>
      </c>
      <c r="I272" s="243"/>
      <c r="J272" s="239"/>
      <c r="K272" s="239"/>
      <c r="L272" s="244"/>
      <c r="M272" s="245"/>
      <c r="N272" s="246"/>
      <c r="O272" s="246"/>
      <c r="P272" s="246"/>
      <c r="Q272" s="246"/>
      <c r="R272" s="246"/>
      <c r="S272" s="246"/>
      <c r="T272" s="247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8" t="s">
        <v>161</v>
      </c>
      <c r="AU272" s="248" t="s">
        <v>90</v>
      </c>
      <c r="AV272" s="14" t="s">
        <v>157</v>
      </c>
      <c r="AW272" s="14" t="s">
        <v>42</v>
      </c>
      <c r="AX272" s="14" t="s">
        <v>21</v>
      </c>
      <c r="AY272" s="248" t="s">
        <v>150</v>
      </c>
    </row>
    <row r="273" s="2" customFormat="1" ht="16.5" customHeight="1">
      <c r="A273" s="38"/>
      <c r="B273" s="39"/>
      <c r="C273" s="207" t="s">
        <v>556</v>
      </c>
      <c r="D273" s="207" t="s">
        <v>153</v>
      </c>
      <c r="E273" s="208" t="s">
        <v>1440</v>
      </c>
      <c r="F273" s="209" t="s">
        <v>1438</v>
      </c>
      <c r="G273" s="210" t="s">
        <v>239</v>
      </c>
      <c r="H273" s="211">
        <v>7</v>
      </c>
      <c r="I273" s="212"/>
      <c r="J273" s="213">
        <f>ROUND(I273*H273,2)</f>
        <v>0</v>
      </c>
      <c r="K273" s="214"/>
      <c r="L273" s="44"/>
      <c r="M273" s="215" t="s">
        <v>41</v>
      </c>
      <c r="N273" s="216" t="s">
        <v>52</v>
      </c>
      <c r="O273" s="84"/>
      <c r="P273" s="217">
        <f>O273*H273</f>
        <v>0</v>
      </c>
      <c r="Q273" s="217">
        <v>0</v>
      </c>
      <c r="R273" s="217">
        <f>Q273*H273</f>
        <v>0</v>
      </c>
      <c r="S273" s="217">
        <v>0</v>
      </c>
      <c r="T273" s="21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19" t="s">
        <v>1329</v>
      </c>
      <c r="AT273" s="219" t="s">
        <v>153</v>
      </c>
      <c r="AU273" s="219" t="s">
        <v>90</v>
      </c>
      <c r="AY273" s="16" t="s">
        <v>150</v>
      </c>
      <c r="BE273" s="220">
        <f>IF(N273="základní",J273,0)</f>
        <v>0</v>
      </c>
      <c r="BF273" s="220">
        <f>IF(N273="snížená",J273,0)</f>
        <v>0</v>
      </c>
      <c r="BG273" s="220">
        <f>IF(N273="zákl. přenesená",J273,0)</f>
        <v>0</v>
      </c>
      <c r="BH273" s="220">
        <f>IF(N273="sníž. přenesená",J273,0)</f>
        <v>0</v>
      </c>
      <c r="BI273" s="220">
        <f>IF(N273="nulová",J273,0)</f>
        <v>0</v>
      </c>
      <c r="BJ273" s="16" t="s">
        <v>21</v>
      </c>
      <c r="BK273" s="220">
        <f>ROUND(I273*H273,2)</f>
        <v>0</v>
      </c>
      <c r="BL273" s="16" t="s">
        <v>1329</v>
      </c>
      <c r="BM273" s="219" t="s">
        <v>1441</v>
      </c>
    </row>
    <row r="274" s="13" customFormat="1">
      <c r="A274" s="13"/>
      <c r="B274" s="226"/>
      <c r="C274" s="227"/>
      <c r="D274" s="228" t="s">
        <v>161</v>
      </c>
      <c r="E274" s="229" t="s">
        <v>41</v>
      </c>
      <c r="F274" s="230" t="s">
        <v>205</v>
      </c>
      <c r="G274" s="227"/>
      <c r="H274" s="231">
        <v>7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7" t="s">
        <v>161</v>
      </c>
      <c r="AU274" s="237" t="s">
        <v>90</v>
      </c>
      <c r="AV274" s="13" t="s">
        <v>90</v>
      </c>
      <c r="AW274" s="13" t="s">
        <v>42</v>
      </c>
      <c r="AX274" s="13" t="s">
        <v>81</v>
      </c>
      <c r="AY274" s="237" t="s">
        <v>150</v>
      </c>
    </row>
    <row r="275" s="14" customFormat="1">
      <c r="A275" s="14"/>
      <c r="B275" s="238"/>
      <c r="C275" s="239"/>
      <c r="D275" s="228" t="s">
        <v>161</v>
      </c>
      <c r="E275" s="240" t="s">
        <v>41</v>
      </c>
      <c r="F275" s="241" t="s">
        <v>167</v>
      </c>
      <c r="G275" s="239"/>
      <c r="H275" s="242">
        <v>7</v>
      </c>
      <c r="I275" s="243"/>
      <c r="J275" s="239"/>
      <c r="K275" s="239"/>
      <c r="L275" s="244"/>
      <c r="M275" s="245"/>
      <c r="N275" s="246"/>
      <c r="O275" s="246"/>
      <c r="P275" s="246"/>
      <c r="Q275" s="246"/>
      <c r="R275" s="246"/>
      <c r="S275" s="246"/>
      <c r="T275" s="247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8" t="s">
        <v>161</v>
      </c>
      <c r="AU275" s="248" t="s">
        <v>90</v>
      </c>
      <c r="AV275" s="14" t="s">
        <v>157</v>
      </c>
      <c r="AW275" s="14" t="s">
        <v>42</v>
      </c>
      <c r="AX275" s="14" t="s">
        <v>21</v>
      </c>
      <c r="AY275" s="248" t="s">
        <v>150</v>
      </c>
    </row>
    <row r="276" s="2" customFormat="1" ht="16.5" customHeight="1">
      <c r="A276" s="38"/>
      <c r="B276" s="39"/>
      <c r="C276" s="207" t="s">
        <v>562</v>
      </c>
      <c r="D276" s="207" t="s">
        <v>153</v>
      </c>
      <c r="E276" s="208" t="s">
        <v>1442</v>
      </c>
      <c r="F276" s="209" t="s">
        <v>1443</v>
      </c>
      <c r="G276" s="210" t="s">
        <v>239</v>
      </c>
      <c r="H276" s="211">
        <v>5</v>
      </c>
      <c r="I276" s="212"/>
      <c r="J276" s="213">
        <f>ROUND(I276*H276,2)</f>
        <v>0</v>
      </c>
      <c r="K276" s="214"/>
      <c r="L276" s="44"/>
      <c r="M276" s="215" t="s">
        <v>41</v>
      </c>
      <c r="N276" s="216" t="s">
        <v>52</v>
      </c>
      <c r="O276" s="84"/>
      <c r="P276" s="217">
        <f>O276*H276</f>
        <v>0</v>
      </c>
      <c r="Q276" s="217">
        <v>0</v>
      </c>
      <c r="R276" s="217">
        <f>Q276*H276</f>
        <v>0</v>
      </c>
      <c r="S276" s="217">
        <v>0</v>
      </c>
      <c r="T276" s="21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19" t="s">
        <v>582</v>
      </c>
      <c r="AT276" s="219" t="s">
        <v>153</v>
      </c>
      <c r="AU276" s="219" t="s">
        <v>90</v>
      </c>
      <c r="AY276" s="16" t="s">
        <v>150</v>
      </c>
      <c r="BE276" s="220">
        <f>IF(N276="základní",J276,0)</f>
        <v>0</v>
      </c>
      <c r="BF276" s="220">
        <f>IF(N276="snížená",J276,0)</f>
        <v>0</v>
      </c>
      <c r="BG276" s="220">
        <f>IF(N276="zákl. přenesená",J276,0)</f>
        <v>0</v>
      </c>
      <c r="BH276" s="220">
        <f>IF(N276="sníž. přenesená",J276,0)</f>
        <v>0</v>
      </c>
      <c r="BI276" s="220">
        <f>IF(N276="nulová",J276,0)</f>
        <v>0</v>
      </c>
      <c r="BJ276" s="16" t="s">
        <v>21</v>
      </c>
      <c r="BK276" s="220">
        <f>ROUND(I276*H276,2)</f>
        <v>0</v>
      </c>
      <c r="BL276" s="16" t="s">
        <v>582</v>
      </c>
      <c r="BM276" s="219" t="s">
        <v>1444</v>
      </c>
    </row>
    <row r="277" s="13" customFormat="1">
      <c r="A277" s="13"/>
      <c r="B277" s="226"/>
      <c r="C277" s="227"/>
      <c r="D277" s="228" t="s">
        <v>161</v>
      </c>
      <c r="E277" s="229" t="s">
        <v>41</v>
      </c>
      <c r="F277" s="230" t="s">
        <v>186</v>
      </c>
      <c r="G277" s="227"/>
      <c r="H277" s="231">
        <v>5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7" t="s">
        <v>161</v>
      </c>
      <c r="AU277" s="237" t="s">
        <v>90</v>
      </c>
      <c r="AV277" s="13" t="s">
        <v>90</v>
      </c>
      <c r="AW277" s="13" t="s">
        <v>42</v>
      </c>
      <c r="AX277" s="13" t="s">
        <v>81</v>
      </c>
      <c r="AY277" s="237" t="s">
        <v>150</v>
      </c>
    </row>
    <row r="278" s="14" customFormat="1">
      <c r="A278" s="14"/>
      <c r="B278" s="238"/>
      <c r="C278" s="239"/>
      <c r="D278" s="228" t="s">
        <v>161</v>
      </c>
      <c r="E278" s="240" t="s">
        <v>41</v>
      </c>
      <c r="F278" s="241" t="s">
        <v>167</v>
      </c>
      <c r="G278" s="239"/>
      <c r="H278" s="242">
        <v>5</v>
      </c>
      <c r="I278" s="243"/>
      <c r="J278" s="239"/>
      <c r="K278" s="239"/>
      <c r="L278" s="244"/>
      <c r="M278" s="245"/>
      <c r="N278" s="246"/>
      <c r="O278" s="246"/>
      <c r="P278" s="246"/>
      <c r="Q278" s="246"/>
      <c r="R278" s="246"/>
      <c r="S278" s="246"/>
      <c r="T278" s="247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8" t="s">
        <v>161</v>
      </c>
      <c r="AU278" s="248" t="s">
        <v>90</v>
      </c>
      <c r="AV278" s="14" t="s">
        <v>157</v>
      </c>
      <c r="AW278" s="14" t="s">
        <v>42</v>
      </c>
      <c r="AX278" s="14" t="s">
        <v>21</v>
      </c>
      <c r="AY278" s="248" t="s">
        <v>150</v>
      </c>
    </row>
    <row r="279" s="2" customFormat="1" ht="16.5" customHeight="1">
      <c r="A279" s="38"/>
      <c r="B279" s="39"/>
      <c r="C279" s="207" t="s">
        <v>568</v>
      </c>
      <c r="D279" s="207" t="s">
        <v>153</v>
      </c>
      <c r="E279" s="208" t="s">
        <v>1445</v>
      </c>
      <c r="F279" s="209" t="s">
        <v>1446</v>
      </c>
      <c r="G279" s="210" t="s">
        <v>239</v>
      </c>
      <c r="H279" s="211">
        <v>2</v>
      </c>
      <c r="I279" s="212"/>
      <c r="J279" s="213">
        <f>ROUND(I279*H279,2)</f>
        <v>0</v>
      </c>
      <c r="K279" s="214"/>
      <c r="L279" s="44"/>
      <c r="M279" s="215" t="s">
        <v>41</v>
      </c>
      <c r="N279" s="216" t="s">
        <v>52</v>
      </c>
      <c r="O279" s="84"/>
      <c r="P279" s="217">
        <f>O279*H279</f>
        <v>0</v>
      </c>
      <c r="Q279" s="217">
        <v>0</v>
      </c>
      <c r="R279" s="217">
        <f>Q279*H279</f>
        <v>0</v>
      </c>
      <c r="S279" s="217">
        <v>0</v>
      </c>
      <c r="T279" s="218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19" t="s">
        <v>582</v>
      </c>
      <c r="AT279" s="219" t="s">
        <v>153</v>
      </c>
      <c r="AU279" s="219" t="s">
        <v>90</v>
      </c>
      <c r="AY279" s="16" t="s">
        <v>150</v>
      </c>
      <c r="BE279" s="220">
        <f>IF(N279="základní",J279,0)</f>
        <v>0</v>
      </c>
      <c r="BF279" s="220">
        <f>IF(N279="snížená",J279,0)</f>
        <v>0</v>
      </c>
      <c r="BG279" s="220">
        <f>IF(N279="zákl. přenesená",J279,0)</f>
        <v>0</v>
      </c>
      <c r="BH279" s="220">
        <f>IF(N279="sníž. přenesená",J279,0)</f>
        <v>0</v>
      </c>
      <c r="BI279" s="220">
        <f>IF(N279="nulová",J279,0)</f>
        <v>0</v>
      </c>
      <c r="BJ279" s="16" t="s">
        <v>21</v>
      </c>
      <c r="BK279" s="220">
        <f>ROUND(I279*H279,2)</f>
        <v>0</v>
      </c>
      <c r="BL279" s="16" t="s">
        <v>582</v>
      </c>
      <c r="BM279" s="219" t="s">
        <v>1447</v>
      </c>
    </row>
    <row r="280" s="13" customFormat="1">
      <c r="A280" s="13"/>
      <c r="B280" s="226"/>
      <c r="C280" s="227"/>
      <c r="D280" s="228" t="s">
        <v>161</v>
      </c>
      <c r="E280" s="229" t="s">
        <v>41</v>
      </c>
      <c r="F280" s="230" t="s">
        <v>90</v>
      </c>
      <c r="G280" s="227"/>
      <c r="H280" s="231">
        <v>2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7" t="s">
        <v>161</v>
      </c>
      <c r="AU280" s="237" t="s">
        <v>90</v>
      </c>
      <c r="AV280" s="13" t="s">
        <v>90</v>
      </c>
      <c r="AW280" s="13" t="s">
        <v>42</v>
      </c>
      <c r="AX280" s="13" t="s">
        <v>81</v>
      </c>
      <c r="AY280" s="237" t="s">
        <v>150</v>
      </c>
    </row>
    <row r="281" s="14" customFormat="1">
      <c r="A281" s="14"/>
      <c r="B281" s="238"/>
      <c r="C281" s="239"/>
      <c r="D281" s="228" t="s">
        <v>161</v>
      </c>
      <c r="E281" s="240" t="s">
        <v>41</v>
      </c>
      <c r="F281" s="241" t="s">
        <v>167</v>
      </c>
      <c r="G281" s="239"/>
      <c r="H281" s="242">
        <v>2</v>
      </c>
      <c r="I281" s="243"/>
      <c r="J281" s="239"/>
      <c r="K281" s="239"/>
      <c r="L281" s="244"/>
      <c r="M281" s="245"/>
      <c r="N281" s="246"/>
      <c r="O281" s="246"/>
      <c r="P281" s="246"/>
      <c r="Q281" s="246"/>
      <c r="R281" s="246"/>
      <c r="S281" s="246"/>
      <c r="T281" s="247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8" t="s">
        <v>161</v>
      </c>
      <c r="AU281" s="248" t="s">
        <v>90</v>
      </c>
      <c r="AV281" s="14" t="s">
        <v>157</v>
      </c>
      <c r="AW281" s="14" t="s">
        <v>42</v>
      </c>
      <c r="AX281" s="14" t="s">
        <v>21</v>
      </c>
      <c r="AY281" s="248" t="s">
        <v>150</v>
      </c>
    </row>
    <row r="282" s="2" customFormat="1" ht="16.5" customHeight="1">
      <c r="A282" s="38"/>
      <c r="B282" s="39"/>
      <c r="C282" s="207" t="s">
        <v>575</v>
      </c>
      <c r="D282" s="207" t="s">
        <v>153</v>
      </c>
      <c r="E282" s="208" t="s">
        <v>1448</v>
      </c>
      <c r="F282" s="209" t="s">
        <v>1449</v>
      </c>
      <c r="G282" s="210" t="s">
        <v>239</v>
      </c>
      <c r="H282" s="211">
        <v>2</v>
      </c>
      <c r="I282" s="212"/>
      <c r="J282" s="213">
        <f>ROUND(I282*H282,2)</f>
        <v>0</v>
      </c>
      <c r="K282" s="214"/>
      <c r="L282" s="44"/>
      <c r="M282" s="215" t="s">
        <v>41</v>
      </c>
      <c r="N282" s="216" t="s">
        <v>52</v>
      </c>
      <c r="O282" s="84"/>
      <c r="P282" s="217">
        <f>O282*H282</f>
        <v>0</v>
      </c>
      <c r="Q282" s="217">
        <v>0</v>
      </c>
      <c r="R282" s="217">
        <f>Q282*H282</f>
        <v>0</v>
      </c>
      <c r="S282" s="217">
        <v>0</v>
      </c>
      <c r="T282" s="218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9" t="s">
        <v>1329</v>
      </c>
      <c r="AT282" s="219" t="s">
        <v>153</v>
      </c>
      <c r="AU282" s="219" t="s">
        <v>90</v>
      </c>
      <c r="AY282" s="16" t="s">
        <v>150</v>
      </c>
      <c r="BE282" s="220">
        <f>IF(N282="základní",J282,0)</f>
        <v>0</v>
      </c>
      <c r="BF282" s="220">
        <f>IF(N282="snížená",J282,0)</f>
        <v>0</v>
      </c>
      <c r="BG282" s="220">
        <f>IF(N282="zákl. přenesená",J282,0)</f>
        <v>0</v>
      </c>
      <c r="BH282" s="220">
        <f>IF(N282="sníž. přenesená",J282,0)</f>
        <v>0</v>
      </c>
      <c r="BI282" s="220">
        <f>IF(N282="nulová",J282,0)</f>
        <v>0</v>
      </c>
      <c r="BJ282" s="16" t="s">
        <v>21</v>
      </c>
      <c r="BK282" s="220">
        <f>ROUND(I282*H282,2)</f>
        <v>0</v>
      </c>
      <c r="BL282" s="16" t="s">
        <v>1329</v>
      </c>
      <c r="BM282" s="219" t="s">
        <v>1450</v>
      </c>
    </row>
    <row r="283" s="13" customFormat="1">
      <c r="A283" s="13"/>
      <c r="B283" s="226"/>
      <c r="C283" s="227"/>
      <c r="D283" s="228" t="s">
        <v>161</v>
      </c>
      <c r="E283" s="229" t="s">
        <v>41</v>
      </c>
      <c r="F283" s="230" t="s">
        <v>90</v>
      </c>
      <c r="G283" s="227"/>
      <c r="H283" s="231">
        <v>2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7" t="s">
        <v>161</v>
      </c>
      <c r="AU283" s="237" t="s">
        <v>90</v>
      </c>
      <c r="AV283" s="13" t="s">
        <v>90</v>
      </c>
      <c r="AW283" s="13" t="s">
        <v>42</v>
      </c>
      <c r="AX283" s="13" t="s">
        <v>81</v>
      </c>
      <c r="AY283" s="237" t="s">
        <v>150</v>
      </c>
    </row>
    <row r="284" s="14" customFormat="1">
      <c r="A284" s="14"/>
      <c r="B284" s="238"/>
      <c r="C284" s="239"/>
      <c r="D284" s="228" t="s">
        <v>161</v>
      </c>
      <c r="E284" s="240" t="s">
        <v>41</v>
      </c>
      <c r="F284" s="241" t="s">
        <v>167</v>
      </c>
      <c r="G284" s="239"/>
      <c r="H284" s="242">
        <v>2</v>
      </c>
      <c r="I284" s="243"/>
      <c r="J284" s="239"/>
      <c r="K284" s="239"/>
      <c r="L284" s="244"/>
      <c r="M284" s="245"/>
      <c r="N284" s="246"/>
      <c r="O284" s="246"/>
      <c r="P284" s="246"/>
      <c r="Q284" s="246"/>
      <c r="R284" s="246"/>
      <c r="S284" s="246"/>
      <c r="T284" s="24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8" t="s">
        <v>161</v>
      </c>
      <c r="AU284" s="248" t="s">
        <v>90</v>
      </c>
      <c r="AV284" s="14" t="s">
        <v>157</v>
      </c>
      <c r="AW284" s="14" t="s">
        <v>42</v>
      </c>
      <c r="AX284" s="14" t="s">
        <v>21</v>
      </c>
      <c r="AY284" s="248" t="s">
        <v>150</v>
      </c>
    </row>
    <row r="285" s="2" customFormat="1" ht="16.5" customHeight="1">
      <c r="A285" s="38"/>
      <c r="B285" s="39"/>
      <c r="C285" s="207" t="s">
        <v>582</v>
      </c>
      <c r="D285" s="207" t="s">
        <v>153</v>
      </c>
      <c r="E285" s="208" t="s">
        <v>1451</v>
      </c>
      <c r="F285" s="209" t="s">
        <v>1452</v>
      </c>
      <c r="G285" s="210" t="s">
        <v>239</v>
      </c>
      <c r="H285" s="211">
        <v>50</v>
      </c>
      <c r="I285" s="212"/>
      <c r="J285" s="213">
        <f>ROUND(I285*H285,2)</f>
        <v>0</v>
      </c>
      <c r="K285" s="214"/>
      <c r="L285" s="44"/>
      <c r="M285" s="215" t="s">
        <v>41</v>
      </c>
      <c r="N285" s="216" t="s">
        <v>52</v>
      </c>
      <c r="O285" s="84"/>
      <c r="P285" s="217">
        <f>O285*H285</f>
        <v>0</v>
      </c>
      <c r="Q285" s="217">
        <v>0</v>
      </c>
      <c r="R285" s="217">
        <f>Q285*H285</f>
        <v>0</v>
      </c>
      <c r="S285" s="217">
        <v>0</v>
      </c>
      <c r="T285" s="21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9" t="s">
        <v>582</v>
      </c>
      <c r="AT285" s="219" t="s">
        <v>153</v>
      </c>
      <c r="AU285" s="219" t="s">
        <v>90</v>
      </c>
      <c r="AY285" s="16" t="s">
        <v>150</v>
      </c>
      <c r="BE285" s="220">
        <f>IF(N285="základní",J285,0)</f>
        <v>0</v>
      </c>
      <c r="BF285" s="220">
        <f>IF(N285="snížená",J285,0)</f>
        <v>0</v>
      </c>
      <c r="BG285" s="220">
        <f>IF(N285="zákl. přenesená",J285,0)</f>
        <v>0</v>
      </c>
      <c r="BH285" s="220">
        <f>IF(N285="sníž. přenesená",J285,0)</f>
        <v>0</v>
      </c>
      <c r="BI285" s="220">
        <f>IF(N285="nulová",J285,0)</f>
        <v>0</v>
      </c>
      <c r="BJ285" s="16" t="s">
        <v>21</v>
      </c>
      <c r="BK285" s="220">
        <f>ROUND(I285*H285,2)</f>
        <v>0</v>
      </c>
      <c r="BL285" s="16" t="s">
        <v>582</v>
      </c>
      <c r="BM285" s="219" t="s">
        <v>1453</v>
      </c>
    </row>
    <row r="286" s="13" customFormat="1">
      <c r="A286" s="13"/>
      <c r="B286" s="226"/>
      <c r="C286" s="227"/>
      <c r="D286" s="228" t="s">
        <v>161</v>
      </c>
      <c r="E286" s="229" t="s">
        <v>41</v>
      </c>
      <c r="F286" s="230" t="s">
        <v>495</v>
      </c>
      <c r="G286" s="227"/>
      <c r="H286" s="231">
        <v>50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7" t="s">
        <v>161</v>
      </c>
      <c r="AU286" s="237" t="s">
        <v>90</v>
      </c>
      <c r="AV286" s="13" t="s">
        <v>90</v>
      </c>
      <c r="AW286" s="13" t="s">
        <v>42</v>
      </c>
      <c r="AX286" s="13" t="s">
        <v>81</v>
      </c>
      <c r="AY286" s="237" t="s">
        <v>150</v>
      </c>
    </row>
    <row r="287" s="14" customFormat="1">
      <c r="A287" s="14"/>
      <c r="B287" s="238"/>
      <c r="C287" s="239"/>
      <c r="D287" s="228" t="s">
        <v>161</v>
      </c>
      <c r="E287" s="240" t="s">
        <v>41</v>
      </c>
      <c r="F287" s="241" t="s">
        <v>167</v>
      </c>
      <c r="G287" s="239"/>
      <c r="H287" s="242">
        <v>50</v>
      </c>
      <c r="I287" s="243"/>
      <c r="J287" s="239"/>
      <c r="K287" s="239"/>
      <c r="L287" s="244"/>
      <c r="M287" s="245"/>
      <c r="N287" s="246"/>
      <c r="O287" s="246"/>
      <c r="P287" s="246"/>
      <c r="Q287" s="246"/>
      <c r="R287" s="246"/>
      <c r="S287" s="246"/>
      <c r="T287" s="247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8" t="s">
        <v>161</v>
      </c>
      <c r="AU287" s="248" t="s">
        <v>90</v>
      </c>
      <c r="AV287" s="14" t="s">
        <v>157</v>
      </c>
      <c r="AW287" s="14" t="s">
        <v>42</v>
      </c>
      <c r="AX287" s="14" t="s">
        <v>21</v>
      </c>
      <c r="AY287" s="248" t="s">
        <v>150</v>
      </c>
    </row>
    <row r="288" s="2" customFormat="1" ht="16.5" customHeight="1">
      <c r="A288" s="38"/>
      <c r="B288" s="39"/>
      <c r="C288" s="207" t="s">
        <v>590</v>
      </c>
      <c r="D288" s="207" t="s">
        <v>153</v>
      </c>
      <c r="E288" s="208" t="s">
        <v>1454</v>
      </c>
      <c r="F288" s="209" t="s">
        <v>1455</v>
      </c>
      <c r="G288" s="210" t="s">
        <v>239</v>
      </c>
      <c r="H288" s="211">
        <v>6</v>
      </c>
      <c r="I288" s="212"/>
      <c r="J288" s="213">
        <f>ROUND(I288*H288,2)</f>
        <v>0</v>
      </c>
      <c r="K288" s="214"/>
      <c r="L288" s="44"/>
      <c r="M288" s="215" t="s">
        <v>41</v>
      </c>
      <c r="N288" s="216" t="s">
        <v>52</v>
      </c>
      <c r="O288" s="84"/>
      <c r="P288" s="217">
        <f>O288*H288</f>
        <v>0</v>
      </c>
      <c r="Q288" s="217">
        <v>0</v>
      </c>
      <c r="R288" s="217">
        <f>Q288*H288</f>
        <v>0</v>
      </c>
      <c r="S288" s="217">
        <v>0</v>
      </c>
      <c r="T288" s="218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19" t="s">
        <v>582</v>
      </c>
      <c r="AT288" s="219" t="s">
        <v>153</v>
      </c>
      <c r="AU288" s="219" t="s">
        <v>90</v>
      </c>
      <c r="AY288" s="16" t="s">
        <v>150</v>
      </c>
      <c r="BE288" s="220">
        <f>IF(N288="základní",J288,0)</f>
        <v>0</v>
      </c>
      <c r="BF288" s="220">
        <f>IF(N288="snížená",J288,0)</f>
        <v>0</v>
      </c>
      <c r="BG288" s="220">
        <f>IF(N288="zákl. přenesená",J288,0)</f>
        <v>0</v>
      </c>
      <c r="BH288" s="220">
        <f>IF(N288="sníž. přenesená",J288,0)</f>
        <v>0</v>
      </c>
      <c r="BI288" s="220">
        <f>IF(N288="nulová",J288,0)</f>
        <v>0</v>
      </c>
      <c r="BJ288" s="16" t="s">
        <v>21</v>
      </c>
      <c r="BK288" s="220">
        <f>ROUND(I288*H288,2)</f>
        <v>0</v>
      </c>
      <c r="BL288" s="16" t="s">
        <v>582</v>
      </c>
      <c r="BM288" s="219" t="s">
        <v>1456</v>
      </c>
    </row>
    <row r="289" s="13" customFormat="1">
      <c r="A289" s="13"/>
      <c r="B289" s="226"/>
      <c r="C289" s="227"/>
      <c r="D289" s="228" t="s">
        <v>161</v>
      </c>
      <c r="E289" s="229" t="s">
        <v>41</v>
      </c>
      <c r="F289" s="230" t="s">
        <v>198</v>
      </c>
      <c r="G289" s="227"/>
      <c r="H289" s="231">
        <v>6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7" t="s">
        <v>161</v>
      </c>
      <c r="AU289" s="237" t="s">
        <v>90</v>
      </c>
      <c r="AV289" s="13" t="s">
        <v>90</v>
      </c>
      <c r="AW289" s="13" t="s">
        <v>42</v>
      </c>
      <c r="AX289" s="13" t="s">
        <v>81</v>
      </c>
      <c r="AY289" s="237" t="s">
        <v>150</v>
      </c>
    </row>
    <row r="290" s="14" customFormat="1">
      <c r="A290" s="14"/>
      <c r="B290" s="238"/>
      <c r="C290" s="239"/>
      <c r="D290" s="228" t="s">
        <v>161</v>
      </c>
      <c r="E290" s="240" t="s">
        <v>41</v>
      </c>
      <c r="F290" s="241" t="s">
        <v>167</v>
      </c>
      <c r="G290" s="239"/>
      <c r="H290" s="242">
        <v>6</v>
      </c>
      <c r="I290" s="243"/>
      <c r="J290" s="239"/>
      <c r="K290" s="239"/>
      <c r="L290" s="244"/>
      <c r="M290" s="245"/>
      <c r="N290" s="246"/>
      <c r="O290" s="246"/>
      <c r="P290" s="246"/>
      <c r="Q290" s="246"/>
      <c r="R290" s="246"/>
      <c r="S290" s="246"/>
      <c r="T290" s="247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8" t="s">
        <v>161</v>
      </c>
      <c r="AU290" s="248" t="s">
        <v>90</v>
      </c>
      <c r="AV290" s="14" t="s">
        <v>157</v>
      </c>
      <c r="AW290" s="14" t="s">
        <v>42</v>
      </c>
      <c r="AX290" s="14" t="s">
        <v>21</v>
      </c>
      <c r="AY290" s="248" t="s">
        <v>150</v>
      </c>
    </row>
    <row r="291" s="2" customFormat="1" ht="16.5" customHeight="1">
      <c r="A291" s="38"/>
      <c r="B291" s="39"/>
      <c r="C291" s="207" t="s">
        <v>595</v>
      </c>
      <c r="D291" s="207" t="s">
        <v>153</v>
      </c>
      <c r="E291" s="208" t="s">
        <v>1457</v>
      </c>
      <c r="F291" s="209" t="s">
        <v>1458</v>
      </c>
      <c r="G291" s="210" t="s">
        <v>239</v>
      </c>
      <c r="H291" s="211">
        <v>8</v>
      </c>
      <c r="I291" s="212"/>
      <c r="J291" s="213">
        <f>ROUND(I291*H291,2)</f>
        <v>0</v>
      </c>
      <c r="K291" s="214"/>
      <c r="L291" s="44"/>
      <c r="M291" s="215" t="s">
        <v>41</v>
      </c>
      <c r="N291" s="216" t="s">
        <v>52</v>
      </c>
      <c r="O291" s="84"/>
      <c r="P291" s="217">
        <f>O291*H291</f>
        <v>0</v>
      </c>
      <c r="Q291" s="217">
        <v>0</v>
      </c>
      <c r="R291" s="217">
        <f>Q291*H291</f>
        <v>0</v>
      </c>
      <c r="S291" s="217">
        <v>0</v>
      </c>
      <c r="T291" s="218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19" t="s">
        <v>582</v>
      </c>
      <c r="AT291" s="219" t="s">
        <v>153</v>
      </c>
      <c r="AU291" s="219" t="s">
        <v>90</v>
      </c>
      <c r="AY291" s="16" t="s">
        <v>150</v>
      </c>
      <c r="BE291" s="220">
        <f>IF(N291="základní",J291,0)</f>
        <v>0</v>
      </c>
      <c r="BF291" s="220">
        <f>IF(N291="snížená",J291,0)</f>
        <v>0</v>
      </c>
      <c r="BG291" s="220">
        <f>IF(N291="zákl. přenesená",J291,0)</f>
        <v>0</v>
      </c>
      <c r="BH291" s="220">
        <f>IF(N291="sníž. přenesená",J291,0)</f>
        <v>0</v>
      </c>
      <c r="BI291" s="220">
        <f>IF(N291="nulová",J291,0)</f>
        <v>0</v>
      </c>
      <c r="BJ291" s="16" t="s">
        <v>21</v>
      </c>
      <c r="BK291" s="220">
        <f>ROUND(I291*H291,2)</f>
        <v>0</v>
      </c>
      <c r="BL291" s="16" t="s">
        <v>582</v>
      </c>
      <c r="BM291" s="219" t="s">
        <v>1459</v>
      </c>
    </row>
    <row r="292" s="13" customFormat="1">
      <c r="A292" s="13"/>
      <c r="B292" s="226"/>
      <c r="C292" s="227"/>
      <c r="D292" s="228" t="s">
        <v>161</v>
      </c>
      <c r="E292" s="229" t="s">
        <v>41</v>
      </c>
      <c r="F292" s="230" t="s">
        <v>212</v>
      </c>
      <c r="G292" s="227"/>
      <c r="H292" s="231">
        <v>8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7" t="s">
        <v>161</v>
      </c>
      <c r="AU292" s="237" t="s">
        <v>90</v>
      </c>
      <c r="AV292" s="13" t="s">
        <v>90</v>
      </c>
      <c r="AW292" s="13" t="s">
        <v>42</v>
      </c>
      <c r="AX292" s="13" t="s">
        <v>81</v>
      </c>
      <c r="AY292" s="237" t="s">
        <v>150</v>
      </c>
    </row>
    <row r="293" s="14" customFormat="1">
      <c r="A293" s="14"/>
      <c r="B293" s="238"/>
      <c r="C293" s="239"/>
      <c r="D293" s="228" t="s">
        <v>161</v>
      </c>
      <c r="E293" s="240" t="s">
        <v>41</v>
      </c>
      <c r="F293" s="241" t="s">
        <v>167</v>
      </c>
      <c r="G293" s="239"/>
      <c r="H293" s="242">
        <v>8</v>
      </c>
      <c r="I293" s="243"/>
      <c r="J293" s="239"/>
      <c r="K293" s="239"/>
      <c r="L293" s="244"/>
      <c r="M293" s="245"/>
      <c r="N293" s="246"/>
      <c r="O293" s="246"/>
      <c r="P293" s="246"/>
      <c r="Q293" s="246"/>
      <c r="R293" s="246"/>
      <c r="S293" s="246"/>
      <c r="T293" s="247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8" t="s">
        <v>161</v>
      </c>
      <c r="AU293" s="248" t="s">
        <v>90</v>
      </c>
      <c r="AV293" s="14" t="s">
        <v>157</v>
      </c>
      <c r="AW293" s="14" t="s">
        <v>42</v>
      </c>
      <c r="AX293" s="14" t="s">
        <v>21</v>
      </c>
      <c r="AY293" s="248" t="s">
        <v>150</v>
      </c>
    </row>
    <row r="294" s="2" customFormat="1" ht="16.5" customHeight="1">
      <c r="A294" s="38"/>
      <c r="B294" s="39"/>
      <c r="C294" s="207" t="s">
        <v>601</v>
      </c>
      <c r="D294" s="207" t="s">
        <v>153</v>
      </c>
      <c r="E294" s="208" t="s">
        <v>1460</v>
      </c>
      <c r="F294" s="209" t="s">
        <v>1461</v>
      </c>
      <c r="G294" s="210" t="s">
        <v>239</v>
      </c>
      <c r="H294" s="211">
        <v>1</v>
      </c>
      <c r="I294" s="212"/>
      <c r="J294" s="213">
        <f>ROUND(I294*H294,2)</f>
        <v>0</v>
      </c>
      <c r="K294" s="214"/>
      <c r="L294" s="44"/>
      <c r="M294" s="215" t="s">
        <v>41</v>
      </c>
      <c r="N294" s="216" t="s">
        <v>52</v>
      </c>
      <c r="O294" s="84"/>
      <c r="P294" s="217">
        <f>O294*H294</f>
        <v>0</v>
      </c>
      <c r="Q294" s="217">
        <v>0</v>
      </c>
      <c r="R294" s="217">
        <f>Q294*H294</f>
        <v>0</v>
      </c>
      <c r="S294" s="217">
        <v>0</v>
      </c>
      <c r="T294" s="218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19" t="s">
        <v>582</v>
      </c>
      <c r="AT294" s="219" t="s">
        <v>153</v>
      </c>
      <c r="AU294" s="219" t="s">
        <v>90</v>
      </c>
      <c r="AY294" s="16" t="s">
        <v>150</v>
      </c>
      <c r="BE294" s="220">
        <f>IF(N294="základní",J294,0)</f>
        <v>0</v>
      </c>
      <c r="BF294" s="220">
        <f>IF(N294="snížená",J294,0)</f>
        <v>0</v>
      </c>
      <c r="BG294" s="220">
        <f>IF(N294="zákl. přenesená",J294,0)</f>
        <v>0</v>
      </c>
      <c r="BH294" s="220">
        <f>IF(N294="sníž. přenesená",J294,0)</f>
        <v>0</v>
      </c>
      <c r="BI294" s="220">
        <f>IF(N294="nulová",J294,0)</f>
        <v>0</v>
      </c>
      <c r="BJ294" s="16" t="s">
        <v>21</v>
      </c>
      <c r="BK294" s="220">
        <f>ROUND(I294*H294,2)</f>
        <v>0</v>
      </c>
      <c r="BL294" s="16" t="s">
        <v>582</v>
      </c>
      <c r="BM294" s="219" t="s">
        <v>1462</v>
      </c>
    </row>
    <row r="295" s="13" customFormat="1">
      <c r="A295" s="13"/>
      <c r="B295" s="226"/>
      <c r="C295" s="227"/>
      <c r="D295" s="228" t="s">
        <v>161</v>
      </c>
      <c r="E295" s="229" t="s">
        <v>41</v>
      </c>
      <c r="F295" s="230" t="s">
        <v>21</v>
      </c>
      <c r="G295" s="227"/>
      <c r="H295" s="231">
        <v>1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7" t="s">
        <v>161</v>
      </c>
      <c r="AU295" s="237" t="s">
        <v>90</v>
      </c>
      <c r="AV295" s="13" t="s">
        <v>90</v>
      </c>
      <c r="AW295" s="13" t="s">
        <v>42</v>
      </c>
      <c r="AX295" s="13" t="s">
        <v>21</v>
      </c>
      <c r="AY295" s="237" t="s">
        <v>150</v>
      </c>
    </row>
    <row r="296" s="2" customFormat="1" ht="16.5" customHeight="1">
      <c r="A296" s="38"/>
      <c r="B296" s="39"/>
      <c r="C296" s="207" t="s">
        <v>606</v>
      </c>
      <c r="D296" s="207" t="s">
        <v>153</v>
      </c>
      <c r="E296" s="208" t="s">
        <v>1463</v>
      </c>
      <c r="F296" s="209" t="s">
        <v>1464</v>
      </c>
      <c r="G296" s="210" t="s">
        <v>182</v>
      </c>
      <c r="H296" s="211">
        <v>40</v>
      </c>
      <c r="I296" s="212"/>
      <c r="J296" s="213">
        <f>ROUND(I296*H296,2)</f>
        <v>0</v>
      </c>
      <c r="K296" s="214"/>
      <c r="L296" s="44"/>
      <c r="M296" s="215" t="s">
        <v>41</v>
      </c>
      <c r="N296" s="216" t="s">
        <v>52</v>
      </c>
      <c r="O296" s="84"/>
      <c r="P296" s="217">
        <f>O296*H296</f>
        <v>0</v>
      </c>
      <c r="Q296" s="217">
        <v>0</v>
      </c>
      <c r="R296" s="217">
        <f>Q296*H296</f>
        <v>0</v>
      </c>
      <c r="S296" s="217">
        <v>0</v>
      </c>
      <c r="T296" s="218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19" t="s">
        <v>582</v>
      </c>
      <c r="AT296" s="219" t="s">
        <v>153</v>
      </c>
      <c r="AU296" s="219" t="s">
        <v>90</v>
      </c>
      <c r="AY296" s="16" t="s">
        <v>150</v>
      </c>
      <c r="BE296" s="220">
        <f>IF(N296="základní",J296,0)</f>
        <v>0</v>
      </c>
      <c r="BF296" s="220">
        <f>IF(N296="snížená",J296,0)</f>
        <v>0</v>
      </c>
      <c r="BG296" s="220">
        <f>IF(N296="zákl. přenesená",J296,0)</f>
        <v>0</v>
      </c>
      <c r="BH296" s="220">
        <f>IF(N296="sníž. přenesená",J296,0)</f>
        <v>0</v>
      </c>
      <c r="BI296" s="220">
        <f>IF(N296="nulová",J296,0)</f>
        <v>0</v>
      </c>
      <c r="BJ296" s="16" t="s">
        <v>21</v>
      </c>
      <c r="BK296" s="220">
        <f>ROUND(I296*H296,2)</f>
        <v>0</v>
      </c>
      <c r="BL296" s="16" t="s">
        <v>582</v>
      </c>
      <c r="BM296" s="219" t="s">
        <v>1465</v>
      </c>
    </row>
    <row r="297" s="13" customFormat="1">
      <c r="A297" s="13"/>
      <c r="B297" s="226"/>
      <c r="C297" s="227"/>
      <c r="D297" s="228" t="s">
        <v>161</v>
      </c>
      <c r="E297" s="229" t="s">
        <v>41</v>
      </c>
      <c r="F297" s="230" t="s">
        <v>443</v>
      </c>
      <c r="G297" s="227"/>
      <c r="H297" s="231">
        <v>40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161</v>
      </c>
      <c r="AU297" s="237" t="s">
        <v>90</v>
      </c>
      <c r="AV297" s="13" t="s">
        <v>90</v>
      </c>
      <c r="AW297" s="13" t="s">
        <v>42</v>
      </c>
      <c r="AX297" s="13" t="s">
        <v>81</v>
      </c>
      <c r="AY297" s="237" t="s">
        <v>150</v>
      </c>
    </row>
    <row r="298" s="14" customFormat="1">
      <c r="A298" s="14"/>
      <c r="B298" s="238"/>
      <c r="C298" s="239"/>
      <c r="D298" s="228" t="s">
        <v>161</v>
      </c>
      <c r="E298" s="240" t="s">
        <v>41</v>
      </c>
      <c r="F298" s="241" t="s">
        <v>167</v>
      </c>
      <c r="G298" s="239"/>
      <c r="H298" s="242">
        <v>40</v>
      </c>
      <c r="I298" s="243"/>
      <c r="J298" s="239"/>
      <c r="K298" s="239"/>
      <c r="L298" s="244"/>
      <c r="M298" s="245"/>
      <c r="N298" s="246"/>
      <c r="O298" s="246"/>
      <c r="P298" s="246"/>
      <c r="Q298" s="246"/>
      <c r="R298" s="246"/>
      <c r="S298" s="246"/>
      <c r="T298" s="247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8" t="s">
        <v>161</v>
      </c>
      <c r="AU298" s="248" t="s">
        <v>90</v>
      </c>
      <c r="AV298" s="14" t="s">
        <v>157</v>
      </c>
      <c r="AW298" s="14" t="s">
        <v>42</v>
      </c>
      <c r="AX298" s="14" t="s">
        <v>21</v>
      </c>
      <c r="AY298" s="248" t="s">
        <v>150</v>
      </c>
    </row>
    <row r="299" s="2" customFormat="1" ht="16.5" customHeight="1">
      <c r="A299" s="38"/>
      <c r="B299" s="39"/>
      <c r="C299" s="207" t="s">
        <v>612</v>
      </c>
      <c r="D299" s="207" t="s">
        <v>153</v>
      </c>
      <c r="E299" s="208" t="s">
        <v>1466</v>
      </c>
      <c r="F299" s="209" t="s">
        <v>1467</v>
      </c>
      <c r="G299" s="210" t="s">
        <v>239</v>
      </c>
      <c r="H299" s="211">
        <v>40</v>
      </c>
      <c r="I299" s="212"/>
      <c r="J299" s="213">
        <f>ROUND(I299*H299,2)</f>
        <v>0</v>
      </c>
      <c r="K299" s="214"/>
      <c r="L299" s="44"/>
      <c r="M299" s="215" t="s">
        <v>41</v>
      </c>
      <c r="N299" s="216" t="s">
        <v>52</v>
      </c>
      <c r="O299" s="84"/>
      <c r="P299" s="217">
        <f>O299*H299</f>
        <v>0</v>
      </c>
      <c r="Q299" s="217">
        <v>0</v>
      </c>
      <c r="R299" s="217">
        <f>Q299*H299</f>
        <v>0</v>
      </c>
      <c r="S299" s="217">
        <v>0</v>
      </c>
      <c r="T299" s="21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9" t="s">
        <v>582</v>
      </c>
      <c r="AT299" s="219" t="s">
        <v>153</v>
      </c>
      <c r="AU299" s="219" t="s">
        <v>90</v>
      </c>
      <c r="AY299" s="16" t="s">
        <v>150</v>
      </c>
      <c r="BE299" s="220">
        <f>IF(N299="základní",J299,0)</f>
        <v>0</v>
      </c>
      <c r="BF299" s="220">
        <f>IF(N299="snížená",J299,0)</f>
        <v>0</v>
      </c>
      <c r="BG299" s="220">
        <f>IF(N299="zákl. přenesená",J299,0)</f>
        <v>0</v>
      </c>
      <c r="BH299" s="220">
        <f>IF(N299="sníž. přenesená",J299,0)</f>
        <v>0</v>
      </c>
      <c r="BI299" s="220">
        <f>IF(N299="nulová",J299,0)</f>
        <v>0</v>
      </c>
      <c r="BJ299" s="16" t="s">
        <v>21</v>
      </c>
      <c r="BK299" s="220">
        <f>ROUND(I299*H299,2)</f>
        <v>0</v>
      </c>
      <c r="BL299" s="16" t="s">
        <v>582</v>
      </c>
      <c r="BM299" s="219" t="s">
        <v>1468</v>
      </c>
    </row>
    <row r="300" s="13" customFormat="1">
      <c r="A300" s="13"/>
      <c r="B300" s="226"/>
      <c r="C300" s="227"/>
      <c r="D300" s="228" t="s">
        <v>161</v>
      </c>
      <c r="E300" s="229" t="s">
        <v>41</v>
      </c>
      <c r="F300" s="230" t="s">
        <v>443</v>
      </c>
      <c r="G300" s="227"/>
      <c r="H300" s="231">
        <v>40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7" t="s">
        <v>161</v>
      </c>
      <c r="AU300" s="237" t="s">
        <v>90</v>
      </c>
      <c r="AV300" s="13" t="s">
        <v>90</v>
      </c>
      <c r="AW300" s="13" t="s">
        <v>42</v>
      </c>
      <c r="AX300" s="13" t="s">
        <v>81</v>
      </c>
      <c r="AY300" s="237" t="s">
        <v>150</v>
      </c>
    </row>
    <row r="301" s="14" customFormat="1">
      <c r="A301" s="14"/>
      <c r="B301" s="238"/>
      <c r="C301" s="239"/>
      <c r="D301" s="228" t="s">
        <v>161</v>
      </c>
      <c r="E301" s="240" t="s">
        <v>41</v>
      </c>
      <c r="F301" s="241" t="s">
        <v>167</v>
      </c>
      <c r="G301" s="239"/>
      <c r="H301" s="242">
        <v>40</v>
      </c>
      <c r="I301" s="243"/>
      <c r="J301" s="239"/>
      <c r="K301" s="239"/>
      <c r="L301" s="244"/>
      <c r="M301" s="245"/>
      <c r="N301" s="246"/>
      <c r="O301" s="246"/>
      <c r="P301" s="246"/>
      <c r="Q301" s="246"/>
      <c r="R301" s="246"/>
      <c r="S301" s="246"/>
      <c r="T301" s="247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8" t="s">
        <v>161</v>
      </c>
      <c r="AU301" s="248" t="s">
        <v>90</v>
      </c>
      <c r="AV301" s="14" t="s">
        <v>157</v>
      </c>
      <c r="AW301" s="14" t="s">
        <v>42</v>
      </c>
      <c r="AX301" s="14" t="s">
        <v>21</v>
      </c>
      <c r="AY301" s="248" t="s">
        <v>150</v>
      </c>
    </row>
    <row r="302" s="2" customFormat="1" ht="16.5" customHeight="1">
      <c r="A302" s="38"/>
      <c r="B302" s="39"/>
      <c r="C302" s="207" t="s">
        <v>618</v>
      </c>
      <c r="D302" s="207" t="s">
        <v>153</v>
      </c>
      <c r="E302" s="208" t="s">
        <v>1469</v>
      </c>
      <c r="F302" s="209" t="s">
        <v>1470</v>
      </c>
      <c r="G302" s="210" t="s">
        <v>239</v>
      </c>
      <c r="H302" s="211">
        <v>4</v>
      </c>
      <c r="I302" s="212"/>
      <c r="J302" s="213">
        <f>ROUND(I302*H302,2)</f>
        <v>0</v>
      </c>
      <c r="K302" s="214"/>
      <c r="L302" s="44"/>
      <c r="M302" s="215" t="s">
        <v>41</v>
      </c>
      <c r="N302" s="216" t="s">
        <v>52</v>
      </c>
      <c r="O302" s="84"/>
      <c r="P302" s="217">
        <f>O302*H302</f>
        <v>0</v>
      </c>
      <c r="Q302" s="217">
        <v>0</v>
      </c>
      <c r="R302" s="217">
        <f>Q302*H302</f>
        <v>0</v>
      </c>
      <c r="S302" s="217">
        <v>0</v>
      </c>
      <c r="T302" s="218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19" t="s">
        <v>1329</v>
      </c>
      <c r="AT302" s="219" t="s">
        <v>153</v>
      </c>
      <c r="AU302" s="219" t="s">
        <v>90</v>
      </c>
      <c r="AY302" s="16" t="s">
        <v>150</v>
      </c>
      <c r="BE302" s="220">
        <f>IF(N302="základní",J302,0)</f>
        <v>0</v>
      </c>
      <c r="BF302" s="220">
        <f>IF(N302="snížená",J302,0)</f>
        <v>0</v>
      </c>
      <c r="BG302" s="220">
        <f>IF(N302="zákl. přenesená",J302,0)</f>
        <v>0</v>
      </c>
      <c r="BH302" s="220">
        <f>IF(N302="sníž. přenesená",J302,0)</f>
        <v>0</v>
      </c>
      <c r="BI302" s="220">
        <f>IF(N302="nulová",J302,0)</f>
        <v>0</v>
      </c>
      <c r="BJ302" s="16" t="s">
        <v>21</v>
      </c>
      <c r="BK302" s="220">
        <f>ROUND(I302*H302,2)</f>
        <v>0</v>
      </c>
      <c r="BL302" s="16" t="s">
        <v>1329</v>
      </c>
      <c r="BM302" s="219" t="s">
        <v>1471</v>
      </c>
    </row>
    <row r="303" s="13" customFormat="1">
      <c r="A303" s="13"/>
      <c r="B303" s="226"/>
      <c r="C303" s="227"/>
      <c r="D303" s="228" t="s">
        <v>161</v>
      </c>
      <c r="E303" s="229" t="s">
        <v>41</v>
      </c>
      <c r="F303" s="230" t="s">
        <v>157</v>
      </c>
      <c r="G303" s="227"/>
      <c r="H303" s="231">
        <v>4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7" t="s">
        <v>161</v>
      </c>
      <c r="AU303" s="237" t="s">
        <v>90</v>
      </c>
      <c r="AV303" s="13" t="s">
        <v>90</v>
      </c>
      <c r="AW303" s="13" t="s">
        <v>42</v>
      </c>
      <c r="AX303" s="13" t="s">
        <v>21</v>
      </c>
      <c r="AY303" s="237" t="s">
        <v>150</v>
      </c>
    </row>
    <row r="304" s="2" customFormat="1" ht="16.5" customHeight="1">
      <c r="A304" s="38"/>
      <c r="B304" s="39"/>
      <c r="C304" s="207" t="s">
        <v>631</v>
      </c>
      <c r="D304" s="207" t="s">
        <v>153</v>
      </c>
      <c r="E304" s="208" t="s">
        <v>1472</v>
      </c>
      <c r="F304" s="209" t="s">
        <v>1473</v>
      </c>
      <c r="G304" s="210" t="s">
        <v>239</v>
      </c>
      <c r="H304" s="211">
        <v>1</v>
      </c>
      <c r="I304" s="212"/>
      <c r="J304" s="213">
        <f>ROUND(I304*H304,2)</f>
        <v>0</v>
      </c>
      <c r="K304" s="214"/>
      <c r="L304" s="44"/>
      <c r="M304" s="215" t="s">
        <v>41</v>
      </c>
      <c r="N304" s="216" t="s">
        <v>52</v>
      </c>
      <c r="O304" s="84"/>
      <c r="P304" s="217">
        <f>O304*H304</f>
        <v>0</v>
      </c>
      <c r="Q304" s="217">
        <v>0</v>
      </c>
      <c r="R304" s="217">
        <f>Q304*H304</f>
        <v>0</v>
      </c>
      <c r="S304" s="217">
        <v>0</v>
      </c>
      <c r="T304" s="218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19" t="s">
        <v>582</v>
      </c>
      <c r="AT304" s="219" t="s">
        <v>153</v>
      </c>
      <c r="AU304" s="219" t="s">
        <v>90</v>
      </c>
      <c r="AY304" s="16" t="s">
        <v>150</v>
      </c>
      <c r="BE304" s="220">
        <f>IF(N304="základní",J304,0)</f>
        <v>0</v>
      </c>
      <c r="BF304" s="220">
        <f>IF(N304="snížená",J304,0)</f>
        <v>0</v>
      </c>
      <c r="BG304" s="220">
        <f>IF(N304="zákl. přenesená",J304,0)</f>
        <v>0</v>
      </c>
      <c r="BH304" s="220">
        <f>IF(N304="sníž. přenesená",J304,0)</f>
        <v>0</v>
      </c>
      <c r="BI304" s="220">
        <f>IF(N304="nulová",J304,0)</f>
        <v>0</v>
      </c>
      <c r="BJ304" s="16" t="s">
        <v>21</v>
      </c>
      <c r="BK304" s="220">
        <f>ROUND(I304*H304,2)</f>
        <v>0</v>
      </c>
      <c r="BL304" s="16" t="s">
        <v>582</v>
      </c>
      <c r="BM304" s="219" t="s">
        <v>1474</v>
      </c>
    </row>
    <row r="305" s="13" customFormat="1">
      <c r="A305" s="13"/>
      <c r="B305" s="226"/>
      <c r="C305" s="227"/>
      <c r="D305" s="228" t="s">
        <v>161</v>
      </c>
      <c r="E305" s="229" t="s">
        <v>41</v>
      </c>
      <c r="F305" s="230" t="s">
        <v>21</v>
      </c>
      <c r="G305" s="227"/>
      <c r="H305" s="231">
        <v>1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7" t="s">
        <v>161</v>
      </c>
      <c r="AU305" s="237" t="s">
        <v>90</v>
      </c>
      <c r="AV305" s="13" t="s">
        <v>90</v>
      </c>
      <c r="AW305" s="13" t="s">
        <v>42</v>
      </c>
      <c r="AX305" s="13" t="s">
        <v>81</v>
      </c>
      <c r="AY305" s="237" t="s">
        <v>150</v>
      </c>
    </row>
    <row r="306" s="14" customFormat="1">
      <c r="A306" s="14"/>
      <c r="B306" s="238"/>
      <c r="C306" s="239"/>
      <c r="D306" s="228" t="s">
        <v>161</v>
      </c>
      <c r="E306" s="240" t="s">
        <v>41</v>
      </c>
      <c r="F306" s="241" t="s">
        <v>167</v>
      </c>
      <c r="G306" s="239"/>
      <c r="H306" s="242">
        <v>1</v>
      </c>
      <c r="I306" s="243"/>
      <c r="J306" s="239"/>
      <c r="K306" s="239"/>
      <c r="L306" s="244"/>
      <c r="M306" s="245"/>
      <c r="N306" s="246"/>
      <c r="O306" s="246"/>
      <c r="P306" s="246"/>
      <c r="Q306" s="246"/>
      <c r="R306" s="246"/>
      <c r="S306" s="246"/>
      <c r="T306" s="247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8" t="s">
        <v>161</v>
      </c>
      <c r="AU306" s="248" t="s">
        <v>90</v>
      </c>
      <c r="AV306" s="14" t="s">
        <v>157</v>
      </c>
      <c r="AW306" s="14" t="s">
        <v>42</v>
      </c>
      <c r="AX306" s="14" t="s">
        <v>21</v>
      </c>
      <c r="AY306" s="248" t="s">
        <v>150</v>
      </c>
    </row>
    <row r="307" s="2" customFormat="1" ht="16.5" customHeight="1">
      <c r="A307" s="38"/>
      <c r="B307" s="39"/>
      <c r="C307" s="207" t="s">
        <v>640</v>
      </c>
      <c r="D307" s="207" t="s">
        <v>153</v>
      </c>
      <c r="E307" s="208" t="s">
        <v>1475</v>
      </c>
      <c r="F307" s="209" t="s">
        <v>1476</v>
      </c>
      <c r="G307" s="210" t="s">
        <v>239</v>
      </c>
      <c r="H307" s="211">
        <v>4</v>
      </c>
      <c r="I307" s="212"/>
      <c r="J307" s="213">
        <f>ROUND(I307*H307,2)</f>
        <v>0</v>
      </c>
      <c r="K307" s="214"/>
      <c r="L307" s="44"/>
      <c r="M307" s="215" t="s">
        <v>41</v>
      </c>
      <c r="N307" s="216" t="s">
        <v>52</v>
      </c>
      <c r="O307" s="84"/>
      <c r="P307" s="217">
        <f>O307*H307</f>
        <v>0</v>
      </c>
      <c r="Q307" s="217">
        <v>0</v>
      </c>
      <c r="R307" s="217">
        <f>Q307*H307</f>
        <v>0</v>
      </c>
      <c r="S307" s="217">
        <v>0</v>
      </c>
      <c r="T307" s="21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19" t="s">
        <v>582</v>
      </c>
      <c r="AT307" s="219" t="s">
        <v>153</v>
      </c>
      <c r="AU307" s="219" t="s">
        <v>90</v>
      </c>
      <c r="AY307" s="16" t="s">
        <v>150</v>
      </c>
      <c r="BE307" s="220">
        <f>IF(N307="základní",J307,0)</f>
        <v>0</v>
      </c>
      <c r="BF307" s="220">
        <f>IF(N307="snížená",J307,0)</f>
        <v>0</v>
      </c>
      <c r="BG307" s="220">
        <f>IF(N307="zákl. přenesená",J307,0)</f>
        <v>0</v>
      </c>
      <c r="BH307" s="220">
        <f>IF(N307="sníž. přenesená",J307,0)</f>
        <v>0</v>
      </c>
      <c r="BI307" s="220">
        <f>IF(N307="nulová",J307,0)</f>
        <v>0</v>
      </c>
      <c r="BJ307" s="16" t="s">
        <v>21</v>
      </c>
      <c r="BK307" s="220">
        <f>ROUND(I307*H307,2)</f>
        <v>0</v>
      </c>
      <c r="BL307" s="16" t="s">
        <v>582</v>
      </c>
      <c r="BM307" s="219" t="s">
        <v>1477</v>
      </c>
    </row>
    <row r="308" s="13" customFormat="1">
      <c r="A308" s="13"/>
      <c r="B308" s="226"/>
      <c r="C308" s="227"/>
      <c r="D308" s="228" t="s">
        <v>161</v>
      </c>
      <c r="E308" s="229" t="s">
        <v>41</v>
      </c>
      <c r="F308" s="230" t="s">
        <v>157</v>
      </c>
      <c r="G308" s="227"/>
      <c r="H308" s="231">
        <v>4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7" t="s">
        <v>161</v>
      </c>
      <c r="AU308" s="237" t="s">
        <v>90</v>
      </c>
      <c r="AV308" s="13" t="s">
        <v>90</v>
      </c>
      <c r="AW308" s="13" t="s">
        <v>42</v>
      </c>
      <c r="AX308" s="13" t="s">
        <v>81</v>
      </c>
      <c r="AY308" s="237" t="s">
        <v>150</v>
      </c>
    </row>
    <row r="309" s="14" customFormat="1">
      <c r="A309" s="14"/>
      <c r="B309" s="238"/>
      <c r="C309" s="239"/>
      <c r="D309" s="228" t="s">
        <v>161</v>
      </c>
      <c r="E309" s="240" t="s">
        <v>41</v>
      </c>
      <c r="F309" s="241" t="s">
        <v>167</v>
      </c>
      <c r="G309" s="239"/>
      <c r="H309" s="242">
        <v>4</v>
      </c>
      <c r="I309" s="243"/>
      <c r="J309" s="239"/>
      <c r="K309" s="239"/>
      <c r="L309" s="244"/>
      <c r="M309" s="245"/>
      <c r="N309" s="246"/>
      <c r="O309" s="246"/>
      <c r="P309" s="246"/>
      <c r="Q309" s="246"/>
      <c r="R309" s="246"/>
      <c r="S309" s="246"/>
      <c r="T309" s="247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8" t="s">
        <v>161</v>
      </c>
      <c r="AU309" s="248" t="s">
        <v>90</v>
      </c>
      <c r="AV309" s="14" t="s">
        <v>157</v>
      </c>
      <c r="AW309" s="14" t="s">
        <v>42</v>
      </c>
      <c r="AX309" s="14" t="s">
        <v>21</v>
      </c>
      <c r="AY309" s="248" t="s">
        <v>150</v>
      </c>
    </row>
    <row r="310" s="2" customFormat="1" ht="16.5" customHeight="1">
      <c r="A310" s="38"/>
      <c r="B310" s="39"/>
      <c r="C310" s="207" t="s">
        <v>653</v>
      </c>
      <c r="D310" s="207" t="s">
        <v>153</v>
      </c>
      <c r="E310" s="208" t="s">
        <v>1478</v>
      </c>
      <c r="F310" s="209" t="s">
        <v>1479</v>
      </c>
      <c r="G310" s="210" t="s">
        <v>239</v>
      </c>
      <c r="H310" s="211">
        <v>2</v>
      </c>
      <c r="I310" s="212"/>
      <c r="J310" s="213">
        <f>ROUND(I310*H310,2)</f>
        <v>0</v>
      </c>
      <c r="K310" s="214"/>
      <c r="L310" s="44"/>
      <c r="M310" s="215" t="s">
        <v>41</v>
      </c>
      <c r="N310" s="216" t="s">
        <v>52</v>
      </c>
      <c r="O310" s="84"/>
      <c r="P310" s="217">
        <f>O310*H310</f>
        <v>0</v>
      </c>
      <c r="Q310" s="217">
        <v>0</v>
      </c>
      <c r="R310" s="217">
        <f>Q310*H310</f>
        <v>0</v>
      </c>
      <c r="S310" s="217">
        <v>0</v>
      </c>
      <c r="T310" s="218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19" t="s">
        <v>582</v>
      </c>
      <c r="AT310" s="219" t="s">
        <v>153</v>
      </c>
      <c r="AU310" s="219" t="s">
        <v>90</v>
      </c>
      <c r="AY310" s="16" t="s">
        <v>150</v>
      </c>
      <c r="BE310" s="220">
        <f>IF(N310="základní",J310,0)</f>
        <v>0</v>
      </c>
      <c r="BF310" s="220">
        <f>IF(N310="snížená",J310,0)</f>
        <v>0</v>
      </c>
      <c r="BG310" s="220">
        <f>IF(N310="zákl. přenesená",J310,0)</f>
        <v>0</v>
      </c>
      <c r="BH310" s="220">
        <f>IF(N310="sníž. přenesená",J310,0)</f>
        <v>0</v>
      </c>
      <c r="BI310" s="220">
        <f>IF(N310="nulová",J310,0)</f>
        <v>0</v>
      </c>
      <c r="BJ310" s="16" t="s">
        <v>21</v>
      </c>
      <c r="BK310" s="220">
        <f>ROUND(I310*H310,2)</f>
        <v>0</v>
      </c>
      <c r="BL310" s="16" t="s">
        <v>582</v>
      </c>
      <c r="BM310" s="219" t="s">
        <v>1480</v>
      </c>
    </row>
    <row r="311" s="13" customFormat="1">
      <c r="A311" s="13"/>
      <c r="B311" s="226"/>
      <c r="C311" s="227"/>
      <c r="D311" s="228" t="s">
        <v>161</v>
      </c>
      <c r="E311" s="229" t="s">
        <v>41</v>
      </c>
      <c r="F311" s="230" t="s">
        <v>90</v>
      </c>
      <c r="G311" s="227"/>
      <c r="H311" s="231">
        <v>2</v>
      </c>
      <c r="I311" s="232"/>
      <c r="J311" s="227"/>
      <c r="K311" s="227"/>
      <c r="L311" s="233"/>
      <c r="M311" s="234"/>
      <c r="N311" s="235"/>
      <c r="O311" s="235"/>
      <c r="P311" s="235"/>
      <c r="Q311" s="235"/>
      <c r="R311" s="235"/>
      <c r="S311" s="235"/>
      <c r="T311" s="23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7" t="s">
        <v>161</v>
      </c>
      <c r="AU311" s="237" t="s">
        <v>90</v>
      </c>
      <c r="AV311" s="13" t="s">
        <v>90</v>
      </c>
      <c r="AW311" s="13" t="s">
        <v>42</v>
      </c>
      <c r="AX311" s="13" t="s">
        <v>81</v>
      </c>
      <c r="AY311" s="237" t="s">
        <v>150</v>
      </c>
    </row>
    <row r="312" s="14" customFormat="1">
      <c r="A312" s="14"/>
      <c r="B312" s="238"/>
      <c r="C312" s="239"/>
      <c r="D312" s="228" t="s">
        <v>161</v>
      </c>
      <c r="E312" s="240" t="s">
        <v>41</v>
      </c>
      <c r="F312" s="241" t="s">
        <v>167</v>
      </c>
      <c r="G312" s="239"/>
      <c r="H312" s="242">
        <v>2</v>
      </c>
      <c r="I312" s="243"/>
      <c r="J312" s="239"/>
      <c r="K312" s="239"/>
      <c r="L312" s="244"/>
      <c r="M312" s="245"/>
      <c r="N312" s="246"/>
      <c r="O312" s="246"/>
      <c r="P312" s="246"/>
      <c r="Q312" s="246"/>
      <c r="R312" s="246"/>
      <c r="S312" s="246"/>
      <c r="T312" s="247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8" t="s">
        <v>161</v>
      </c>
      <c r="AU312" s="248" t="s">
        <v>90</v>
      </c>
      <c r="AV312" s="14" t="s">
        <v>157</v>
      </c>
      <c r="AW312" s="14" t="s">
        <v>42</v>
      </c>
      <c r="AX312" s="14" t="s">
        <v>21</v>
      </c>
      <c r="AY312" s="248" t="s">
        <v>150</v>
      </c>
    </row>
    <row r="313" s="2" customFormat="1" ht="16.5" customHeight="1">
      <c r="A313" s="38"/>
      <c r="B313" s="39"/>
      <c r="C313" s="207" t="s">
        <v>658</v>
      </c>
      <c r="D313" s="207" t="s">
        <v>153</v>
      </c>
      <c r="E313" s="208" t="s">
        <v>1481</v>
      </c>
      <c r="F313" s="209" t="s">
        <v>1482</v>
      </c>
      <c r="G313" s="210" t="s">
        <v>239</v>
      </c>
      <c r="H313" s="211">
        <v>56</v>
      </c>
      <c r="I313" s="212"/>
      <c r="J313" s="213">
        <f>ROUND(I313*H313,2)</f>
        <v>0</v>
      </c>
      <c r="K313" s="214"/>
      <c r="L313" s="44"/>
      <c r="M313" s="215" t="s">
        <v>41</v>
      </c>
      <c r="N313" s="216" t="s">
        <v>52</v>
      </c>
      <c r="O313" s="84"/>
      <c r="P313" s="217">
        <f>O313*H313</f>
        <v>0</v>
      </c>
      <c r="Q313" s="217">
        <v>0</v>
      </c>
      <c r="R313" s="217">
        <f>Q313*H313</f>
        <v>0</v>
      </c>
      <c r="S313" s="217">
        <v>0</v>
      </c>
      <c r="T313" s="218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9" t="s">
        <v>582</v>
      </c>
      <c r="AT313" s="219" t="s">
        <v>153</v>
      </c>
      <c r="AU313" s="219" t="s">
        <v>90</v>
      </c>
      <c r="AY313" s="16" t="s">
        <v>150</v>
      </c>
      <c r="BE313" s="220">
        <f>IF(N313="základní",J313,0)</f>
        <v>0</v>
      </c>
      <c r="BF313" s="220">
        <f>IF(N313="snížená",J313,0)</f>
        <v>0</v>
      </c>
      <c r="BG313" s="220">
        <f>IF(N313="zákl. přenesená",J313,0)</f>
        <v>0</v>
      </c>
      <c r="BH313" s="220">
        <f>IF(N313="sníž. přenesená",J313,0)</f>
        <v>0</v>
      </c>
      <c r="BI313" s="220">
        <f>IF(N313="nulová",J313,0)</f>
        <v>0</v>
      </c>
      <c r="BJ313" s="16" t="s">
        <v>21</v>
      </c>
      <c r="BK313" s="220">
        <f>ROUND(I313*H313,2)</f>
        <v>0</v>
      </c>
      <c r="BL313" s="16" t="s">
        <v>582</v>
      </c>
      <c r="BM313" s="219" t="s">
        <v>1483</v>
      </c>
    </row>
    <row r="314" s="13" customFormat="1">
      <c r="A314" s="13"/>
      <c r="B314" s="226"/>
      <c r="C314" s="227"/>
      <c r="D314" s="228" t="s">
        <v>161</v>
      </c>
      <c r="E314" s="229" t="s">
        <v>41</v>
      </c>
      <c r="F314" s="230" t="s">
        <v>534</v>
      </c>
      <c r="G314" s="227"/>
      <c r="H314" s="231">
        <v>56</v>
      </c>
      <c r="I314" s="232"/>
      <c r="J314" s="227"/>
      <c r="K314" s="227"/>
      <c r="L314" s="233"/>
      <c r="M314" s="234"/>
      <c r="N314" s="235"/>
      <c r="O314" s="235"/>
      <c r="P314" s="235"/>
      <c r="Q314" s="235"/>
      <c r="R314" s="235"/>
      <c r="S314" s="235"/>
      <c r="T314" s="23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7" t="s">
        <v>161</v>
      </c>
      <c r="AU314" s="237" t="s">
        <v>90</v>
      </c>
      <c r="AV314" s="13" t="s">
        <v>90</v>
      </c>
      <c r="AW314" s="13" t="s">
        <v>42</v>
      </c>
      <c r="AX314" s="13" t="s">
        <v>81</v>
      </c>
      <c r="AY314" s="237" t="s">
        <v>150</v>
      </c>
    </row>
    <row r="315" s="14" customFormat="1">
      <c r="A315" s="14"/>
      <c r="B315" s="238"/>
      <c r="C315" s="239"/>
      <c r="D315" s="228" t="s">
        <v>161</v>
      </c>
      <c r="E315" s="240" t="s">
        <v>41</v>
      </c>
      <c r="F315" s="241" t="s">
        <v>167</v>
      </c>
      <c r="G315" s="239"/>
      <c r="H315" s="242">
        <v>56</v>
      </c>
      <c r="I315" s="243"/>
      <c r="J315" s="239"/>
      <c r="K315" s="239"/>
      <c r="L315" s="244"/>
      <c r="M315" s="245"/>
      <c r="N315" s="246"/>
      <c r="O315" s="246"/>
      <c r="P315" s="246"/>
      <c r="Q315" s="246"/>
      <c r="R315" s="246"/>
      <c r="S315" s="246"/>
      <c r="T315" s="247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8" t="s">
        <v>161</v>
      </c>
      <c r="AU315" s="248" t="s">
        <v>90</v>
      </c>
      <c r="AV315" s="14" t="s">
        <v>157</v>
      </c>
      <c r="AW315" s="14" t="s">
        <v>42</v>
      </c>
      <c r="AX315" s="14" t="s">
        <v>21</v>
      </c>
      <c r="AY315" s="248" t="s">
        <v>150</v>
      </c>
    </row>
    <row r="316" s="2" customFormat="1" ht="16.5" customHeight="1">
      <c r="A316" s="38"/>
      <c r="B316" s="39"/>
      <c r="C316" s="207" t="s">
        <v>664</v>
      </c>
      <c r="D316" s="207" t="s">
        <v>153</v>
      </c>
      <c r="E316" s="208" t="s">
        <v>1484</v>
      </c>
      <c r="F316" s="209" t="s">
        <v>1485</v>
      </c>
      <c r="G316" s="210" t="s">
        <v>239</v>
      </c>
      <c r="H316" s="211">
        <v>120</v>
      </c>
      <c r="I316" s="212"/>
      <c r="J316" s="213">
        <f>ROUND(I316*H316,2)</f>
        <v>0</v>
      </c>
      <c r="K316" s="214"/>
      <c r="L316" s="44"/>
      <c r="M316" s="215" t="s">
        <v>41</v>
      </c>
      <c r="N316" s="216" t="s">
        <v>52</v>
      </c>
      <c r="O316" s="84"/>
      <c r="P316" s="217">
        <f>O316*H316</f>
        <v>0</v>
      </c>
      <c r="Q316" s="217">
        <v>0</v>
      </c>
      <c r="R316" s="217">
        <f>Q316*H316</f>
        <v>0</v>
      </c>
      <c r="S316" s="217">
        <v>0</v>
      </c>
      <c r="T316" s="21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9" t="s">
        <v>582</v>
      </c>
      <c r="AT316" s="219" t="s">
        <v>153</v>
      </c>
      <c r="AU316" s="219" t="s">
        <v>90</v>
      </c>
      <c r="AY316" s="16" t="s">
        <v>150</v>
      </c>
      <c r="BE316" s="220">
        <f>IF(N316="základní",J316,0)</f>
        <v>0</v>
      </c>
      <c r="BF316" s="220">
        <f>IF(N316="snížená",J316,0)</f>
        <v>0</v>
      </c>
      <c r="BG316" s="220">
        <f>IF(N316="zákl. přenesená",J316,0)</f>
        <v>0</v>
      </c>
      <c r="BH316" s="220">
        <f>IF(N316="sníž. přenesená",J316,0)</f>
        <v>0</v>
      </c>
      <c r="BI316" s="220">
        <f>IF(N316="nulová",J316,0)</f>
        <v>0</v>
      </c>
      <c r="BJ316" s="16" t="s">
        <v>21</v>
      </c>
      <c r="BK316" s="220">
        <f>ROUND(I316*H316,2)</f>
        <v>0</v>
      </c>
      <c r="BL316" s="16" t="s">
        <v>582</v>
      </c>
      <c r="BM316" s="219" t="s">
        <v>1486</v>
      </c>
    </row>
    <row r="317" s="13" customFormat="1">
      <c r="A317" s="13"/>
      <c r="B317" s="226"/>
      <c r="C317" s="227"/>
      <c r="D317" s="228" t="s">
        <v>161</v>
      </c>
      <c r="E317" s="229" t="s">
        <v>41</v>
      </c>
      <c r="F317" s="230" t="s">
        <v>921</v>
      </c>
      <c r="G317" s="227"/>
      <c r="H317" s="231">
        <v>120</v>
      </c>
      <c r="I317" s="232"/>
      <c r="J317" s="227"/>
      <c r="K317" s="227"/>
      <c r="L317" s="233"/>
      <c r="M317" s="234"/>
      <c r="N317" s="235"/>
      <c r="O317" s="235"/>
      <c r="P317" s="235"/>
      <c r="Q317" s="235"/>
      <c r="R317" s="235"/>
      <c r="S317" s="235"/>
      <c r="T317" s="23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7" t="s">
        <v>161</v>
      </c>
      <c r="AU317" s="237" t="s">
        <v>90</v>
      </c>
      <c r="AV317" s="13" t="s">
        <v>90</v>
      </c>
      <c r="AW317" s="13" t="s">
        <v>42</v>
      </c>
      <c r="AX317" s="13" t="s">
        <v>81</v>
      </c>
      <c r="AY317" s="237" t="s">
        <v>150</v>
      </c>
    </row>
    <row r="318" s="14" customFormat="1">
      <c r="A318" s="14"/>
      <c r="B318" s="238"/>
      <c r="C318" s="239"/>
      <c r="D318" s="228" t="s">
        <v>161</v>
      </c>
      <c r="E318" s="240" t="s">
        <v>41</v>
      </c>
      <c r="F318" s="241" t="s">
        <v>167</v>
      </c>
      <c r="G318" s="239"/>
      <c r="H318" s="242">
        <v>120</v>
      </c>
      <c r="I318" s="243"/>
      <c r="J318" s="239"/>
      <c r="K318" s="239"/>
      <c r="L318" s="244"/>
      <c r="M318" s="245"/>
      <c r="N318" s="246"/>
      <c r="O318" s="246"/>
      <c r="P318" s="246"/>
      <c r="Q318" s="246"/>
      <c r="R318" s="246"/>
      <c r="S318" s="246"/>
      <c r="T318" s="247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8" t="s">
        <v>161</v>
      </c>
      <c r="AU318" s="248" t="s">
        <v>90</v>
      </c>
      <c r="AV318" s="14" t="s">
        <v>157</v>
      </c>
      <c r="AW318" s="14" t="s">
        <v>42</v>
      </c>
      <c r="AX318" s="14" t="s">
        <v>21</v>
      </c>
      <c r="AY318" s="248" t="s">
        <v>150</v>
      </c>
    </row>
    <row r="319" s="2" customFormat="1" ht="16.5" customHeight="1">
      <c r="A319" s="38"/>
      <c r="B319" s="39"/>
      <c r="C319" s="207" t="s">
        <v>671</v>
      </c>
      <c r="D319" s="207" t="s">
        <v>153</v>
      </c>
      <c r="E319" s="208" t="s">
        <v>1487</v>
      </c>
      <c r="F319" s="209" t="s">
        <v>1488</v>
      </c>
      <c r="G319" s="210" t="s">
        <v>239</v>
      </c>
      <c r="H319" s="211">
        <v>78</v>
      </c>
      <c r="I319" s="212"/>
      <c r="J319" s="213">
        <f>ROUND(I319*H319,2)</f>
        <v>0</v>
      </c>
      <c r="K319" s="214"/>
      <c r="L319" s="44"/>
      <c r="M319" s="215" t="s">
        <v>41</v>
      </c>
      <c r="N319" s="216" t="s">
        <v>52</v>
      </c>
      <c r="O319" s="84"/>
      <c r="P319" s="217">
        <f>O319*H319</f>
        <v>0</v>
      </c>
      <c r="Q319" s="217">
        <v>0</v>
      </c>
      <c r="R319" s="217">
        <f>Q319*H319</f>
        <v>0</v>
      </c>
      <c r="S319" s="217">
        <v>0</v>
      </c>
      <c r="T319" s="218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19" t="s">
        <v>582</v>
      </c>
      <c r="AT319" s="219" t="s">
        <v>153</v>
      </c>
      <c r="AU319" s="219" t="s">
        <v>90</v>
      </c>
      <c r="AY319" s="16" t="s">
        <v>150</v>
      </c>
      <c r="BE319" s="220">
        <f>IF(N319="základní",J319,0)</f>
        <v>0</v>
      </c>
      <c r="BF319" s="220">
        <f>IF(N319="snížená",J319,0)</f>
        <v>0</v>
      </c>
      <c r="BG319" s="220">
        <f>IF(N319="zákl. přenesená",J319,0)</f>
        <v>0</v>
      </c>
      <c r="BH319" s="220">
        <f>IF(N319="sníž. přenesená",J319,0)</f>
        <v>0</v>
      </c>
      <c r="BI319" s="220">
        <f>IF(N319="nulová",J319,0)</f>
        <v>0</v>
      </c>
      <c r="BJ319" s="16" t="s">
        <v>21</v>
      </c>
      <c r="BK319" s="220">
        <f>ROUND(I319*H319,2)</f>
        <v>0</v>
      </c>
      <c r="BL319" s="16" t="s">
        <v>582</v>
      </c>
      <c r="BM319" s="219" t="s">
        <v>1489</v>
      </c>
    </row>
    <row r="320" s="13" customFormat="1">
      <c r="A320" s="13"/>
      <c r="B320" s="226"/>
      <c r="C320" s="227"/>
      <c r="D320" s="228" t="s">
        <v>161</v>
      </c>
      <c r="E320" s="229" t="s">
        <v>41</v>
      </c>
      <c r="F320" s="230" t="s">
        <v>682</v>
      </c>
      <c r="G320" s="227"/>
      <c r="H320" s="231">
        <v>78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7" t="s">
        <v>161</v>
      </c>
      <c r="AU320" s="237" t="s">
        <v>90</v>
      </c>
      <c r="AV320" s="13" t="s">
        <v>90</v>
      </c>
      <c r="AW320" s="13" t="s">
        <v>42</v>
      </c>
      <c r="AX320" s="13" t="s">
        <v>81</v>
      </c>
      <c r="AY320" s="237" t="s">
        <v>150</v>
      </c>
    </row>
    <row r="321" s="14" customFormat="1">
      <c r="A321" s="14"/>
      <c r="B321" s="238"/>
      <c r="C321" s="239"/>
      <c r="D321" s="228" t="s">
        <v>161</v>
      </c>
      <c r="E321" s="240" t="s">
        <v>41</v>
      </c>
      <c r="F321" s="241" t="s">
        <v>167</v>
      </c>
      <c r="G321" s="239"/>
      <c r="H321" s="242">
        <v>78</v>
      </c>
      <c r="I321" s="243"/>
      <c r="J321" s="239"/>
      <c r="K321" s="239"/>
      <c r="L321" s="244"/>
      <c r="M321" s="245"/>
      <c r="N321" s="246"/>
      <c r="O321" s="246"/>
      <c r="P321" s="246"/>
      <c r="Q321" s="246"/>
      <c r="R321" s="246"/>
      <c r="S321" s="246"/>
      <c r="T321" s="247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8" t="s">
        <v>161</v>
      </c>
      <c r="AU321" s="248" t="s">
        <v>90</v>
      </c>
      <c r="AV321" s="14" t="s">
        <v>157</v>
      </c>
      <c r="AW321" s="14" t="s">
        <v>42</v>
      </c>
      <c r="AX321" s="14" t="s">
        <v>21</v>
      </c>
      <c r="AY321" s="248" t="s">
        <v>150</v>
      </c>
    </row>
    <row r="322" s="2" customFormat="1" ht="16.5" customHeight="1">
      <c r="A322" s="38"/>
      <c r="B322" s="39"/>
      <c r="C322" s="207" t="s">
        <v>677</v>
      </c>
      <c r="D322" s="207" t="s">
        <v>153</v>
      </c>
      <c r="E322" s="208" t="s">
        <v>1490</v>
      </c>
      <c r="F322" s="209" t="s">
        <v>1491</v>
      </c>
      <c r="G322" s="210" t="s">
        <v>182</v>
      </c>
      <c r="H322" s="211">
        <v>30</v>
      </c>
      <c r="I322" s="212"/>
      <c r="J322" s="213">
        <f>ROUND(I322*H322,2)</f>
        <v>0</v>
      </c>
      <c r="K322" s="214"/>
      <c r="L322" s="44"/>
      <c r="M322" s="215" t="s">
        <v>41</v>
      </c>
      <c r="N322" s="216" t="s">
        <v>52</v>
      </c>
      <c r="O322" s="84"/>
      <c r="P322" s="217">
        <f>O322*H322</f>
        <v>0</v>
      </c>
      <c r="Q322" s="217">
        <v>0</v>
      </c>
      <c r="R322" s="217">
        <f>Q322*H322</f>
        <v>0</v>
      </c>
      <c r="S322" s="217">
        <v>0</v>
      </c>
      <c r="T322" s="21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19" t="s">
        <v>582</v>
      </c>
      <c r="AT322" s="219" t="s">
        <v>153</v>
      </c>
      <c r="AU322" s="219" t="s">
        <v>90</v>
      </c>
      <c r="AY322" s="16" t="s">
        <v>150</v>
      </c>
      <c r="BE322" s="220">
        <f>IF(N322="základní",J322,0)</f>
        <v>0</v>
      </c>
      <c r="BF322" s="220">
        <f>IF(N322="snížená",J322,0)</f>
        <v>0</v>
      </c>
      <c r="BG322" s="220">
        <f>IF(N322="zákl. přenesená",J322,0)</f>
        <v>0</v>
      </c>
      <c r="BH322" s="220">
        <f>IF(N322="sníž. přenesená",J322,0)</f>
        <v>0</v>
      </c>
      <c r="BI322" s="220">
        <f>IF(N322="nulová",J322,0)</f>
        <v>0</v>
      </c>
      <c r="BJ322" s="16" t="s">
        <v>21</v>
      </c>
      <c r="BK322" s="220">
        <f>ROUND(I322*H322,2)</f>
        <v>0</v>
      </c>
      <c r="BL322" s="16" t="s">
        <v>582</v>
      </c>
      <c r="BM322" s="219" t="s">
        <v>1492</v>
      </c>
    </row>
    <row r="323" s="13" customFormat="1">
      <c r="A323" s="13"/>
      <c r="B323" s="226"/>
      <c r="C323" s="227"/>
      <c r="D323" s="228" t="s">
        <v>161</v>
      </c>
      <c r="E323" s="229" t="s">
        <v>41</v>
      </c>
      <c r="F323" s="230" t="s">
        <v>374</v>
      </c>
      <c r="G323" s="227"/>
      <c r="H323" s="231">
        <v>30</v>
      </c>
      <c r="I323" s="232"/>
      <c r="J323" s="227"/>
      <c r="K323" s="227"/>
      <c r="L323" s="233"/>
      <c r="M323" s="234"/>
      <c r="N323" s="235"/>
      <c r="O323" s="235"/>
      <c r="P323" s="235"/>
      <c r="Q323" s="235"/>
      <c r="R323" s="235"/>
      <c r="S323" s="235"/>
      <c r="T323" s="23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7" t="s">
        <v>161</v>
      </c>
      <c r="AU323" s="237" t="s">
        <v>90</v>
      </c>
      <c r="AV323" s="13" t="s">
        <v>90</v>
      </c>
      <c r="AW323" s="13" t="s">
        <v>42</v>
      </c>
      <c r="AX323" s="13" t="s">
        <v>81</v>
      </c>
      <c r="AY323" s="237" t="s">
        <v>150</v>
      </c>
    </row>
    <row r="324" s="14" customFormat="1">
      <c r="A324" s="14"/>
      <c r="B324" s="238"/>
      <c r="C324" s="239"/>
      <c r="D324" s="228" t="s">
        <v>161</v>
      </c>
      <c r="E324" s="240" t="s">
        <v>41</v>
      </c>
      <c r="F324" s="241" t="s">
        <v>167</v>
      </c>
      <c r="G324" s="239"/>
      <c r="H324" s="242">
        <v>30</v>
      </c>
      <c r="I324" s="243"/>
      <c r="J324" s="239"/>
      <c r="K324" s="239"/>
      <c r="L324" s="244"/>
      <c r="M324" s="245"/>
      <c r="N324" s="246"/>
      <c r="O324" s="246"/>
      <c r="P324" s="246"/>
      <c r="Q324" s="246"/>
      <c r="R324" s="246"/>
      <c r="S324" s="246"/>
      <c r="T324" s="247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8" t="s">
        <v>161</v>
      </c>
      <c r="AU324" s="248" t="s">
        <v>90</v>
      </c>
      <c r="AV324" s="14" t="s">
        <v>157</v>
      </c>
      <c r="AW324" s="14" t="s">
        <v>42</v>
      </c>
      <c r="AX324" s="14" t="s">
        <v>21</v>
      </c>
      <c r="AY324" s="248" t="s">
        <v>150</v>
      </c>
    </row>
    <row r="325" s="2" customFormat="1" ht="16.5" customHeight="1">
      <c r="A325" s="38"/>
      <c r="B325" s="39"/>
      <c r="C325" s="207" t="s">
        <v>682</v>
      </c>
      <c r="D325" s="207" t="s">
        <v>153</v>
      </c>
      <c r="E325" s="208" t="s">
        <v>1493</v>
      </c>
      <c r="F325" s="209" t="s">
        <v>1494</v>
      </c>
      <c r="G325" s="210" t="s">
        <v>182</v>
      </c>
      <c r="H325" s="211">
        <v>845</v>
      </c>
      <c r="I325" s="212"/>
      <c r="J325" s="213">
        <f>ROUND(I325*H325,2)</f>
        <v>0</v>
      </c>
      <c r="K325" s="214"/>
      <c r="L325" s="44"/>
      <c r="M325" s="215" t="s">
        <v>41</v>
      </c>
      <c r="N325" s="216" t="s">
        <v>52</v>
      </c>
      <c r="O325" s="84"/>
      <c r="P325" s="217">
        <f>O325*H325</f>
        <v>0</v>
      </c>
      <c r="Q325" s="217">
        <v>0</v>
      </c>
      <c r="R325" s="217">
        <f>Q325*H325</f>
        <v>0</v>
      </c>
      <c r="S325" s="217">
        <v>0</v>
      </c>
      <c r="T325" s="218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9" t="s">
        <v>582</v>
      </c>
      <c r="AT325" s="219" t="s">
        <v>153</v>
      </c>
      <c r="AU325" s="219" t="s">
        <v>90</v>
      </c>
      <c r="AY325" s="16" t="s">
        <v>150</v>
      </c>
      <c r="BE325" s="220">
        <f>IF(N325="základní",J325,0)</f>
        <v>0</v>
      </c>
      <c r="BF325" s="220">
        <f>IF(N325="snížená",J325,0)</f>
        <v>0</v>
      </c>
      <c r="BG325" s="220">
        <f>IF(N325="zákl. přenesená",J325,0)</f>
        <v>0</v>
      </c>
      <c r="BH325" s="220">
        <f>IF(N325="sníž. přenesená",J325,0)</f>
        <v>0</v>
      </c>
      <c r="BI325" s="220">
        <f>IF(N325="nulová",J325,0)</f>
        <v>0</v>
      </c>
      <c r="BJ325" s="16" t="s">
        <v>21</v>
      </c>
      <c r="BK325" s="220">
        <f>ROUND(I325*H325,2)</f>
        <v>0</v>
      </c>
      <c r="BL325" s="16" t="s">
        <v>582</v>
      </c>
      <c r="BM325" s="219" t="s">
        <v>1495</v>
      </c>
    </row>
    <row r="326" s="13" customFormat="1">
      <c r="A326" s="13"/>
      <c r="B326" s="226"/>
      <c r="C326" s="227"/>
      <c r="D326" s="228" t="s">
        <v>161</v>
      </c>
      <c r="E326" s="229" t="s">
        <v>41</v>
      </c>
      <c r="F326" s="230" t="s">
        <v>1496</v>
      </c>
      <c r="G326" s="227"/>
      <c r="H326" s="231">
        <v>845</v>
      </c>
      <c r="I326" s="232"/>
      <c r="J326" s="227"/>
      <c r="K326" s="227"/>
      <c r="L326" s="233"/>
      <c r="M326" s="234"/>
      <c r="N326" s="235"/>
      <c r="O326" s="235"/>
      <c r="P326" s="235"/>
      <c r="Q326" s="235"/>
      <c r="R326" s="235"/>
      <c r="S326" s="235"/>
      <c r="T326" s="23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7" t="s">
        <v>161</v>
      </c>
      <c r="AU326" s="237" t="s">
        <v>90</v>
      </c>
      <c r="AV326" s="13" t="s">
        <v>90</v>
      </c>
      <c r="AW326" s="13" t="s">
        <v>42</v>
      </c>
      <c r="AX326" s="13" t="s">
        <v>81</v>
      </c>
      <c r="AY326" s="237" t="s">
        <v>150</v>
      </c>
    </row>
    <row r="327" s="14" customFormat="1">
      <c r="A327" s="14"/>
      <c r="B327" s="238"/>
      <c r="C327" s="239"/>
      <c r="D327" s="228" t="s">
        <v>161</v>
      </c>
      <c r="E327" s="240" t="s">
        <v>41</v>
      </c>
      <c r="F327" s="241" t="s">
        <v>167</v>
      </c>
      <c r="G327" s="239"/>
      <c r="H327" s="242">
        <v>845</v>
      </c>
      <c r="I327" s="243"/>
      <c r="J327" s="239"/>
      <c r="K327" s="239"/>
      <c r="L327" s="244"/>
      <c r="M327" s="245"/>
      <c r="N327" s="246"/>
      <c r="O327" s="246"/>
      <c r="P327" s="246"/>
      <c r="Q327" s="246"/>
      <c r="R327" s="246"/>
      <c r="S327" s="246"/>
      <c r="T327" s="247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8" t="s">
        <v>161</v>
      </c>
      <c r="AU327" s="248" t="s">
        <v>90</v>
      </c>
      <c r="AV327" s="14" t="s">
        <v>157</v>
      </c>
      <c r="AW327" s="14" t="s">
        <v>42</v>
      </c>
      <c r="AX327" s="14" t="s">
        <v>21</v>
      </c>
      <c r="AY327" s="248" t="s">
        <v>150</v>
      </c>
    </row>
    <row r="328" s="2" customFormat="1" ht="16.5" customHeight="1">
      <c r="A328" s="38"/>
      <c r="B328" s="39"/>
      <c r="C328" s="207" t="s">
        <v>687</v>
      </c>
      <c r="D328" s="207" t="s">
        <v>153</v>
      </c>
      <c r="E328" s="208" t="s">
        <v>1497</v>
      </c>
      <c r="F328" s="209" t="s">
        <v>1498</v>
      </c>
      <c r="G328" s="210" t="s">
        <v>182</v>
      </c>
      <c r="H328" s="211">
        <v>145</v>
      </c>
      <c r="I328" s="212"/>
      <c r="J328" s="213">
        <f>ROUND(I328*H328,2)</f>
        <v>0</v>
      </c>
      <c r="K328" s="214"/>
      <c r="L328" s="44"/>
      <c r="M328" s="215" t="s">
        <v>41</v>
      </c>
      <c r="N328" s="216" t="s">
        <v>52</v>
      </c>
      <c r="O328" s="84"/>
      <c r="P328" s="217">
        <f>O328*H328</f>
        <v>0</v>
      </c>
      <c r="Q328" s="217">
        <v>0</v>
      </c>
      <c r="R328" s="217">
        <f>Q328*H328</f>
        <v>0</v>
      </c>
      <c r="S328" s="217">
        <v>0</v>
      </c>
      <c r="T328" s="21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9" t="s">
        <v>582</v>
      </c>
      <c r="AT328" s="219" t="s">
        <v>153</v>
      </c>
      <c r="AU328" s="219" t="s">
        <v>90</v>
      </c>
      <c r="AY328" s="16" t="s">
        <v>150</v>
      </c>
      <c r="BE328" s="220">
        <f>IF(N328="základní",J328,0)</f>
        <v>0</v>
      </c>
      <c r="BF328" s="220">
        <f>IF(N328="snížená",J328,0)</f>
        <v>0</v>
      </c>
      <c r="BG328" s="220">
        <f>IF(N328="zákl. přenesená",J328,0)</f>
        <v>0</v>
      </c>
      <c r="BH328" s="220">
        <f>IF(N328="sníž. přenesená",J328,0)</f>
        <v>0</v>
      </c>
      <c r="BI328" s="220">
        <f>IF(N328="nulová",J328,0)</f>
        <v>0</v>
      </c>
      <c r="BJ328" s="16" t="s">
        <v>21</v>
      </c>
      <c r="BK328" s="220">
        <f>ROUND(I328*H328,2)</f>
        <v>0</v>
      </c>
      <c r="BL328" s="16" t="s">
        <v>582</v>
      </c>
      <c r="BM328" s="219" t="s">
        <v>1499</v>
      </c>
    </row>
    <row r="329" s="13" customFormat="1">
      <c r="A329" s="13"/>
      <c r="B329" s="226"/>
      <c r="C329" s="227"/>
      <c r="D329" s="228" t="s">
        <v>161</v>
      </c>
      <c r="E329" s="229" t="s">
        <v>41</v>
      </c>
      <c r="F329" s="230" t="s">
        <v>1045</v>
      </c>
      <c r="G329" s="227"/>
      <c r="H329" s="231">
        <v>145</v>
      </c>
      <c r="I329" s="232"/>
      <c r="J329" s="227"/>
      <c r="K329" s="227"/>
      <c r="L329" s="233"/>
      <c r="M329" s="234"/>
      <c r="N329" s="235"/>
      <c r="O329" s="235"/>
      <c r="P329" s="235"/>
      <c r="Q329" s="235"/>
      <c r="R329" s="235"/>
      <c r="S329" s="235"/>
      <c r="T329" s="23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7" t="s">
        <v>161</v>
      </c>
      <c r="AU329" s="237" t="s">
        <v>90</v>
      </c>
      <c r="AV329" s="13" t="s">
        <v>90</v>
      </c>
      <c r="AW329" s="13" t="s">
        <v>42</v>
      </c>
      <c r="AX329" s="13" t="s">
        <v>81</v>
      </c>
      <c r="AY329" s="237" t="s">
        <v>150</v>
      </c>
    </row>
    <row r="330" s="14" customFormat="1">
      <c r="A330" s="14"/>
      <c r="B330" s="238"/>
      <c r="C330" s="239"/>
      <c r="D330" s="228" t="s">
        <v>161</v>
      </c>
      <c r="E330" s="240" t="s">
        <v>41</v>
      </c>
      <c r="F330" s="241" t="s">
        <v>167</v>
      </c>
      <c r="G330" s="239"/>
      <c r="H330" s="242">
        <v>145</v>
      </c>
      <c r="I330" s="243"/>
      <c r="J330" s="239"/>
      <c r="K330" s="239"/>
      <c r="L330" s="244"/>
      <c r="M330" s="245"/>
      <c r="N330" s="246"/>
      <c r="O330" s="246"/>
      <c r="P330" s="246"/>
      <c r="Q330" s="246"/>
      <c r="R330" s="246"/>
      <c r="S330" s="246"/>
      <c r="T330" s="247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8" t="s">
        <v>161</v>
      </c>
      <c r="AU330" s="248" t="s">
        <v>90</v>
      </c>
      <c r="AV330" s="14" t="s">
        <v>157</v>
      </c>
      <c r="AW330" s="14" t="s">
        <v>42</v>
      </c>
      <c r="AX330" s="14" t="s">
        <v>21</v>
      </c>
      <c r="AY330" s="248" t="s">
        <v>150</v>
      </c>
    </row>
    <row r="331" s="2" customFormat="1" ht="16.5" customHeight="1">
      <c r="A331" s="38"/>
      <c r="B331" s="39"/>
      <c r="C331" s="207" t="s">
        <v>695</v>
      </c>
      <c r="D331" s="207" t="s">
        <v>153</v>
      </c>
      <c r="E331" s="208" t="s">
        <v>1500</v>
      </c>
      <c r="F331" s="209" t="s">
        <v>1501</v>
      </c>
      <c r="G331" s="210" t="s">
        <v>182</v>
      </c>
      <c r="H331" s="211">
        <v>240</v>
      </c>
      <c r="I331" s="212"/>
      <c r="J331" s="213">
        <f>ROUND(I331*H331,2)</f>
        <v>0</v>
      </c>
      <c r="K331" s="214"/>
      <c r="L331" s="44"/>
      <c r="M331" s="215" t="s">
        <v>41</v>
      </c>
      <c r="N331" s="216" t="s">
        <v>52</v>
      </c>
      <c r="O331" s="84"/>
      <c r="P331" s="217">
        <f>O331*H331</f>
        <v>0</v>
      </c>
      <c r="Q331" s="217">
        <v>0</v>
      </c>
      <c r="R331" s="217">
        <f>Q331*H331</f>
        <v>0</v>
      </c>
      <c r="S331" s="217">
        <v>0</v>
      </c>
      <c r="T331" s="21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19" t="s">
        <v>582</v>
      </c>
      <c r="AT331" s="219" t="s">
        <v>153</v>
      </c>
      <c r="AU331" s="219" t="s">
        <v>90</v>
      </c>
      <c r="AY331" s="16" t="s">
        <v>150</v>
      </c>
      <c r="BE331" s="220">
        <f>IF(N331="základní",J331,0)</f>
        <v>0</v>
      </c>
      <c r="BF331" s="220">
        <f>IF(N331="snížená",J331,0)</f>
        <v>0</v>
      </c>
      <c r="BG331" s="220">
        <f>IF(N331="zákl. přenesená",J331,0)</f>
        <v>0</v>
      </c>
      <c r="BH331" s="220">
        <f>IF(N331="sníž. přenesená",J331,0)</f>
        <v>0</v>
      </c>
      <c r="BI331" s="220">
        <f>IF(N331="nulová",J331,0)</f>
        <v>0</v>
      </c>
      <c r="BJ331" s="16" t="s">
        <v>21</v>
      </c>
      <c r="BK331" s="220">
        <f>ROUND(I331*H331,2)</f>
        <v>0</v>
      </c>
      <c r="BL331" s="16" t="s">
        <v>582</v>
      </c>
      <c r="BM331" s="219" t="s">
        <v>1502</v>
      </c>
    </row>
    <row r="332" s="13" customFormat="1">
      <c r="A332" s="13"/>
      <c r="B332" s="226"/>
      <c r="C332" s="227"/>
      <c r="D332" s="228" t="s">
        <v>161</v>
      </c>
      <c r="E332" s="229" t="s">
        <v>41</v>
      </c>
      <c r="F332" s="230" t="s">
        <v>1503</v>
      </c>
      <c r="G332" s="227"/>
      <c r="H332" s="231">
        <v>240</v>
      </c>
      <c r="I332" s="232"/>
      <c r="J332" s="227"/>
      <c r="K332" s="227"/>
      <c r="L332" s="233"/>
      <c r="M332" s="234"/>
      <c r="N332" s="235"/>
      <c r="O332" s="235"/>
      <c r="P332" s="235"/>
      <c r="Q332" s="235"/>
      <c r="R332" s="235"/>
      <c r="S332" s="235"/>
      <c r="T332" s="23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7" t="s">
        <v>161</v>
      </c>
      <c r="AU332" s="237" t="s">
        <v>90</v>
      </c>
      <c r="AV332" s="13" t="s">
        <v>90</v>
      </c>
      <c r="AW332" s="13" t="s">
        <v>42</v>
      </c>
      <c r="AX332" s="13" t="s">
        <v>81</v>
      </c>
      <c r="AY332" s="237" t="s">
        <v>150</v>
      </c>
    </row>
    <row r="333" s="14" customFormat="1">
      <c r="A333" s="14"/>
      <c r="B333" s="238"/>
      <c r="C333" s="239"/>
      <c r="D333" s="228" t="s">
        <v>161</v>
      </c>
      <c r="E333" s="240" t="s">
        <v>41</v>
      </c>
      <c r="F333" s="241" t="s">
        <v>167</v>
      </c>
      <c r="G333" s="239"/>
      <c r="H333" s="242">
        <v>240</v>
      </c>
      <c r="I333" s="243"/>
      <c r="J333" s="239"/>
      <c r="K333" s="239"/>
      <c r="L333" s="244"/>
      <c r="M333" s="245"/>
      <c r="N333" s="246"/>
      <c r="O333" s="246"/>
      <c r="P333" s="246"/>
      <c r="Q333" s="246"/>
      <c r="R333" s="246"/>
      <c r="S333" s="246"/>
      <c r="T333" s="247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8" t="s">
        <v>161</v>
      </c>
      <c r="AU333" s="248" t="s">
        <v>90</v>
      </c>
      <c r="AV333" s="14" t="s">
        <v>157</v>
      </c>
      <c r="AW333" s="14" t="s">
        <v>42</v>
      </c>
      <c r="AX333" s="14" t="s">
        <v>21</v>
      </c>
      <c r="AY333" s="248" t="s">
        <v>150</v>
      </c>
    </row>
    <row r="334" s="2" customFormat="1" ht="16.5" customHeight="1">
      <c r="A334" s="38"/>
      <c r="B334" s="39"/>
      <c r="C334" s="207" t="s">
        <v>700</v>
      </c>
      <c r="D334" s="207" t="s">
        <v>153</v>
      </c>
      <c r="E334" s="208" t="s">
        <v>1504</v>
      </c>
      <c r="F334" s="209" t="s">
        <v>1505</v>
      </c>
      <c r="G334" s="210" t="s">
        <v>182</v>
      </c>
      <c r="H334" s="211">
        <v>700</v>
      </c>
      <c r="I334" s="212"/>
      <c r="J334" s="213">
        <f>ROUND(I334*H334,2)</f>
        <v>0</v>
      </c>
      <c r="K334" s="214"/>
      <c r="L334" s="44"/>
      <c r="M334" s="215" t="s">
        <v>41</v>
      </c>
      <c r="N334" s="216" t="s">
        <v>52</v>
      </c>
      <c r="O334" s="84"/>
      <c r="P334" s="217">
        <f>O334*H334</f>
        <v>0</v>
      </c>
      <c r="Q334" s="217">
        <v>0</v>
      </c>
      <c r="R334" s="217">
        <f>Q334*H334</f>
        <v>0</v>
      </c>
      <c r="S334" s="217">
        <v>0</v>
      </c>
      <c r="T334" s="218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19" t="s">
        <v>582</v>
      </c>
      <c r="AT334" s="219" t="s">
        <v>153</v>
      </c>
      <c r="AU334" s="219" t="s">
        <v>90</v>
      </c>
      <c r="AY334" s="16" t="s">
        <v>150</v>
      </c>
      <c r="BE334" s="220">
        <f>IF(N334="základní",J334,0)</f>
        <v>0</v>
      </c>
      <c r="BF334" s="220">
        <f>IF(N334="snížená",J334,0)</f>
        <v>0</v>
      </c>
      <c r="BG334" s="220">
        <f>IF(N334="zákl. přenesená",J334,0)</f>
        <v>0</v>
      </c>
      <c r="BH334" s="220">
        <f>IF(N334="sníž. přenesená",J334,0)</f>
        <v>0</v>
      </c>
      <c r="BI334" s="220">
        <f>IF(N334="nulová",J334,0)</f>
        <v>0</v>
      </c>
      <c r="BJ334" s="16" t="s">
        <v>21</v>
      </c>
      <c r="BK334" s="220">
        <f>ROUND(I334*H334,2)</f>
        <v>0</v>
      </c>
      <c r="BL334" s="16" t="s">
        <v>582</v>
      </c>
      <c r="BM334" s="219" t="s">
        <v>1506</v>
      </c>
    </row>
    <row r="335" s="13" customFormat="1">
      <c r="A335" s="13"/>
      <c r="B335" s="226"/>
      <c r="C335" s="227"/>
      <c r="D335" s="228" t="s">
        <v>161</v>
      </c>
      <c r="E335" s="229" t="s">
        <v>41</v>
      </c>
      <c r="F335" s="230" t="s">
        <v>1507</v>
      </c>
      <c r="G335" s="227"/>
      <c r="H335" s="231">
        <v>700</v>
      </c>
      <c r="I335" s="232"/>
      <c r="J335" s="227"/>
      <c r="K335" s="227"/>
      <c r="L335" s="233"/>
      <c r="M335" s="234"/>
      <c r="N335" s="235"/>
      <c r="O335" s="235"/>
      <c r="P335" s="235"/>
      <c r="Q335" s="235"/>
      <c r="R335" s="235"/>
      <c r="S335" s="235"/>
      <c r="T335" s="23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7" t="s">
        <v>161</v>
      </c>
      <c r="AU335" s="237" t="s">
        <v>90</v>
      </c>
      <c r="AV335" s="13" t="s">
        <v>90</v>
      </c>
      <c r="AW335" s="13" t="s">
        <v>42</v>
      </c>
      <c r="AX335" s="13" t="s">
        <v>81</v>
      </c>
      <c r="AY335" s="237" t="s">
        <v>150</v>
      </c>
    </row>
    <row r="336" s="14" customFormat="1">
      <c r="A336" s="14"/>
      <c r="B336" s="238"/>
      <c r="C336" s="239"/>
      <c r="D336" s="228" t="s">
        <v>161</v>
      </c>
      <c r="E336" s="240" t="s">
        <v>41</v>
      </c>
      <c r="F336" s="241" t="s">
        <v>167</v>
      </c>
      <c r="G336" s="239"/>
      <c r="H336" s="242">
        <v>700</v>
      </c>
      <c r="I336" s="243"/>
      <c r="J336" s="239"/>
      <c r="K336" s="239"/>
      <c r="L336" s="244"/>
      <c r="M336" s="245"/>
      <c r="N336" s="246"/>
      <c r="O336" s="246"/>
      <c r="P336" s="246"/>
      <c r="Q336" s="246"/>
      <c r="R336" s="246"/>
      <c r="S336" s="246"/>
      <c r="T336" s="247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8" t="s">
        <v>161</v>
      </c>
      <c r="AU336" s="248" t="s">
        <v>90</v>
      </c>
      <c r="AV336" s="14" t="s">
        <v>157</v>
      </c>
      <c r="AW336" s="14" t="s">
        <v>42</v>
      </c>
      <c r="AX336" s="14" t="s">
        <v>21</v>
      </c>
      <c r="AY336" s="248" t="s">
        <v>150</v>
      </c>
    </row>
    <row r="337" s="2" customFormat="1" ht="16.5" customHeight="1">
      <c r="A337" s="38"/>
      <c r="B337" s="39"/>
      <c r="C337" s="207" t="s">
        <v>706</v>
      </c>
      <c r="D337" s="207" t="s">
        <v>153</v>
      </c>
      <c r="E337" s="208" t="s">
        <v>1508</v>
      </c>
      <c r="F337" s="209" t="s">
        <v>1509</v>
      </c>
      <c r="G337" s="210" t="s">
        <v>182</v>
      </c>
      <c r="H337" s="211">
        <v>128</v>
      </c>
      <c r="I337" s="212"/>
      <c r="J337" s="213">
        <f>ROUND(I337*H337,2)</f>
        <v>0</v>
      </c>
      <c r="K337" s="214"/>
      <c r="L337" s="44"/>
      <c r="M337" s="215" t="s">
        <v>41</v>
      </c>
      <c r="N337" s="216" t="s">
        <v>52</v>
      </c>
      <c r="O337" s="84"/>
      <c r="P337" s="217">
        <f>O337*H337</f>
        <v>0</v>
      </c>
      <c r="Q337" s="217">
        <v>0</v>
      </c>
      <c r="R337" s="217">
        <f>Q337*H337</f>
        <v>0</v>
      </c>
      <c r="S337" s="217">
        <v>0</v>
      </c>
      <c r="T337" s="218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19" t="s">
        <v>582</v>
      </c>
      <c r="AT337" s="219" t="s">
        <v>153</v>
      </c>
      <c r="AU337" s="219" t="s">
        <v>90</v>
      </c>
      <c r="AY337" s="16" t="s">
        <v>150</v>
      </c>
      <c r="BE337" s="220">
        <f>IF(N337="základní",J337,0)</f>
        <v>0</v>
      </c>
      <c r="BF337" s="220">
        <f>IF(N337="snížená",J337,0)</f>
        <v>0</v>
      </c>
      <c r="BG337" s="220">
        <f>IF(N337="zákl. přenesená",J337,0)</f>
        <v>0</v>
      </c>
      <c r="BH337" s="220">
        <f>IF(N337="sníž. přenesená",J337,0)</f>
        <v>0</v>
      </c>
      <c r="BI337" s="220">
        <f>IF(N337="nulová",J337,0)</f>
        <v>0</v>
      </c>
      <c r="BJ337" s="16" t="s">
        <v>21</v>
      </c>
      <c r="BK337" s="220">
        <f>ROUND(I337*H337,2)</f>
        <v>0</v>
      </c>
      <c r="BL337" s="16" t="s">
        <v>582</v>
      </c>
      <c r="BM337" s="219" t="s">
        <v>1510</v>
      </c>
    </row>
    <row r="338" s="13" customFormat="1">
      <c r="A338" s="13"/>
      <c r="B338" s="226"/>
      <c r="C338" s="227"/>
      <c r="D338" s="228" t="s">
        <v>161</v>
      </c>
      <c r="E338" s="229" t="s">
        <v>41</v>
      </c>
      <c r="F338" s="230" t="s">
        <v>960</v>
      </c>
      <c r="G338" s="227"/>
      <c r="H338" s="231">
        <v>128</v>
      </c>
      <c r="I338" s="232"/>
      <c r="J338" s="227"/>
      <c r="K338" s="227"/>
      <c r="L338" s="233"/>
      <c r="M338" s="234"/>
      <c r="N338" s="235"/>
      <c r="O338" s="235"/>
      <c r="P338" s="235"/>
      <c r="Q338" s="235"/>
      <c r="R338" s="235"/>
      <c r="S338" s="235"/>
      <c r="T338" s="23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7" t="s">
        <v>161</v>
      </c>
      <c r="AU338" s="237" t="s">
        <v>90</v>
      </c>
      <c r="AV338" s="13" t="s">
        <v>90</v>
      </c>
      <c r="AW338" s="13" t="s">
        <v>42</v>
      </c>
      <c r="AX338" s="13" t="s">
        <v>81</v>
      </c>
      <c r="AY338" s="237" t="s">
        <v>150</v>
      </c>
    </row>
    <row r="339" s="14" customFormat="1">
      <c r="A339" s="14"/>
      <c r="B339" s="238"/>
      <c r="C339" s="239"/>
      <c r="D339" s="228" t="s">
        <v>161</v>
      </c>
      <c r="E339" s="240" t="s">
        <v>41</v>
      </c>
      <c r="F339" s="241" t="s">
        <v>167</v>
      </c>
      <c r="G339" s="239"/>
      <c r="H339" s="242">
        <v>128</v>
      </c>
      <c r="I339" s="243"/>
      <c r="J339" s="239"/>
      <c r="K339" s="239"/>
      <c r="L339" s="244"/>
      <c r="M339" s="245"/>
      <c r="N339" s="246"/>
      <c r="O339" s="246"/>
      <c r="P339" s="246"/>
      <c r="Q339" s="246"/>
      <c r="R339" s="246"/>
      <c r="S339" s="246"/>
      <c r="T339" s="247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8" t="s">
        <v>161</v>
      </c>
      <c r="AU339" s="248" t="s">
        <v>90</v>
      </c>
      <c r="AV339" s="14" t="s">
        <v>157</v>
      </c>
      <c r="AW339" s="14" t="s">
        <v>42</v>
      </c>
      <c r="AX339" s="14" t="s">
        <v>21</v>
      </c>
      <c r="AY339" s="248" t="s">
        <v>150</v>
      </c>
    </row>
    <row r="340" s="2" customFormat="1" ht="16.5" customHeight="1">
      <c r="A340" s="38"/>
      <c r="B340" s="39"/>
      <c r="C340" s="207" t="s">
        <v>712</v>
      </c>
      <c r="D340" s="207" t="s">
        <v>153</v>
      </c>
      <c r="E340" s="208" t="s">
        <v>1511</v>
      </c>
      <c r="F340" s="209" t="s">
        <v>1512</v>
      </c>
      <c r="G340" s="210" t="s">
        <v>182</v>
      </c>
      <c r="H340" s="211">
        <v>25</v>
      </c>
      <c r="I340" s="212"/>
      <c r="J340" s="213">
        <f>ROUND(I340*H340,2)</f>
        <v>0</v>
      </c>
      <c r="K340" s="214"/>
      <c r="L340" s="44"/>
      <c r="M340" s="215" t="s">
        <v>41</v>
      </c>
      <c r="N340" s="216" t="s">
        <v>52</v>
      </c>
      <c r="O340" s="84"/>
      <c r="P340" s="217">
        <f>O340*H340</f>
        <v>0</v>
      </c>
      <c r="Q340" s="217">
        <v>0</v>
      </c>
      <c r="R340" s="217">
        <f>Q340*H340</f>
        <v>0</v>
      </c>
      <c r="S340" s="217">
        <v>0</v>
      </c>
      <c r="T340" s="218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19" t="s">
        <v>582</v>
      </c>
      <c r="AT340" s="219" t="s">
        <v>153</v>
      </c>
      <c r="AU340" s="219" t="s">
        <v>90</v>
      </c>
      <c r="AY340" s="16" t="s">
        <v>150</v>
      </c>
      <c r="BE340" s="220">
        <f>IF(N340="základní",J340,0)</f>
        <v>0</v>
      </c>
      <c r="BF340" s="220">
        <f>IF(N340="snížená",J340,0)</f>
        <v>0</v>
      </c>
      <c r="BG340" s="220">
        <f>IF(N340="zákl. přenesená",J340,0)</f>
        <v>0</v>
      </c>
      <c r="BH340" s="220">
        <f>IF(N340="sníž. přenesená",J340,0)</f>
        <v>0</v>
      </c>
      <c r="BI340" s="220">
        <f>IF(N340="nulová",J340,0)</f>
        <v>0</v>
      </c>
      <c r="BJ340" s="16" t="s">
        <v>21</v>
      </c>
      <c r="BK340" s="220">
        <f>ROUND(I340*H340,2)</f>
        <v>0</v>
      </c>
      <c r="BL340" s="16" t="s">
        <v>582</v>
      </c>
      <c r="BM340" s="219" t="s">
        <v>1513</v>
      </c>
    </row>
    <row r="341" s="13" customFormat="1">
      <c r="A341" s="13"/>
      <c r="B341" s="226"/>
      <c r="C341" s="227"/>
      <c r="D341" s="228" t="s">
        <v>161</v>
      </c>
      <c r="E341" s="229" t="s">
        <v>41</v>
      </c>
      <c r="F341" s="230" t="s">
        <v>339</v>
      </c>
      <c r="G341" s="227"/>
      <c r="H341" s="231">
        <v>25</v>
      </c>
      <c r="I341" s="232"/>
      <c r="J341" s="227"/>
      <c r="K341" s="227"/>
      <c r="L341" s="233"/>
      <c r="M341" s="234"/>
      <c r="N341" s="235"/>
      <c r="O341" s="235"/>
      <c r="P341" s="235"/>
      <c r="Q341" s="235"/>
      <c r="R341" s="235"/>
      <c r="S341" s="235"/>
      <c r="T341" s="23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7" t="s">
        <v>161</v>
      </c>
      <c r="AU341" s="237" t="s">
        <v>90</v>
      </c>
      <c r="AV341" s="13" t="s">
        <v>90</v>
      </c>
      <c r="AW341" s="13" t="s">
        <v>42</v>
      </c>
      <c r="AX341" s="13" t="s">
        <v>81</v>
      </c>
      <c r="AY341" s="237" t="s">
        <v>150</v>
      </c>
    </row>
    <row r="342" s="14" customFormat="1">
      <c r="A342" s="14"/>
      <c r="B342" s="238"/>
      <c r="C342" s="239"/>
      <c r="D342" s="228" t="s">
        <v>161</v>
      </c>
      <c r="E342" s="240" t="s">
        <v>41</v>
      </c>
      <c r="F342" s="241" t="s">
        <v>167</v>
      </c>
      <c r="G342" s="239"/>
      <c r="H342" s="242">
        <v>25</v>
      </c>
      <c r="I342" s="243"/>
      <c r="J342" s="239"/>
      <c r="K342" s="239"/>
      <c r="L342" s="244"/>
      <c r="M342" s="245"/>
      <c r="N342" s="246"/>
      <c r="O342" s="246"/>
      <c r="P342" s="246"/>
      <c r="Q342" s="246"/>
      <c r="R342" s="246"/>
      <c r="S342" s="246"/>
      <c r="T342" s="247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8" t="s">
        <v>161</v>
      </c>
      <c r="AU342" s="248" t="s">
        <v>90</v>
      </c>
      <c r="AV342" s="14" t="s">
        <v>157</v>
      </c>
      <c r="AW342" s="14" t="s">
        <v>42</v>
      </c>
      <c r="AX342" s="14" t="s">
        <v>21</v>
      </c>
      <c r="AY342" s="248" t="s">
        <v>150</v>
      </c>
    </row>
    <row r="343" s="2" customFormat="1" ht="16.5" customHeight="1">
      <c r="A343" s="38"/>
      <c r="B343" s="39"/>
      <c r="C343" s="207" t="s">
        <v>717</v>
      </c>
      <c r="D343" s="207" t="s">
        <v>153</v>
      </c>
      <c r="E343" s="208" t="s">
        <v>1514</v>
      </c>
      <c r="F343" s="209" t="s">
        <v>1515</v>
      </c>
      <c r="G343" s="210" t="s">
        <v>182</v>
      </c>
      <c r="H343" s="211">
        <v>15</v>
      </c>
      <c r="I343" s="212"/>
      <c r="J343" s="213">
        <f>ROUND(I343*H343,2)</f>
        <v>0</v>
      </c>
      <c r="K343" s="214"/>
      <c r="L343" s="44"/>
      <c r="M343" s="215" t="s">
        <v>41</v>
      </c>
      <c r="N343" s="216" t="s">
        <v>52</v>
      </c>
      <c r="O343" s="84"/>
      <c r="P343" s="217">
        <f>O343*H343</f>
        <v>0</v>
      </c>
      <c r="Q343" s="217">
        <v>0</v>
      </c>
      <c r="R343" s="217">
        <f>Q343*H343</f>
        <v>0</v>
      </c>
      <c r="S343" s="217">
        <v>0</v>
      </c>
      <c r="T343" s="218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19" t="s">
        <v>582</v>
      </c>
      <c r="AT343" s="219" t="s">
        <v>153</v>
      </c>
      <c r="AU343" s="219" t="s">
        <v>90</v>
      </c>
      <c r="AY343" s="16" t="s">
        <v>150</v>
      </c>
      <c r="BE343" s="220">
        <f>IF(N343="základní",J343,0)</f>
        <v>0</v>
      </c>
      <c r="BF343" s="220">
        <f>IF(N343="snížená",J343,0)</f>
        <v>0</v>
      </c>
      <c r="BG343" s="220">
        <f>IF(N343="zákl. přenesená",J343,0)</f>
        <v>0</v>
      </c>
      <c r="BH343" s="220">
        <f>IF(N343="sníž. přenesená",J343,0)</f>
        <v>0</v>
      </c>
      <c r="BI343" s="220">
        <f>IF(N343="nulová",J343,0)</f>
        <v>0</v>
      </c>
      <c r="BJ343" s="16" t="s">
        <v>21</v>
      </c>
      <c r="BK343" s="220">
        <f>ROUND(I343*H343,2)</f>
        <v>0</v>
      </c>
      <c r="BL343" s="16" t="s">
        <v>582</v>
      </c>
      <c r="BM343" s="219" t="s">
        <v>1516</v>
      </c>
    </row>
    <row r="344" s="13" customFormat="1">
      <c r="A344" s="13"/>
      <c r="B344" s="226"/>
      <c r="C344" s="227"/>
      <c r="D344" s="228" t="s">
        <v>161</v>
      </c>
      <c r="E344" s="229" t="s">
        <v>41</v>
      </c>
      <c r="F344" s="230" t="s">
        <v>8</v>
      </c>
      <c r="G344" s="227"/>
      <c r="H344" s="231">
        <v>15</v>
      </c>
      <c r="I344" s="232"/>
      <c r="J344" s="227"/>
      <c r="K344" s="227"/>
      <c r="L344" s="233"/>
      <c r="M344" s="234"/>
      <c r="N344" s="235"/>
      <c r="O344" s="235"/>
      <c r="P344" s="235"/>
      <c r="Q344" s="235"/>
      <c r="R344" s="235"/>
      <c r="S344" s="235"/>
      <c r="T344" s="23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7" t="s">
        <v>161</v>
      </c>
      <c r="AU344" s="237" t="s">
        <v>90</v>
      </c>
      <c r="AV344" s="13" t="s">
        <v>90</v>
      </c>
      <c r="AW344" s="13" t="s">
        <v>42</v>
      </c>
      <c r="AX344" s="13" t="s">
        <v>81</v>
      </c>
      <c r="AY344" s="237" t="s">
        <v>150</v>
      </c>
    </row>
    <row r="345" s="14" customFormat="1">
      <c r="A345" s="14"/>
      <c r="B345" s="238"/>
      <c r="C345" s="239"/>
      <c r="D345" s="228" t="s">
        <v>161</v>
      </c>
      <c r="E345" s="240" t="s">
        <v>41</v>
      </c>
      <c r="F345" s="241" t="s">
        <v>167</v>
      </c>
      <c r="G345" s="239"/>
      <c r="H345" s="242">
        <v>15</v>
      </c>
      <c r="I345" s="243"/>
      <c r="J345" s="239"/>
      <c r="K345" s="239"/>
      <c r="L345" s="244"/>
      <c r="M345" s="245"/>
      <c r="N345" s="246"/>
      <c r="O345" s="246"/>
      <c r="P345" s="246"/>
      <c r="Q345" s="246"/>
      <c r="R345" s="246"/>
      <c r="S345" s="246"/>
      <c r="T345" s="247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8" t="s">
        <v>161</v>
      </c>
      <c r="AU345" s="248" t="s">
        <v>90</v>
      </c>
      <c r="AV345" s="14" t="s">
        <v>157</v>
      </c>
      <c r="AW345" s="14" t="s">
        <v>42</v>
      </c>
      <c r="AX345" s="14" t="s">
        <v>21</v>
      </c>
      <c r="AY345" s="248" t="s">
        <v>150</v>
      </c>
    </row>
    <row r="346" s="2" customFormat="1" ht="16.5" customHeight="1">
      <c r="A346" s="38"/>
      <c r="B346" s="39"/>
      <c r="C346" s="207" t="s">
        <v>722</v>
      </c>
      <c r="D346" s="207" t="s">
        <v>153</v>
      </c>
      <c r="E346" s="208" t="s">
        <v>1517</v>
      </c>
      <c r="F346" s="209" t="s">
        <v>1518</v>
      </c>
      <c r="G346" s="210" t="s">
        <v>182</v>
      </c>
      <c r="H346" s="211">
        <v>20</v>
      </c>
      <c r="I346" s="212"/>
      <c r="J346" s="213">
        <f>ROUND(I346*H346,2)</f>
        <v>0</v>
      </c>
      <c r="K346" s="214"/>
      <c r="L346" s="44"/>
      <c r="M346" s="215" t="s">
        <v>41</v>
      </c>
      <c r="N346" s="216" t="s">
        <v>52</v>
      </c>
      <c r="O346" s="84"/>
      <c r="P346" s="217">
        <f>O346*H346</f>
        <v>0</v>
      </c>
      <c r="Q346" s="217">
        <v>0</v>
      </c>
      <c r="R346" s="217">
        <f>Q346*H346</f>
        <v>0</v>
      </c>
      <c r="S346" s="217">
        <v>0</v>
      </c>
      <c r="T346" s="218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19" t="s">
        <v>582</v>
      </c>
      <c r="AT346" s="219" t="s">
        <v>153</v>
      </c>
      <c r="AU346" s="219" t="s">
        <v>90</v>
      </c>
      <c r="AY346" s="16" t="s">
        <v>150</v>
      </c>
      <c r="BE346" s="220">
        <f>IF(N346="základní",J346,0)</f>
        <v>0</v>
      </c>
      <c r="BF346" s="220">
        <f>IF(N346="snížená",J346,0)</f>
        <v>0</v>
      </c>
      <c r="BG346" s="220">
        <f>IF(N346="zákl. přenesená",J346,0)</f>
        <v>0</v>
      </c>
      <c r="BH346" s="220">
        <f>IF(N346="sníž. přenesená",J346,0)</f>
        <v>0</v>
      </c>
      <c r="BI346" s="220">
        <f>IF(N346="nulová",J346,0)</f>
        <v>0</v>
      </c>
      <c r="BJ346" s="16" t="s">
        <v>21</v>
      </c>
      <c r="BK346" s="220">
        <f>ROUND(I346*H346,2)</f>
        <v>0</v>
      </c>
      <c r="BL346" s="16" t="s">
        <v>582</v>
      </c>
      <c r="BM346" s="219" t="s">
        <v>1519</v>
      </c>
    </row>
    <row r="347" s="13" customFormat="1">
      <c r="A347" s="13"/>
      <c r="B347" s="226"/>
      <c r="C347" s="227"/>
      <c r="D347" s="228" t="s">
        <v>161</v>
      </c>
      <c r="E347" s="229" t="s">
        <v>41</v>
      </c>
      <c r="F347" s="230" t="s">
        <v>307</v>
      </c>
      <c r="G347" s="227"/>
      <c r="H347" s="231">
        <v>20</v>
      </c>
      <c r="I347" s="232"/>
      <c r="J347" s="227"/>
      <c r="K347" s="227"/>
      <c r="L347" s="233"/>
      <c r="M347" s="234"/>
      <c r="N347" s="235"/>
      <c r="O347" s="235"/>
      <c r="P347" s="235"/>
      <c r="Q347" s="235"/>
      <c r="R347" s="235"/>
      <c r="S347" s="235"/>
      <c r="T347" s="23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7" t="s">
        <v>161</v>
      </c>
      <c r="AU347" s="237" t="s">
        <v>90</v>
      </c>
      <c r="AV347" s="13" t="s">
        <v>90</v>
      </c>
      <c r="AW347" s="13" t="s">
        <v>42</v>
      </c>
      <c r="AX347" s="13" t="s">
        <v>81</v>
      </c>
      <c r="AY347" s="237" t="s">
        <v>150</v>
      </c>
    </row>
    <row r="348" s="14" customFormat="1">
      <c r="A348" s="14"/>
      <c r="B348" s="238"/>
      <c r="C348" s="239"/>
      <c r="D348" s="228" t="s">
        <v>161</v>
      </c>
      <c r="E348" s="240" t="s">
        <v>41</v>
      </c>
      <c r="F348" s="241" t="s">
        <v>167</v>
      </c>
      <c r="G348" s="239"/>
      <c r="H348" s="242">
        <v>20</v>
      </c>
      <c r="I348" s="243"/>
      <c r="J348" s="239"/>
      <c r="K348" s="239"/>
      <c r="L348" s="244"/>
      <c r="M348" s="245"/>
      <c r="N348" s="246"/>
      <c r="O348" s="246"/>
      <c r="P348" s="246"/>
      <c r="Q348" s="246"/>
      <c r="R348" s="246"/>
      <c r="S348" s="246"/>
      <c r="T348" s="247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8" t="s">
        <v>161</v>
      </c>
      <c r="AU348" s="248" t="s">
        <v>90</v>
      </c>
      <c r="AV348" s="14" t="s">
        <v>157</v>
      </c>
      <c r="AW348" s="14" t="s">
        <v>42</v>
      </c>
      <c r="AX348" s="14" t="s">
        <v>21</v>
      </c>
      <c r="AY348" s="248" t="s">
        <v>150</v>
      </c>
    </row>
    <row r="349" s="2" customFormat="1" ht="16.5" customHeight="1">
      <c r="A349" s="38"/>
      <c r="B349" s="39"/>
      <c r="C349" s="207" t="s">
        <v>727</v>
      </c>
      <c r="D349" s="207" t="s">
        <v>153</v>
      </c>
      <c r="E349" s="208" t="s">
        <v>1520</v>
      </c>
      <c r="F349" s="209" t="s">
        <v>1521</v>
      </c>
      <c r="G349" s="210" t="s">
        <v>182</v>
      </c>
      <c r="H349" s="211">
        <v>10</v>
      </c>
      <c r="I349" s="212"/>
      <c r="J349" s="213">
        <f>ROUND(I349*H349,2)</f>
        <v>0</v>
      </c>
      <c r="K349" s="214"/>
      <c r="L349" s="44"/>
      <c r="M349" s="215" t="s">
        <v>41</v>
      </c>
      <c r="N349" s="216" t="s">
        <v>52</v>
      </c>
      <c r="O349" s="84"/>
      <c r="P349" s="217">
        <f>O349*H349</f>
        <v>0</v>
      </c>
      <c r="Q349" s="217">
        <v>0</v>
      </c>
      <c r="R349" s="217">
        <f>Q349*H349</f>
        <v>0</v>
      </c>
      <c r="S349" s="217">
        <v>0</v>
      </c>
      <c r="T349" s="218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19" t="s">
        <v>582</v>
      </c>
      <c r="AT349" s="219" t="s">
        <v>153</v>
      </c>
      <c r="AU349" s="219" t="s">
        <v>90</v>
      </c>
      <c r="AY349" s="16" t="s">
        <v>150</v>
      </c>
      <c r="BE349" s="220">
        <f>IF(N349="základní",J349,0)</f>
        <v>0</v>
      </c>
      <c r="BF349" s="220">
        <f>IF(N349="snížená",J349,0)</f>
        <v>0</v>
      </c>
      <c r="BG349" s="220">
        <f>IF(N349="zákl. přenesená",J349,0)</f>
        <v>0</v>
      </c>
      <c r="BH349" s="220">
        <f>IF(N349="sníž. přenesená",J349,0)</f>
        <v>0</v>
      </c>
      <c r="BI349" s="220">
        <f>IF(N349="nulová",J349,0)</f>
        <v>0</v>
      </c>
      <c r="BJ349" s="16" t="s">
        <v>21</v>
      </c>
      <c r="BK349" s="220">
        <f>ROUND(I349*H349,2)</f>
        <v>0</v>
      </c>
      <c r="BL349" s="16" t="s">
        <v>582</v>
      </c>
      <c r="BM349" s="219" t="s">
        <v>1522</v>
      </c>
    </row>
    <row r="350" s="13" customFormat="1">
      <c r="A350" s="13"/>
      <c r="B350" s="226"/>
      <c r="C350" s="227"/>
      <c r="D350" s="228" t="s">
        <v>161</v>
      </c>
      <c r="E350" s="229" t="s">
        <v>41</v>
      </c>
      <c r="F350" s="230" t="s">
        <v>225</v>
      </c>
      <c r="G350" s="227"/>
      <c r="H350" s="231">
        <v>10</v>
      </c>
      <c r="I350" s="232"/>
      <c r="J350" s="227"/>
      <c r="K350" s="227"/>
      <c r="L350" s="233"/>
      <c r="M350" s="234"/>
      <c r="N350" s="235"/>
      <c r="O350" s="235"/>
      <c r="P350" s="235"/>
      <c r="Q350" s="235"/>
      <c r="R350" s="235"/>
      <c r="S350" s="235"/>
      <c r="T350" s="23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7" t="s">
        <v>161</v>
      </c>
      <c r="AU350" s="237" t="s">
        <v>90</v>
      </c>
      <c r="AV350" s="13" t="s">
        <v>90</v>
      </c>
      <c r="AW350" s="13" t="s">
        <v>42</v>
      </c>
      <c r="AX350" s="13" t="s">
        <v>81</v>
      </c>
      <c r="AY350" s="237" t="s">
        <v>150</v>
      </c>
    </row>
    <row r="351" s="14" customFormat="1">
      <c r="A351" s="14"/>
      <c r="B351" s="238"/>
      <c r="C351" s="239"/>
      <c r="D351" s="228" t="s">
        <v>161</v>
      </c>
      <c r="E351" s="240" t="s">
        <v>41</v>
      </c>
      <c r="F351" s="241" t="s">
        <v>167</v>
      </c>
      <c r="G351" s="239"/>
      <c r="H351" s="242">
        <v>10</v>
      </c>
      <c r="I351" s="243"/>
      <c r="J351" s="239"/>
      <c r="K351" s="239"/>
      <c r="L351" s="244"/>
      <c r="M351" s="245"/>
      <c r="N351" s="246"/>
      <c r="O351" s="246"/>
      <c r="P351" s="246"/>
      <c r="Q351" s="246"/>
      <c r="R351" s="246"/>
      <c r="S351" s="246"/>
      <c r="T351" s="247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8" t="s">
        <v>161</v>
      </c>
      <c r="AU351" s="248" t="s">
        <v>90</v>
      </c>
      <c r="AV351" s="14" t="s">
        <v>157</v>
      </c>
      <c r="AW351" s="14" t="s">
        <v>42</v>
      </c>
      <c r="AX351" s="14" t="s">
        <v>21</v>
      </c>
      <c r="AY351" s="248" t="s">
        <v>150</v>
      </c>
    </row>
    <row r="352" s="2" customFormat="1" ht="16.5" customHeight="1">
      <c r="A352" s="38"/>
      <c r="B352" s="39"/>
      <c r="C352" s="207" t="s">
        <v>732</v>
      </c>
      <c r="D352" s="207" t="s">
        <v>153</v>
      </c>
      <c r="E352" s="208" t="s">
        <v>1523</v>
      </c>
      <c r="F352" s="209" t="s">
        <v>1524</v>
      </c>
      <c r="G352" s="210" t="s">
        <v>182</v>
      </c>
      <c r="H352" s="211">
        <v>30</v>
      </c>
      <c r="I352" s="212"/>
      <c r="J352" s="213">
        <f>ROUND(I352*H352,2)</f>
        <v>0</v>
      </c>
      <c r="K352" s="214"/>
      <c r="L352" s="44"/>
      <c r="M352" s="215" t="s">
        <v>41</v>
      </c>
      <c r="N352" s="216" t="s">
        <v>52</v>
      </c>
      <c r="O352" s="84"/>
      <c r="P352" s="217">
        <f>O352*H352</f>
        <v>0</v>
      </c>
      <c r="Q352" s="217">
        <v>0</v>
      </c>
      <c r="R352" s="217">
        <f>Q352*H352</f>
        <v>0</v>
      </c>
      <c r="S352" s="217">
        <v>0</v>
      </c>
      <c r="T352" s="218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19" t="s">
        <v>582</v>
      </c>
      <c r="AT352" s="219" t="s">
        <v>153</v>
      </c>
      <c r="AU352" s="219" t="s">
        <v>90</v>
      </c>
      <c r="AY352" s="16" t="s">
        <v>150</v>
      </c>
      <c r="BE352" s="220">
        <f>IF(N352="základní",J352,0)</f>
        <v>0</v>
      </c>
      <c r="BF352" s="220">
        <f>IF(N352="snížená",J352,0)</f>
        <v>0</v>
      </c>
      <c r="BG352" s="220">
        <f>IF(N352="zákl. přenesená",J352,0)</f>
        <v>0</v>
      </c>
      <c r="BH352" s="220">
        <f>IF(N352="sníž. přenesená",J352,0)</f>
        <v>0</v>
      </c>
      <c r="BI352" s="220">
        <f>IF(N352="nulová",J352,0)</f>
        <v>0</v>
      </c>
      <c r="BJ352" s="16" t="s">
        <v>21</v>
      </c>
      <c r="BK352" s="220">
        <f>ROUND(I352*H352,2)</f>
        <v>0</v>
      </c>
      <c r="BL352" s="16" t="s">
        <v>582</v>
      </c>
      <c r="BM352" s="219" t="s">
        <v>1525</v>
      </c>
    </row>
    <row r="353" s="13" customFormat="1">
      <c r="A353" s="13"/>
      <c r="B353" s="226"/>
      <c r="C353" s="227"/>
      <c r="D353" s="228" t="s">
        <v>161</v>
      </c>
      <c r="E353" s="229" t="s">
        <v>41</v>
      </c>
      <c r="F353" s="230" t="s">
        <v>374</v>
      </c>
      <c r="G353" s="227"/>
      <c r="H353" s="231">
        <v>30</v>
      </c>
      <c r="I353" s="232"/>
      <c r="J353" s="227"/>
      <c r="K353" s="227"/>
      <c r="L353" s="233"/>
      <c r="M353" s="234"/>
      <c r="N353" s="235"/>
      <c r="O353" s="235"/>
      <c r="P353" s="235"/>
      <c r="Q353" s="235"/>
      <c r="R353" s="235"/>
      <c r="S353" s="235"/>
      <c r="T353" s="23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7" t="s">
        <v>161</v>
      </c>
      <c r="AU353" s="237" t="s">
        <v>90</v>
      </c>
      <c r="AV353" s="13" t="s">
        <v>90</v>
      </c>
      <c r="AW353" s="13" t="s">
        <v>42</v>
      </c>
      <c r="AX353" s="13" t="s">
        <v>81</v>
      </c>
      <c r="AY353" s="237" t="s">
        <v>150</v>
      </c>
    </row>
    <row r="354" s="14" customFormat="1">
      <c r="A354" s="14"/>
      <c r="B354" s="238"/>
      <c r="C354" s="239"/>
      <c r="D354" s="228" t="s">
        <v>161</v>
      </c>
      <c r="E354" s="240" t="s">
        <v>41</v>
      </c>
      <c r="F354" s="241" t="s">
        <v>167</v>
      </c>
      <c r="G354" s="239"/>
      <c r="H354" s="242">
        <v>30</v>
      </c>
      <c r="I354" s="243"/>
      <c r="J354" s="239"/>
      <c r="K354" s="239"/>
      <c r="L354" s="244"/>
      <c r="M354" s="245"/>
      <c r="N354" s="246"/>
      <c r="O354" s="246"/>
      <c r="P354" s="246"/>
      <c r="Q354" s="246"/>
      <c r="R354" s="246"/>
      <c r="S354" s="246"/>
      <c r="T354" s="247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8" t="s">
        <v>161</v>
      </c>
      <c r="AU354" s="248" t="s">
        <v>90</v>
      </c>
      <c r="AV354" s="14" t="s">
        <v>157</v>
      </c>
      <c r="AW354" s="14" t="s">
        <v>42</v>
      </c>
      <c r="AX354" s="14" t="s">
        <v>21</v>
      </c>
      <c r="AY354" s="248" t="s">
        <v>150</v>
      </c>
    </row>
    <row r="355" s="2" customFormat="1" ht="16.5" customHeight="1">
      <c r="A355" s="38"/>
      <c r="B355" s="39"/>
      <c r="C355" s="207" t="s">
        <v>738</v>
      </c>
      <c r="D355" s="207" t="s">
        <v>153</v>
      </c>
      <c r="E355" s="208" t="s">
        <v>1526</v>
      </c>
      <c r="F355" s="209" t="s">
        <v>1527</v>
      </c>
      <c r="G355" s="210" t="s">
        <v>182</v>
      </c>
      <c r="H355" s="211">
        <v>55</v>
      </c>
      <c r="I355" s="212"/>
      <c r="J355" s="213">
        <f>ROUND(I355*H355,2)</f>
        <v>0</v>
      </c>
      <c r="K355" s="214"/>
      <c r="L355" s="44"/>
      <c r="M355" s="215" t="s">
        <v>41</v>
      </c>
      <c r="N355" s="216" t="s">
        <v>52</v>
      </c>
      <c r="O355" s="84"/>
      <c r="P355" s="217">
        <f>O355*H355</f>
        <v>0</v>
      </c>
      <c r="Q355" s="217">
        <v>0</v>
      </c>
      <c r="R355" s="217">
        <f>Q355*H355</f>
        <v>0</v>
      </c>
      <c r="S355" s="217">
        <v>0</v>
      </c>
      <c r="T355" s="218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19" t="s">
        <v>582</v>
      </c>
      <c r="AT355" s="219" t="s">
        <v>153</v>
      </c>
      <c r="AU355" s="219" t="s">
        <v>90</v>
      </c>
      <c r="AY355" s="16" t="s">
        <v>150</v>
      </c>
      <c r="BE355" s="220">
        <f>IF(N355="základní",J355,0)</f>
        <v>0</v>
      </c>
      <c r="BF355" s="220">
        <f>IF(N355="snížená",J355,0)</f>
        <v>0</v>
      </c>
      <c r="BG355" s="220">
        <f>IF(N355="zákl. přenesená",J355,0)</f>
        <v>0</v>
      </c>
      <c r="BH355" s="220">
        <f>IF(N355="sníž. přenesená",J355,0)</f>
        <v>0</v>
      </c>
      <c r="BI355" s="220">
        <f>IF(N355="nulová",J355,0)</f>
        <v>0</v>
      </c>
      <c r="BJ355" s="16" t="s">
        <v>21</v>
      </c>
      <c r="BK355" s="220">
        <f>ROUND(I355*H355,2)</f>
        <v>0</v>
      </c>
      <c r="BL355" s="16" t="s">
        <v>582</v>
      </c>
      <c r="BM355" s="219" t="s">
        <v>1528</v>
      </c>
    </row>
    <row r="356" s="13" customFormat="1">
      <c r="A356" s="13"/>
      <c r="B356" s="226"/>
      <c r="C356" s="227"/>
      <c r="D356" s="228" t="s">
        <v>161</v>
      </c>
      <c r="E356" s="229" t="s">
        <v>41</v>
      </c>
      <c r="F356" s="230" t="s">
        <v>527</v>
      </c>
      <c r="G356" s="227"/>
      <c r="H356" s="231">
        <v>55</v>
      </c>
      <c r="I356" s="232"/>
      <c r="J356" s="227"/>
      <c r="K356" s="227"/>
      <c r="L356" s="233"/>
      <c r="M356" s="234"/>
      <c r="N356" s="235"/>
      <c r="O356" s="235"/>
      <c r="P356" s="235"/>
      <c r="Q356" s="235"/>
      <c r="R356" s="235"/>
      <c r="S356" s="235"/>
      <c r="T356" s="23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7" t="s">
        <v>161</v>
      </c>
      <c r="AU356" s="237" t="s">
        <v>90</v>
      </c>
      <c r="AV356" s="13" t="s">
        <v>90</v>
      </c>
      <c r="AW356" s="13" t="s">
        <v>42</v>
      </c>
      <c r="AX356" s="13" t="s">
        <v>81</v>
      </c>
      <c r="AY356" s="237" t="s">
        <v>150</v>
      </c>
    </row>
    <row r="357" s="14" customFormat="1">
      <c r="A357" s="14"/>
      <c r="B357" s="238"/>
      <c r="C357" s="239"/>
      <c r="D357" s="228" t="s">
        <v>161</v>
      </c>
      <c r="E357" s="240" t="s">
        <v>41</v>
      </c>
      <c r="F357" s="241" t="s">
        <v>167</v>
      </c>
      <c r="G357" s="239"/>
      <c r="H357" s="242">
        <v>55</v>
      </c>
      <c r="I357" s="243"/>
      <c r="J357" s="239"/>
      <c r="K357" s="239"/>
      <c r="L357" s="244"/>
      <c r="M357" s="245"/>
      <c r="N357" s="246"/>
      <c r="O357" s="246"/>
      <c r="P357" s="246"/>
      <c r="Q357" s="246"/>
      <c r="R357" s="246"/>
      <c r="S357" s="246"/>
      <c r="T357" s="247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8" t="s">
        <v>161</v>
      </c>
      <c r="AU357" s="248" t="s">
        <v>90</v>
      </c>
      <c r="AV357" s="14" t="s">
        <v>157</v>
      </c>
      <c r="AW357" s="14" t="s">
        <v>42</v>
      </c>
      <c r="AX357" s="14" t="s">
        <v>21</v>
      </c>
      <c r="AY357" s="248" t="s">
        <v>150</v>
      </c>
    </row>
    <row r="358" s="2" customFormat="1" ht="16.5" customHeight="1">
      <c r="A358" s="38"/>
      <c r="B358" s="39"/>
      <c r="C358" s="207" t="s">
        <v>744</v>
      </c>
      <c r="D358" s="207" t="s">
        <v>153</v>
      </c>
      <c r="E358" s="208" t="s">
        <v>1529</v>
      </c>
      <c r="F358" s="209" t="s">
        <v>1530</v>
      </c>
      <c r="G358" s="210" t="s">
        <v>182</v>
      </c>
      <c r="H358" s="211">
        <v>20</v>
      </c>
      <c r="I358" s="212"/>
      <c r="J358" s="213">
        <f>ROUND(I358*H358,2)</f>
        <v>0</v>
      </c>
      <c r="K358" s="214"/>
      <c r="L358" s="44"/>
      <c r="M358" s="215" t="s">
        <v>41</v>
      </c>
      <c r="N358" s="216" t="s">
        <v>52</v>
      </c>
      <c r="O358" s="84"/>
      <c r="P358" s="217">
        <f>O358*H358</f>
        <v>0</v>
      </c>
      <c r="Q358" s="217">
        <v>0</v>
      </c>
      <c r="R358" s="217">
        <f>Q358*H358</f>
        <v>0</v>
      </c>
      <c r="S358" s="217">
        <v>0</v>
      </c>
      <c r="T358" s="218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19" t="s">
        <v>582</v>
      </c>
      <c r="AT358" s="219" t="s">
        <v>153</v>
      </c>
      <c r="AU358" s="219" t="s">
        <v>90</v>
      </c>
      <c r="AY358" s="16" t="s">
        <v>150</v>
      </c>
      <c r="BE358" s="220">
        <f>IF(N358="základní",J358,0)</f>
        <v>0</v>
      </c>
      <c r="BF358" s="220">
        <f>IF(N358="snížená",J358,0)</f>
        <v>0</v>
      </c>
      <c r="BG358" s="220">
        <f>IF(N358="zákl. přenesená",J358,0)</f>
        <v>0</v>
      </c>
      <c r="BH358" s="220">
        <f>IF(N358="sníž. přenesená",J358,0)</f>
        <v>0</v>
      </c>
      <c r="BI358" s="220">
        <f>IF(N358="nulová",J358,0)</f>
        <v>0</v>
      </c>
      <c r="BJ358" s="16" t="s">
        <v>21</v>
      </c>
      <c r="BK358" s="220">
        <f>ROUND(I358*H358,2)</f>
        <v>0</v>
      </c>
      <c r="BL358" s="16" t="s">
        <v>582</v>
      </c>
      <c r="BM358" s="219" t="s">
        <v>1531</v>
      </c>
    </row>
    <row r="359" s="13" customFormat="1">
      <c r="A359" s="13"/>
      <c r="B359" s="226"/>
      <c r="C359" s="227"/>
      <c r="D359" s="228" t="s">
        <v>161</v>
      </c>
      <c r="E359" s="229" t="s">
        <v>41</v>
      </c>
      <c r="F359" s="230" t="s">
        <v>307</v>
      </c>
      <c r="G359" s="227"/>
      <c r="H359" s="231">
        <v>20</v>
      </c>
      <c r="I359" s="232"/>
      <c r="J359" s="227"/>
      <c r="K359" s="227"/>
      <c r="L359" s="233"/>
      <c r="M359" s="234"/>
      <c r="N359" s="235"/>
      <c r="O359" s="235"/>
      <c r="P359" s="235"/>
      <c r="Q359" s="235"/>
      <c r="R359" s="235"/>
      <c r="S359" s="235"/>
      <c r="T359" s="23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7" t="s">
        <v>161</v>
      </c>
      <c r="AU359" s="237" t="s">
        <v>90</v>
      </c>
      <c r="AV359" s="13" t="s">
        <v>90</v>
      </c>
      <c r="AW359" s="13" t="s">
        <v>42</v>
      </c>
      <c r="AX359" s="13" t="s">
        <v>81</v>
      </c>
      <c r="AY359" s="237" t="s">
        <v>150</v>
      </c>
    </row>
    <row r="360" s="14" customFormat="1">
      <c r="A360" s="14"/>
      <c r="B360" s="238"/>
      <c r="C360" s="239"/>
      <c r="D360" s="228" t="s">
        <v>161</v>
      </c>
      <c r="E360" s="240" t="s">
        <v>41</v>
      </c>
      <c r="F360" s="241" t="s">
        <v>167</v>
      </c>
      <c r="G360" s="239"/>
      <c r="H360" s="242">
        <v>20</v>
      </c>
      <c r="I360" s="243"/>
      <c r="J360" s="239"/>
      <c r="K360" s="239"/>
      <c r="L360" s="244"/>
      <c r="M360" s="245"/>
      <c r="N360" s="246"/>
      <c r="O360" s="246"/>
      <c r="P360" s="246"/>
      <c r="Q360" s="246"/>
      <c r="R360" s="246"/>
      <c r="S360" s="246"/>
      <c r="T360" s="247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8" t="s">
        <v>161</v>
      </c>
      <c r="AU360" s="248" t="s">
        <v>90</v>
      </c>
      <c r="AV360" s="14" t="s">
        <v>157</v>
      </c>
      <c r="AW360" s="14" t="s">
        <v>42</v>
      </c>
      <c r="AX360" s="14" t="s">
        <v>21</v>
      </c>
      <c r="AY360" s="248" t="s">
        <v>150</v>
      </c>
    </row>
    <row r="361" s="2" customFormat="1" ht="16.5" customHeight="1">
      <c r="A361" s="38"/>
      <c r="B361" s="39"/>
      <c r="C361" s="207" t="s">
        <v>750</v>
      </c>
      <c r="D361" s="207" t="s">
        <v>153</v>
      </c>
      <c r="E361" s="208" t="s">
        <v>1532</v>
      </c>
      <c r="F361" s="209" t="s">
        <v>1533</v>
      </c>
      <c r="G361" s="210" t="s">
        <v>182</v>
      </c>
      <c r="H361" s="211">
        <v>330</v>
      </c>
      <c r="I361" s="212"/>
      <c r="J361" s="213">
        <f>ROUND(I361*H361,2)</f>
        <v>0</v>
      </c>
      <c r="K361" s="214"/>
      <c r="L361" s="44"/>
      <c r="M361" s="215" t="s">
        <v>41</v>
      </c>
      <c r="N361" s="216" t="s">
        <v>52</v>
      </c>
      <c r="O361" s="84"/>
      <c r="P361" s="217">
        <f>O361*H361</f>
        <v>0</v>
      </c>
      <c r="Q361" s="217">
        <v>0</v>
      </c>
      <c r="R361" s="217">
        <f>Q361*H361</f>
        <v>0</v>
      </c>
      <c r="S361" s="217">
        <v>0</v>
      </c>
      <c r="T361" s="218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19" t="s">
        <v>582</v>
      </c>
      <c r="AT361" s="219" t="s">
        <v>153</v>
      </c>
      <c r="AU361" s="219" t="s">
        <v>90</v>
      </c>
      <c r="AY361" s="16" t="s">
        <v>150</v>
      </c>
      <c r="BE361" s="220">
        <f>IF(N361="základní",J361,0)</f>
        <v>0</v>
      </c>
      <c r="BF361" s="220">
        <f>IF(N361="snížená",J361,0)</f>
        <v>0</v>
      </c>
      <c r="BG361" s="220">
        <f>IF(N361="zákl. přenesená",J361,0)</f>
        <v>0</v>
      </c>
      <c r="BH361" s="220">
        <f>IF(N361="sníž. přenesená",J361,0)</f>
        <v>0</v>
      </c>
      <c r="BI361" s="220">
        <f>IF(N361="nulová",J361,0)</f>
        <v>0</v>
      </c>
      <c r="BJ361" s="16" t="s">
        <v>21</v>
      </c>
      <c r="BK361" s="220">
        <f>ROUND(I361*H361,2)</f>
        <v>0</v>
      </c>
      <c r="BL361" s="16" t="s">
        <v>582</v>
      </c>
      <c r="BM361" s="219" t="s">
        <v>1534</v>
      </c>
    </row>
    <row r="362" s="13" customFormat="1">
      <c r="A362" s="13"/>
      <c r="B362" s="226"/>
      <c r="C362" s="227"/>
      <c r="D362" s="228" t="s">
        <v>161</v>
      </c>
      <c r="E362" s="229" t="s">
        <v>41</v>
      </c>
      <c r="F362" s="230" t="s">
        <v>1535</v>
      </c>
      <c r="G362" s="227"/>
      <c r="H362" s="231">
        <v>330</v>
      </c>
      <c r="I362" s="232"/>
      <c r="J362" s="227"/>
      <c r="K362" s="227"/>
      <c r="L362" s="233"/>
      <c r="M362" s="234"/>
      <c r="N362" s="235"/>
      <c r="O362" s="235"/>
      <c r="P362" s="235"/>
      <c r="Q362" s="235"/>
      <c r="R362" s="235"/>
      <c r="S362" s="235"/>
      <c r="T362" s="23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7" t="s">
        <v>161</v>
      </c>
      <c r="AU362" s="237" t="s">
        <v>90</v>
      </c>
      <c r="AV362" s="13" t="s">
        <v>90</v>
      </c>
      <c r="AW362" s="13" t="s">
        <v>42</v>
      </c>
      <c r="AX362" s="13" t="s">
        <v>81</v>
      </c>
      <c r="AY362" s="237" t="s">
        <v>150</v>
      </c>
    </row>
    <row r="363" s="14" customFormat="1">
      <c r="A363" s="14"/>
      <c r="B363" s="238"/>
      <c r="C363" s="239"/>
      <c r="D363" s="228" t="s">
        <v>161</v>
      </c>
      <c r="E363" s="240" t="s">
        <v>41</v>
      </c>
      <c r="F363" s="241" t="s">
        <v>167</v>
      </c>
      <c r="G363" s="239"/>
      <c r="H363" s="242">
        <v>330</v>
      </c>
      <c r="I363" s="243"/>
      <c r="J363" s="239"/>
      <c r="K363" s="239"/>
      <c r="L363" s="244"/>
      <c r="M363" s="245"/>
      <c r="N363" s="246"/>
      <c r="O363" s="246"/>
      <c r="P363" s="246"/>
      <c r="Q363" s="246"/>
      <c r="R363" s="246"/>
      <c r="S363" s="246"/>
      <c r="T363" s="247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8" t="s">
        <v>161</v>
      </c>
      <c r="AU363" s="248" t="s">
        <v>90</v>
      </c>
      <c r="AV363" s="14" t="s">
        <v>157</v>
      </c>
      <c r="AW363" s="14" t="s">
        <v>42</v>
      </c>
      <c r="AX363" s="14" t="s">
        <v>21</v>
      </c>
      <c r="AY363" s="248" t="s">
        <v>150</v>
      </c>
    </row>
    <row r="364" s="2" customFormat="1" ht="16.5" customHeight="1">
      <c r="A364" s="38"/>
      <c r="B364" s="39"/>
      <c r="C364" s="207" t="s">
        <v>736</v>
      </c>
      <c r="D364" s="207" t="s">
        <v>153</v>
      </c>
      <c r="E364" s="208" t="s">
        <v>1536</v>
      </c>
      <c r="F364" s="209" t="s">
        <v>1537</v>
      </c>
      <c r="G364" s="210" t="s">
        <v>182</v>
      </c>
      <c r="H364" s="211">
        <v>65</v>
      </c>
      <c r="I364" s="212"/>
      <c r="J364" s="213">
        <f>ROUND(I364*H364,2)</f>
        <v>0</v>
      </c>
      <c r="K364" s="214"/>
      <c r="L364" s="44"/>
      <c r="M364" s="215" t="s">
        <v>41</v>
      </c>
      <c r="N364" s="216" t="s">
        <v>52</v>
      </c>
      <c r="O364" s="84"/>
      <c r="P364" s="217">
        <f>O364*H364</f>
        <v>0</v>
      </c>
      <c r="Q364" s="217">
        <v>0</v>
      </c>
      <c r="R364" s="217">
        <f>Q364*H364</f>
        <v>0</v>
      </c>
      <c r="S364" s="217">
        <v>0</v>
      </c>
      <c r="T364" s="218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19" t="s">
        <v>582</v>
      </c>
      <c r="AT364" s="219" t="s">
        <v>153</v>
      </c>
      <c r="AU364" s="219" t="s">
        <v>90</v>
      </c>
      <c r="AY364" s="16" t="s">
        <v>150</v>
      </c>
      <c r="BE364" s="220">
        <f>IF(N364="základní",J364,0)</f>
        <v>0</v>
      </c>
      <c r="BF364" s="220">
        <f>IF(N364="snížená",J364,0)</f>
        <v>0</v>
      </c>
      <c r="BG364" s="220">
        <f>IF(N364="zákl. přenesená",J364,0)</f>
        <v>0</v>
      </c>
      <c r="BH364" s="220">
        <f>IF(N364="sníž. přenesená",J364,0)</f>
        <v>0</v>
      </c>
      <c r="BI364" s="220">
        <f>IF(N364="nulová",J364,0)</f>
        <v>0</v>
      </c>
      <c r="BJ364" s="16" t="s">
        <v>21</v>
      </c>
      <c r="BK364" s="220">
        <f>ROUND(I364*H364,2)</f>
        <v>0</v>
      </c>
      <c r="BL364" s="16" t="s">
        <v>582</v>
      </c>
      <c r="BM364" s="219" t="s">
        <v>1538</v>
      </c>
    </row>
    <row r="365" s="13" customFormat="1">
      <c r="A365" s="13"/>
      <c r="B365" s="226"/>
      <c r="C365" s="227"/>
      <c r="D365" s="228" t="s">
        <v>161</v>
      </c>
      <c r="E365" s="229" t="s">
        <v>41</v>
      </c>
      <c r="F365" s="230" t="s">
        <v>590</v>
      </c>
      <c r="G365" s="227"/>
      <c r="H365" s="231">
        <v>65</v>
      </c>
      <c r="I365" s="232"/>
      <c r="J365" s="227"/>
      <c r="K365" s="227"/>
      <c r="L365" s="233"/>
      <c r="M365" s="234"/>
      <c r="N365" s="235"/>
      <c r="O365" s="235"/>
      <c r="P365" s="235"/>
      <c r="Q365" s="235"/>
      <c r="R365" s="235"/>
      <c r="S365" s="235"/>
      <c r="T365" s="23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7" t="s">
        <v>161</v>
      </c>
      <c r="AU365" s="237" t="s">
        <v>90</v>
      </c>
      <c r="AV365" s="13" t="s">
        <v>90</v>
      </c>
      <c r="AW365" s="13" t="s">
        <v>42</v>
      </c>
      <c r="AX365" s="13" t="s">
        <v>81</v>
      </c>
      <c r="AY365" s="237" t="s">
        <v>150</v>
      </c>
    </row>
    <row r="366" s="14" customFormat="1">
      <c r="A366" s="14"/>
      <c r="B366" s="238"/>
      <c r="C366" s="239"/>
      <c r="D366" s="228" t="s">
        <v>161</v>
      </c>
      <c r="E366" s="240" t="s">
        <v>41</v>
      </c>
      <c r="F366" s="241" t="s">
        <v>167</v>
      </c>
      <c r="G366" s="239"/>
      <c r="H366" s="242">
        <v>65</v>
      </c>
      <c r="I366" s="243"/>
      <c r="J366" s="239"/>
      <c r="K366" s="239"/>
      <c r="L366" s="244"/>
      <c r="M366" s="245"/>
      <c r="N366" s="246"/>
      <c r="O366" s="246"/>
      <c r="P366" s="246"/>
      <c r="Q366" s="246"/>
      <c r="R366" s="246"/>
      <c r="S366" s="246"/>
      <c r="T366" s="247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8" t="s">
        <v>161</v>
      </c>
      <c r="AU366" s="248" t="s">
        <v>90</v>
      </c>
      <c r="AV366" s="14" t="s">
        <v>157</v>
      </c>
      <c r="AW366" s="14" t="s">
        <v>42</v>
      </c>
      <c r="AX366" s="14" t="s">
        <v>21</v>
      </c>
      <c r="AY366" s="248" t="s">
        <v>150</v>
      </c>
    </row>
    <row r="367" s="2" customFormat="1" ht="16.5" customHeight="1">
      <c r="A367" s="38"/>
      <c r="B367" s="39"/>
      <c r="C367" s="207" t="s">
        <v>761</v>
      </c>
      <c r="D367" s="207" t="s">
        <v>153</v>
      </c>
      <c r="E367" s="208" t="s">
        <v>1539</v>
      </c>
      <c r="F367" s="209" t="s">
        <v>1540</v>
      </c>
      <c r="G367" s="210" t="s">
        <v>182</v>
      </c>
      <c r="H367" s="211">
        <v>55</v>
      </c>
      <c r="I367" s="212"/>
      <c r="J367" s="213">
        <f>ROUND(I367*H367,2)</f>
        <v>0</v>
      </c>
      <c r="K367" s="214"/>
      <c r="L367" s="44"/>
      <c r="M367" s="215" t="s">
        <v>41</v>
      </c>
      <c r="N367" s="216" t="s">
        <v>52</v>
      </c>
      <c r="O367" s="84"/>
      <c r="P367" s="217">
        <f>O367*H367</f>
        <v>0</v>
      </c>
      <c r="Q367" s="217">
        <v>0</v>
      </c>
      <c r="R367" s="217">
        <f>Q367*H367</f>
        <v>0</v>
      </c>
      <c r="S367" s="217">
        <v>0</v>
      </c>
      <c r="T367" s="218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19" t="s">
        <v>582</v>
      </c>
      <c r="AT367" s="219" t="s">
        <v>153</v>
      </c>
      <c r="AU367" s="219" t="s">
        <v>90</v>
      </c>
      <c r="AY367" s="16" t="s">
        <v>150</v>
      </c>
      <c r="BE367" s="220">
        <f>IF(N367="základní",J367,0)</f>
        <v>0</v>
      </c>
      <c r="BF367" s="220">
        <f>IF(N367="snížená",J367,0)</f>
        <v>0</v>
      </c>
      <c r="BG367" s="220">
        <f>IF(N367="zákl. přenesená",J367,0)</f>
        <v>0</v>
      </c>
      <c r="BH367" s="220">
        <f>IF(N367="sníž. přenesená",J367,0)</f>
        <v>0</v>
      </c>
      <c r="BI367" s="220">
        <f>IF(N367="nulová",J367,0)</f>
        <v>0</v>
      </c>
      <c r="BJ367" s="16" t="s">
        <v>21</v>
      </c>
      <c r="BK367" s="220">
        <f>ROUND(I367*H367,2)</f>
        <v>0</v>
      </c>
      <c r="BL367" s="16" t="s">
        <v>582</v>
      </c>
      <c r="BM367" s="219" t="s">
        <v>1541</v>
      </c>
    </row>
    <row r="368" s="13" customFormat="1">
      <c r="A368" s="13"/>
      <c r="B368" s="226"/>
      <c r="C368" s="227"/>
      <c r="D368" s="228" t="s">
        <v>161</v>
      </c>
      <c r="E368" s="229" t="s">
        <v>41</v>
      </c>
      <c r="F368" s="230" t="s">
        <v>527</v>
      </c>
      <c r="G368" s="227"/>
      <c r="H368" s="231">
        <v>55</v>
      </c>
      <c r="I368" s="232"/>
      <c r="J368" s="227"/>
      <c r="K368" s="227"/>
      <c r="L368" s="233"/>
      <c r="M368" s="234"/>
      <c r="N368" s="235"/>
      <c r="O368" s="235"/>
      <c r="P368" s="235"/>
      <c r="Q368" s="235"/>
      <c r="R368" s="235"/>
      <c r="S368" s="235"/>
      <c r="T368" s="23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7" t="s">
        <v>161</v>
      </c>
      <c r="AU368" s="237" t="s">
        <v>90</v>
      </c>
      <c r="AV368" s="13" t="s">
        <v>90</v>
      </c>
      <c r="AW368" s="13" t="s">
        <v>42</v>
      </c>
      <c r="AX368" s="13" t="s">
        <v>81</v>
      </c>
      <c r="AY368" s="237" t="s">
        <v>150</v>
      </c>
    </row>
    <row r="369" s="14" customFormat="1">
      <c r="A369" s="14"/>
      <c r="B369" s="238"/>
      <c r="C369" s="239"/>
      <c r="D369" s="228" t="s">
        <v>161</v>
      </c>
      <c r="E369" s="240" t="s">
        <v>41</v>
      </c>
      <c r="F369" s="241" t="s">
        <v>167</v>
      </c>
      <c r="G369" s="239"/>
      <c r="H369" s="242">
        <v>55</v>
      </c>
      <c r="I369" s="243"/>
      <c r="J369" s="239"/>
      <c r="K369" s="239"/>
      <c r="L369" s="244"/>
      <c r="M369" s="245"/>
      <c r="N369" s="246"/>
      <c r="O369" s="246"/>
      <c r="P369" s="246"/>
      <c r="Q369" s="246"/>
      <c r="R369" s="246"/>
      <c r="S369" s="246"/>
      <c r="T369" s="247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8" t="s">
        <v>161</v>
      </c>
      <c r="AU369" s="248" t="s">
        <v>90</v>
      </c>
      <c r="AV369" s="14" t="s">
        <v>157</v>
      </c>
      <c r="AW369" s="14" t="s">
        <v>42</v>
      </c>
      <c r="AX369" s="14" t="s">
        <v>21</v>
      </c>
      <c r="AY369" s="248" t="s">
        <v>150</v>
      </c>
    </row>
    <row r="370" s="2" customFormat="1" ht="16.5" customHeight="1">
      <c r="A370" s="38"/>
      <c r="B370" s="39"/>
      <c r="C370" s="207" t="s">
        <v>766</v>
      </c>
      <c r="D370" s="207" t="s">
        <v>153</v>
      </c>
      <c r="E370" s="208" t="s">
        <v>1542</v>
      </c>
      <c r="F370" s="209" t="s">
        <v>1543</v>
      </c>
      <c r="G370" s="210" t="s">
        <v>182</v>
      </c>
      <c r="H370" s="211">
        <v>20</v>
      </c>
      <c r="I370" s="212"/>
      <c r="J370" s="213">
        <f>ROUND(I370*H370,2)</f>
        <v>0</v>
      </c>
      <c r="K370" s="214"/>
      <c r="L370" s="44"/>
      <c r="M370" s="215" t="s">
        <v>41</v>
      </c>
      <c r="N370" s="216" t="s">
        <v>52</v>
      </c>
      <c r="O370" s="84"/>
      <c r="P370" s="217">
        <f>O370*H370</f>
        <v>0</v>
      </c>
      <c r="Q370" s="217">
        <v>0</v>
      </c>
      <c r="R370" s="217">
        <f>Q370*H370</f>
        <v>0</v>
      </c>
      <c r="S370" s="217">
        <v>0</v>
      </c>
      <c r="T370" s="218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19" t="s">
        <v>582</v>
      </c>
      <c r="AT370" s="219" t="s">
        <v>153</v>
      </c>
      <c r="AU370" s="219" t="s">
        <v>90</v>
      </c>
      <c r="AY370" s="16" t="s">
        <v>150</v>
      </c>
      <c r="BE370" s="220">
        <f>IF(N370="základní",J370,0)</f>
        <v>0</v>
      </c>
      <c r="BF370" s="220">
        <f>IF(N370="snížená",J370,0)</f>
        <v>0</v>
      </c>
      <c r="BG370" s="220">
        <f>IF(N370="zákl. přenesená",J370,0)</f>
        <v>0</v>
      </c>
      <c r="BH370" s="220">
        <f>IF(N370="sníž. přenesená",J370,0)</f>
        <v>0</v>
      </c>
      <c r="BI370" s="220">
        <f>IF(N370="nulová",J370,0)</f>
        <v>0</v>
      </c>
      <c r="BJ370" s="16" t="s">
        <v>21</v>
      </c>
      <c r="BK370" s="220">
        <f>ROUND(I370*H370,2)</f>
        <v>0</v>
      </c>
      <c r="BL370" s="16" t="s">
        <v>582</v>
      </c>
      <c r="BM370" s="219" t="s">
        <v>1544</v>
      </c>
    </row>
    <row r="371" s="13" customFormat="1">
      <c r="A371" s="13"/>
      <c r="B371" s="226"/>
      <c r="C371" s="227"/>
      <c r="D371" s="228" t="s">
        <v>161</v>
      </c>
      <c r="E371" s="229" t="s">
        <v>41</v>
      </c>
      <c r="F371" s="230" t="s">
        <v>307</v>
      </c>
      <c r="G371" s="227"/>
      <c r="H371" s="231">
        <v>20</v>
      </c>
      <c r="I371" s="232"/>
      <c r="J371" s="227"/>
      <c r="K371" s="227"/>
      <c r="L371" s="233"/>
      <c r="M371" s="234"/>
      <c r="N371" s="235"/>
      <c r="O371" s="235"/>
      <c r="P371" s="235"/>
      <c r="Q371" s="235"/>
      <c r="R371" s="235"/>
      <c r="S371" s="235"/>
      <c r="T371" s="23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7" t="s">
        <v>161</v>
      </c>
      <c r="AU371" s="237" t="s">
        <v>90</v>
      </c>
      <c r="AV371" s="13" t="s">
        <v>90</v>
      </c>
      <c r="AW371" s="13" t="s">
        <v>42</v>
      </c>
      <c r="AX371" s="13" t="s">
        <v>81</v>
      </c>
      <c r="AY371" s="237" t="s">
        <v>150</v>
      </c>
    </row>
    <row r="372" s="14" customFormat="1">
      <c r="A372" s="14"/>
      <c r="B372" s="238"/>
      <c r="C372" s="239"/>
      <c r="D372" s="228" t="s">
        <v>161</v>
      </c>
      <c r="E372" s="240" t="s">
        <v>41</v>
      </c>
      <c r="F372" s="241" t="s">
        <v>167</v>
      </c>
      <c r="G372" s="239"/>
      <c r="H372" s="242">
        <v>20</v>
      </c>
      <c r="I372" s="243"/>
      <c r="J372" s="239"/>
      <c r="K372" s="239"/>
      <c r="L372" s="244"/>
      <c r="M372" s="245"/>
      <c r="N372" s="246"/>
      <c r="O372" s="246"/>
      <c r="P372" s="246"/>
      <c r="Q372" s="246"/>
      <c r="R372" s="246"/>
      <c r="S372" s="246"/>
      <c r="T372" s="247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8" t="s">
        <v>161</v>
      </c>
      <c r="AU372" s="248" t="s">
        <v>90</v>
      </c>
      <c r="AV372" s="14" t="s">
        <v>157</v>
      </c>
      <c r="AW372" s="14" t="s">
        <v>42</v>
      </c>
      <c r="AX372" s="14" t="s">
        <v>21</v>
      </c>
      <c r="AY372" s="248" t="s">
        <v>150</v>
      </c>
    </row>
    <row r="373" s="2" customFormat="1" ht="16.5" customHeight="1">
      <c r="A373" s="38"/>
      <c r="B373" s="39"/>
      <c r="C373" s="207" t="s">
        <v>771</v>
      </c>
      <c r="D373" s="207" t="s">
        <v>153</v>
      </c>
      <c r="E373" s="208" t="s">
        <v>1545</v>
      </c>
      <c r="F373" s="209" t="s">
        <v>1546</v>
      </c>
      <c r="G373" s="210" t="s">
        <v>239</v>
      </c>
      <c r="H373" s="211">
        <v>3</v>
      </c>
      <c r="I373" s="212"/>
      <c r="J373" s="213">
        <f>ROUND(I373*H373,2)</f>
        <v>0</v>
      </c>
      <c r="K373" s="214"/>
      <c r="L373" s="44"/>
      <c r="M373" s="215" t="s">
        <v>41</v>
      </c>
      <c r="N373" s="216" t="s">
        <v>52</v>
      </c>
      <c r="O373" s="84"/>
      <c r="P373" s="217">
        <f>O373*H373</f>
        <v>0</v>
      </c>
      <c r="Q373" s="217">
        <v>0</v>
      </c>
      <c r="R373" s="217">
        <f>Q373*H373</f>
        <v>0</v>
      </c>
      <c r="S373" s="217">
        <v>0</v>
      </c>
      <c r="T373" s="218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19" t="s">
        <v>582</v>
      </c>
      <c r="AT373" s="219" t="s">
        <v>153</v>
      </c>
      <c r="AU373" s="219" t="s">
        <v>90</v>
      </c>
      <c r="AY373" s="16" t="s">
        <v>150</v>
      </c>
      <c r="BE373" s="220">
        <f>IF(N373="základní",J373,0)</f>
        <v>0</v>
      </c>
      <c r="BF373" s="220">
        <f>IF(N373="snížená",J373,0)</f>
        <v>0</v>
      </c>
      <c r="BG373" s="220">
        <f>IF(N373="zákl. přenesená",J373,0)</f>
        <v>0</v>
      </c>
      <c r="BH373" s="220">
        <f>IF(N373="sníž. přenesená",J373,0)</f>
        <v>0</v>
      </c>
      <c r="BI373" s="220">
        <f>IF(N373="nulová",J373,0)</f>
        <v>0</v>
      </c>
      <c r="BJ373" s="16" t="s">
        <v>21</v>
      </c>
      <c r="BK373" s="220">
        <f>ROUND(I373*H373,2)</f>
        <v>0</v>
      </c>
      <c r="BL373" s="16" t="s">
        <v>582</v>
      </c>
      <c r="BM373" s="219" t="s">
        <v>1547</v>
      </c>
    </row>
    <row r="374" s="13" customFormat="1">
      <c r="A374" s="13"/>
      <c r="B374" s="226"/>
      <c r="C374" s="227"/>
      <c r="D374" s="228" t="s">
        <v>161</v>
      </c>
      <c r="E374" s="229" t="s">
        <v>41</v>
      </c>
      <c r="F374" s="230" t="s">
        <v>174</v>
      </c>
      <c r="G374" s="227"/>
      <c r="H374" s="231">
        <v>3</v>
      </c>
      <c r="I374" s="232"/>
      <c r="J374" s="227"/>
      <c r="K374" s="227"/>
      <c r="L374" s="233"/>
      <c r="M374" s="234"/>
      <c r="N374" s="235"/>
      <c r="O374" s="235"/>
      <c r="P374" s="235"/>
      <c r="Q374" s="235"/>
      <c r="R374" s="235"/>
      <c r="S374" s="235"/>
      <c r="T374" s="23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7" t="s">
        <v>161</v>
      </c>
      <c r="AU374" s="237" t="s">
        <v>90</v>
      </c>
      <c r="AV374" s="13" t="s">
        <v>90</v>
      </c>
      <c r="AW374" s="13" t="s">
        <v>42</v>
      </c>
      <c r="AX374" s="13" t="s">
        <v>81</v>
      </c>
      <c r="AY374" s="237" t="s">
        <v>150</v>
      </c>
    </row>
    <row r="375" s="14" customFormat="1">
      <c r="A375" s="14"/>
      <c r="B375" s="238"/>
      <c r="C375" s="239"/>
      <c r="D375" s="228" t="s">
        <v>161</v>
      </c>
      <c r="E375" s="240" t="s">
        <v>41</v>
      </c>
      <c r="F375" s="241" t="s">
        <v>167</v>
      </c>
      <c r="G375" s="239"/>
      <c r="H375" s="242">
        <v>3</v>
      </c>
      <c r="I375" s="243"/>
      <c r="J375" s="239"/>
      <c r="K375" s="239"/>
      <c r="L375" s="244"/>
      <c r="M375" s="245"/>
      <c r="N375" s="246"/>
      <c r="O375" s="246"/>
      <c r="P375" s="246"/>
      <c r="Q375" s="246"/>
      <c r="R375" s="246"/>
      <c r="S375" s="246"/>
      <c r="T375" s="247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8" t="s">
        <v>161</v>
      </c>
      <c r="AU375" s="248" t="s">
        <v>90</v>
      </c>
      <c r="AV375" s="14" t="s">
        <v>157</v>
      </c>
      <c r="AW375" s="14" t="s">
        <v>42</v>
      </c>
      <c r="AX375" s="14" t="s">
        <v>21</v>
      </c>
      <c r="AY375" s="248" t="s">
        <v>150</v>
      </c>
    </row>
    <row r="376" s="2" customFormat="1" ht="16.5" customHeight="1">
      <c r="A376" s="38"/>
      <c r="B376" s="39"/>
      <c r="C376" s="207" t="s">
        <v>776</v>
      </c>
      <c r="D376" s="207" t="s">
        <v>153</v>
      </c>
      <c r="E376" s="208" t="s">
        <v>1548</v>
      </c>
      <c r="F376" s="209" t="s">
        <v>1549</v>
      </c>
      <c r="G376" s="210" t="s">
        <v>182</v>
      </c>
      <c r="H376" s="211">
        <v>20</v>
      </c>
      <c r="I376" s="212"/>
      <c r="J376" s="213">
        <f>ROUND(I376*H376,2)</f>
        <v>0</v>
      </c>
      <c r="K376" s="214"/>
      <c r="L376" s="44"/>
      <c r="M376" s="215" t="s">
        <v>41</v>
      </c>
      <c r="N376" s="216" t="s">
        <v>52</v>
      </c>
      <c r="O376" s="84"/>
      <c r="P376" s="217">
        <f>O376*H376</f>
        <v>0</v>
      </c>
      <c r="Q376" s="217">
        <v>0</v>
      </c>
      <c r="R376" s="217">
        <f>Q376*H376</f>
        <v>0</v>
      </c>
      <c r="S376" s="217">
        <v>0</v>
      </c>
      <c r="T376" s="218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19" t="s">
        <v>582</v>
      </c>
      <c r="AT376" s="219" t="s">
        <v>153</v>
      </c>
      <c r="AU376" s="219" t="s">
        <v>90</v>
      </c>
      <c r="AY376" s="16" t="s">
        <v>150</v>
      </c>
      <c r="BE376" s="220">
        <f>IF(N376="základní",J376,0)</f>
        <v>0</v>
      </c>
      <c r="BF376" s="220">
        <f>IF(N376="snížená",J376,0)</f>
        <v>0</v>
      </c>
      <c r="BG376" s="220">
        <f>IF(N376="zákl. přenesená",J376,0)</f>
        <v>0</v>
      </c>
      <c r="BH376" s="220">
        <f>IF(N376="sníž. přenesená",J376,0)</f>
        <v>0</v>
      </c>
      <c r="BI376" s="220">
        <f>IF(N376="nulová",J376,0)</f>
        <v>0</v>
      </c>
      <c r="BJ376" s="16" t="s">
        <v>21</v>
      </c>
      <c r="BK376" s="220">
        <f>ROUND(I376*H376,2)</f>
        <v>0</v>
      </c>
      <c r="BL376" s="16" t="s">
        <v>582</v>
      </c>
      <c r="BM376" s="219" t="s">
        <v>1550</v>
      </c>
    </row>
    <row r="377" s="13" customFormat="1">
      <c r="A377" s="13"/>
      <c r="B377" s="226"/>
      <c r="C377" s="227"/>
      <c r="D377" s="228" t="s">
        <v>161</v>
      </c>
      <c r="E377" s="229" t="s">
        <v>41</v>
      </c>
      <c r="F377" s="230" t="s">
        <v>307</v>
      </c>
      <c r="G377" s="227"/>
      <c r="H377" s="231">
        <v>20</v>
      </c>
      <c r="I377" s="232"/>
      <c r="J377" s="227"/>
      <c r="K377" s="227"/>
      <c r="L377" s="233"/>
      <c r="M377" s="234"/>
      <c r="N377" s="235"/>
      <c r="O377" s="235"/>
      <c r="P377" s="235"/>
      <c r="Q377" s="235"/>
      <c r="R377" s="235"/>
      <c r="S377" s="235"/>
      <c r="T377" s="23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7" t="s">
        <v>161</v>
      </c>
      <c r="AU377" s="237" t="s">
        <v>90</v>
      </c>
      <c r="AV377" s="13" t="s">
        <v>90</v>
      </c>
      <c r="AW377" s="13" t="s">
        <v>42</v>
      </c>
      <c r="AX377" s="13" t="s">
        <v>81</v>
      </c>
      <c r="AY377" s="237" t="s">
        <v>150</v>
      </c>
    </row>
    <row r="378" s="14" customFormat="1">
      <c r="A378" s="14"/>
      <c r="B378" s="238"/>
      <c r="C378" s="239"/>
      <c r="D378" s="228" t="s">
        <v>161</v>
      </c>
      <c r="E378" s="240" t="s">
        <v>41</v>
      </c>
      <c r="F378" s="241" t="s">
        <v>167</v>
      </c>
      <c r="G378" s="239"/>
      <c r="H378" s="242">
        <v>20</v>
      </c>
      <c r="I378" s="243"/>
      <c r="J378" s="239"/>
      <c r="K378" s="239"/>
      <c r="L378" s="244"/>
      <c r="M378" s="245"/>
      <c r="N378" s="246"/>
      <c r="O378" s="246"/>
      <c r="P378" s="246"/>
      <c r="Q378" s="246"/>
      <c r="R378" s="246"/>
      <c r="S378" s="246"/>
      <c r="T378" s="247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8" t="s">
        <v>161</v>
      </c>
      <c r="AU378" s="248" t="s">
        <v>90</v>
      </c>
      <c r="AV378" s="14" t="s">
        <v>157</v>
      </c>
      <c r="AW378" s="14" t="s">
        <v>42</v>
      </c>
      <c r="AX378" s="14" t="s">
        <v>21</v>
      </c>
      <c r="AY378" s="248" t="s">
        <v>150</v>
      </c>
    </row>
    <row r="379" s="2" customFormat="1" ht="16.5" customHeight="1">
      <c r="A379" s="38"/>
      <c r="B379" s="39"/>
      <c r="C379" s="207" t="s">
        <v>781</v>
      </c>
      <c r="D379" s="207" t="s">
        <v>153</v>
      </c>
      <c r="E379" s="208" t="s">
        <v>1551</v>
      </c>
      <c r="F379" s="209" t="s">
        <v>1552</v>
      </c>
      <c r="G379" s="210" t="s">
        <v>182</v>
      </c>
      <c r="H379" s="211">
        <v>20</v>
      </c>
      <c r="I379" s="212"/>
      <c r="J379" s="213">
        <f>ROUND(I379*H379,2)</f>
        <v>0</v>
      </c>
      <c r="K379" s="214"/>
      <c r="L379" s="44"/>
      <c r="M379" s="215" t="s">
        <v>41</v>
      </c>
      <c r="N379" s="216" t="s">
        <v>52</v>
      </c>
      <c r="O379" s="84"/>
      <c r="P379" s="217">
        <f>O379*H379</f>
        <v>0</v>
      </c>
      <c r="Q379" s="217">
        <v>0</v>
      </c>
      <c r="R379" s="217">
        <f>Q379*H379</f>
        <v>0</v>
      </c>
      <c r="S379" s="217">
        <v>0</v>
      </c>
      <c r="T379" s="218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19" t="s">
        <v>582</v>
      </c>
      <c r="AT379" s="219" t="s">
        <v>153</v>
      </c>
      <c r="AU379" s="219" t="s">
        <v>90</v>
      </c>
      <c r="AY379" s="16" t="s">
        <v>150</v>
      </c>
      <c r="BE379" s="220">
        <f>IF(N379="základní",J379,0)</f>
        <v>0</v>
      </c>
      <c r="BF379" s="220">
        <f>IF(N379="snížená",J379,0)</f>
        <v>0</v>
      </c>
      <c r="BG379" s="220">
        <f>IF(N379="zákl. přenesená",J379,0)</f>
        <v>0</v>
      </c>
      <c r="BH379" s="220">
        <f>IF(N379="sníž. přenesená",J379,0)</f>
        <v>0</v>
      </c>
      <c r="BI379" s="220">
        <f>IF(N379="nulová",J379,0)</f>
        <v>0</v>
      </c>
      <c r="BJ379" s="16" t="s">
        <v>21</v>
      </c>
      <c r="BK379" s="220">
        <f>ROUND(I379*H379,2)</f>
        <v>0</v>
      </c>
      <c r="BL379" s="16" t="s">
        <v>582</v>
      </c>
      <c r="BM379" s="219" t="s">
        <v>1553</v>
      </c>
    </row>
    <row r="380" s="13" customFormat="1">
      <c r="A380" s="13"/>
      <c r="B380" s="226"/>
      <c r="C380" s="227"/>
      <c r="D380" s="228" t="s">
        <v>161</v>
      </c>
      <c r="E380" s="229" t="s">
        <v>41</v>
      </c>
      <c r="F380" s="230" t="s">
        <v>307</v>
      </c>
      <c r="G380" s="227"/>
      <c r="H380" s="231">
        <v>20</v>
      </c>
      <c r="I380" s="232"/>
      <c r="J380" s="227"/>
      <c r="K380" s="227"/>
      <c r="L380" s="233"/>
      <c r="M380" s="234"/>
      <c r="N380" s="235"/>
      <c r="O380" s="235"/>
      <c r="P380" s="235"/>
      <c r="Q380" s="235"/>
      <c r="R380" s="235"/>
      <c r="S380" s="235"/>
      <c r="T380" s="23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7" t="s">
        <v>161</v>
      </c>
      <c r="AU380" s="237" t="s">
        <v>90</v>
      </c>
      <c r="AV380" s="13" t="s">
        <v>90</v>
      </c>
      <c r="AW380" s="13" t="s">
        <v>42</v>
      </c>
      <c r="AX380" s="13" t="s">
        <v>81</v>
      </c>
      <c r="AY380" s="237" t="s">
        <v>150</v>
      </c>
    </row>
    <row r="381" s="14" customFormat="1">
      <c r="A381" s="14"/>
      <c r="B381" s="238"/>
      <c r="C381" s="239"/>
      <c r="D381" s="228" t="s">
        <v>161</v>
      </c>
      <c r="E381" s="240" t="s">
        <v>41</v>
      </c>
      <c r="F381" s="241" t="s">
        <v>167</v>
      </c>
      <c r="G381" s="239"/>
      <c r="H381" s="242">
        <v>20</v>
      </c>
      <c r="I381" s="243"/>
      <c r="J381" s="239"/>
      <c r="K381" s="239"/>
      <c r="L381" s="244"/>
      <c r="M381" s="245"/>
      <c r="N381" s="246"/>
      <c r="O381" s="246"/>
      <c r="P381" s="246"/>
      <c r="Q381" s="246"/>
      <c r="R381" s="246"/>
      <c r="S381" s="246"/>
      <c r="T381" s="247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8" t="s">
        <v>161</v>
      </c>
      <c r="AU381" s="248" t="s">
        <v>90</v>
      </c>
      <c r="AV381" s="14" t="s">
        <v>157</v>
      </c>
      <c r="AW381" s="14" t="s">
        <v>42</v>
      </c>
      <c r="AX381" s="14" t="s">
        <v>21</v>
      </c>
      <c r="AY381" s="248" t="s">
        <v>150</v>
      </c>
    </row>
    <row r="382" s="2" customFormat="1" ht="24.15" customHeight="1">
      <c r="A382" s="38"/>
      <c r="B382" s="39"/>
      <c r="C382" s="207" t="s">
        <v>784</v>
      </c>
      <c r="D382" s="207" t="s">
        <v>153</v>
      </c>
      <c r="E382" s="208" t="s">
        <v>1554</v>
      </c>
      <c r="F382" s="209" t="s">
        <v>1555</v>
      </c>
      <c r="G382" s="210" t="s">
        <v>182</v>
      </c>
      <c r="H382" s="211">
        <v>20</v>
      </c>
      <c r="I382" s="212"/>
      <c r="J382" s="213">
        <f>ROUND(I382*H382,2)</f>
        <v>0</v>
      </c>
      <c r="K382" s="214"/>
      <c r="L382" s="44"/>
      <c r="M382" s="215" t="s">
        <v>41</v>
      </c>
      <c r="N382" s="216" t="s">
        <v>52</v>
      </c>
      <c r="O382" s="84"/>
      <c r="P382" s="217">
        <f>O382*H382</f>
        <v>0</v>
      </c>
      <c r="Q382" s="217">
        <v>0</v>
      </c>
      <c r="R382" s="217">
        <f>Q382*H382</f>
        <v>0</v>
      </c>
      <c r="S382" s="217">
        <v>0</v>
      </c>
      <c r="T382" s="218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19" t="s">
        <v>582</v>
      </c>
      <c r="AT382" s="219" t="s">
        <v>153</v>
      </c>
      <c r="AU382" s="219" t="s">
        <v>90</v>
      </c>
      <c r="AY382" s="16" t="s">
        <v>150</v>
      </c>
      <c r="BE382" s="220">
        <f>IF(N382="základní",J382,0)</f>
        <v>0</v>
      </c>
      <c r="BF382" s="220">
        <f>IF(N382="snížená",J382,0)</f>
        <v>0</v>
      </c>
      <c r="BG382" s="220">
        <f>IF(N382="zákl. přenesená",J382,0)</f>
        <v>0</v>
      </c>
      <c r="BH382" s="220">
        <f>IF(N382="sníž. přenesená",J382,0)</f>
        <v>0</v>
      </c>
      <c r="BI382" s="220">
        <f>IF(N382="nulová",J382,0)</f>
        <v>0</v>
      </c>
      <c r="BJ382" s="16" t="s">
        <v>21</v>
      </c>
      <c r="BK382" s="220">
        <f>ROUND(I382*H382,2)</f>
        <v>0</v>
      </c>
      <c r="BL382" s="16" t="s">
        <v>582</v>
      </c>
      <c r="BM382" s="219" t="s">
        <v>1556</v>
      </c>
    </row>
    <row r="383" s="13" customFormat="1">
      <c r="A383" s="13"/>
      <c r="B383" s="226"/>
      <c r="C383" s="227"/>
      <c r="D383" s="228" t="s">
        <v>161</v>
      </c>
      <c r="E383" s="229" t="s">
        <v>41</v>
      </c>
      <c r="F383" s="230" t="s">
        <v>307</v>
      </c>
      <c r="G383" s="227"/>
      <c r="H383" s="231">
        <v>20</v>
      </c>
      <c r="I383" s="232"/>
      <c r="J383" s="227"/>
      <c r="K383" s="227"/>
      <c r="L383" s="233"/>
      <c r="M383" s="234"/>
      <c r="N383" s="235"/>
      <c r="O383" s="235"/>
      <c r="P383" s="235"/>
      <c r="Q383" s="235"/>
      <c r="R383" s="235"/>
      <c r="S383" s="235"/>
      <c r="T383" s="23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7" t="s">
        <v>161</v>
      </c>
      <c r="AU383" s="237" t="s">
        <v>90</v>
      </c>
      <c r="AV383" s="13" t="s">
        <v>90</v>
      </c>
      <c r="AW383" s="13" t="s">
        <v>42</v>
      </c>
      <c r="AX383" s="13" t="s">
        <v>81</v>
      </c>
      <c r="AY383" s="237" t="s">
        <v>150</v>
      </c>
    </row>
    <row r="384" s="14" customFormat="1">
      <c r="A384" s="14"/>
      <c r="B384" s="238"/>
      <c r="C384" s="239"/>
      <c r="D384" s="228" t="s">
        <v>161</v>
      </c>
      <c r="E384" s="240" t="s">
        <v>41</v>
      </c>
      <c r="F384" s="241" t="s">
        <v>167</v>
      </c>
      <c r="G384" s="239"/>
      <c r="H384" s="242">
        <v>20</v>
      </c>
      <c r="I384" s="243"/>
      <c r="J384" s="239"/>
      <c r="K384" s="239"/>
      <c r="L384" s="244"/>
      <c r="M384" s="245"/>
      <c r="N384" s="246"/>
      <c r="O384" s="246"/>
      <c r="P384" s="246"/>
      <c r="Q384" s="246"/>
      <c r="R384" s="246"/>
      <c r="S384" s="246"/>
      <c r="T384" s="247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8" t="s">
        <v>161</v>
      </c>
      <c r="AU384" s="248" t="s">
        <v>90</v>
      </c>
      <c r="AV384" s="14" t="s">
        <v>157</v>
      </c>
      <c r="AW384" s="14" t="s">
        <v>42</v>
      </c>
      <c r="AX384" s="14" t="s">
        <v>21</v>
      </c>
      <c r="AY384" s="248" t="s">
        <v>150</v>
      </c>
    </row>
    <row r="385" s="2" customFormat="1" ht="16.5" customHeight="1">
      <c r="A385" s="38"/>
      <c r="B385" s="39"/>
      <c r="C385" s="207" t="s">
        <v>788</v>
      </c>
      <c r="D385" s="207" t="s">
        <v>153</v>
      </c>
      <c r="E385" s="208" t="s">
        <v>1557</v>
      </c>
      <c r="F385" s="209" t="s">
        <v>1558</v>
      </c>
      <c r="G385" s="210" t="s">
        <v>182</v>
      </c>
      <c r="H385" s="211">
        <v>120</v>
      </c>
      <c r="I385" s="212"/>
      <c r="J385" s="213">
        <f>ROUND(I385*H385,2)</f>
        <v>0</v>
      </c>
      <c r="K385" s="214"/>
      <c r="L385" s="44"/>
      <c r="M385" s="215" t="s">
        <v>41</v>
      </c>
      <c r="N385" s="216" t="s">
        <v>52</v>
      </c>
      <c r="O385" s="84"/>
      <c r="P385" s="217">
        <f>O385*H385</f>
        <v>0</v>
      </c>
      <c r="Q385" s="217">
        <v>0</v>
      </c>
      <c r="R385" s="217">
        <f>Q385*H385</f>
        <v>0</v>
      </c>
      <c r="S385" s="217">
        <v>0</v>
      </c>
      <c r="T385" s="218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19" t="s">
        <v>582</v>
      </c>
      <c r="AT385" s="219" t="s">
        <v>153</v>
      </c>
      <c r="AU385" s="219" t="s">
        <v>90</v>
      </c>
      <c r="AY385" s="16" t="s">
        <v>150</v>
      </c>
      <c r="BE385" s="220">
        <f>IF(N385="základní",J385,0)</f>
        <v>0</v>
      </c>
      <c r="BF385" s="220">
        <f>IF(N385="snížená",J385,0)</f>
        <v>0</v>
      </c>
      <c r="BG385" s="220">
        <f>IF(N385="zákl. přenesená",J385,0)</f>
        <v>0</v>
      </c>
      <c r="BH385" s="220">
        <f>IF(N385="sníž. přenesená",J385,0)</f>
        <v>0</v>
      </c>
      <c r="BI385" s="220">
        <f>IF(N385="nulová",J385,0)</f>
        <v>0</v>
      </c>
      <c r="BJ385" s="16" t="s">
        <v>21</v>
      </c>
      <c r="BK385" s="220">
        <f>ROUND(I385*H385,2)</f>
        <v>0</v>
      </c>
      <c r="BL385" s="16" t="s">
        <v>582</v>
      </c>
      <c r="BM385" s="219" t="s">
        <v>1559</v>
      </c>
    </row>
    <row r="386" s="13" customFormat="1">
      <c r="A386" s="13"/>
      <c r="B386" s="226"/>
      <c r="C386" s="227"/>
      <c r="D386" s="228" t="s">
        <v>161</v>
      </c>
      <c r="E386" s="229" t="s">
        <v>41</v>
      </c>
      <c r="F386" s="230" t="s">
        <v>921</v>
      </c>
      <c r="G386" s="227"/>
      <c r="H386" s="231">
        <v>120</v>
      </c>
      <c r="I386" s="232"/>
      <c r="J386" s="227"/>
      <c r="K386" s="227"/>
      <c r="L386" s="233"/>
      <c r="M386" s="234"/>
      <c r="N386" s="235"/>
      <c r="O386" s="235"/>
      <c r="P386" s="235"/>
      <c r="Q386" s="235"/>
      <c r="R386" s="235"/>
      <c r="S386" s="235"/>
      <c r="T386" s="23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7" t="s">
        <v>161</v>
      </c>
      <c r="AU386" s="237" t="s">
        <v>90</v>
      </c>
      <c r="AV386" s="13" t="s">
        <v>90</v>
      </c>
      <c r="AW386" s="13" t="s">
        <v>42</v>
      </c>
      <c r="AX386" s="13" t="s">
        <v>81</v>
      </c>
      <c r="AY386" s="237" t="s">
        <v>150</v>
      </c>
    </row>
    <row r="387" s="14" customFormat="1">
      <c r="A387" s="14"/>
      <c r="B387" s="238"/>
      <c r="C387" s="239"/>
      <c r="D387" s="228" t="s">
        <v>161</v>
      </c>
      <c r="E387" s="240" t="s">
        <v>41</v>
      </c>
      <c r="F387" s="241" t="s">
        <v>167</v>
      </c>
      <c r="G387" s="239"/>
      <c r="H387" s="242">
        <v>120</v>
      </c>
      <c r="I387" s="243"/>
      <c r="J387" s="239"/>
      <c r="K387" s="239"/>
      <c r="L387" s="244"/>
      <c r="M387" s="245"/>
      <c r="N387" s="246"/>
      <c r="O387" s="246"/>
      <c r="P387" s="246"/>
      <c r="Q387" s="246"/>
      <c r="R387" s="246"/>
      <c r="S387" s="246"/>
      <c r="T387" s="247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8" t="s">
        <v>161</v>
      </c>
      <c r="AU387" s="248" t="s">
        <v>90</v>
      </c>
      <c r="AV387" s="14" t="s">
        <v>157</v>
      </c>
      <c r="AW387" s="14" t="s">
        <v>42</v>
      </c>
      <c r="AX387" s="14" t="s">
        <v>21</v>
      </c>
      <c r="AY387" s="248" t="s">
        <v>150</v>
      </c>
    </row>
    <row r="388" s="2" customFormat="1" ht="16.5" customHeight="1">
      <c r="A388" s="38"/>
      <c r="B388" s="39"/>
      <c r="C388" s="207" t="s">
        <v>795</v>
      </c>
      <c r="D388" s="207" t="s">
        <v>153</v>
      </c>
      <c r="E388" s="208" t="s">
        <v>1560</v>
      </c>
      <c r="F388" s="209" t="s">
        <v>1561</v>
      </c>
      <c r="G388" s="210" t="s">
        <v>182</v>
      </c>
      <c r="H388" s="211">
        <v>280</v>
      </c>
      <c r="I388" s="212"/>
      <c r="J388" s="213">
        <f>ROUND(I388*H388,2)</f>
        <v>0</v>
      </c>
      <c r="K388" s="214"/>
      <c r="L388" s="44"/>
      <c r="M388" s="215" t="s">
        <v>41</v>
      </c>
      <c r="N388" s="216" t="s">
        <v>52</v>
      </c>
      <c r="O388" s="84"/>
      <c r="P388" s="217">
        <f>O388*H388</f>
        <v>0</v>
      </c>
      <c r="Q388" s="217">
        <v>0</v>
      </c>
      <c r="R388" s="217">
        <f>Q388*H388</f>
        <v>0</v>
      </c>
      <c r="S388" s="217">
        <v>0</v>
      </c>
      <c r="T388" s="218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19" t="s">
        <v>582</v>
      </c>
      <c r="AT388" s="219" t="s">
        <v>153</v>
      </c>
      <c r="AU388" s="219" t="s">
        <v>90</v>
      </c>
      <c r="AY388" s="16" t="s">
        <v>150</v>
      </c>
      <c r="BE388" s="220">
        <f>IF(N388="základní",J388,0)</f>
        <v>0</v>
      </c>
      <c r="BF388" s="220">
        <f>IF(N388="snížená",J388,0)</f>
        <v>0</v>
      </c>
      <c r="BG388" s="220">
        <f>IF(N388="zákl. přenesená",J388,0)</f>
        <v>0</v>
      </c>
      <c r="BH388" s="220">
        <f>IF(N388="sníž. přenesená",J388,0)</f>
        <v>0</v>
      </c>
      <c r="BI388" s="220">
        <f>IF(N388="nulová",J388,0)</f>
        <v>0</v>
      </c>
      <c r="BJ388" s="16" t="s">
        <v>21</v>
      </c>
      <c r="BK388" s="220">
        <f>ROUND(I388*H388,2)</f>
        <v>0</v>
      </c>
      <c r="BL388" s="16" t="s">
        <v>582</v>
      </c>
      <c r="BM388" s="219" t="s">
        <v>1562</v>
      </c>
    </row>
    <row r="389" s="13" customFormat="1">
      <c r="A389" s="13"/>
      <c r="B389" s="226"/>
      <c r="C389" s="227"/>
      <c r="D389" s="228" t="s">
        <v>161</v>
      </c>
      <c r="E389" s="229" t="s">
        <v>41</v>
      </c>
      <c r="F389" s="230" t="s">
        <v>1563</v>
      </c>
      <c r="G389" s="227"/>
      <c r="H389" s="231">
        <v>280</v>
      </c>
      <c r="I389" s="232"/>
      <c r="J389" s="227"/>
      <c r="K389" s="227"/>
      <c r="L389" s="233"/>
      <c r="M389" s="234"/>
      <c r="N389" s="235"/>
      <c r="O389" s="235"/>
      <c r="P389" s="235"/>
      <c r="Q389" s="235"/>
      <c r="R389" s="235"/>
      <c r="S389" s="235"/>
      <c r="T389" s="23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7" t="s">
        <v>161</v>
      </c>
      <c r="AU389" s="237" t="s">
        <v>90</v>
      </c>
      <c r="AV389" s="13" t="s">
        <v>90</v>
      </c>
      <c r="AW389" s="13" t="s">
        <v>42</v>
      </c>
      <c r="AX389" s="13" t="s">
        <v>81</v>
      </c>
      <c r="AY389" s="237" t="s">
        <v>150</v>
      </c>
    </row>
    <row r="390" s="14" customFormat="1">
      <c r="A390" s="14"/>
      <c r="B390" s="238"/>
      <c r="C390" s="239"/>
      <c r="D390" s="228" t="s">
        <v>161</v>
      </c>
      <c r="E390" s="240" t="s">
        <v>41</v>
      </c>
      <c r="F390" s="241" t="s">
        <v>167</v>
      </c>
      <c r="G390" s="239"/>
      <c r="H390" s="242">
        <v>280</v>
      </c>
      <c r="I390" s="243"/>
      <c r="J390" s="239"/>
      <c r="K390" s="239"/>
      <c r="L390" s="244"/>
      <c r="M390" s="245"/>
      <c r="N390" s="246"/>
      <c r="O390" s="246"/>
      <c r="P390" s="246"/>
      <c r="Q390" s="246"/>
      <c r="R390" s="246"/>
      <c r="S390" s="246"/>
      <c r="T390" s="247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8" t="s">
        <v>161</v>
      </c>
      <c r="AU390" s="248" t="s">
        <v>90</v>
      </c>
      <c r="AV390" s="14" t="s">
        <v>157</v>
      </c>
      <c r="AW390" s="14" t="s">
        <v>42</v>
      </c>
      <c r="AX390" s="14" t="s">
        <v>21</v>
      </c>
      <c r="AY390" s="248" t="s">
        <v>150</v>
      </c>
    </row>
    <row r="391" s="2" customFormat="1" ht="16.5" customHeight="1">
      <c r="A391" s="38"/>
      <c r="B391" s="39"/>
      <c r="C391" s="207" t="s">
        <v>804</v>
      </c>
      <c r="D391" s="207" t="s">
        <v>153</v>
      </c>
      <c r="E391" s="208" t="s">
        <v>1564</v>
      </c>
      <c r="F391" s="209" t="s">
        <v>1565</v>
      </c>
      <c r="G391" s="210" t="s">
        <v>239</v>
      </c>
      <c r="H391" s="211">
        <v>3</v>
      </c>
      <c r="I391" s="212"/>
      <c r="J391" s="213">
        <f>ROUND(I391*H391,2)</f>
        <v>0</v>
      </c>
      <c r="K391" s="214"/>
      <c r="L391" s="44"/>
      <c r="M391" s="215" t="s">
        <v>41</v>
      </c>
      <c r="N391" s="216" t="s">
        <v>52</v>
      </c>
      <c r="O391" s="84"/>
      <c r="P391" s="217">
        <f>O391*H391</f>
        <v>0</v>
      </c>
      <c r="Q391" s="217">
        <v>0</v>
      </c>
      <c r="R391" s="217">
        <f>Q391*H391</f>
        <v>0</v>
      </c>
      <c r="S391" s="217">
        <v>0</v>
      </c>
      <c r="T391" s="218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19" t="s">
        <v>582</v>
      </c>
      <c r="AT391" s="219" t="s">
        <v>153</v>
      </c>
      <c r="AU391" s="219" t="s">
        <v>90</v>
      </c>
      <c r="AY391" s="16" t="s">
        <v>150</v>
      </c>
      <c r="BE391" s="220">
        <f>IF(N391="základní",J391,0)</f>
        <v>0</v>
      </c>
      <c r="BF391" s="220">
        <f>IF(N391="snížená",J391,0)</f>
        <v>0</v>
      </c>
      <c r="BG391" s="220">
        <f>IF(N391="zákl. přenesená",J391,0)</f>
        <v>0</v>
      </c>
      <c r="BH391" s="220">
        <f>IF(N391="sníž. přenesená",J391,0)</f>
        <v>0</v>
      </c>
      <c r="BI391" s="220">
        <f>IF(N391="nulová",J391,0)</f>
        <v>0</v>
      </c>
      <c r="BJ391" s="16" t="s">
        <v>21</v>
      </c>
      <c r="BK391" s="220">
        <f>ROUND(I391*H391,2)</f>
        <v>0</v>
      </c>
      <c r="BL391" s="16" t="s">
        <v>582</v>
      </c>
      <c r="BM391" s="219" t="s">
        <v>1566</v>
      </c>
    </row>
    <row r="392" s="13" customFormat="1">
      <c r="A392" s="13"/>
      <c r="B392" s="226"/>
      <c r="C392" s="227"/>
      <c r="D392" s="228" t="s">
        <v>161</v>
      </c>
      <c r="E392" s="229" t="s">
        <v>41</v>
      </c>
      <c r="F392" s="230" t="s">
        <v>174</v>
      </c>
      <c r="G392" s="227"/>
      <c r="H392" s="231">
        <v>3</v>
      </c>
      <c r="I392" s="232"/>
      <c r="J392" s="227"/>
      <c r="K392" s="227"/>
      <c r="L392" s="233"/>
      <c r="M392" s="234"/>
      <c r="N392" s="235"/>
      <c r="O392" s="235"/>
      <c r="P392" s="235"/>
      <c r="Q392" s="235"/>
      <c r="R392" s="235"/>
      <c r="S392" s="235"/>
      <c r="T392" s="23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7" t="s">
        <v>161</v>
      </c>
      <c r="AU392" s="237" t="s">
        <v>90</v>
      </c>
      <c r="AV392" s="13" t="s">
        <v>90</v>
      </c>
      <c r="AW392" s="13" t="s">
        <v>42</v>
      </c>
      <c r="AX392" s="13" t="s">
        <v>81</v>
      </c>
      <c r="AY392" s="237" t="s">
        <v>150</v>
      </c>
    </row>
    <row r="393" s="14" customFormat="1">
      <c r="A393" s="14"/>
      <c r="B393" s="238"/>
      <c r="C393" s="239"/>
      <c r="D393" s="228" t="s">
        <v>161</v>
      </c>
      <c r="E393" s="240" t="s">
        <v>41</v>
      </c>
      <c r="F393" s="241" t="s">
        <v>167</v>
      </c>
      <c r="G393" s="239"/>
      <c r="H393" s="242">
        <v>3</v>
      </c>
      <c r="I393" s="243"/>
      <c r="J393" s="239"/>
      <c r="K393" s="239"/>
      <c r="L393" s="244"/>
      <c r="M393" s="245"/>
      <c r="N393" s="246"/>
      <c r="O393" s="246"/>
      <c r="P393" s="246"/>
      <c r="Q393" s="246"/>
      <c r="R393" s="246"/>
      <c r="S393" s="246"/>
      <c r="T393" s="247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8" t="s">
        <v>161</v>
      </c>
      <c r="AU393" s="248" t="s">
        <v>90</v>
      </c>
      <c r="AV393" s="14" t="s">
        <v>157</v>
      </c>
      <c r="AW393" s="14" t="s">
        <v>42</v>
      </c>
      <c r="AX393" s="14" t="s">
        <v>21</v>
      </c>
      <c r="AY393" s="248" t="s">
        <v>150</v>
      </c>
    </row>
    <row r="394" s="2" customFormat="1" ht="16.5" customHeight="1">
      <c r="A394" s="38"/>
      <c r="B394" s="39"/>
      <c r="C394" s="207" t="s">
        <v>814</v>
      </c>
      <c r="D394" s="207" t="s">
        <v>153</v>
      </c>
      <c r="E394" s="208" t="s">
        <v>1567</v>
      </c>
      <c r="F394" s="209" t="s">
        <v>1568</v>
      </c>
      <c r="G394" s="210" t="s">
        <v>182</v>
      </c>
      <c r="H394" s="211">
        <v>44</v>
      </c>
      <c r="I394" s="212"/>
      <c r="J394" s="213">
        <f>ROUND(I394*H394,2)</f>
        <v>0</v>
      </c>
      <c r="K394" s="214"/>
      <c r="L394" s="44"/>
      <c r="M394" s="215" t="s">
        <v>41</v>
      </c>
      <c r="N394" s="216" t="s">
        <v>52</v>
      </c>
      <c r="O394" s="84"/>
      <c r="P394" s="217">
        <f>O394*H394</f>
        <v>0</v>
      </c>
      <c r="Q394" s="217">
        <v>0</v>
      </c>
      <c r="R394" s="217">
        <f>Q394*H394</f>
        <v>0</v>
      </c>
      <c r="S394" s="217">
        <v>0</v>
      </c>
      <c r="T394" s="218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19" t="s">
        <v>582</v>
      </c>
      <c r="AT394" s="219" t="s">
        <v>153</v>
      </c>
      <c r="AU394" s="219" t="s">
        <v>90</v>
      </c>
      <c r="AY394" s="16" t="s">
        <v>150</v>
      </c>
      <c r="BE394" s="220">
        <f>IF(N394="základní",J394,0)</f>
        <v>0</v>
      </c>
      <c r="BF394" s="220">
        <f>IF(N394="snížená",J394,0)</f>
        <v>0</v>
      </c>
      <c r="BG394" s="220">
        <f>IF(N394="zákl. přenesená",J394,0)</f>
        <v>0</v>
      </c>
      <c r="BH394" s="220">
        <f>IF(N394="sníž. přenesená",J394,0)</f>
        <v>0</v>
      </c>
      <c r="BI394" s="220">
        <f>IF(N394="nulová",J394,0)</f>
        <v>0</v>
      </c>
      <c r="BJ394" s="16" t="s">
        <v>21</v>
      </c>
      <c r="BK394" s="220">
        <f>ROUND(I394*H394,2)</f>
        <v>0</v>
      </c>
      <c r="BL394" s="16" t="s">
        <v>582</v>
      </c>
      <c r="BM394" s="219" t="s">
        <v>1569</v>
      </c>
    </row>
    <row r="395" s="13" customFormat="1">
      <c r="A395" s="13"/>
      <c r="B395" s="226"/>
      <c r="C395" s="227"/>
      <c r="D395" s="228" t="s">
        <v>161</v>
      </c>
      <c r="E395" s="229" t="s">
        <v>41</v>
      </c>
      <c r="F395" s="230" t="s">
        <v>462</v>
      </c>
      <c r="G395" s="227"/>
      <c r="H395" s="231">
        <v>44</v>
      </c>
      <c r="I395" s="232"/>
      <c r="J395" s="227"/>
      <c r="K395" s="227"/>
      <c r="L395" s="233"/>
      <c r="M395" s="234"/>
      <c r="N395" s="235"/>
      <c r="O395" s="235"/>
      <c r="P395" s="235"/>
      <c r="Q395" s="235"/>
      <c r="R395" s="235"/>
      <c r="S395" s="235"/>
      <c r="T395" s="23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7" t="s">
        <v>161</v>
      </c>
      <c r="AU395" s="237" t="s">
        <v>90</v>
      </c>
      <c r="AV395" s="13" t="s">
        <v>90</v>
      </c>
      <c r="AW395" s="13" t="s">
        <v>42</v>
      </c>
      <c r="AX395" s="13" t="s">
        <v>81</v>
      </c>
      <c r="AY395" s="237" t="s">
        <v>150</v>
      </c>
    </row>
    <row r="396" s="14" customFormat="1">
      <c r="A396" s="14"/>
      <c r="B396" s="238"/>
      <c r="C396" s="239"/>
      <c r="D396" s="228" t="s">
        <v>161</v>
      </c>
      <c r="E396" s="240" t="s">
        <v>41</v>
      </c>
      <c r="F396" s="241" t="s">
        <v>167</v>
      </c>
      <c r="G396" s="239"/>
      <c r="H396" s="242">
        <v>44</v>
      </c>
      <c r="I396" s="243"/>
      <c r="J396" s="239"/>
      <c r="K396" s="239"/>
      <c r="L396" s="244"/>
      <c r="M396" s="245"/>
      <c r="N396" s="246"/>
      <c r="O396" s="246"/>
      <c r="P396" s="246"/>
      <c r="Q396" s="246"/>
      <c r="R396" s="246"/>
      <c r="S396" s="246"/>
      <c r="T396" s="247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8" t="s">
        <v>161</v>
      </c>
      <c r="AU396" s="248" t="s">
        <v>90</v>
      </c>
      <c r="AV396" s="14" t="s">
        <v>157</v>
      </c>
      <c r="AW396" s="14" t="s">
        <v>42</v>
      </c>
      <c r="AX396" s="14" t="s">
        <v>21</v>
      </c>
      <c r="AY396" s="248" t="s">
        <v>150</v>
      </c>
    </row>
    <row r="397" s="2" customFormat="1" ht="16.5" customHeight="1">
      <c r="A397" s="38"/>
      <c r="B397" s="39"/>
      <c r="C397" s="207" t="s">
        <v>821</v>
      </c>
      <c r="D397" s="207" t="s">
        <v>153</v>
      </c>
      <c r="E397" s="208" t="s">
        <v>1570</v>
      </c>
      <c r="F397" s="209" t="s">
        <v>1571</v>
      </c>
      <c r="G397" s="210" t="s">
        <v>239</v>
      </c>
      <c r="H397" s="211">
        <v>18</v>
      </c>
      <c r="I397" s="212"/>
      <c r="J397" s="213">
        <f>ROUND(I397*H397,2)</f>
        <v>0</v>
      </c>
      <c r="K397" s="214"/>
      <c r="L397" s="44"/>
      <c r="M397" s="215" t="s">
        <v>41</v>
      </c>
      <c r="N397" s="216" t="s">
        <v>52</v>
      </c>
      <c r="O397" s="84"/>
      <c r="P397" s="217">
        <f>O397*H397</f>
        <v>0</v>
      </c>
      <c r="Q397" s="217">
        <v>0</v>
      </c>
      <c r="R397" s="217">
        <f>Q397*H397</f>
        <v>0</v>
      </c>
      <c r="S397" s="217">
        <v>0</v>
      </c>
      <c r="T397" s="218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19" t="s">
        <v>582</v>
      </c>
      <c r="AT397" s="219" t="s">
        <v>153</v>
      </c>
      <c r="AU397" s="219" t="s">
        <v>90</v>
      </c>
      <c r="AY397" s="16" t="s">
        <v>150</v>
      </c>
      <c r="BE397" s="220">
        <f>IF(N397="základní",J397,0)</f>
        <v>0</v>
      </c>
      <c r="BF397" s="220">
        <f>IF(N397="snížená",J397,0)</f>
        <v>0</v>
      </c>
      <c r="BG397" s="220">
        <f>IF(N397="zákl. přenesená",J397,0)</f>
        <v>0</v>
      </c>
      <c r="BH397" s="220">
        <f>IF(N397="sníž. přenesená",J397,0)</f>
        <v>0</v>
      </c>
      <c r="BI397" s="220">
        <f>IF(N397="nulová",J397,0)</f>
        <v>0</v>
      </c>
      <c r="BJ397" s="16" t="s">
        <v>21</v>
      </c>
      <c r="BK397" s="220">
        <f>ROUND(I397*H397,2)</f>
        <v>0</v>
      </c>
      <c r="BL397" s="16" t="s">
        <v>582</v>
      </c>
      <c r="BM397" s="219" t="s">
        <v>1572</v>
      </c>
    </row>
    <row r="398" s="13" customFormat="1">
      <c r="A398" s="13"/>
      <c r="B398" s="226"/>
      <c r="C398" s="227"/>
      <c r="D398" s="228" t="s">
        <v>161</v>
      </c>
      <c r="E398" s="229" t="s">
        <v>41</v>
      </c>
      <c r="F398" s="230" t="s">
        <v>283</v>
      </c>
      <c r="G398" s="227"/>
      <c r="H398" s="231">
        <v>18</v>
      </c>
      <c r="I398" s="232"/>
      <c r="J398" s="227"/>
      <c r="K398" s="227"/>
      <c r="L398" s="233"/>
      <c r="M398" s="234"/>
      <c r="N398" s="235"/>
      <c r="O398" s="235"/>
      <c r="P398" s="235"/>
      <c r="Q398" s="235"/>
      <c r="R398" s="235"/>
      <c r="S398" s="235"/>
      <c r="T398" s="23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7" t="s">
        <v>161</v>
      </c>
      <c r="AU398" s="237" t="s">
        <v>90</v>
      </c>
      <c r="AV398" s="13" t="s">
        <v>90</v>
      </c>
      <c r="AW398" s="13" t="s">
        <v>42</v>
      </c>
      <c r="AX398" s="13" t="s">
        <v>81</v>
      </c>
      <c r="AY398" s="237" t="s">
        <v>150</v>
      </c>
    </row>
    <row r="399" s="14" customFormat="1">
      <c r="A399" s="14"/>
      <c r="B399" s="238"/>
      <c r="C399" s="239"/>
      <c r="D399" s="228" t="s">
        <v>161</v>
      </c>
      <c r="E399" s="240" t="s">
        <v>41</v>
      </c>
      <c r="F399" s="241" t="s">
        <v>167</v>
      </c>
      <c r="G399" s="239"/>
      <c r="H399" s="242">
        <v>18</v>
      </c>
      <c r="I399" s="243"/>
      <c r="J399" s="239"/>
      <c r="K399" s="239"/>
      <c r="L399" s="244"/>
      <c r="M399" s="245"/>
      <c r="N399" s="246"/>
      <c r="O399" s="246"/>
      <c r="P399" s="246"/>
      <c r="Q399" s="246"/>
      <c r="R399" s="246"/>
      <c r="S399" s="246"/>
      <c r="T399" s="247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8" t="s">
        <v>161</v>
      </c>
      <c r="AU399" s="248" t="s">
        <v>90</v>
      </c>
      <c r="AV399" s="14" t="s">
        <v>157</v>
      </c>
      <c r="AW399" s="14" t="s">
        <v>42</v>
      </c>
      <c r="AX399" s="14" t="s">
        <v>21</v>
      </c>
      <c r="AY399" s="248" t="s">
        <v>150</v>
      </c>
    </row>
    <row r="400" s="2" customFormat="1" ht="16.5" customHeight="1">
      <c r="A400" s="38"/>
      <c r="B400" s="39"/>
      <c r="C400" s="207" t="s">
        <v>827</v>
      </c>
      <c r="D400" s="207" t="s">
        <v>153</v>
      </c>
      <c r="E400" s="208" t="s">
        <v>1573</v>
      </c>
      <c r="F400" s="209" t="s">
        <v>1574</v>
      </c>
      <c r="G400" s="210" t="s">
        <v>182</v>
      </c>
      <c r="H400" s="211">
        <v>30</v>
      </c>
      <c r="I400" s="212"/>
      <c r="J400" s="213">
        <f>ROUND(I400*H400,2)</f>
        <v>0</v>
      </c>
      <c r="K400" s="214"/>
      <c r="L400" s="44"/>
      <c r="M400" s="215" t="s">
        <v>41</v>
      </c>
      <c r="N400" s="216" t="s">
        <v>52</v>
      </c>
      <c r="O400" s="84"/>
      <c r="P400" s="217">
        <f>O400*H400</f>
        <v>0</v>
      </c>
      <c r="Q400" s="217">
        <v>0</v>
      </c>
      <c r="R400" s="217">
        <f>Q400*H400</f>
        <v>0</v>
      </c>
      <c r="S400" s="217">
        <v>0</v>
      </c>
      <c r="T400" s="218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19" t="s">
        <v>582</v>
      </c>
      <c r="AT400" s="219" t="s">
        <v>153</v>
      </c>
      <c r="AU400" s="219" t="s">
        <v>90</v>
      </c>
      <c r="AY400" s="16" t="s">
        <v>150</v>
      </c>
      <c r="BE400" s="220">
        <f>IF(N400="základní",J400,0)</f>
        <v>0</v>
      </c>
      <c r="BF400" s="220">
        <f>IF(N400="snížená",J400,0)</f>
        <v>0</v>
      </c>
      <c r="BG400" s="220">
        <f>IF(N400="zákl. přenesená",J400,0)</f>
        <v>0</v>
      </c>
      <c r="BH400" s="220">
        <f>IF(N400="sníž. přenesená",J400,0)</f>
        <v>0</v>
      </c>
      <c r="BI400" s="220">
        <f>IF(N400="nulová",J400,0)</f>
        <v>0</v>
      </c>
      <c r="BJ400" s="16" t="s">
        <v>21</v>
      </c>
      <c r="BK400" s="220">
        <f>ROUND(I400*H400,2)</f>
        <v>0</v>
      </c>
      <c r="BL400" s="16" t="s">
        <v>582</v>
      </c>
      <c r="BM400" s="219" t="s">
        <v>1575</v>
      </c>
    </row>
    <row r="401" s="13" customFormat="1">
      <c r="A401" s="13"/>
      <c r="B401" s="226"/>
      <c r="C401" s="227"/>
      <c r="D401" s="228" t="s">
        <v>161</v>
      </c>
      <c r="E401" s="229" t="s">
        <v>41</v>
      </c>
      <c r="F401" s="230" t="s">
        <v>374</v>
      </c>
      <c r="G401" s="227"/>
      <c r="H401" s="231">
        <v>30</v>
      </c>
      <c r="I401" s="232"/>
      <c r="J401" s="227"/>
      <c r="K401" s="227"/>
      <c r="L401" s="233"/>
      <c r="M401" s="234"/>
      <c r="N401" s="235"/>
      <c r="O401" s="235"/>
      <c r="P401" s="235"/>
      <c r="Q401" s="235"/>
      <c r="R401" s="235"/>
      <c r="S401" s="235"/>
      <c r="T401" s="23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7" t="s">
        <v>161</v>
      </c>
      <c r="AU401" s="237" t="s">
        <v>90</v>
      </c>
      <c r="AV401" s="13" t="s">
        <v>90</v>
      </c>
      <c r="AW401" s="13" t="s">
        <v>42</v>
      </c>
      <c r="AX401" s="13" t="s">
        <v>81</v>
      </c>
      <c r="AY401" s="237" t="s">
        <v>150</v>
      </c>
    </row>
    <row r="402" s="14" customFormat="1">
      <c r="A402" s="14"/>
      <c r="B402" s="238"/>
      <c r="C402" s="239"/>
      <c r="D402" s="228" t="s">
        <v>161</v>
      </c>
      <c r="E402" s="240" t="s">
        <v>41</v>
      </c>
      <c r="F402" s="241" t="s">
        <v>167</v>
      </c>
      <c r="G402" s="239"/>
      <c r="H402" s="242">
        <v>30</v>
      </c>
      <c r="I402" s="243"/>
      <c r="J402" s="239"/>
      <c r="K402" s="239"/>
      <c r="L402" s="244"/>
      <c r="M402" s="245"/>
      <c r="N402" s="246"/>
      <c r="O402" s="246"/>
      <c r="P402" s="246"/>
      <c r="Q402" s="246"/>
      <c r="R402" s="246"/>
      <c r="S402" s="246"/>
      <c r="T402" s="247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8" t="s">
        <v>161</v>
      </c>
      <c r="AU402" s="248" t="s">
        <v>90</v>
      </c>
      <c r="AV402" s="14" t="s">
        <v>157</v>
      </c>
      <c r="AW402" s="14" t="s">
        <v>42</v>
      </c>
      <c r="AX402" s="14" t="s">
        <v>21</v>
      </c>
      <c r="AY402" s="248" t="s">
        <v>150</v>
      </c>
    </row>
    <row r="403" s="2" customFormat="1" ht="16.5" customHeight="1">
      <c r="A403" s="38"/>
      <c r="B403" s="39"/>
      <c r="C403" s="207" t="s">
        <v>832</v>
      </c>
      <c r="D403" s="207" t="s">
        <v>153</v>
      </c>
      <c r="E403" s="208" t="s">
        <v>1576</v>
      </c>
      <c r="F403" s="209" t="s">
        <v>1577</v>
      </c>
      <c r="G403" s="210" t="s">
        <v>798</v>
      </c>
      <c r="H403" s="211">
        <v>20</v>
      </c>
      <c r="I403" s="212"/>
      <c r="J403" s="213">
        <f>ROUND(I403*H403,2)</f>
        <v>0</v>
      </c>
      <c r="K403" s="214"/>
      <c r="L403" s="44"/>
      <c r="M403" s="215" t="s">
        <v>41</v>
      </c>
      <c r="N403" s="216" t="s">
        <v>52</v>
      </c>
      <c r="O403" s="84"/>
      <c r="P403" s="217">
        <f>O403*H403</f>
        <v>0</v>
      </c>
      <c r="Q403" s="217">
        <v>0</v>
      </c>
      <c r="R403" s="217">
        <f>Q403*H403</f>
        <v>0</v>
      </c>
      <c r="S403" s="217">
        <v>0</v>
      </c>
      <c r="T403" s="218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19" t="s">
        <v>582</v>
      </c>
      <c r="AT403" s="219" t="s">
        <v>153</v>
      </c>
      <c r="AU403" s="219" t="s">
        <v>90</v>
      </c>
      <c r="AY403" s="16" t="s">
        <v>150</v>
      </c>
      <c r="BE403" s="220">
        <f>IF(N403="základní",J403,0)</f>
        <v>0</v>
      </c>
      <c r="BF403" s="220">
        <f>IF(N403="snížená",J403,0)</f>
        <v>0</v>
      </c>
      <c r="BG403" s="220">
        <f>IF(N403="zákl. přenesená",J403,0)</f>
        <v>0</v>
      </c>
      <c r="BH403" s="220">
        <f>IF(N403="sníž. přenesená",J403,0)</f>
        <v>0</v>
      </c>
      <c r="BI403" s="220">
        <f>IF(N403="nulová",J403,0)</f>
        <v>0</v>
      </c>
      <c r="BJ403" s="16" t="s">
        <v>21</v>
      </c>
      <c r="BK403" s="220">
        <f>ROUND(I403*H403,2)</f>
        <v>0</v>
      </c>
      <c r="BL403" s="16" t="s">
        <v>582</v>
      </c>
      <c r="BM403" s="219" t="s">
        <v>1578</v>
      </c>
    </row>
    <row r="404" s="13" customFormat="1">
      <c r="A404" s="13"/>
      <c r="B404" s="226"/>
      <c r="C404" s="227"/>
      <c r="D404" s="228" t="s">
        <v>161</v>
      </c>
      <c r="E404" s="229" t="s">
        <v>41</v>
      </c>
      <c r="F404" s="230" t="s">
        <v>307</v>
      </c>
      <c r="G404" s="227"/>
      <c r="H404" s="231">
        <v>20</v>
      </c>
      <c r="I404" s="232"/>
      <c r="J404" s="227"/>
      <c r="K404" s="227"/>
      <c r="L404" s="233"/>
      <c r="M404" s="234"/>
      <c r="N404" s="235"/>
      <c r="O404" s="235"/>
      <c r="P404" s="235"/>
      <c r="Q404" s="235"/>
      <c r="R404" s="235"/>
      <c r="S404" s="235"/>
      <c r="T404" s="23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7" t="s">
        <v>161</v>
      </c>
      <c r="AU404" s="237" t="s">
        <v>90</v>
      </c>
      <c r="AV404" s="13" t="s">
        <v>90</v>
      </c>
      <c r="AW404" s="13" t="s">
        <v>42</v>
      </c>
      <c r="AX404" s="13" t="s">
        <v>81</v>
      </c>
      <c r="AY404" s="237" t="s">
        <v>150</v>
      </c>
    </row>
    <row r="405" s="14" customFormat="1">
      <c r="A405" s="14"/>
      <c r="B405" s="238"/>
      <c r="C405" s="239"/>
      <c r="D405" s="228" t="s">
        <v>161</v>
      </c>
      <c r="E405" s="240" t="s">
        <v>41</v>
      </c>
      <c r="F405" s="241" t="s">
        <v>167</v>
      </c>
      <c r="G405" s="239"/>
      <c r="H405" s="242">
        <v>20</v>
      </c>
      <c r="I405" s="243"/>
      <c r="J405" s="239"/>
      <c r="K405" s="239"/>
      <c r="L405" s="244"/>
      <c r="M405" s="245"/>
      <c r="N405" s="246"/>
      <c r="O405" s="246"/>
      <c r="P405" s="246"/>
      <c r="Q405" s="246"/>
      <c r="R405" s="246"/>
      <c r="S405" s="246"/>
      <c r="T405" s="247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8" t="s">
        <v>161</v>
      </c>
      <c r="AU405" s="248" t="s">
        <v>90</v>
      </c>
      <c r="AV405" s="14" t="s">
        <v>157</v>
      </c>
      <c r="AW405" s="14" t="s">
        <v>42</v>
      </c>
      <c r="AX405" s="14" t="s">
        <v>21</v>
      </c>
      <c r="AY405" s="248" t="s">
        <v>150</v>
      </c>
    </row>
    <row r="406" s="2" customFormat="1" ht="16.5" customHeight="1">
      <c r="A406" s="38"/>
      <c r="B406" s="39"/>
      <c r="C406" s="207" t="s">
        <v>839</v>
      </c>
      <c r="D406" s="207" t="s">
        <v>153</v>
      </c>
      <c r="E406" s="208" t="s">
        <v>1579</v>
      </c>
      <c r="F406" s="209" t="s">
        <v>1580</v>
      </c>
      <c r="G406" s="210" t="s">
        <v>798</v>
      </c>
      <c r="H406" s="211">
        <v>10</v>
      </c>
      <c r="I406" s="212"/>
      <c r="J406" s="213">
        <f>ROUND(I406*H406,2)</f>
        <v>0</v>
      </c>
      <c r="K406" s="214"/>
      <c r="L406" s="44"/>
      <c r="M406" s="215" t="s">
        <v>41</v>
      </c>
      <c r="N406" s="216" t="s">
        <v>52</v>
      </c>
      <c r="O406" s="84"/>
      <c r="P406" s="217">
        <f>O406*H406</f>
        <v>0</v>
      </c>
      <c r="Q406" s="217">
        <v>0</v>
      </c>
      <c r="R406" s="217">
        <f>Q406*H406</f>
        <v>0</v>
      </c>
      <c r="S406" s="217">
        <v>0</v>
      </c>
      <c r="T406" s="218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19" t="s">
        <v>582</v>
      </c>
      <c r="AT406" s="219" t="s">
        <v>153</v>
      </c>
      <c r="AU406" s="219" t="s">
        <v>90</v>
      </c>
      <c r="AY406" s="16" t="s">
        <v>150</v>
      </c>
      <c r="BE406" s="220">
        <f>IF(N406="základní",J406,0)</f>
        <v>0</v>
      </c>
      <c r="BF406" s="220">
        <f>IF(N406="snížená",J406,0)</f>
        <v>0</v>
      </c>
      <c r="BG406" s="220">
        <f>IF(N406="zákl. přenesená",J406,0)</f>
        <v>0</v>
      </c>
      <c r="BH406" s="220">
        <f>IF(N406="sníž. přenesená",J406,0)</f>
        <v>0</v>
      </c>
      <c r="BI406" s="220">
        <f>IF(N406="nulová",J406,0)</f>
        <v>0</v>
      </c>
      <c r="BJ406" s="16" t="s">
        <v>21</v>
      </c>
      <c r="BK406" s="220">
        <f>ROUND(I406*H406,2)</f>
        <v>0</v>
      </c>
      <c r="BL406" s="16" t="s">
        <v>582</v>
      </c>
      <c r="BM406" s="219" t="s">
        <v>1581</v>
      </c>
    </row>
    <row r="407" s="13" customFormat="1">
      <c r="A407" s="13"/>
      <c r="B407" s="226"/>
      <c r="C407" s="227"/>
      <c r="D407" s="228" t="s">
        <v>161</v>
      </c>
      <c r="E407" s="229" t="s">
        <v>41</v>
      </c>
      <c r="F407" s="230" t="s">
        <v>225</v>
      </c>
      <c r="G407" s="227"/>
      <c r="H407" s="231">
        <v>10</v>
      </c>
      <c r="I407" s="232"/>
      <c r="J407" s="227"/>
      <c r="K407" s="227"/>
      <c r="L407" s="233"/>
      <c r="M407" s="234"/>
      <c r="N407" s="235"/>
      <c r="O407" s="235"/>
      <c r="P407" s="235"/>
      <c r="Q407" s="235"/>
      <c r="R407" s="235"/>
      <c r="S407" s="235"/>
      <c r="T407" s="23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7" t="s">
        <v>161</v>
      </c>
      <c r="AU407" s="237" t="s">
        <v>90</v>
      </c>
      <c r="AV407" s="13" t="s">
        <v>90</v>
      </c>
      <c r="AW407" s="13" t="s">
        <v>42</v>
      </c>
      <c r="AX407" s="13" t="s">
        <v>81</v>
      </c>
      <c r="AY407" s="237" t="s">
        <v>150</v>
      </c>
    </row>
    <row r="408" s="14" customFormat="1">
      <c r="A408" s="14"/>
      <c r="B408" s="238"/>
      <c r="C408" s="239"/>
      <c r="D408" s="228" t="s">
        <v>161</v>
      </c>
      <c r="E408" s="240" t="s">
        <v>41</v>
      </c>
      <c r="F408" s="241" t="s">
        <v>167</v>
      </c>
      <c r="G408" s="239"/>
      <c r="H408" s="242">
        <v>10</v>
      </c>
      <c r="I408" s="243"/>
      <c r="J408" s="239"/>
      <c r="K408" s="239"/>
      <c r="L408" s="244"/>
      <c r="M408" s="245"/>
      <c r="N408" s="246"/>
      <c r="O408" s="246"/>
      <c r="P408" s="246"/>
      <c r="Q408" s="246"/>
      <c r="R408" s="246"/>
      <c r="S408" s="246"/>
      <c r="T408" s="247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8" t="s">
        <v>161</v>
      </c>
      <c r="AU408" s="248" t="s">
        <v>90</v>
      </c>
      <c r="AV408" s="14" t="s">
        <v>157</v>
      </c>
      <c r="AW408" s="14" t="s">
        <v>42</v>
      </c>
      <c r="AX408" s="14" t="s">
        <v>21</v>
      </c>
      <c r="AY408" s="248" t="s">
        <v>150</v>
      </c>
    </row>
    <row r="409" s="2" customFormat="1" ht="16.5" customHeight="1">
      <c r="A409" s="38"/>
      <c r="B409" s="39"/>
      <c r="C409" s="207" t="s">
        <v>846</v>
      </c>
      <c r="D409" s="207" t="s">
        <v>153</v>
      </c>
      <c r="E409" s="208" t="s">
        <v>1582</v>
      </c>
      <c r="F409" s="209" t="s">
        <v>1583</v>
      </c>
      <c r="G409" s="210" t="s">
        <v>239</v>
      </c>
      <c r="H409" s="211">
        <v>1</v>
      </c>
      <c r="I409" s="212"/>
      <c r="J409" s="213">
        <f>ROUND(I409*H409,2)</f>
        <v>0</v>
      </c>
      <c r="K409" s="214"/>
      <c r="L409" s="44"/>
      <c r="M409" s="215" t="s">
        <v>41</v>
      </c>
      <c r="N409" s="216" t="s">
        <v>52</v>
      </c>
      <c r="O409" s="84"/>
      <c r="P409" s="217">
        <f>O409*H409</f>
        <v>0</v>
      </c>
      <c r="Q409" s="217">
        <v>0</v>
      </c>
      <c r="R409" s="217">
        <f>Q409*H409</f>
        <v>0</v>
      </c>
      <c r="S409" s="217">
        <v>0</v>
      </c>
      <c r="T409" s="218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19" t="s">
        <v>582</v>
      </c>
      <c r="AT409" s="219" t="s">
        <v>153</v>
      </c>
      <c r="AU409" s="219" t="s">
        <v>90</v>
      </c>
      <c r="AY409" s="16" t="s">
        <v>150</v>
      </c>
      <c r="BE409" s="220">
        <f>IF(N409="základní",J409,0)</f>
        <v>0</v>
      </c>
      <c r="BF409" s="220">
        <f>IF(N409="snížená",J409,0)</f>
        <v>0</v>
      </c>
      <c r="BG409" s="220">
        <f>IF(N409="zákl. přenesená",J409,0)</f>
        <v>0</v>
      </c>
      <c r="BH409" s="220">
        <f>IF(N409="sníž. přenesená",J409,0)</f>
        <v>0</v>
      </c>
      <c r="BI409" s="220">
        <f>IF(N409="nulová",J409,0)</f>
        <v>0</v>
      </c>
      <c r="BJ409" s="16" t="s">
        <v>21</v>
      </c>
      <c r="BK409" s="220">
        <f>ROUND(I409*H409,2)</f>
        <v>0</v>
      </c>
      <c r="BL409" s="16" t="s">
        <v>582</v>
      </c>
      <c r="BM409" s="219" t="s">
        <v>1584</v>
      </c>
    </row>
    <row r="410" s="13" customFormat="1">
      <c r="A410" s="13"/>
      <c r="B410" s="226"/>
      <c r="C410" s="227"/>
      <c r="D410" s="228" t="s">
        <v>161</v>
      </c>
      <c r="E410" s="229" t="s">
        <v>41</v>
      </c>
      <c r="F410" s="230" t="s">
        <v>21</v>
      </c>
      <c r="G410" s="227"/>
      <c r="H410" s="231">
        <v>1</v>
      </c>
      <c r="I410" s="232"/>
      <c r="J410" s="227"/>
      <c r="K410" s="227"/>
      <c r="L410" s="233"/>
      <c r="M410" s="234"/>
      <c r="N410" s="235"/>
      <c r="O410" s="235"/>
      <c r="P410" s="235"/>
      <c r="Q410" s="235"/>
      <c r="R410" s="235"/>
      <c r="S410" s="235"/>
      <c r="T410" s="23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7" t="s">
        <v>161</v>
      </c>
      <c r="AU410" s="237" t="s">
        <v>90</v>
      </c>
      <c r="AV410" s="13" t="s">
        <v>90</v>
      </c>
      <c r="AW410" s="13" t="s">
        <v>42</v>
      </c>
      <c r="AX410" s="13" t="s">
        <v>81</v>
      </c>
      <c r="AY410" s="237" t="s">
        <v>150</v>
      </c>
    </row>
    <row r="411" s="14" customFormat="1">
      <c r="A411" s="14"/>
      <c r="B411" s="238"/>
      <c r="C411" s="239"/>
      <c r="D411" s="228" t="s">
        <v>161</v>
      </c>
      <c r="E411" s="240" t="s">
        <v>41</v>
      </c>
      <c r="F411" s="241" t="s">
        <v>167</v>
      </c>
      <c r="G411" s="239"/>
      <c r="H411" s="242">
        <v>1</v>
      </c>
      <c r="I411" s="243"/>
      <c r="J411" s="239"/>
      <c r="K411" s="239"/>
      <c r="L411" s="244"/>
      <c r="M411" s="245"/>
      <c r="N411" s="246"/>
      <c r="O411" s="246"/>
      <c r="P411" s="246"/>
      <c r="Q411" s="246"/>
      <c r="R411" s="246"/>
      <c r="S411" s="246"/>
      <c r="T411" s="247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8" t="s">
        <v>161</v>
      </c>
      <c r="AU411" s="248" t="s">
        <v>90</v>
      </c>
      <c r="AV411" s="14" t="s">
        <v>157</v>
      </c>
      <c r="AW411" s="14" t="s">
        <v>42</v>
      </c>
      <c r="AX411" s="14" t="s">
        <v>21</v>
      </c>
      <c r="AY411" s="248" t="s">
        <v>150</v>
      </c>
    </row>
    <row r="412" s="2" customFormat="1" ht="21.75" customHeight="1">
      <c r="A412" s="38"/>
      <c r="B412" s="39"/>
      <c r="C412" s="207" t="s">
        <v>851</v>
      </c>
      <c r="D412" s="207" t="s">
        <v>153</v>
      </c>
      <c r="E412" s="208" t="s">
        <v>1585</v>
      </c>
      <c r="F412" s="209" t="s">
        <v>1586</v>
      </c>
      <c r="G412" s="210" t="s">
        <v>239</v>
      </c>
      <c r="H412" s="211">
        <v>1</v>
      </c>
      <c r="I412" s="212"/>
      <c r="J412" s="213">
        <f>ROUND(I412*H412,2)</f>
        <v>0</v>
      </c>
      <c r="K412" s="214"/>
      <c r="L412" s="44"/>
      <c r="M412" s="215" t="s">
        <v>41</v>
      </c>
      <c r="N412" s="216" t="s">
        <v>52</v>
      </c>
      <c r="O412" s="84"/>
      <c r="P412" s="217">
        <f>O412*H412</f>
        <v>0</v>
      </c>
      <c r="Q412" s="217">
        <v>0</v>
      </c>
      <c r="R412" s="217">
        <f>Q412*H412</f>
        <v>0</v>
      </c>
      <c r="S412" s="217">
        <v>0</v>
      </c>
      <c r="T412" s="218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19" t="s">
        <v>582</v>
      </c>
      <c r="AT412" s="219" t="s">
        <v>153</v>
      </c>
      <c r="AU412" s="219" t="s">
        <v>90</v>
      </c>
      <c r="AY412" s="16" t="s">
        <v>150</v>
      </c>
      <c r="BE412" s="220">
        <f>IF(N412="základní",J412,0)</f>
        <v>0</v>
      </c>
      <c r="BF412" s="220">
        <f>IF(N412="snížená",J412,0)</f>
        <v>0</v>
      </c>
      <c r="BG412" s="220">
        <f>IF(N412="zákl. přenesená",J412,0)</f>
        <v>0</v>
      </c>
      <c r="BH412" s="220">
        <f>IF(N412="sníž. přenesená",J412,0)</f>
        <v>0</v>
      </c>
      <c r="BI412" s="220">
        <f>IF(N412="nulová",J412,0)</f>
        <v>0</v>
      </c>
      <c r="BJ412" s="16" t="s">
        <v>21</v>
      </c>
      <c r="BK412" s="220">
        <f>ROUND(I412*H412,2)</f>
        <v>0</v>
      </c>
      <c r="BL412" s="16" t="s">
        <v>582</v>
      </c>
      <c r="BM412" s="219" t="s">
        <v>1587</v>
      </c>
    </row>
    <row r="413" s="13" customFormat="1">
      <c r="A413" s="13"/>
      <c r="B413" s="226"/>
      <c r="C413" s="227"/>
      <c r="D413" s="228" t="s">
        <v>161</v>
      </c>
      <c r="E413" s="229" t="s">
        <v>41</v>
      </c>
      <c r="F413" s="230" t="s">
        <v>21</v>
      </c>
      <c r="G413" s="227"/>
      <c r="H413" s="231">
        <v>1</v>
      </c>
      <c r="I413" s="232"/>
      <c r="J413" s="227"/>
      <c r="K413" s="227"/>
      <c r="L413" s="233"/>
      <c r="M413" s="234"/>
      <c r="N413" s="235"/>
      <c r="O413" s="235"/>
      <c r="P413" s="235"/>
      <c r="Q413" s="235"/>
      <c r="R413" s="235"/>
      <c r="S413" s="235"/>
      <c r="T413" s="23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7" t="s">
        <v>161</v>
      </c>
      <c r="AU413" s="237" t="s">
        <v>90</v>
      </c>
      <c r="AV413" s="13" t="s">
        <v>90</v>
      </c>
      <c r="AW413" s="13" t="s">
        <v>42</v>
      </c>
      <c r="AX413" s="13" t="s">
        <v>81</v>
      </c>
      <c r="AY413" s="237" t="s">
        <v>150</v>
      </c>
    </row>
    <row r="414" s="14" customFormat="1">
      <c r="A414" s="14"/>
      <c r="B414" s="238"/>
      <c r="C414" s="239"/>
      <c r="D414" s="228" t="s">
        <v>161</v>
      </c>
      <c r="E414" s="240" t="s">
        <v>41</v>
      </c>
      <c r="F414" s="241" t="s">
        <v>167</v>
      </c>
      <c r="G414" s="239"/>
      <c r="H414" s="242">
        <v>1</v>
      </c>
      <c r="I414" s="243"/>
      <c r="J414" s="239"/>
      <c r="K414" s="239"/>
      <c r="L414" s="244"/>
      <c r="M414" s="245"/>
      <c r="N414" s="246"/>
      <c r="O414" s="246"/>
      <c r="P414" s="246"/>
      <c r="Q414" s="246"/>
      <c r="R414" s="246"/>
      <c r="S414" s="246"/>
      <c r="T414" s="247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8" t="s">
        <v>161</v>
      </c>
      <c r="AU414" s="248" t="s">
        <v>90</v>
      </c>
      <c r="AV414" s="14" t="s">
        <v>157</v>
      </c>
      <c r="AW414" s="14" t="s">
        <v>42</v>
      </c>
      <c r="AX414" s="14" t="s">
        <v>21</v>
      </c>
      <c r="AY414" s="248" t="s">
        <v>150</v>
      </c>
    </row>
    <row r="415" s="2" customFormat="1" ht="16.5" customHeight="1">
      <c r="A415" s="38"/>
      <c r="B415" s="39"/>
      <c r="C415" s="207" t="s">
        <v>855</v>
      </c>
      <c r="D415" s="207" t="s">
        <v>153</v>
      </c>
      <c r="E415" s="208" t="s">
        <v>1588</v>
      </c>
      <c r="F415" s="209" t="s">
        <v>1589</v>
      </c>
      <c r="G415" s="210" t="s">
        <v>239</v>
      </c>
      <c r="H415" s="211">
        <v>1</v>
      </c>
      <c r="I415" s="212"/>
      <c r="J415" s="213">
        <f>ROUND(I415*H415,2)</f>
        <v>0</v>
      </c>
      <c r="K415" s="214"/>
      <c r="L415" s="44"/>
      <c r="M415" s="215" t="s">
        <v>41</v>
      </c>
      <c r="N415" s="216" t="s">
        <v>52</v>
      </c>
      <c r="O415" s="84"/>
      <c r="P415" s="217">
        <f>O415*H415</f>
        <v>0</v>
      </c>
      <c r="Q415" s="217">
        <v>0</v>
      </c>
      <c r="R415" s="217">
        <f>Q415*H415</f>
        <v>0</v>
      </c>
      <c r="S415" s="217">
        <v>0</v>
      </c>
      <c r="T415" s="218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19" t="s">
        <v>582</v>
      </c>
      <c r="AT415" s="219" t="s">
        <v>153</v>
      </c>
      <c r="AU415" s="219" t="s">
        <v>90</v>
      </c>
      <c r="AY415" s="16" t="s">
        <v>150</v>
      </c>
      <c r="BE415" s="220">
        <f>IF(N415="základní",J415,0)</f>
        <v>0</v>
      </c>
      <c r="BF415" s="220">
        <f>IF(N415="snížená",J415,0)</f>
        <v>0</v>
      </c>
      <c r="BG415" s="220">
        <f>IF(N415="zákl. přenesená",J415,0)</f>
        <v>0</v>
      </c>
      <c r="BH415" s="220">
        <f>IF(N415="sníž. přenesená",J415,0)</f>
        <v>0</v>
      </c>
      <c r="BI415" s="220">
        <f>IF(N415="nulová",J415,0)</f>
        <v>0</v>
      </c>
      <c r="BJ415" s="16" t="s">
        <v>21</v>
      </c>
      <c r="BK415" s="220">
        <f>ROUND(I415*H415,2)</f>
        <v>0</v>
      </c>
      <c r="BL415" s="16" t="s">
        <v>582</v>
      </c>
      <c r="BM415" s="219" t="s">
        <v>1590</v>
      </c>
    </row>
    <row r="416" s="13" customFormat="1">
      <c r="A416" s="13"/>
      <c r="B416" s="226"/>
      <c r="C416" s="227"/>
      <c r="D416" s="228" t="s">
        <v>161</v>
      </c>
      <c r="E416" s="229" t="s">
        <v>41</v>
      </c>
      <c r="F416" s="230" t="s">
        <v>21</v>
      </c>
      <c r="G416" s="227"/>
      <c r="H416" s="231">
        <v>1</v>
      </c>
      <c r="I416" s="232"/>
      <c r="J416" s="227"/>
      <c r="K416" s="227"/>
      <c r="L416" s="233"/>
      <c r="M416" s="234"/>
      <c r="N416" s="235"/>
      <c r="O416" s="235"/>
      <c r="P416" s="235"/>
      <c r="Q416" s="235"/>
      <c r="R416" s="235"/>
      <c r="S416" s="235"/>
      <c r="T416" s="23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7" t="s">
        <v>161</v>
      </c>
      <c r="AU416" s="237" t="s">
        <v>90</v>
      </c>
      <c r="AV416" s="13" t="s">
        <v>90</v>
      </c>
      <c r="AW416" s="13" t="s">
        <v>42</v>
      </c>
      <c r="AX416" s="13" t="s">
        <v>81</v>
      </c>
      <c r="AY416" s="237" t="s">
        <v>150</v>
      </c>
    </row>
    <row r="417" s="14" customFormat="1">
      <c r="A417" s="14"/>
      <c r="B417" s="238"/>
      <c r="C417" s="239"/>
      <c r="D417" s="228" t="s">
        <v>161</v>
      </c>
      <c r="E417" s="240" t="s">
        <v>41</v>
      </c>
      <c r="F417" s="241" t="s">
        <v>167</v>
      </c>
      <c r="G417" s="239"/>
      <c r="H417" s="242">
        <v>1</v>
      </c>
      <c r="I417" s="243"/>
      <c r="J417" s="239"/>
      <c r="K417" s="239"/>
      <c r="L417" s="244"/>
      <c r="M417" s="245"/>
      <c r="N417" s="246"/>
      <c r="O417" s="246"/>
      <c r="P417" s="246"/>
      <c r="Q417" s="246"/>
      <c r="R417" s="246"/>
      <c r="S417" s="246"/>
      <c r="T417" s="247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8" t="s">
        <v>161</v>
      </c>
      <c r="AU417" s="248" t="s">
        <v>90</v>
      </c>
      <c r="AV417" s="14" t="s">
        <v>157</v>
      </c>
      <c r="AW417" s="14" t="s">
        <v>42</v>
      </c>
      <c r="AX417" s="14" t="s">
        <v>21</v>
      </c>
      <c r="AY417" s="248" t="s">
        <v>150</v>
      </c>
    </row>
    <row r="418" s="2" customFormat="1" ht="16.5" customHeight="1">
      <c r="A418" s="38"/>
      <c r="B418" s="39"/>
      <c r="C418" s="207" t="s">
        <v>860</v>
      </c>
      <c r="D418" s="207" t="s">
        <v>153</v>
      </c>
      <c r="E418" s="208" t="s">
        <v>1591</v>
      </c>
      <c r="F418" s="209" t="s">
        <v>1592</v>
      </c>
      <c r="G418" s="210" t="s">
        <v>239</v>
      </c>
      <c r="H418" s="211">
        <v>1</v>
      </c>
      <c r="I418" s="212"/>
      <c r="J418" s="213">
        <f>ROUND(I418*H418,2)</f>
        <v>0</v>
      </c>
      <c r="K418" s="214"/>
      <c r="L418" s="44"/>
      <c r="M418" s="215" t="s">
        <v>41</v>
      </c>
      <c r="N418" s="216" t="s">
        <v>52</v>
      </c>
      <c r="O418" s="84"/>
      <c r="P418" s="217">
        <f>O418*H418</f>
        <v>0</v>
      </c>
      <c r="Q418" s="217">
        <v>0</v>
      </c>
      <c r="R418" s="217">
        <f>Q418*H418</f>
        <v>0</v>
      </c>
      <c r="S418" s="217">
        <v>0</v>
      </c>
      <c r="T418" s="218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19" t="s">
        <v>582</v>
      </c>
      <c r="AT418" s="219" t="s">
        <v>153</v>
      </c>
      <c r="AU418" s="219" t="s">
        <v>90</v>
      </c>
      <c r="AY418" s="16" t="s">
        <v>150</v>
      </c>
      <c r="BE418" s="220">
        <f>IF(N418="základní",J418,0)</f>
        <v>0</v>
      </c>
      <c r="BF418" s="220">
        <f>IF(N418="snížená",J418,0)</f>
        <v>0</v>
      </c>
      <c r="BG418" s="220">
        <f>IF(N418="zákl. přenesená",J418,0)</f>
        <v>0</v>
      </c>
      <c r="BH418" s="220">
        <f>IF(N418="sníž. přenesená",J418,0)</f>
        <v>0</v>
      </c>
      <c r="BI418" s="220">
        <f>IF(N418="nulová",J418,0)</f>
        <v>0</v>
      </c>
      <c r="BJ418" s="16" t="s">
        <v>21</v>
      </c>
      <c r="BK418" s="220">
        <f>ROUND(I418*H418,2)</f>
        <v>0</v>
      </c>
      <c r="BL418" s="16" t="s">
        <v>582</v>
      </c>
      <c r="BM418" s="219" t="s">
        <v>1593</v>
      </c>
    </row>
    <row r="419" s="13" customFormat="1">
      <c r="A419" s="13"/>
      <c r="B419" s="226"/>
      <c r="C419" s="227"/>
      <c r="D419" s="228" t="s">
        <v>161</v>
      </c>
      <c r="E419" s="229" t="s">
        <v>41</v>
      </c>
      <c r="F419" s="230" t="s">
        <v>21</v>
      </c>
      <c r="G419" s="227"/>
      <c r="H419" s="231">
        <v>1</v>
      </c>
      <c r="I419" s="232"/>
      <c r="J419" s="227"/>
      <c r="K419" s="227"/>
      <c r="L419" s="233"/>
      <c r="M419" s="234"/>
      <c r="N419" s="235"/>
      <c r="O419" s="235"/>
      <c r="P419" s="235"/>
      <c r="Q419" s="235"/>
      <c r="R419" s="235"/>
      <c r="S419" s="235"/>
      <c r="T419" s="23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7" t="s">
        <v>161</v>
      </c>
      <c r="AU419" s="237" t="s">
        <v>90</v>
      </c>
      <c r="AV419" s="13" t="s">
        <v>90</v>
      </c>
      <c r="AW419" s="13" t="s">
        <v>42</v>
      </c>
      <c r="AX419" s="13" t="s">
        <v>81</v>
      </c>
      <c r="AY419" s="237" t="s">
        <v>150</v>
      </c>
    </row>
    <row r="420" s="14" customFormat="1">
      <c r="A420" s="14"/>
      <c r="B420" s="238"/>
      <c r="C420" s="239"/>
      <c r="D420" s="228" t="s">
        <v>161</v>
      </c>
      <c r="E420" s="240" t="s">
        <v>41</v>
      </c>
      <c r="F420" s="241" t="s">
        <v>167</v>
      </c>
      <c r="G420" s="239"/>
      <c r="H420" s="242">
        <v>1</v>
      </c>
      <c r="I420" s="243"/>
      <c r="J420" s="239"/>
      <c r="K420" s="239"/>
      <c r="L420" s="244"/>
      <c r="M420" s="245"/>
      <c r="N420" s="246"/>
      <c r="O420" s="246"/>
      <c r="P420" s="246"/>
      <c r="Q420" s="246"/>
      <c r="R420" s="246"/>
      <c r="S420" s="246"/>
      <c r="T420" s="247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8" t="s">
        <v>161</v>
      </c>
      <c r="AU420" s="248" t="s">
        <v>90</v>
      </c>
      <c r="AV420" s="14" t="s">
        <v>157</v>
      </c>
      <c r="AW420" s="14" t="s">
        <v>42</v>
      </c>
      <c r="AX420" s="14" t="s">
        <v>21</v>
      </c>
      <c r="AY420" s="248" t="s">
        <v>150</v>
      </c>
    </row>
    <row r="421" s="2" customFormat="1" ht="24.15" customHeight="1">
      <c r="A421" s="38"/>
      <c r="B421" s="39"/>
      <c r="C421" s="207" t="s">
        <v>866</v>
      </c>
      <c r="D421" s="207" t="s">
        <v>153</v>
      </c>
      <c r="E421" s="208" t="s">
        <v>1594</v>
      </c>
      <c r="F421" s="209" t="s">
        <v>1595</v>
      </c>
      <c r="G421" s="210" t="s">
        <v>239</v>
      </c>
      <c r="H421" s="211">
        <v>1</v>
      </c>
      <c r="I421" s="212"/>
      <c r="J421" s="213">
        <f>ROUND(I421*H421,2)</f>
        <v>0</v>
      </c>
      <c r="K421" s="214"/>
      <c r="L421" s="44"/>
      <c r="M421" s="215" t="s">
        <v>41</v>
      </c>
      <c r="N421" s="216" t="s">
        <v>52</v>
      </c>
      <c r="O421" s="84"/>
      <c r="P421" s="217">
        <f>O421*H421</f>
        <v>0</v>
      </c>
      <c r="Q421" s="217">
        <v>0</v>
      </c>
      <c r="R421" s="217">
        <f>Q421*H421</f>
        <v>0</v>
      </c>
      <c r="S421" s="217">
        <v>0</v>
      </c>
      <c r="T421" s="218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19" t="s">
        <v>582</v>
      </c>
      <c r="AT421" s="219" t="s">
        <v>153</v>
      </c>
      <c r="AU421" s="219" t="s">
        <v>90</v>
      </c>
      <c r="AY421" s="16" t="s">
        <v>150</v>
      </c>
      <c r="BE421" s="220">
        <f>IF(N421="základní",J421,0)</f>
        <v>0</v>
      </c>
      <c r="BF421" s="220">
        <f>IF(N421="snížená",J421,0)</f>
        <v>0</v>
      </c>
      <c r="BG421" s="220">
        <f>IF(N421="zákl. přenesená",J421,0)</f>
        <v>0</v>
      </c>
      <c r="BH421" s="220">
        <f>IF(N421="sníž. přenesená",J421,0)</f>
        <v>0</v>
      </c>
      <c r="BI421" s="220">
        <f>IF(N421="nulová",J421,0)</f>
        <v>0</v>
      </c>
      <c r="BJ421" s="16" t="s">
        <v>21</v>
      </c>
      <c r="BK421" s="220">
        <f>ROUND(I421*H421,2)</f>
        <v>0</v>
      </c>
      <c r="BL421" s="16" t="s">
        <v>582</v>
      </c>
      <c r="BM421" s="219" t="s">
        <v>1596</v>
      </c>
    </row>
    <row r="422" s="13" customFormat="1">
      <c r="A422" s="13"/>
      <c r="B422" s="226"/>
      <c r="C422" s="227"/>
      <c r="D422" s="228" t="s">
        <v>161</v>
      </c>
      <c r="E422" s="229" t="s">
        <v>41</v>
      </c>
      <c r="F422" s="230" t="s">
        <v>21</v>
      </c>
      <c r="G422" s="227"/>
      <c r="H422" s="231">
        <v>1</v>
      </c>
      <c r="I422" s="232"/>
      <c r="J422" s="227"/>
      <c r="K422" s="227"/>
      <c r="L422" s="233"/>
      <c r="M422" s="234"/>
      <c r="N422" s="235"/>
      <c r="O422" s="235"/>
      <c r="P422" s="235"/>
      <c r="Q422" s="235"/>
      <c r="R422" s="235"/>
      <c r="S422" s="235"/>
      <c r="T422" s="23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7" t="s">
        <v>161</v>
      </c>
      <c r="AU422" s="237" t="s">
        <v>90</v>
      </c>
      <c r="AV422" s="13" t="s">
        <v>90</v>
      </c>
      <c r="AW422" s="13" t="s">
        <v>42</v>
      </c>
      <c r="AX422" s="13" t="s">
        <v>81</v>
      </c>
      <c r="AY422" s="237" t="s">
        <v>150</v>
      </c>
    </row>
    <row r="423" s="14" customFormat="1">
      <c r="A423" s="14"/>
      <c r="B423" s="238"/>
      <c r="C423" s="239"/>
      <c r="D423" s="228" t="s">
        <v>161</v>
      </c>
      <c r="E423" s="240" t="s">
        <v>41</v>
      </c>
      <c r="F423" s="241" t="s">
        <v>167</v>
      </c>
      <c r="G423" s="239"/>
      <c r="H423" s="242">
        <v>1</v>
      </c>
      <c r="I423" s="243"/>
      <c r="J423" s="239"/>
      <c r="K423" s="239"/>
      <c r="L423" s="244"/>
      <c r="M423" s="245"/>
      <c r="N423" s="246"/>
      <c r="O423" s="246"/>
      <c r="P423" s="246"/>
      <c r="Q423" s="246"/>
      <c r="R423" s="246"/>
      <c r="S423" s="246"/>
      <c r="T423" s="247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8" t="s">
        <v>161</v>
      </c>
      <c r="AU423" s="248" t="s">
        <v>90</v>
      </c>
      <c r="AV423" s="14" t="s">
        <v>157</v>
      </c>
      <c r="AW423" s="14" t="s">
        <v>42</v>
      </c>
      <c r="AX423" s="14" t="s">
        <v>21</v>
      </c>
      <c r="AY423" s="248" t="s">
        <v>150</v>
      </c>
    </row>
    <row r="424" s="2" customFormat="1" ht="16.5" customHeight="1">
      <c r="A424" s="38"/>
      <c r="B424" s="39"/>
      <c r="C424" s="207" t="s">
        <v>871</v>
      </c>
      <c r="D424" s="207" t="s">
        <v>153</v>
      </c>
      <c r="E424" s="208" t="s">
        <v>1597</v>
      </c>
      <c r="F424" s="209" t="s">
        <v>1598</v>
      </c>
      <c r="G424" s="210" t="s">
        <v>239</v>
      </c>
      <c r="H424" s="211">
        <v>1</v>
      </c>
      <c r="I424" s="212"/>
      <c r="J424" s="213">
        <f>ROUND(I424*H424,2)</f>
        <v>0</v>
      </c>
      <c r="K424" s="214"/>
      <c r="L424" s="44"/>
      <c r="M424" s="215" t="s">
        <v>41</v>
      </c>
      <c r="N424" s="216" t="s">
        <v>52</v>
      </c>
      <c r="O424" s="84"/>
      <c r="P424" s="217">
        <f>O424*H424</f>
        <v>0</v>
      </c>
      <c r="Q424" s="217">
        <v>0</v>
      </c>
      <c r="R424" s="217">
        <f>Q424*H424</f>
        <v>0</v>
      </c>
      <c r="S424" s="217">
        <v>0</v>
      </c>
      <c r="T424" s="218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19" t="s">
        <v>582</v>
      </c>
      <c r="AT424" s="219" t="s">
        <v>153</v>
      </c>
      <c r="AU424" s="219" t="s">
        <v>90</v>
      </c>
      <c r="AY424" s="16" t="s">
        <v>150</v>
      </c>
      <c r="BE424" s="220">
        <f>IF(N424="základní",J424,0)</f>
        <v>0</v>
      </c>
      <c r="BF424" s="220">
        <f>IF(N424="snížená",J424,0)</f>
        <v>0</v>
      </c>
      <c r="BG424" s="220">
        <f>IF(N424="zákl. přenesená",J424,0)</f>
        <v>0</v>
      </c>
      <c r="BH424" s="220">
        <f>IF(N424="sníž. přenesená",J424,0)</f>
        <v>0</v>
      </c>
      <c r="BI424" s="220">
        <f>IF(N424="nulová",J424,0)</f>
        <v>0</v>
      </c>
      <c r="BJ424" s="16" t="s">
        <v>21</v>
      </c>
      <c r="BK424" s="220">
        <f>ROUND(I424*H424,2)</f>
        <v>0</v>
      </c>
      <c r="BL424" s="16" t="s">
        <v>582</v>
      </c>
      <c r="BM424" s="219" t="s">
        <v>1599</v>
      </c>
    </row>
    <row r="425" s="13" customFormat="1">
      <c r="A425" s="13"/>
      <c r="B425" s="226"/>
      <c r="C425" s="227"/>
      <c r="D425" s="228" t="s">
        <v>161</v>
      </c>
      <c r="E425" s="229" t="s">
        <v>41</v>
      </c>
      <c r="F425" s="230" t="s">
        <v>21</v>
      </c>
      <c r="G425" s="227"/>
      <c r="H425" s="231">
        <v>1</v>
      </c>
      <c r="I425" s="232"/>
      <c r="J425" s="227"/>
      <c r="K425" s="227"/>
      <c r="L425" s="233"/>
      <c r="M425" s="234"/>
      <c r="N425" s="235"/>
      <c r="O425" s="235"/>
      <c r="P425" s="235"/>
      <c r="Q425" s="235"/>
      <c r="R425" s="235"/>
      <c r="S425" s="235"/>
      <c r="T425" s="23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7" t="s">
        <v>161</v>
      </c>
      <c r="AU425" s="237" t="s">
        <v>90</v>
      </c>
      <c r="AV425" s="13" t="s">
        <v>90</v>
      </c>
      <c r="AW425" s="13" t="s">
        <v>42</v>
      </c>
      <c r="AX425" s="13" t="s">
        <v>81</v>
      </c>
      <c r="AY425" s="237" t="s">
        <v>150</v>
      </c>
    </row>
    <row r="426" s="14" customFormat="1">
      <c r="A426" s="14"/>
      <c r="B426" s="238"/>
      <c r="C426" s="239"/>
      <c r="D426" s="228" t="s">
        <v>161</v>
      </c>
      <c r="E426" s="240" t="s">
        <v>41</v>
      </c>
      <c r="F426" s="241" t="s">
        <v>167</v>
      </c>
      <c r="G426" s="239"/>
      <c r="H426" s="242">
        <v>1</v>
      </c>
      <c r="I426" s="243"/>
      <c r="J426" s="239"/>
      <c r="K426" s="239"/>
      <c r="L426" s="244"/>
      <c r="M426" s="245"/>
      <c r="N426" s="246"/>
      <c r="O426" s="246"/>
      <c r="P426" s="246"/>
      <c r="Q426" s="246"/>
      <c r="R426" s="246"/>
      <c r="S426" s="246"/>
      <c r="T426" s="247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8" t="s">
        <v>161</v>
      </c>
      <c r="AU426" s="248" t="s">
        <v>90</v>
      </c>
      <c r="AV426" s="14" t="s">
        <v>157</v>
      </c>
      <c r="AW426" s="14" t="s">
        <v>42</v>
      </c>
      <c r="AX426" s="14" t="s">
        <v>21</v>
      </c>
      <c r="AY426" s="248" t="s">
        <v>150</v>
      </c>
    </row>
    <row r="427" s="2" customFormat="1" ht="16.5" customHeight="1">
      <c r="A427" s="38"/>
      <c r="B427" s="39"/>
      <c r="C427" s="207" t="s">
        <v>877</v>
      </c>
      <c r="D427" s="207" t="s">
        <v>153</v>
      </c>
      <c r="E427" s="208" t="s">
        <v>1600</v>
      </c>
      <c r="F427" s="209" t="s">
        <v>1601</v>
      </c>
      <c r="G427" s="210" t="s">
        <v>239</v>
      </c>
      <c r="H427" s="211">
        <v>1</v>
      </c>
      <c r="I427" s="212"/>
      <c r="J427" s="213">
        <f>ROUND(I427*H427,2)</f>
        <v>0</v>
      </c>
      <c r="K427" s="214"/>
      <c r="L427" s="44"/>
      <c r="M427" s="215" t="s">
        <v>41</v>
      </c>
      <c r="N427" s="216" t="s">
        <v>52</v>
      </c>
      <c r="O427" s="84"/>
      <c r="P427" s="217">
        <f>O427*H427</f>
        <v>0</v>
      </c>
      <c r="Q427" s="217">
        <v>0</v>
      </c>
      <c r="R427" s="217">
        <f>Q427*H427</f>
        <v>0</v>
      </c>
      <c r="S427" s="217">
        <v>0</v>
      </c>
      <c r="T427" s="218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19" t="s">
        <v>582</v>
      </c>
      <c r="AT427" s="219" t="s">
        <v>153</v>
      </c>
      <c r="AU427" s="219" t="s">
        <v>90</v>
      </c>
      <c r="AY427" s="16" t="s">
        <v>150</v>
      </c>
      <c r="BE427" s="220">
        <f>IF(N427="základní",J427,0)</f>
        <v>0</v>
      </c>
      <c r="BF427" s="220">
        <f>IF(N427="snížená",J427,0)</f>
        <v>0</v>
      </c>
      <c r="BG427" s="220">
        <f>IF(N427="zákl. přenesená",J427,0)</f>
        <v>0</v>
      </c>
      <c r="BH427" s="220">
        <f>IF(N427="sníž. přenesená",J427,0)</f>
        <v>0</v>
      </c>
      <c r="BI427" s="220">
        <f>IF(N427="nulová",J427,0)</f>
        <v>0</v>
      </c>
      <c r="BJ427" s="16" t="s">
        <v>21</v>
      </c>
      <c r="BK427" s="220">
        <f>ROUND(I427*H427,2)</f>
        <v>0</v>
      </c>
      <c r="BL427" s="16" t="s">
        <v>582</v>
      </c>
      <c r="BM427" s="219" t="s">
        <v>1602</v>
      </c>
    </row>
    <row r="428" s="13" customFormat="1">
      <c r="A428" s="13"/>
      <c r="B428" s="226"/>
      <c r="C428" s="227"/>
      <c r="D428" s="228" t="s">
        <v>161</v>
      </c>
      <c r="E428" s="229" t="s">
        <v>41</v>
      </c>
      <c r="F428" s="230" t="s">
        <v>21</v>
      </c>
      <c r="G428" s="227"/>
      <c r="H428" s="231">
        <v>1</v>
      </c>
      <c r="I428" s="232"/>
      <c r="J428" s="227"/>
      <c r="K428" s="227"/>
      <c r="L428" s="233"/>
      <c r="M428" s="234"/>
      <c r="N428" s="235"/>
      <c r="O428" s="235"/>
      <c r="P428" s="235"/>
      <c r="Q428" s="235"/>
      <c r="R428" s="235"/>
      <c r="S428" s="235"/>
      <c r="T428" s="23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7" t="s">
        <v>161</v>
      </c>
      <c r="AU428" s="237" t="s">
        <v>90</v>
      </c>
      <c r="AV428" s="13" t="s">
        <v>90</v>
      </c>
      <c r="AW428" s="13" t="s">
        <v>42</v>
      </c>
      <c r="AX428" s="13" t="s">
        <v>81</v>
      </c>
      <c r="AY428" s="237" t="s">
        <v>150</v>
      </c>
    </row>
    <row r="429" s="14" customFormat="1">
      <c r="A429" s="14"/>
      <c r="B429" s="238"/>
      <c r="C429" s="239"/>
      <c r="D429" s="228" t="s">
        <v>161</v>
      </c>
      <c r="E429" s="240" t="s">
        <v>41</v>
      </c>
      <c r="F429" s="241" t="s">
        <v>167</v>
      </c>
      <c r="G429" s="239"/>
      <c r="H429" s="242">
        <v>1</v>
      </c>
      <c r="I429" s="243"/>
      <c r="J429" s="239"/>
      <c r="K429" s="239"/>
      <c r="L429" s="244"/>
      <c r="M429" s="245"/>
      <c r="N429" s="246"/>
      <c r="O429" s="246"/>
      <c r="P429" s="246"/>
      <c r="Q429" s="246"/>
      <c r="R429" s="246"/>
      <c r="S429" s="246"/>
      <c r="T429" s="247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8" t="s">
        <v>161</v>
      </c>
      <c r="AU429" s="248" t="s">
        <v>90</v>
      </c>
      <c r="AV429" s="14" t="s">
        <v>157</v>
      </c>
      <c r="AW429" s="14" t="s">
        <v>42</v>
      </c>
      <c r="AX429" s="14" t="s">
        <v>21</v>
      </c>
      <c r="AY429" s="248" t="s">
        <v>150</v>
      </c>
    </row>
    <row r="430" s="2" customFormat="1" ht="16.5" customHeight="1">
      <c r="A430" s="38"/>
      <c r="B430" s="39"/>
      <c r="C430" s="207" t="s">
        <v>883</v>
      </c>
      <c r="D430" s="207" t="s">
        <v>153</v>
      </c>
      <c r="E430" s="208" t="s">
        <v>1603</v>
      </c>
      <c r="F430" s="209" t="s">
        <v>1604</v>
      </c>
      <c r="G430" s="210" t="s">
        <v>239</v>
      </c>
      <c r="H430" s="211">
        <v>172</v>
      </c>
      <c r="I430" s="212"/>
      <c r="J430" s="213">
        <f>ROUND(I430*H430,2)</f>
        <v>0</v>
      </c>
      <c r="K430" s="214"/>
      <c r="L430" s="44"/>
      <c r="M430" s="215" t="s">
        <v>41</v>
      </c>
      <c r="N430" s="216" t="s">
        <v>52</v>
      </c>
      <c r="O430" s="84"/>
      <c r="P430" s="217">
        <f>O430*H430</f>
        <v>0</v>
      </c>
      <c r="Q430" s="217">
        <v>0</v>
      </c>
      <c r="R430" s="217">
        <f>Q430*H430</f>
        <v>0</v>
      </c>
      <c r="S430" s="217">
        <v>0</v>
      </c>
      <c r="T430" s="218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19" t="s">
        <v>582</v>
      </c>
      <c r="AT430" s="219" t="s">
        <v>153</v>
      </c>
      <c r="AU430" s="219" t="s">
        <v>90</v>
      </c>
      <c r="AY430" s="16" t="s">
        <v>150</v>
      </c>
      <c r="BE430" s="220">
        <f>IF(N430="základní",J430,0)</f>
        <v>0</v>
      </c>
      <c r="BF430" s="220">
        <f>IF(N430="snížená",J430,0)</f>
        <v>0</v>
      </c>
      <c r="BG430" s="220">
        <f>IF(N430="zákl. přenesená",J430,0)</f>
        <v>0</v>
      </c>
      <c r="BH430" s="220">
        <f>IF(N430="sníž. přenesená",J430,0)</f>
        <v>0</v>
      </c>
      <c r="BI430" s="220">
        <f>IF(N430="nulová",J430,0)</f>
        <v>0</v>
      </c>
      <c r="BJ430" s="16" t="s">
        <v>21</v>
      </c>
      <c r="BK430" s="220">
        <f>ROUND(I430*H430,2)</f>
        <v>0</v>
      </c>
      <c r="BL430" s="16" t="s">
        <v>582</v>
      </c>
      <c r="BM430" s="219" t="s">
        <v>1605</v>
      </c>
    </row>
    <row r="431" s="13" customFormat="1">
      <c r="A431" s="13"/>
      <c r="B431" s="226"/>
      <c r="C431" s="227"/>
      <c r="D431" s="228" t="s">
        <v>161</v>
      </c>
      <c r="E431" s="229" t="s">
        <v>41</v>
      </c>
      <c r="F431" s="230" t="s">
        <v>1606</v>
      </c>
      <c r="G431" s="227"/>
      <c r="H431" s="231">
        <v>172</v>
      </c>
      <c r="I431" s="232"/>
      <c r="J431" s="227"/>
      <c r="K431" s="227"/>
      <c r="L431" s="233"/>
      <c r="M431" s="234"/>
      <c r="N431" s="235"/>
      <c r="O431" s="235"/>
      <c r="P431" s="235"/>
      <c r="Q431" s="235"/>
      <c r="R431" s="235"/>
      <c r="S431" s="235"/>
      <c r="T431" s="23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7" t="s">
        <v>161</v>
      </c>
      <c r="AU431" s="237" t="s">
        <v>90</v>
      </c>
      <c r="AV431" s="13" t="s">
        <v>90</v>
      </c>
      <c r="AW431" s="13" t="s">
        <v>42</v>
      </c>
      <c r="AX431" s="13" t="s">
        <v>81</v>
      </c>
      <c r="AY431" s="237" t="s">
        <v>150</v>
      </c>
    </row>
    <row r="432" s="14" customFormat="1">
      <c r="A432" s="14"/>
      <c r="B432" s="238"/>
      <c r="C432" s="239"/>
      <c r="D432" s="228" t="s">
        <v>161</v>
      </c>
      <c r="E432" s="240" t="s">
        <v>41</v>
      </c>
      <c r="F432" s="241" t="s">
        <v>167</v>
      </c>
      <c r="G432" s="239"/>
      <c r="H432" s="242">
        <v>172</v>
      </c>
      <c r="I432" s="243"/>
      <c r="J432" s="239"/>
      <c r="K432" s="239"/>
      <c r="L432" s="244"/>
      <c r="M432" s="245"/>
      <c r="N432" s="246"/>
      <c r="O432" s="246"/>
      <c r="P432" s="246"/>
      <c r="Q432" s="246"/>
      <c r="R432" s="246"/>
      <c r="S432" s="246"/>
      <c r="T432" s="247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48" t="s">
        <v>161</v>
      </c>
      <c r="AU432" s="248" t="s">
        <v>90</v>
      </c>
      <c r="AV432" s="14" t="s">
        <v>157</v>
      </c>
      <c r="AW432" s="14" t="s">
        <v>42</v>
      </c>
      <c r="AX432" s="14" t="s">
        <v>21</v>
      </c>
      <c r="AY432" s="248" t="s">
        <v>150</v>
      </c>
    </row>
    <row r="433" s="2" customFormat="1" ht="16.5" customHeight="1">
      <c r="A433" s="38"/>
      <c r="B433" s="39"/>
      <c r="C433" s="207" t="s">
        <v>888</v>
      </c>
      <c r="D433" s="207" t="s">
        <v>153</v>
      </c>
      <c r="E433" s="208" t="s">
        <v>1607</v>
      </c>
      <c r="F433" s="209" t="s">
        <v>1608</v>
      </c>
      <c r="G433" s="210" t="s">
        <v>239</v>
      </c>
      <c r="H433" s="211">
        <v>53</v>
      </c>
      <c r="I433" s="212"/>
      <c r="J433" s="213">
        <f>ROUND(I433*H433,2)</f>
        <v>0</v>
      </c>
      <c r="K433" s="214"/>
      <c r="L433" s="44"/>
      <c r="M433" s="215" t="s">
        <v>41</v>
      </c>
      <c r="N433" s="216" t="s">
        <v>52</v>
      </c>
      <c r="O433" s="84"/>
      <c r="P433" s="217">
        <f>O433*H433</f>
        <v>0</v>
      </c>
      <c r="Q433" s="217">
        <v>0</v>
      </c>
      <c r="R433" s="217">
        <f>Q433*H433</f>
        <v>0</v>
      </c>
      <c r="S433" s="217">
        <v>0</v>
      </c>
      <c r="T433" s="218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19" t="s">
        <v>582</v>
      </c>
      <c r="AT433" s="219" t="s">
        <v>153</v>
      </c>
      <c r="AU433" s="219" t="s">
        <v>90</v>
      </c>
      <c r="AY433" s="16" t="s">
        <v>150</v>
      </c>
      <c r="BE433" s="220">
        <f>IF(N433="základní",J433,0)</f>
        <v>0</v>
      </c>
      <c r="BF433" s="220">
        <f>IF(N433="snížená",J433,0)</f>
        <v>0</v>
      </c>
      <c r="BG433" s="220">
        <f>IF(N433="zákl. přenesená",J433,0)</f>
        <v>0</v>
      </c>
      <c r="BH433" s="220">
        <f>IF(N433="sníž. přenesená",J433,0)</f>
        <v>0</v>
      </c>
      <c r="BI433" s="220">
        <f>IF(N433="nulová",J433,0)</f>
        <v>0</v>
      </c>
      <c r="BJ433" s="16" t="s">
        <v>21</v>
      </c>
      <c r="BK433" s="220">
        <f>ROUND(I433*H433,2)</f>
        <v>0</v>
      </c>
      <c r="BL433" s="16" t="s">
        <v>582</v>
      </c>
      <c r="BM433" s="219" t="s">
        <v>1609</v>
      </c>
    </row>
    <row r="434" s="13" customFormat="1">
      <c r="A434" s="13"/>
      <c r="B434" s="226"/>
      <c r="C434" s="227"/>
      <c r="D434" s="228" t="s">
        <v>161</v>
      </c>
      <c r="E434" s="229" t="s">
        <v>41</v>
      </c>
      <c r="F434" s="230" t="s">
        <v>516</v>
      </c>
      <c r="G434" s="227"/>
      <c r="H434" s="231">
        <v>53</v>
      </c>
      <c r="I434" s="232"/>
      <c r="J434" s="227"/>
      <c r="K434" s="227"/>
      <c r="L434" s="233"/>
      <c r="M434" s="234"/>
      <c r="N434" s="235"/>
      <c r="O434" s="235"/>
      <c r="P434" s="235"/>
      <c r="Q434" s="235"/>
      <c r="R434" s="235"/>
      <c r="S434" s="235"/>
      <c r="T434" s="23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7" t="s">
        <v>161</v>
      </c>
      <c r="AU434" s="237" t="s">
        <v>90</v>
      </c>
      <c r="AV434" s="13" t="s">
        <v>90</v>
      </c>
      <c r="AW434" s="13" t="s">
        <v>42</v>
      </c>
      <c r="AX434" s="13" t="s">
        <v>81</v>
      </c>
      <c r="AY434" s="237" t="s">
        <v>150</v>
      </c>
    </row>
    <row r="435" s="14" customFormat="1">
      <c r="A435" s="14"/>
      <c r="B435" s="238"/>
      <c r="C435" s="239"/>
      <c r="D435" s="228" t="s">
        <v>161</v>
      </c>
      <c r="E435" s="240" t="s">
        <v>41</v>
      </c>
      <c r="F435" s="241" t="s">
        <v>167</v>
      </c>
      <c r="G435" s="239"/>
      <c r="H435" s="242">
        <v>53</v>
      </c>
      <c r="I435" s="243"/>
      <c r="J435" s="239"/>
      <c r="K435" s="239"/>
      <c r="L435" s="244"/>
      <c r="M435" s="245"/>
      <c r="N435" s="246"/>
      <c r="O435" s="246"/>
      <c r="P435" s="246"/>
      <c r="Q435" s="246"/>
      <c r="R435" s="246"/>
      <c r="S435" s="246"/>
      <c r="T435" s="247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8" t="s">
        <v>161</v>
      </c>
      <c r="AU435" s="248" t="s">
        <v>90</v>
      </c>
      <c r="AV435" s="14" t="s">
        <v>157</v>
      </c>
      <c r="AW435" s="14" t="s">
        <v>42</v>
      </c>
      <c r="AX435" s="14" t="s">
        <v>21</v>
      </c>
      <c r="AY435" s="248" t="s">
        <v>150</v>
      </c>
    </row>
    <row r="436" s="2" customFormat="1" ht="16.5" customHeight="1">
      <c r="A436" s="38"/>
      <c r="B436" s="39"/>
      <c r="C436" s="207" t="s">
        <v>894</v>
      </c>
      <c r="D436" s="207" t="s">
        <v>153</v>
      </c>
      <c r="E436" s="208" t="s">
        <v>1610</v>
      </c>
      <c r="F436" s="209" t="s">
        <v>1611</v>
      </c>
      <c r="G436" s="210" t="s">
        <v>239</v>
      </c>
      <c r="H436" s="211">
        <v>2</v>
      </c>
      <c r="I436" s="212"/>
      <c r="J436" s="213">
        <f>ROUND(I436*H436,2)</f>
        <v>0</v>
      </c>
      <c r="K436" s="214"/>
      <c r="L436" s="44"/>
      <c r="M436" s="215" t="s">
        <v>41</v>
      </c>
      <c r="N436" s="216" t="s">
        <v>52</v>
      </c>
      <c r="O436" s="84"/>
      <c r="P436" s="217">
        <f>O436*H436</f>
        <v>0</v>
      </c>
      <c r="Q436" s="217">
        <v>0</v>
      </c>
      <c r="R436" s="217">
        <f>Q436*H436</f>
        <v>0</v>
      </c>
      <c r="S436" s="217">
        <v>0</v>
      </c>
      <c r="T436" s="218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19" t="s">
        <v>582</v>
      </c>
      <c r="AT436" s="219" t="s">
        <v>153</v>
      </c>
      <c r="AU436" s="219" t="s">
        <v>90</v>
      </c>
      <c r="AY436" s="16" t="s">
        <v>150</v>
      </c>
      <c r="BE436" s="220">
        <f>IF(N436="základní",J436,0)</f>
        <v>0</v>
      </c>
      <c r="BF436" s="220">
        <f>IF(N436="snížená",J436,0)</f>
        <v>0</v>
      </c>
      <c r="BG436" s="220">
        <f>IF(N436="zákl. přenesená",J436,0)</f>
        <v>0</v>
      </c>
      <c r="BH436" s="220">
        <f>IF(N436="sníž. přenesená",J436,0)</f>
        <v>0</v>
      </c>
      <c r="BI436" s="220">
        <f>IF(N436="nulová",J436,0)</f>
        <v>0</v>
      </c>
      <c r="BJ436" s="16" t="s">
        <v>21</v>
      </c>
      <c r="BK436" s="220">
        <f>ROUND(I436*H436,2)</f>
        <v>0</v>
      </c>
      <c r="BL436" s="16" t="s">
        <v>582</v>
      </c>
      <c r="BM436" s="219" t="s">
        <v>1612</v>
      </c>
    </row>
    <row r="437" s="13" customFormat="1">
      <c r="A437" s="13"/>
      <c r="B437" s="226"/>
      <c r="C437" s="227"/>
      <c r="D437" s="228" t="s">
        <v>161</v>
      </c>
      <c r="E437" s="229" t="s">
        <v>41</v>
      </c>
      <c r="F437" s="230" t="s">
        <v>90</v>
      </c>
      <c r="G437" s="227"/>
      <c r="H437" s="231">
        <v>2</v>
      </c>
      <c r="I437" s="232"/>
      <c r="J437" s="227"/>
      <c r="K437" s="227"/>
      <c r="L437" s="233"/>
      <c r="M437" s="234"/>
      <c r="N437" s="235"/>
      <c r="O437" s="235"/>
      <c r="P437" s="235"/>
      <c r="Q437" s="235"/>
      <c r="R437" s="235"/>
      <c r="S437" s="235"/>
      <c r="T437" s="23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37" t="s">
        <v>161</v>
      </c>
      <c r="AU437" s="237" t="s">
        <v>90</v>
      </c>
      <c r="AV437" s="13" t="s">
        <v>90</v>
      </c>
      <c r="AW437" s="13" t="s">
        <v>42</v>
      </c>
      <c r="AX437" s="13" t="s">
        <v>81</v>
      </c>
      <c r="AY437" s="237" t="s">
        <v>150</v>
      </c>
    </row>
    <row r="438" s="14" customFormat="1">
      <c r="A438" s="14"/>
      <c r="B438" s="238"/>
      <c r="C438" s="239"/>
      <c r="D438" s="228" t="s">
        <v>161</v>
      </c>
      <c r="E438" s="240" t="s">
        <v>41</v>
      </c>
      <c r="F438" s="241" t="s">
        <v>167</v>
      </c>
      <c r="G438" s="239"/>
      <c r="H438" s="242">
        <v>2</v>
      </c>
      <c r="I438" s="243"/>
      <c r="J438" s="239"/>
      <c r="K438" s="239"/>
      <c r="L438" s="244"/>
      <c r="M438" s="245"/>
      <c r="N438" s="246"/>
      <c r="O438" s="246"/>
      <c r="P438" s="246"/>
      <c r="Q438" s="246"/>
      <c r="R438" s="246"/>
      <c r="S438" s="246"/>
      <c r="T438" s="247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48" t="s">
        <v>161</v>
      </c>
      <c r="AU438" s="248" t="s">
        <v>90</v>
      </c>
      <c r="AV438" s="14" t="s">
        <v>157</v>
      </c>
      <c r="AW438" s="14" t="s">
        <v>42</v>
      </c>
      <c r="AX438" s="14" t="s">
        <v>21</v>
      </c>
      <c r="AY438" s="248" t="s">
        <v>150</v>
      </c>
    </row>
    <row r="439" s="2" customFormat="1" ht="16.5" customHeight="1">
      <c r="A439" s="38"/>
      <c r="B439" s="39"/>
      <c r="C439" s="207" t="s">
        <v>899</v>
      </c>
      <c r="D439" s="207" t="s">
        <v>153</v>
      </c>
      <c r="E439" s="208" t="s">
        <v>1613</v>
      </c>
      <c r="F439" s="209" t="s">
        <v>1614</v>
      </c>
      <c r="G439" s="210" t="s">
        <v>239</v>
      </c>
      <c r="H439" s="211">
        <v>8</v>
      </c>
      <c r="I439" s="212"/>
      <c r="J439" s="213">
        <f>ROUND(I439*H439,2)</f>
        <v>0</v>
      </c>
      <c r="K439" s="214"/>
      <c r="L439" s="44"/>
      <c r="M439" s="215" t="s">
        <v>41</v>
      </c>
      <c r="N439" s="216" t="s">
        <v>52</v>
      </c>
      <c r="O439" s="84"/>
      <c r="P439" s="217">
        <f>O439*H439</f>
        <v>0</v>
      </c>
      <c r="Q439" s="217">
        <v>0</v>
      </c>
      <c r="R439" s="217">
        <f>Q439*H439</f>
        <v>0</v>
      </c>
      <c r="S439" s="217">
        <v>0</v>
      </c>
      <c r="T439" s="218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19" t="s">
        <v>582</v>
      </c>
      <c r="AT439" s="219" t="s">
        <v>153</v>
      </c>
      <c r="AU439" s="219" t="s">
        <v>90</v>
      </c>
      <c r="AY439" s="16" t="s">
        <v>150</v>
      </c>
      <c r="BE439" s="220">
        <f>IF(N439="základní",J439,0)</f>
        <v>0</v>
      </c>
      <c r="BF439" s="220">
        <f>IF(N439="snížená",J439,0)</f>
        <v>0</v>
      </c>
      <c r="BG439" s="220">
        <f>IF(N439="zákl. přenesená",J439,0)</f>
        <v>0</v>
      </c>
      <c r="BH439" s="220">
        <f>IF(N439="sníž. přenesená",J439,0)</f>
        <v>0</v>
      </c>
      <c r="BI439" s="220">
        <f>IF(N439="nulová",J439,0)</f>
        <v>0</v>
      </c>
      <c r="BJ439" s="16" t="s">
        <v>21</v>
      </c>
      <c r="BK439" s="220">
        <f>ROUND(I439*H439,2)</f>
        <v>0</v>
      </c>
      <c r="BL439" s="16" t="s">
        <v>582</v>
      </c>
      <c r="BM439" s="219" t="s">
        <v>1615</v>
      </c>
    </row>
    <row r="440" s="13" customFormat="1">
      <c r="A440" s="13"/>
      <c r="B440" s="226"/>
      <c r="C440" s="227"/>
      <c r="D440" s="228" t="s">
        <v>161</v>
      </c>
      <c r="E440" s="229" t="s">
        <v>41</v>
      </c>
      <c r="F440" s="230" t="s">
        <v>212</v>
      </c>
      <c r="G440" s="227"/>
      <c r="H440" s="231">
        <v>8</v>
      </c>
      <c r="I440" s="232"/>
      <c r="J440" s="227"/>
      <c r="K440" s="227"/>
      <c r="L440" s="233"/>
      <c r="M440" s="234"/>
      <c r="N440" s="235"/>
      <c r="O440" s="235"/>
      <c r="P440" s="235"/>
      <c r="Q440" s="235"/>
      <c r="R440" s="235"/>
      <c r="S440" s="235"/>
      <c r="T440" s="23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7" t="s">
        <v>161</v>
      </c>
      <c r="AU440" s="237" t="s">
        <v>90</v>
      </c>
      <c r="AV440" s="13" t="s">
        <v>90</v>
      </c>
      <c r="AW440" s="13" t="s">
        <v>42</v>
      </c>
      <c r="AX440" s="13" t="s">
        <v>81</v>
      </c>
      <c r="AY440" s="237" t="s">
        <v>150</v>
      </c>
    </row>
    <row r="441" s="14" customFormat="1">
      <c r="A441" s="14"/>
      <c r="B441" s="238"/>
      <c r="C441" s="239"/>
      <c r="D441" s="228" t="s">
        <v>161</v>
      </c>
      <c r="E441" s="240" t="s">
        <v>41</v>
      </c>
      <c r="F441" s="241" t="s">
        <v>167</v>
      </c>
      <c r="G441" s="239"/>
      <c r="H441" s="242">
        <v>8</v>
      </c>
      <c r="I441" s="243"/>
      <c r="J441" s="239"/>
      <c r="K441" s="239"/>
      <c r="L441" s="244"/>
      <c r="M441" s="245"/>
      <c r="N441" s="246"/>
      <c r="O441" s="246"/>
      <c r="P441" s="246"/>
      <c r="Q441" s="246"/>
      <c r="R441" s="246"/>
      <c r="S441" s="246"/>
      <c r="T441" s="247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48" t="s">
        <v>161</v>
      </c>
      <c r="AU441" s="248" t="s">
        <v>90</v>
      </c>
      <c r="AV441" s="14" t="s">
        <v>157</v>
      </c>
      <c r="AW441" s="14" t="s">
        <v>42</v>
      </c>
      <c r="AX441" s="14" t="s">
        <v>21</v>
      </c>
      <c r="AY441" s="248" t="s">
        <v>150</v>
      </c>
    </row>
    <row r="442" s="12" customFormat="1" ht="22.8" customHeight="1">
      <c r="A442" s="12"/>
      <c r="B442" s="191"/>
      <c r="C442" s="192"/>
      <c r="D442" s="193" t="s">
        <v>80</v>
      </c>
      <c r="E442" s="205" t="s">
        <v>851</v>
      </c>
      <c r="F442" s="205" t="s">
        <v>1616</v>
      </c>
      <c r="G442" s="192"/>
      <c r="H442" s="192"/>
      <c r="I442" s="195"/>
      <c r="J442" s="206">
        <f>BK442</f>
        <v>0</v>
      </c>
      <c r="K442" s="192"/>
      <c r="L442" s="197"/>
      <c r="M442" s="198"/>
      <c r="N442" s="199"/>
      <c r="O442" s="199"/>
      <c r="P442" s="200">
        <f>SUM(P443:P484)</f>
        <v>0</v>
      </c>
      <c r="Q442" s="199"/>
      <c r="R442" s="200">
        <f>SUM(R443:R484)</f>
        <v>0</v>
      </c>
      <c r="S442" s="199"/>
      <c r="T442" s="201">
        <f>SUM(T443:T484)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02" t="s">
        <v>174</v>
      </c>
      <c r="AT442" s="203" t="s">
        <v>80</v>
      </c>
      <c r="AU442" s="203" t="s">
        <v>21</v>
      </c>
      <c r="AY442" s="202" t="s">
        <v>150</v>
      </c>
      <c r="BK442" s="204">
        <f>SUM(BK443:BK484)</f>
        <v>0</v>
      </c>
    </row>
    <row r="443" s="2" customFormat="1" ht="16.5" customHeight="1">
      <c r="A443" s="38"/>
      <c r="B443" s="39"/>
      <c r="C443" s="207" t="s">
        <v>906</v>
      </c>
      <c r="D443" s="207" t="s">
        <v>153</v>
      </c>
      <c r="E443" s="208" t="s">
        <v>1617</v>
      </c>
      <c r="F443" s="209" t="s">
        <v>1618</v>
      </c>
      <c r="G443" s="210" t="s">
        <v>239</v>
      </c>
      <c r="H443" s="211">
        <v>1</v>
      </c>
      <c r="I443" s="212"/>
      <c r="J443" s="213">
        <f>ROUND(I443*H443,2)</f>
        <v>0</v>
      </c>
      <c r="K443" s="214"/>
      <c r="L443" s="44"/>
      <c r="M443" s="215" t="s">
        <v>41</v>
      </c>
      <c r="N443" s="216" t="s">
        <v>52</v>
      </c>
      <c r="O443" s="84"/>
      <c r="P443" s="217">
        <f>O443*H443</f>
        <v>0</v>
      </c>
      <c r="Q443" s="217">
        <v>0</v>
      </c>
      <c r="R443" s="217">
        <f>Q443*H443</f>
        <v>0</v>
      </c>
      <c r="S443" s="217">
        <v>0</v>
      </c>
      <c r="T443" s="218">
        <f>S443*H443</f>
        <v>0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219" t="s">
        <v>582</v>
      </c>
      <c r="AT443" s="219" t="s">
        <v>153</v>
      </c>
      <c r="AU443" s="219" t="s">
        <v>90</v>
      </c>
      <c r="AY443" s="16" t="s">
        <v>150</v>
      </c>
      <c r="BE443" s="220">
        <f>IF(N443="základní",J443,0)</f>
        <v>0</v>
      </c>
      <c r="BF443" s="220">
        <f>IF(N443="snížená",J443,0)</f>
        <v>0</v>
      </c>
      <c r="BG443" s="220">
        <f>IF(N443="zákl. přenesená",J443,0)</f>
        <v>0</v>
      </c>
      <c r="BH443" s="220">
        <f>IF(N443="sníž. přenesená",J443,0)</f>
        <v>0</v>
      </c>
      <c r="BI443" s="220">
        <f>IF(N443="nulová",J443,0)</f>
        <v>0</v>
      </c>
      <c r="BJ443" s="16" t="s">
        <v>21</v>
      </c>
      <c r="BK443" s="220">
        <f>ROUND(I443*H443,2)</f>
        <v>0</v>
      </c>
      <c r="BL443" s="16" t="s">
        <v>582</v>
      </c>
      <c r="BM443" s="219" t="s">
        <v>1619</v>
      </c>
    </row>
    <row r="444" s="13" customFormat="1">
      <c r="A444" s="13"/>
      <c r="B444" s="226"/>
      <c r="C444" s="227"/>
      <c r="D444" s="228" t="s">
        <v>161</v>
      </c>
      <c r="E444" s="229" t="s">
        <v>41</v>
      </c>
      <c r="F444" s="230" t="s">
        <v>21</v>
      </c>
      <c r="G444" s="227"/>
      <c r="H444" s="231">
        <v>1</v>
      </c>
      <c r="I444" s="232"/>
      <c r="J444" s="227"/>
      <c r="K444" s="227"/>
      <c r="L444" s="233"/>
      <c r="M444" s="234"/>
      <c r="N444" s="235"/>
      <c r="O444" s="235"/>
      <c r="P444" s="235"/>
      <c r="Q444" s="235"/>
      <c r="R444" s="235"/>
      <c r="S444" s="235"/>
      <c r="T444" s="23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7" t="s">
        <v>161</v>
      </c>
      <c r="AU444" s="237" t="s">
        <v>90</v>
      </c>
      <c r="AV444" s="13" t="s">
        <v>90</v>
      </c>
      <c r="AW444" s="13" t="s">
        <v>42</v>
      </c>
      <c r="AX444" s="13" t="s">
        <v>81</v>
      </c>
      <c r="AY444" s="237" t="s">
        <v>150</v>
      </c>
    </row>
    <row r="445" s="14" customFormat="1">
      <c r="A445" s="14"/>
      <c r="B445" s="238"/>
      <c r="C445" s="239"/>
      <c r="D445" s="228" t="s">
        <v>161</v>
      </c>
      <c r="E445" s="240" t="s">
        <v>41</v>
      </c>
      <c r="F445" s="241" t="s">
        <v>167</v>
      </c>
      <c r="G445" s="239"/>
      <c r="H445" s="242">
        <v>1</v>
      </c>
      <c r="I445" s="243"/>
      <c r="J445" s="239"/>
      <c r="K445" s="239"/>
      <c r="L445" s="244"/>
      <c r="M445" s="245"/>
      <c r="N445" s="246"/>
      <c r="O445" s="246"/>
      <c r="P445" s="246"/>
      <c r="Q445" s="246"/>
      <c r="R445" s="246"/>
      <c r="S445" s="246"/>
      <c r="T445" s="247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48" t="s">
        <v>161</v>
      </c>
      <c r="AU445" s="248" t="s">
        <v>90</v>
      </c>
      <c r="AV445" s="14" t="s">
        <v>157</v>
      </c>
      <c r="AW445" s="14" t="s">
        <v>42</v>
      </c>
      <c r="AX445" s="14" t="s">
        <v>21</v>
      </c>
      <c r="AY445" s="248" t="s">
        <v>150</v>
      </c>
    </row>
    <row r="446" s="2" customFormat="1" ht="16.5" customHeight="1">
      <c r="A446" s="38"/>
      <c r="B446" s="39"/>
      <c r="C446" s="207" t="s">
        <v>912</v>
      </c>
      <c r="D446" s="207" t="s">
        <v>153</v>
      </c>
      <c r="E446" s="208" t="s">
        <v>1620</v>
      </c>
      <c r="F446" s="209" t="s">
        <v>1621</v>
      </c>
      <c r="G446" s="210" t="s">
        <v>239</v>
      </c>
      <c r="H446" s="211">
        <v>1</v>
      </c>
      <c r="I446" s="212"/>
      <c r="J446" s="213">
        <f>ROUND(I446*H446,2)</f>
        <v>0</v>
      </c>
      <c r="K446" s="214"/>
      <c r="L446" s="44"/>
      <c r="M446" s="215" t="s">
        <v>41</v>
      </c>
      <c r="N446" s="216" t="s">
        <v>52</v>
      </c>
      <c r="O446" s="84"/>
      <c r="P446" s="217">
        <f>O446*H446</f>
        <v>0</v>
      </c>
      <c r="Q446" s="217">
        <v>0</v>
      </c>
      <c r="R446" s="217">
        <f>Q446*H446</f>
        <v>0</v>
      </c>
      <c r="S446" s="217">
        <v>0</v>
      </c>
      <c r="T446" s="218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19" t="s">
        <v>582</v>
      </c>
      <c r="AT446" s="219" t="s">
        <v>153</v>
      </c>
      <c r="AU446" s="219" t="s">
        <v>90</v>
      </c>
      <c r="AY446" s="16" t="s">
        <v>150</v>
      </c>
      <c r="BE446" s="220">
        <f>IF(N446="základní",J446,0)</f>
        <v>0</v>
      </c>
      <c r="BF446" s="220">
        <f>IF(N446="snížená",J446,0)</f>
        <v>0</v>
      </c>
      <c r="BG446" s="220">
        <f>IF(N446="zákl. přenesená",J446,0)</f>
        <v>0</v>
      </c>
      <c r="BH446" s="220">
        <f>IF(N446="sníž. přenesená",J446,0)</f>
        <v>0</v>
      </c>
      <c r="BI446" s="220">
        <f>IF(N446="nulová",J446,0)</f>
        <v>0</v>
      </c>
      <c r="BJ446" s="16" t="s">
        <v>21</v>
      </c>
      <c r="BK446" s="220">
        <f>ROUND(I446*H446,2)</f>
        <v>0</v>
      </c>
      <c r="BL446" s="16" t="s">
        <v>582</v>
      </c>
      <c r="BM446" s="219" t="s">
        <v>1622</v>
      </c>
    </row>
    <row r="447" s="13" customFormat="1">
      <c r="A447" s="13"/>
      <c r="B447" s="226"/>
      <c r="C447" s="227"/>
      <c r="D447" s="228" t="s">
        <v>161</v>
      </c>
      <c r="E447" s="229" t="s">
        <v>41</v>
      </c>
      <c r="F447" s="230" t="s">
        <v>21</v>
      </c>
      <c r="G447" s="227"/>
      <c r="H447" s="231">
        <v>1</v>
      </c>
      <c r="I447" s="232"/>
      <c r="J447" s="227"/>
      <c r="K447" s="227"/>
      <c r="L447" s="233"/>
      <c r="M447" s="234"/>
      <c r="N447" s="235"/>
      <c r="O447" s="235"/>
      <c r="P447" s="235"/>
      <c r="Q447" s="235"/>
      <c r="R447" s="235"/>
      <c r="S447" s="235"/>
      <c r="T447" s="23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7" t="s">
        <v>161</v>
      </c>
      <c r="AU447" s="237" t="s">
        <v>90</v>
      </c>
      <c r="AV447" s="13" t="s">
        <v>90</v>
      </c>
      <c r="AW447" s="13" t="s">
        <v>42</v>
      </c>
      <c r="AX447" s="13" t="s">
        <v>81</v>
      </c>
      <c r="AY447" s="237" t="s">
        <v>150</v>
      </c>
    </row>
    <row r="448" s="14" customFormat="1">
      <c r="A448" s="14"/>
      <c r="B448" s="238"/>
      <c r="C448" s="239"/>
      <c r="D448" s="228" t="s">
        <v>161</v>
      </c>
      <c r="E448" s="240" t="s">
        <v>41</v>
      </c>
      <c r="F448" s="241" t="s">
        <v>167</v>
      </c>
      <c r="G448" s="239"/>
      <c r="H448" s="242">
        <v>1</v>
      </c>
      <c r="I448" s="243"/>
      <c r="J448" s="239"/>
      <c r="K448" s="239"/>
      <c r="L448" s="244"/>
      <c r="M448" s="245"/>
      <c r="N448" s="246"/>
      <c r="O448" s="246"/>
      <c r="P448" s="246"/>
      <c r="Q448" s="246"/>
      <c r="R448" s="246"/>
      <c r="S448" s="246"/>
      <c r="T448" s="247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8" t="s">
        <v>161</v>
      </c>
      <c r="AU448" s="248" t="s">
        <v>90</v>
      </c>
      <c r="AV448" s="14" t="s">
        <v>157</v>
      </c>
      <c r="AW448" s="14" t="s">
        <v>42</v>
      </c>
      <c r="AX448" s="14" t="s">
        <v>21</v>
      </c>
      <c r="AY448" s="248" t="s">
        <v>150</v>
      </c>
    </row>
    <row r="449" s="2" customFormat="1" ht="16.5" customHeight="1">
      <c r="A449" s="38"/>
      <c r="B449" s="39"/>
      <c r="C449" s="207" t="s">
        <v>918</v>
      </c>
      <c r="D449" s="207" t="s">
        <v>153</v>
      </c>
      <c r="E449" s="208" t="s">
        <v>1623</v>
      </c>
      <c r="F449" s="209" t="s">
        <v>1624</v>
      </c>
      <c r="G449" s="210" t="s">
        <v>239</v>
      </c>
      <c r="H449" s="211">
        <v>1</v>
      </c>
      <c r="I449" s="212"/>
      <c r="J449" s="213">
        <f>ROUND(I449*H449,2)</f>
        <v>0</v>
      </c>
      <c r="K449" s="214"/>
      <c r="L449" s="44"/>
      <c r="M449" s="215" t="s">
        <v>41</v>
      </c>
      <c r="N449" s="216" t="s">
        <v>52</v>
      </c>
      <c r="O449" s="84"/>
      <c r="P449" s="217">
        <f>O449*H449</f>
        <v>0</v>
      </c>
      <c r="Q449" s="217">
        <v>0</v>
      </c>
      <c r="R449" s="217">
        <f>Q449*H449</f>
        <v>0</v>
      </c>
      <c r="S449" s="217">
        <v>0</v>
      </c>
      <c r="T449" s="218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19" t="s">
        <v>582</v>
      </c>
      <c r="AT449" s="219" t="s">
        <v>153</v>
      </c>
      <c r="AU449" s="219" t="s">
        <v>90</v>
      </c>
      <c r="AY449" s="16" t="s">
        <v>150</v>
      </c>
      <c r="BE449" s="220">
        <f>IF(N449="základní",J449,0)</f>
        <v>0</v>
      </c>
      <c r="BF449" s="220">
        <f>IF(N449="snížená",J449,0)</f>
        <v>0</v>
      </c>
      <c r="BG449" s="220">
        <f>IF(N449="zákl. přenesená",J449,0)</f>
        <v>0</v>
      </c>
      <c r="BH449" s="220">
        <f>IF(N449="sníž. přenesená",J449,0)</f>
        <v>0</v>
      </c>
      <c r="BI449" s="220">
        <f>IF(N449="nulová",J449,0)</f>
        <v>0</v>
      </c>
      <c r="BJ449" s="16" t="s">
        <v>21</v>
      </c>
      <c r="BK449" s="220">
        <f>ROUND(I449*H449,2)</f>
        <v>0</v>
      </c>
      <c r="BL449" s="16" t="s">
        <v>582</v>
      </c>
      <c r="BM449" s="219" t="s">
        <v>1625</v>
      </c>
    </row>
    <row r="450" s="13" customFormat="1">
      <c r="A450" s="13"/>
      <c r="B450" s="226"/>
      <c r="C450" s="227"/>
      <c r="D450" s="228" t="s">
        <v>161</v>
      </c>
      <c r="E450" s="229" t="s">
        <v>41</v>
      </c>
      <c r="F450" s="230" t="s">
        <v>21</v>
      </c>
      <c r="G450" s="227"/>
      <c r="H450" s="231">
        <v>1</v>
      </c>
      <c r="I450" s="232"/>
      <c r="J450" s="227"/>
      <c r="K450" s="227"/>
      <c r="L450" s="233"/>
      <c r="M450" s="234"/>
      <c r="N450" s="235"/>
      <c r="O450" s="235"/>
      <c r="P450" s="235"/>
      <c r="Q450" s="235"/>
      <c r="R450" s="235"/>
      <c r="S450" s="235"/>
      <c r="T450" s="23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7" t="s">
        <v>161</v>
      </c>
      <c r="AU450" s="237" t="s">
        <v>90</v>
      </c>
      <c r="AV450" s="13" t="s">
        <v>90</v>
      </c>
      <c r="AW450" s="13" t="s">
        <v>42</v>
      </c>
      <c r="AX450" s="13" t="s">
        <v>81</v>
      </c>
      <c r="AY450" s="237" t="s">
        <v>150</v>
      </c>
    </row>
    <row r="451" s="14" customFormat="1">
      <c r="A451" s="14"/>
      <c r="B451" s="238"/>
      <c r="C451" s="239"/>
      <c r="D451" s="228" t="s">
        <v>161</v>
      </c>
      <c r="E451" s="240" t="s">
        <v>41</v>
      </c>
      <c r="F451" s="241" t="s">
        <v>167</v>
      </c>
      <c r="G451" s="239"/>
      <c r="H451" s="242">
        <v>1</v>
      </c>
      <c r="I451" s="243"/>
      <c r="J451" s="239"/>
      <c r="K451" s="239"/>
      <c r="L451" s="244"/>
      <c r="M451" s="245"/>
      <c r="N451" s="246"/>
      <c r="O451" s="246"/>
      <c r="P451" s="246"/>
      <c r="Q451" s="246"/>
      <c r="R451" s="246"/>
      <c r="S451" s="246"/>
      <c r="T451" s="247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8" t="s">
        <v>161</v>
      </c>
      <c r="AU451" s="248" t="s">
        <v>90</v>
      </c>
      <c r="AV451" s="14" t="s">
        <v>157</v>
      </c>
      <c r="AW451" s="14" t="s">
        <v>42</v>
      </c>
      <c r="AX451" s="14" t="s">
        <v>21</v>
      </c>
      <c r="AY451" s="248" t="s">
        <v>150</v>
      </c>
    </row>
    <row r="452" s="2" customFormat="1" ht="16.5" customHeight="1">
      <c r="A452" s="38"/>
      <c r="B452" s="39"/>
      <c r="C452" s="207" t="s">
        <v>921</v>
      </c>
      <c r="D452" s="207" t="s">
        <v>153</v>
      </c>
      <c r="E452" s="208" t="s">
        <v>1626</v>
      </c>
      <c r="F452" s="209" t="s">
        <v>1627</v>
      </c>
      <c r="G452" s="210" t="s">
        <v>239</v>
      </c>
      <c r="H452" s="211">
        <v>1</v>
      </c>
      <c r="I452" s="212"/>
      <c r="J452" s="213">
        <f>ROUND(I452*H452,2)</f>
        <v>0</v>
      </c>
      <c r="K452" s="214"/>
      <c r="L452" s="44"/>
      <c r="M452" s="215" t="s">
        <v>41</v>
      </c>
      <c r="N452" s="216" t="s">
        <v>52</v>
      </c>
      <c r="O452" s="84"/>
      <c r="P452" s="217">
        <f>O452*H452</f>
        <v>0</v>
      </c>
      <c r="Q452" s="217">
        <v>0</v>
      </c>
      <c r="R452" s="217">
        <f>Q452*H452</f>
        <v>0</v>
      </c>
      <c r="S452" s="217">
        <v>0</v>
      </c>
      <c r="T452" s="218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19" t="s">
        <v>582</v>
      </c>
      <c r="AT452" s="219" t="s">
        <v>153</v>
      </c>
      <c r="AU452" s="219" t="s">
        <v>90</v>
      </c>
      <c r="AY452" s="16" t="s">
        <v>150</v>
      </c>
      <c r="BE452" s="220">
        <f>IF(N452="základní",J452,0)</f>
        <v>0</v>
      </c>
      <c r="BF452" s="220">
        <f>IF(N452="snížená",J452,0)</f>
        <v>0</v>
      </c>
      <c r="BG452" s="220">
        <f>IF(N452="zákl. přenesená",J452,0)</f>
        <v>0</v>
      </c>
      <c r="BH452" s="220">
        <f>IF(N452="sníž. přenesená",J452,0)</f>
        <v>0</v>
      </c>
      <c r="BI452" s="220">
        <f>IF(N452="nulová",J452,0)</f>
        <v>0</v>
      </c>
      <c r="BJ452" s="16" t="s">
        <v>21</v>
      </c>
      <c r="BK452" s="220">
        <f>ROUND(I452*H452,2)</f>
        <v>0</v>
      </c>
      <c r="BL452" s="16" t="s">
        <v>582</v>
      </c>
      <c r="BM452" s="219" t="s">
        <v>1628</v>
      </c>
    </row>
    <row r="453" s="13" customFormat="1">
      <c r="A453" s="13"/>
      <c r="B453" s="226"/>
      <c r="C453" s="227"/>
      <c r="D453" s="228" t="s">
        <v>161</v>
      </c>
      <c r="E453" s="229" t="s">
        <v>41</v>
      </c>
      <c r="F453" s="230" t="s">
        <v>21</v>
      </c>
      <c r="G453" s="227"/>
      <c r="H453" s="231">
        <v>1</v>
      </c>
      <c r="I453" s="232"/>
      <c r="J453" s="227"/>
      <c r="K453" s="227"/>
      <c r="L453" s="233"/>
      <c r="M453" s="234"/>
      <c r="N453" s="235"/>
      <c r="O453" s="235"/>
      <c r="P453" s="235"/>
      <c r="Q453" s="235"/>
      <c r="R453" s="235"/>
      <c r="S453" s="235"/>
      <c r="T453" s="23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7" t="s">
        <v>161</v>
      </c>
      <c r="AU453" s="237" t="s">
        <v>90</v>
      </c>
      <c r="AV453" s="13" t="s">
        <v>90</v>
      </c>
      <c r="AW453" s="13" t="s">
        <v>42</v>
      </c>
      <c r="AX453" s="13" t="s">
        <v>81</v>
      </c>
      <c r="AY453" s="237" t="s">
        <v>150</v>
      </c>
    </row>
    <row r="454" s="14" customFormat="1">
      <c r="A454" s="14"/>
      <c r="B454" s="238"/>
      <c r="C454" s="239"/>
      <c r="D454" s="228" t="s">
        <v>161</v>
      </c>
      <c r="E454" s="240" t="s">
        <v>41</v>
      </c>
      <c r="F454" s="241" t="s">
        <v>167</v>
      </c>
      <c r="G454" s="239"/>
      <c r="H454" s="242">
        <v>1</v>
      </c>
      <c r="I454" s="243"/>
      <c r="J454" s="239"/>
      <c r="K454" s="239"/>
      <c r="L454" s="244"/>
      <c r="M454" s="245"/>
      <c r="N454" s="246"/>
      <c r="O454" s="246"/>
      <c r="P454" s="246"/>
      <c r="Q454" s="246"/>
      <c r="R454" s="246"/>
      <c r="S454" s="246"/>
      <c r="T454" s="247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8" t="s">
        <v>161</v>
      </c>
      <c r="AU454" s="248" t="s">
        <v>90</v>
      </c>
      <c r="AV454" s="14" t="s">
        <v>157</v>
      </c>
      <c r="AW454" s="14" t="s">
        <v>42</v>
      </c>
      <c r="AX454" s="14" t="s">
        <v>21</v>
      </c>
      <c r="AY454" s="248" t="s">
        <v>150</v>
      </c>
    </row>
    <row r="455" s="2" customFormat="1" ht="16.5" customHeight="1">
      <c r="A455" s="38"/>
      <c r="B455" s="39"/>
      <c r="C455" s="207" t="s">
        <v>926</v>
      </c>
      <c r="D455" s="207" t="s">
        <v>153</v>
      </c>
      <c r="E455" s="208" t="s">
        <v>1629</v>
      </c>
      <c r="F455" s="209" t="s">
        <v>1630</v>
      </c>
      <c r="G455" s="210" t="s">
        <v>239</v>
      </c>
      <c r="H455" s="211">
        <v>1</v>
      </c>
      <c r="I455" s="212"/>
      <c r="J455" s="213">
        <f>ROUND(I455*H455,2)</f>
        <v>0</v>
      </c>
      <c r="K455" s="214"/>
      <c r="L455" s="44"/>
      <c r="M455" s="215" t="s">
        <v>41</v>
      </c>
      <c r="N455" s="216" t="s">
        <v>52</v>
      </c>
      <c r="O455" s="84"/>
      <c r="P455" s="217">
        <f>O455*H455</f>
        <v>0</v>
      </c>
      <c r="Q455" s="217">
        <v>0</v>
      </c>
      <c r="R455" s="217">
        <f>Q455*H455</f>
        <v>0</v>
      </c>
      <c r="S455" s="217">
        <v>0</v>
      </c>
      <c r="T455" s="218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19" t="s">
        <v>582</v>
      </c>
      <c r="AT455" s="219" t="s">
        <v>153</v>
      </c>
      <c r="AU455" s="219" t="s">
        <v>90</v>
      </c>
      <c r="AY455" s="16" t="s">
        <v>150</v>
      </c>
      <c r="BE455" s="220">
        <f>IF(N455="základní",J455,0)</f>
        <v>0</v>
      </c>
      <c r="BF455" s="220">
        <f>IF(N455="snížená",J455,0)</f>
        <v>0</v>
      </c>
      <c r="BG455" s="220">
        <f>IF(N455="zákl. přenesená",J455,0)</f>
        <v>0</v>
      </c>
      <c r="BH455" s="220">
        <f>IF(N455="sníž. přenesená",J455,0)</f>
        <v>0</v>
      </c>
      <c r="BI455" s="220">
        <f>IF(N455="nulová",J455,0)</f>
        <v>0</v>
      </c>
      <c r="BJ455" s="16" t="s">
        <v>21</v>
      </c>
      <c r="BK455" s="220">
        <f>ROUND(I455*H455,2)</f>
        <v>0</v>
      </c>
      <c r="BL455" s="16" t="s">
        <v>582</v>
      </c>
      <c r="BM455" s="219" t="s">
        <v>1631</v>
      </c>
    </row>
    <row r="456" s="13" customFormat="1">
      <c r="A456" s="13"/>
      <c r="B456" s="226"/>
      <c r="C456" s="227"/>
      <c r="D456" s="228" t="s">
        <v>161</v>
      </c>
      <c r="E456" s="229" t="s">
        <v>41</v>
      </c>
      <c r="F456" s="230" t="s">
        <v>21</v>
      </c>
      <c r="G456" s="227"/>
      <c r="H456" s="231">
        <v>1</v>
      </c>
      <c r="I456" s="232"/>
      <c r="J456" s="227"/>
      <c r="K456" s="227"/>
      <c r="L456" s="233"/>
      <c r="M456" s="234"/>
      <c r="N456" s="235"/>
      <c r="O456" s="235"/>
      <c r="P456" s="235"/>
      <c r="Q456" s="235"/>
      <c r="R456" s="235"/>
      <c r="S456" s="235"/>
      <c r="T456" s="23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7" t="s">
        <v>161</v>
      </c>
      <c r="AU456" s="237" t="s">
        <v>90</v>
      </c>
      <c r="AV456" s="13" t="s">
        <v>90</v>
      </c>
      <c r="AW456" s="13" t="s">
        <v>42</v>
      </c>
      <c r="AX456" s="13" t="s">
        <v>81</v>
      </c>
      <c r="AY456" s="237" t="s">
        <v>150</v>
      </c>
    </row>
    <row r="457" s="14" customFormat="1">
      <c r="A457" s="14"/>
      <c r="B457" s="238"/>
      <c r="C457" s="239"/>
      <c r="D457" s="228" t="s">
        <v>161</v>
      </c>
      <c r="E457" s="240" t="s">
        <v>41</v>
      </c>
      <c r="F457" s="241" t="s">
        <v>167</v>
      </c>
      <c r="G457" s="239"/>
      <c r="H457" s="242">
        <v>1</v>
      </c>
      <c r="I457" s="243"/>
      <c r="J457" s="239"/>
      <c r="K457" s="239"/>
      <c r="L457" s="244"/>
      <c r="M457" s="245"/>
      <c r="N457" s="246"/>
      <c r="O457" s="246"/>
      <c r="P457" s="246"/>
      <c r="Q457" s="246"/>
      <c r="R457" s="246"/>
      <c r="S457" s="246"/>
      <c r="T457" s="247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8" t="s">
        <v>161</v>
      </c>
      <c r="AU457" s="248" t="s">
        <v>90</v>
      </c>
      <c r="AV457" s="14" t="s">
        <v>157</v>
      </c>
      <c r="AW457" s="14" t="s">
        <v>42</v>
      </c>
      <c r="AX457" s="14" t="s">
        <v>21</v>
      </c>
      <c r="AY457" s="248" t="s">
        <v>150</v>
      </c>
    </row>
    <row r="458" s="2" customFormat="1" ht="16.5" customHeight="1">
      <c r="A458" s="38"/>
      <c r="B458" s="39"/>
      <c r="C458" s="207" t="s">
        <v>933</v>
      </c>
      <c r="D458" s="207" t="s">
        <v>153</v>
      </c>
      <c r="E458" s="208" t="s">
        <v>1632</v>
      </c>
      <c r="F458" s="209" t="s">
        <v>1633</v>
      </c>
      <c r="G458" s="210" t="s">
        <v>239</v>
      </c>
      <c r="H458" s="211">
        <v>1</v>
      </c>
      <c r="I458" s="212"/>
      <c r="J458" s="213">
        <f>ROUND(I458*H458,2)</f>
        <v>0</v>
      </c>
      <c r="K458" s="214"/>
      <c r="L458" s="44"/>
      <c r="M458" s="215" t="s">
        <v>41</v>
      </c>
      <c r="N458" s="216" t="s">
        <v>52</v>
      </c>
      <c r="O458" s="84"/>
      <c r="P458" s="217">
        <f>O458*H458</f>
        <v>0</v>
      </c>
      <c r="Q458" s="217">
        <v>0</v>
      </c>
      <c r="R458" s="217">
        <f>Q458*H458</f>
        <v>0</v>
      </c>
      <c r="S458" s="217">
        <v>0</v>
      </c>
      <c r="T458" s="218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19" t="s">
        <v>582</v>
      </c>
      <c r="AT458" s="219" t="s">
        <v>153</v>
      </c>
      <c r="AU458" s="219" t="s">
        <v>90</v>
      </c>
      <c r="AY458" s="16" t="s">
        <v>150</v>
      </c>
      <c r="BE458" s="220">
        <f>IF(N458="základní",J458,0)</f>
        <v>0</v>
      </c>
      <c r="BF458" s="220">
        <f>IF(N458="snížená",J458,0)</f>
        <v>0</v>
      </c>
      <c r="BG458" s="220">
        <f>IF(N458="zákl. přenesená",J458,0)</f>
        <v>0</v>
      </c>
      <c r="BH458" s="220">
        <f>IF(N458="sníž. přenesená",J458,0)</f>
        <v>0</v>
      </c>
      <c r="BI458" s="220">
        <f>IF(N458="nulová",J458,0)</f>
        <v>0</v>
      </c>
      <c r="BJ458" s="16" t="s">
        <v>21</v>
      </c>
      <c r="BK458" s="220">
        <f>ROUND(I458*H458,2)</f>
        <v>0</v>
      </c>
      <c r="BL458" s="16" t="s">
        <v>582</v>
      </c>
      <c r="BM458" s="219" t="s">
        <v>1634</v>
      </c>
    </row>
    <row r="459" s="13" customFormat="1">
      <c r="A459" s="13"/>
      <c r="B459" s="226"/>
      <c r="C459" s="227"/>
      <c r="D459" s="228" t="s">
        <v>161</v>
      </c>
      <c r="E459" s="229" t="s">
        <v>41</v>
      </c>
      <c r="F459" s="230" t="s">
        <v>21</v>
      </c>
      <c r="G459" s="227"/>
      <c r="H459" s="231">
        <v>1</v>
      </c>
      <c r="I459" s="232"/>
      <c r="J459" s="227"/>
      <c r="K459" s="227"/>
      <c r="L459" s="233"/>
      <c r="M459" s="234"/>
      <c r="N459" s="235"/>
      <c r="O459" s="235"/>
      <c r="P459" s="235"/>
      <c r="Q459" s="235"/>
      <c r="R459" s="235"/>
      <c r="S459" s="235"/>
      <c r="T459" s="23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7" t="s">
        <v>161</v>
      </c>
      <c r="AU459" s="237" t="s">
        <v>90</v>
      </c>
      <c r="AV459" s="13" t="s">
        <v>90</v>
      </c>
      <c r="AW459" s="13" t="s">
        <v>42</v>
      </c>
      <c r="AX459" s="13" t="s">
        <v>81</v>
      </c>
      <c r="AY459" s="237" t="s">
        <v>150</v>
      </c>
    </row>
    <row r="460" s="14" customFormat="1">
      <c r="A460" s="14"/>
      <c r="B460" s="238"/>
      <c r="C460" s="239"/>
      <c r="D460" s="228" t="s">
        <v>161</v>
      </c>
      <c r="E460" s="240" t="s">
        <v>41</v>
      </c>
      <c r="F460" s="241" t="s">
        <v>167</v>
      </c>
      <c r="G460" s="239"/>
      <c r="H460" s="242">
        <v>1</v>
      </c>
      <c r="I460" s="243"/>
      <c r="J460" s="239"/>
      <c r="K460" s="239"/>
      <c r="L460" s="244"/>
      <c r="M460" s="245"/>
      <c r="N460" s="246"/>
      <c r="O460" s="246"/>
      <c r="P460" s="246"/>
      <c r="Q460" s="246"/>
      <c r="R460" s="246"/>
      <c r="S460" s="246"/>
      <c r="T460" s="247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48" t="s">
        <v>161</v>
      </c>
      <c r="AU460" s="248" t="s">
        <v>90</v>
      </c>
      <c r="AV460" s="14" t="s">
        <v>157</v>
      </c>
      <c r="AW460" s="14" t="s">
        <v>42</v>
      </c>
      <c r="AX460" s="14" t="s">
        <v>21</v>
      </c>
      <c r="AY460" s="248" t="s">
        <v>150</v>
      </c>
    </row>
    <row r="461" s="2" customFormat="1" ht="24.15" customHeight="1">
      <c r="A461" s="38"/>
      <c r="B461" s="39"/>
      <c r="C461" s="207" t="s">
        <v>938</v>
      </c>
      <c r="D461" s="207" t="s">
        <v>153</v>
      </c>
      <c r="E461" s="208" t="s">
        <v>1635</v>
      </c>
      <c r="F461" s="209" t="s">
        <v>1636</v>
      </c>
      <c r="G461" s="210" t="s">
        <v>239</v>
      </c>
      <c r="H461" s="211">
        <v>1</v>
      </c>
      <c r="I461" s="212"/>
      <c r="J461" s="213">
        <f>ROUND(I461*H461,2)</f>
        <v>0</v>
      </c>
      <c r="K461" s="214"/>
      <c r="L461" s="44"/>
      <c r="M461" s="215" t="s">
        <v>41</v>
      </c>
      <c r="N461" s="216" t="s">
        <v>52</v>
      </c>
      <c r="O461" s="84"/>
      <c r="P461" s="217">
        <f>O461*H461</f>
        <v>0</v>
      </c>
      <c r="Q461" s="217">
        <v>0</v>
      </c>
      <c r="R461" s="217">
        <f>Q461*H461</f>
        <v>0</v>
      </c>
      <c r="S461" s="217">
        <v>0</v>
      </c>
      <c r="T461" s="218">
        <f>S461*H461</f>
        <v>0</v>
      </c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R461" s="219" t="s">
        <v>582</v>
      </c>
      <c r="AT461" s="219" t="s">
        <v>153</v>
      </c>
      <c r="AU461" s="219" t="s">
        <v>90</v>
      </c>
      <c r="AY461" s="16" t="s">
        <v>150</v>
      </c>
      <c r="BE461" s="220">
        <f>IF(N461="základní",J461,0)</f>
        <v>0</v>
      </c>
      <c r="BF461" s="220">
        <f>IF(N461="snížená",J461,0)</f>
        <v>0</v>
      </c>
      <c r="BG461" s="220">
        <f>IF(N461="zákl. přenesená",J461,0)</f>
        <v>0</v>
      </c>
      <c r="BH461" s="220">
        <f>IF(N461="sníž. přenesená",J461,0)</f>
        <v>0</v>
      </c>
      <c r="BI461" s="220">
        <f>IF(N461="nulová",J461,0)</f>
        <v>0</v>
      </c>
      <c r="BJ461" s="16" t="s">
        <v>21</v>
      </c>
      <c r="BK461" s="220">
        <f>ROUND(I461*H461,2)</f>
        <v>0</v>
      </c>
      <c r="BL461" s="16" t="s">
        <v>582</v>
      </c>
      <c r="BM461" s="219" t="s">
        <v>1637</v>
      </c>
    </row>
    <row r="462" s="13" customFormat="1">
      <c r="A462" s="13"/>
      <c r="B462" s="226"/>
      <c r="C462" s="227"/>
      <c r="D462" s="228" t="s">
        <v>161</v>
      </c>
      <c r="E462" s="229" t="s">
        <v>41</v>
      </c>
      <c r="F462" s="230" t="s">
        <v>21</v>
      </c>
      <c r="G462" s="227"/>
      <c r="H462" s="231">
        <v>1</v>
      </c>
      <c r="I462" s="232"/>
      <c r="J462" s="227"/>
      <c r="K462" s="227"/>
      <c r="L462" s="233"/>
      <c r="M462" s="234"/>
      <c r="N462" s="235"/>
      <c r="O462" s="235"/>
      <c r="P462" s="235"/>
      <c r="Q462" s="235"/>
      <c r="R462" s="235"/>
      <c r="S462" s="235"/>
      <c r="T462" s="23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7" t="s">
        <v>161</v>
      </c>
      <c r="AU462" s="237" t="s">
        <v>90</v>
      </c>
      <c r="AV462" s="13" t="s">
        <v>90</v>
      </c>
      <c r="AW462" s="13" t="s">
        <v>42</v>
      </c>
      <c r="AX462" s="13" t="s">
        <v>81</v>
      </c>
      <c r="AY462" s="237" t="s">
        <v>150</v>
      </c>
    </row>
    <row r="463" s="14" customFormat="1">
      <c r="A463" s="14"/>
      <c r="B463" s="238"/>
      <c r="C463" s="239"/>
      <c r="D463" s="228" t="s">
        <v>161</v>
      </c>
      <c r="E463" s="240" t="s">
        <v>41</v>
      </c>
      <c r="F463" s="241" t="s">
        <v>167</v>
      </c>
      <c r="G463" s="239"/>
      <c r="H463" s="242">
        <v>1</v>
      </c>
      <c r="I463" s="243"/>
      <c r="J463" s="239"/>
      <c r="K463" s="239"/>
      <c r="L463" s="244"/>
      <c r="M463" s="245"/>
      <c r="N463" s="246"/>
      <c r="O463" s="246"/>
      <c r="P463" s="246"/>
      <c r="Q463" s="246"/>
      <c r="R463" s="246"/>
      <c r="S463" s="246"/>
      <c r="T463" s="247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8" t="s">
        <v>161</v>
      </c>
      <c r="AU463" s="248" t="s">
        <v>90</v>
      </c>
      <c r="AV463" s="14" t="s">
        <v>157</v>
      </c>
      <c r="AW463" s="14" t="s">
        <v>42</v>
      </c>
      <c r="AX463" s="14" t="s">
        <v>21</v>
      </c>
      <c r="AY463" s="248" t="s">
        <v>150</v>
      </c>
    </row>
    <row r="464" s="2" customFormat="1" ht="16.5" customHeight="1">
      <c r="A464" s="38"/>
      <c r="B464" s="39"/>
      <c r="C464" s="207" t="s">
        <v>943</v>
      </c>
      <c r="D464" s="207" t="s">
        <v>153</v>
      </c>
      <c r="E464" s="208" t="s">
        <v>1638</v>
      </c>
      <c r="F464" s="209" t="s">
        <v>1639</v>
      </c>
      <c r="G464" s="210" t="s">
        <v>239</v>
      </c>
      <c r="H464" s="211">
        <v>1</v>
      </c>
      <c r="I464" s="212"/>
      <c r="J464" s="213">
        <f>ROUND(I464*H464,2)</f>
        <v>0</v>
      </c>
      <c r="K464" s="214"/>
      <c r="L464" s="44"/>
      <c r="M464" s="215" t="s">
        <v>41</v>
      </c>
      <c r="N464" s="216" t="s">
        <v>52</v>
      </c>
      <c r="O464" s="84"/>
      <c r="P464" s="217">
        <f>O464*H464</f>
        <v>0</v>
      </c>
      <c r="Q464" s="217">
        <v>0</v>
      </c>
      <c r="R464" s="217">
        <f>Q464*H464</f>
        <v>0</v>
      </c>
      <c r="S464" s="217">
        <v>0</v>
      </c>
      <c r="T464" s="218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19" t="s">
        <v>582</v>
      </c>
      <c r="AT464" s="219" t="s">
        <v>153</v>
      </c>
      <c r="AU464" s="219" t="s">
        <v>90</v>
      </c>
      <c r="AY464" s="16" t="s">
        <v>150</v>
      </c>
      <c r="BE464" s="220">
        <f>IF(N464="základní",J464,0)</f>
        <v>0</v>
      </c>
      <c r="BF464" s="220">
        <f>IF(N464="snížená",J464,0)</f>
        <v>0</v>
      </c>
      <c r="BG464" s="220">
        <f>IF(N464="zákl. přenesená",J464,0)</f>
        <v>0</v>
      </c>
      <c r="BH464" s="220">
        <f>IF(N464="sníž. přenesená",J464,0)</f>
        <v>0</v>
      </c>
      <c r="BI464" s="220">
        <f>IF(N464="nulová",J464,0)</f>
        <v>0</v>
      </c>
      <c r="BJ464" s="16" t="s">
        <v>21</v>
      </c>
      <c r="BK464" s="220">
        <f>ROUND(I464*H464,2)</f>
        <v>0</v>
      </c>
      <c r="BL464" s="16" t="s">
        <v>582</v>
      </c>
      <c r="BM464" s="219" t="s">
        <v>1640</v>
      </c>
    </row>
    <row r="465" s="13" customFormat="1">
      <c r="A465" s="13"/>
      <c r="B465" s="226"/>
      <c r="C465" s="227"/>
      <c r="D465" s="228" t="s">
        <v>161</v>
      </c>
      <c r="E465" s="229" t="s">
        <v>41</v>
      </c>
      <c r="F465" s="230" t="s">
        <v>21</v>
      </c>
      <c r="G465" s="227"/>
      <c r="H465" s="231">
        <v>1</v>
      </c>
      <c r="I465" s="232"/>
      <c r="J465" s="227"/>
      <c r="K465" s="227"/>
      <c r="L465" s="233"/>
      <c r="M465" s="234"/>
      <c r="N465" s="235"/>
      <c r="O465" s="235"/>
      <c r="P465" s="235"/>
      <c r="Q465" s="235"/>
      <c r="R465" s="235"/>
      <c r="S465" s="235"/>
      <c r="T465" s="23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7" t="s">
        <v>161</v>
      </c>
      <c r="AU465" s="237" t="s">
        <v>90</v>
      </c>
      <c r="AV465" s="13" t="s">
        <v>90</v>
      </c>
      <c r="AW465" s="13" t="s">
        <v>42</v>
      </c>
      <c r="AX465" s="13" t="s">
        <v>81</v>
      </c>
      <c r="AY465" s="237" t="s">
        <v>150</v>
      </c>
    </row>
    <row r="466" s="14" customFormat="1">
      <c r="A466" s="14"/>
      <c r="B466" s="238"/>
      <c r="C466" s="239"/>
      <c r="D466" s="228" t="s">
        <v>161</v>
      </c>
      <c r="E466" s="240" t="s">
        <v>41</v>
      </c>
      <c r="F466" s="241" t="s">
        <v>167</v>
      </c>
      <c r="G466" s="239"/>
      <c r="H466" s="242">
        <v>1</v>
      </c>
      <c r="I466" s="243"/>
      <c r="J466" s="239"/>
      <c r="K466" s="239"/>
      <c r="L466" s="244"/>
      <c r="M466" s="245"/>
      <c r="N466" s="246"/>
      <c r="O466" s="246"/>
      <c r="P466" s="246"/>
      <c r="Q466" s="246"/>
      <c r="R466" s="246"/>
      <c r="S466" s="246"/>
      <c r="T466" s="247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8" t="s">
        <v>161</v>
      </c>
      <c r="AU466" s="248" t="s">
        <v>90</v>
      </c>
      <c r="AV466" s="14" t="s">
        <v>157</v>
      </c>
      <c r="AW466" s="14" t="s">
        <v>42</v>
      </c>
      <c r="AX466" s="14" t="s">
        <v>21</v>
      </c>
      <c r="AY466" s="248" t="s">
        <v>150</v>
      </c>
    </row>
    <row r="467" s="2" customFormat="1" ht="16.5" customHeight="1">
      <c r="A467" s="38"/>
      <c r="B467" s="39"/>
      <c r="C467" s="207" t="s">
        <v>948</v>
      </c>
      <c r="D467" s="207" t="s">
        <v>153</v>
      </c>
      <c r="E467" s="208" t="s">
        <v>1641</v>
      </c>
      <c r="F467" s="209" t="s">
        <v>1642</v>
      </c>
      <c r="G467" s="210" t="s">
        <v>239</v>
      </c>
      <c r="H467" s="211">
        <v>1</v>
      </c>
      <c r="I467" s="212"/>
      <c r="J467" s="213">
        <f>ROUND(I467*H467,2)</f>
        <v>0</v>
      </c>
      <c r="K467" s="214"/>
      <c r="L467" s="44"/>
      <c r="M467" s="215" t="s">
        <v>41</v>
      </c>
      <c r="N467" s="216" t="s">
        <v>52</v>
      </c>
      <c r="O467" s="84"/>
      <c r="P467" s="217">
        <f>O467*H467</f>
        <v>0</v>
      </c>
      <c r="Q467" s="217">
        <v>0</v>
      </c>
      <c r="R467" s="217">
        <f>Q467*H467</f>
        <v>0</v>
      </c>
      <c r="S467" s="217">
        <v>0</v>
      </c>
      <c r="T467" s="218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19" t="s">
        <v>582</v>
      </c>
      <c r="AT467" s="219" t="s">
        <v>153</v>
      </c>
      <c r="AU467" s="219" t="s">
        <v>90</v>
      </c>
      <c r="AY467" s="16" t="s">
        <v>150</v>
      </c>
      <c r="BE467" s="220">
        <f>IF(N467="základní",J467,0)</f>
        <v>0</v>
      </c>
      <c r="BF467" s="220">
        <f>IF(N467="snížená",J467,0)</f>
        <v>0</v>
      </c>
      <c r="BG467" s="220">
        <f>IF(N467="zákl. přenesená",J467,0)</f>
        <v>0</v>
      </c>
      <c r="BH467" s="220">
        <f>IF(N467="sníž. přenesená",J467,0)</f>
        <v>0</v>
      </c>
      <c r="BI467" s="220">
        <f>IF(N467="nulová",J467,0)</f>
        <v>0</v>
      </c>
      <c r="BJ467" s="16" t="s">
        <v>21</v>
      </c>
      <c r="BK467" s="220">
        <f>ROUND(I467*H467,2)</f>
        <v>0</v>
      </c>
      <c r="BL467" s="16" t="s">
        <v>582</v>
      </c>
      <c r="BM467" s="219" t="s">
        <v>1643</v>
      </c>
    </row>
    <row r="468" s="13" customFormat="1">
      <c r="A468" s="13"/>
      <c r="B468" s="226"/>
      <c r="C468" s="227"/>
      <c r="D468" s="228" t="s">
        <v>161</v>
      </c>
      <c r="E468" s="229" t="s">
        <v>41</v>
      </c>
      <c r="F468" s="230" t="s">
        <v>21</v>
      </c>
      <c r="G468" s="227"/>
      <c r="H468" s="231">
        <v>1</v>
      </c>
      <c r="I468" s="232"/>
      <c r="J468" s="227"/>
      <c r="K468" s="227"/>
      <c r="L468" s="233"/>
      <c r="M468" s="234"/>
      <c r="N468" s="235"/>
      <c r="O468" s="235"/>
      <c r="P468" s="235"/>
      <c r="Q468" s="235"/>
      <c r="R468" s="235"/>
      <c r="S468" s="235"/>
      <c r="T468" s="23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7" t="s">
        <v>161</v>
      </c>
      <c r="AU468" s="237" t="s">
        <v>90</v>
      </c>
      <c r="AV468" s="13" t="s">
        <v>90</v>
      </c>
      <c r="AW468" s="13" t="s">
        <v>42</v>
      </c>
      <c r="AX468" s="13" t="s">
        <v>81</v>
      </c>
      <c r="AY468" s="237" t="s">
        <v>150</v>
      </c>
    </row>
    <row r="469" s="14" customFormat="1">
      <c r="A469" s="14"/>
      <c r="B469" s="238"/>
      <c r="C469" s="239"/>
      <c r="D469" s="228" t="s">
        <v>161</v>
      </c>
      <c r="E469" s="240" t="s">
        <v>41</v>
      </c>
      <c r="F469" s="241" t="s">
        <v>167</v>
      </c>
      <c r="G469" s="239"/>
      <c r="H469" s="242">
        <v>1</v>
      </c>
      <c r="I469" s="243"/>
      <c r="J469" s="239"/>
      <c r="K469" s="239"/>
      <c r="L469" s="244"/>
      <c r="M469" s="245"/>
      <c r="N469" s="246"/>
      <c r="O469" s="246"/>
      <c r="P469" s="246"/>
      <c r="Q469" s="246"/>
      <c r="R469" s="246"/>
      <c r="S469" s="246"/>
      <c r="T469" s="247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8" t="s">
        <v>161</v>
      </c>
      <c r="AU469" s="248" t="s">
        <v>90</v>
      </c>
      <c r="AV469" s="14" t="s">
        <v>157</v>
      </c>
      <c r="AW469" s="14" t="s">
        <v>42</v>
      </c>
      <c r="AX469" s="14" t="s">
        <v>21</v>
      </c>
      <c r="AY469" s="248" t="s">
        <v>150</v>
      </c>
    </row>
    <row r="470" s="2" customFormat="1" ht="16.5" customHeight="1">
      <c r="A470" s="38"/>
      <c r="B470" s="39"/>
      <c r="C470" s="207" t="s">
        <v>952</v>
      </c>
      <c r="D470" s="207" t="s">
        <v>153</v>
      </c>
      <c r="E470" s="208" t="s">
        <v>1644</v>
      </c>
      <c r="F470" s="209" t="s">
        <v>1645</v>
      </c>
      <c r="G470" s="210" t="s">
        <v>239</v>
      </c>
      <c r="H470" s="211">
        <v>1</v>
      </c>
      <c r="I470" s="212"/>
      <c r="J470" s="213">
        <f>ROUND(I470*H470,2)</f>
        <v>0</v>
      </c>
      <c r="K470" s="214"/>
      <c r="L470" s="44"/>
      <c r="M470" s="215" t="s">
        <v>41</v>
      </c>
      <c r="N470" s="216" t="s">
        <v>52</v>
      </c>
      <c r="O470" s="84"/>
      <c r="P470" s="217">
        <f>O470*H470</f>
        <v>0</v>
      </c>
      <c r="Q470" s="217">
        <v>0</v>
      </c>
      <c r="R470" s="217">
        <f>Q470*H470</f>
        <v>0</v>
      </c>
      <c r="S470" s="217">
        <v>0</v>
      </c>
      <c r="T470" s="218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19" t="s">
        <v>582</v>
      </c>
      <c r="AT470" s="219" t="s">
        <v>153</v>
      </c>
      <c r="AU470" s="219" t="s">
        <v>90</v>
      </c>
      <c r="AY470" s="16" t="s">
        <v>150</v>
      </c>
      <c r="BE470" s="220">
        <f>IF(N470="základní",J470,0)</f>
        <v>0</v>
      </c>
      <c r="BF470" s="220">
        <f>IF(N470="snížená",J470,0)</f>
        <v>0</v>
      </c>
      <c r="BG470" s="220">
        <f>IF(N470="zákl. přenesená",J470,0)</f>
        <v>0</v>
      </c>
      <c r="BH470" s="220">
        <f>IF(N470="sníž. přenesená",J470,0)</f>
        <v>0</v>
      </c>
      <c r="BI470" s="220">
        <f>IF(N470="nulová",J470,0)</f>
        <v>0</v>
      </c>
      <c r="BJ470" s="16" t="s">
        <v>21</v>
      </c>
      <c r="BK470" s="220">
        <f>ROUND(I470*H470,2)</f>
        <v>0</v>
      </c>
      <c r="BL470" s="16" t="s">
        <v>582</v>
      </c>
      <c r="BM470" s="219" t="s">
        <v>1646</v>
      </c>
    </row>
    <row r="471" s="13" customFormat="1">
      <c r="A471" s="13"/>
      <c r="B471" s="226"/>
      <c r="C471" s="227"/>
      <c r="D471" s="228" t="s">
        <v>161</v>
      </c>
      <c r="E471" s="229" t="s">
        <v>41</v>
      </c>
      <c r="F471" s="230" t="s">
        <v>21</v>
      </c>
      <c r="G471" s="227"/>
      <c r="H471" s="231">
        <v>1</v>
      </c>
      <c r="I471" s="232"/>
      <c r="J471" s="227"/>
      <c r="K471" s="227"/>
      <c r="L471" s="233"/>
      <c r="M471" s="234"/>
      <c r="N471" s="235"/>
      <c r="O471" s="235"/>
      <c r="P471" s="235"/>
      <c r="Q471" s="235"/>
      <c r="R471" s="235"/>
      <c r="S471" s="235"/>
      <c r="T471" s="23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7" t="s">
        <v>161</v>
      </c>
      <c r="AU471" s="237" t="s">
        <v>90</v>
      </c>
      <c r="AV471" s="13" t="s">
        <v>90</v>
      </c>
      <c r="AW471" s="13" t="s">
        <v>42</v>
      </c>
      <c r="AX471" s="13" t="s">
        <v>81</v>
      </c>
      <c r="AY471" s="237" t="s">
        <v>150</v>
      </c>
    </row>
    <row r="472" s="14" customFormat="1">
      <c r="A472" s="14"/>
      <c r="B472" s="238"/>
      <c r="C472" s="239"/>
      <c r="D472" s="228" t="s">
        <v>161</v>
      </c>
      <c r="E472" s="240" t="s">
        <v>41</v>
      </c>
      <c r="F472" s="241" t="s">
        <v>167</v>
      </c>
      <c r="G472" s="239"/>
      <c r="H472" s="242">
        <v>1</v>
      </c>
      <c r="I472" s="243"/>
      <c r="J472" s="239"/>
      <c r="K472" s="239"/>
      <c r="L472" s="244"/>
      <c r="M472" s="245"/>
      <c r="N472" s="246"/>
      <c r="O472" s="246"/>
      <c r="P472" s="246"/>
      <c r="Q472" s="246"/>
      <c r="R472" s="246"/>
      <c r="S472" s="246"/>
      <c r="T472" s="247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8" t="s">
        <v>161</v>
      </c>
      <c r="AU472" s="248" t="s">
        <v>90</v>
      </c>
      <c r="AV472" s="14" t="s">
        <v>157</v>
      </c>
      <c r="AW472" s="14" t="s">
        <v>42</v>
      </c>
      <c r="AX472" s="14" t="s">
        <v>21</v>
      </c>
      <c r="AY472" s="248" t="s">
        <v>150</v>
      </c>
    </row>
    <row r="473" s="2" customFormat="1" ht="16.5" customHeight="1">
      <c r="A473" s="38"/>
      <c r="B473" s="39"/>
      <c r="C473" s="207" t="s">
        <v>956</v>
      </c>
      <c r="D473" s="207" t="s">
        <v>153</v>
      </c>
      <c r="E473" s="208" t="s">
        <v>1647</v>
      </c>
      <c r="F473" s="209" t="s">
        <v>1648</v>
      </c>
      <c r="G473" s="210" t="s">
        <v>239</v>
      </c>
      <c r="H473" s="211">
        <v>32</v>
      </c>
      <c r="I473" s="212"/>
      <c r="J473" s="213">
        <f>ROUND(I473*H473,2)</f>
        <v>0</v>
      </c>
      <c r="K473" s="214"/>
      <c r="L473" s="44"/>
      <c r="M473" s="215" t="s">
        <v>41</v>
      </c>
      <c r="N473" s="216" t="s">
        <v>52</v>
      </c>
      <c r="O473" s="84"/>
      <c r="P473" s="217">
        <f>O473*H473</f>
        <v>0</v>
      </c>
      <c r="Q473" s="217">
        <v>0</v>
      </c>
      <c r="R473" s="217">
        <f>Q473*H473</f>
        <v>0</v>
      </c>
      <c r="S473" s="217">
        <v>0</v>
      </c>
      <c r="T473" s="218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19" t="s">
        <v>582</v>
      </c>
      <c r="AT473" s="219" t="s">
        <v>153</v>
      </c>
      <c r="AU473" s="219" t="s">
        <v>90</v>
      </c>
      <c r="AY473" s="16" t="s">
        <v>150</v>
      </c>
      <c r="BE473" s="220">
        <f>IF(N473="základní",J473,0)</f>
        <v>0</v>
      </c>
      <c r="BF473" s="220">
        <f>IF(N473="snížená",J473,0)</f>
        <v>0</v>
      </c>
      <c r="BG473" s="220">
        <f>IF(N473="zákl. přenesená",J473,0)</f>
        <v>0</v>
      </c>
      <c r="BH473" s="220">
        <f>IF(N473="sníž. přenesená",J473,0)</f>
        <v>0</v>
      </c>
      <c r="BI473" s="220">
        <f>IF(N473="nulová",J473,0)</f>
        <v>0</v>
      </c>
      <c r="BJ473" s="16" t="s">
        <v>21</v>
      </c>
      <c r="BK473" s="220">
        <f>ROUND(I473*H473,2)</f>
        <v>0</v>
      </c>
      <c r="BL473" s="16" t="s">
        <v>582</v>
      </c>
      <c r="BM473" s="219" t="s">
        <v>1649</v>
      </c>
    </row>
    <row r="474" s="13" customFormat="1">
      <c r="A474" s="13"/>
      <c r="B474" s="226"/>
      <c r="C474" s="227"/>
      <c r="D474" s="228" t="s">
        <v>161</v>
      </c>
      <c r="E474" s="229" t="s">
        <v>41</v>
      </c>
      <c r="F474" s="230" t="s">
        <v>390</v>
      </c>
      <c r="G474" s="227"/>
      <c r="H474" s="231">
        <v>32</v>
      </c>
      <c r="I474" s="232"/>
      <c r="J474" s="227"/>
      <c r="K474" s="227"/>
      <c r="L474" s="233"/>
      <c r="M474" s="234"/>
      <c r="N474" s="235"/>
      <c r="O474" s="235"/>
      <c r="P474" s="235"/>
      <c r="Q474" s="235"/>
      <c r="R474" s="235"/>
      <c r="S474" s="235"/>
      <c r="T474" s="23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7" t="s">
        <v>161</v>
      </c>
      <c r="AU474" s="237" t="s">
        <v>90</v>
      </c>
      <c r="AV474" s="13" t="s">
        <v>90</v>
      </c>
      <c r="AW474" s="13" t="s">
        <v>42</v>
      </c>
      <c r="AX474" s="13" t="s">
        <v>81</v>
      </c>
      <c r="AY474" s="237" t="s">
        <v>150</v>
      </c>
    </row>
    <row r="475" s="14" customFormat="1">
      <c r="A475" s="14"/>
      <c r="B475" s="238"/>
      <c r="C475" s="239"/>
      <c r="D475" s="228" t="s">
        <v>161</v>
      </c>
      <c r="E475" s="240" t="s">
        <v>41</v>
      </c>
      <c r="F475" s="241" t="s">
        <v>167</v>
      </c>
      <c r="G475" s="239"/>
      <c r="H475" s="242">
        <v>32</v>
      </c>
      <c r="I475" s="243"/>
      <c r="J475" s="239"/>
      <c r="K475" s="239"/>
      <c r="L475" s="244"/>
      <c r="M475" s="245"/>
      <c r="N475" s="246"/>
      <c r="O475" s="246"/>
      <c r="P475" s="246"/>
      <c r="Q475" s="246"/>
      <c r="R475" s="246"/>
      <c r="S475" s="246"/>
      <c r="T475" s="247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8" t="s">
        <v>161</v>
      </c>
      <c r="AU475" s="248" t="s">
        <v>90</v>
      </c>
      <c r="AV475" s="14" t="s">
        <v>157</v>
      </c>
      <c r="AW475" s="14" t="s">
        <v>42</v>
      </c>
      <c r="AX475" s="14" t="s">
        <v>21</v>
      </c>
      <c r="AY475" s="248" t="s">
        <v>150</v>
      </c>
    </row>
    <row r="476" s="2" customFormat="1" ht="16.5" customHeight="1">
      <c r="A476" s="38"/>
      <c r="B476" s="39"/>
      <c r="C476" s="207" t="s">
        <v>960</v>
      </c>
      <c r="D476" s="207" t="s">
        <v>153</v>
      </c>
      <c r="E476" s="208" t="s">
        <v>1650</v>
      </c>
      <c r="F476" s="209" t="s">
        <v>1651</v>
      </c>
      <c r="G476" s="210" t="s">
        <v>239</v>
      </c>
      <c r="H476" s="211">
        <v>2</v>
      </c>
      <c r="I476" s="212"/>
      <c r="J476" s="213">
        <f>ROUND(I476*H476,2)</f>
        <v>0</v>
      </c>
      <c r="K476" s="214"/>
      <c r="L476" s="44"/>
      <c r="M476" s="215" t="s">
        <v>41</v>
      </c>
      <c r="N476" s="216" t="s">
        <v>52</v>
      </c>
      <c r="O476" s="84"/>
      <c r="P476" s="217">
        <f>O476*H476</f>
        <v>0</v>
      </c>
      <c r="Q476" s="217">
        <v>0</v>
      </c>
      <c r="R476" s="217">
        <f>Q476*H476</f>
        <v>0</v>
      </c>
      <c r="S476" s="217">
        <v>0</v>
      </c>
      <c r="T476" s="218">
        <f>S476*H476</f>
        <v>0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19" t="s">
        <v>582</v>
      </c>
      <c r="AT476" s="219" t="s">
        <v>153</v>
      </c>
      <c r="AU476" s="219" t="s">
        <v>90</v>
      </c>
      <c r="AY476" s="16" t="s">
        <v>150</v>
      </c>
      <c r="BE476" s="220">
        <f>IF(N476="základní",J476,0)</f>
        <v>0</v>
      </c>
      <c r="BF476" s="220">
        <f>IF(N476="snížená",J476,0)</f>
        <v>0</v>
      </c>
      <c r="BG476" s="220">
        <f>IF(N476="zákl. přenesená",J476,0)</f>
        <v>0</v>
      </c>
      <c r="BH476" s="220">
        <f>IF(N476="sníž. přenesená",J476,0)</f>
        <v>0</v>
      </c>
      <c r="BI476" s="220">
        <f>IF(N476="nulová",J476,0)</f>
        <v>0</v>
      </c>
      <c r="BJ476" s="16" t="s">
        <v>21</v>
      </c>
      <c r="BK476" s="220">
        <f>ROUND(I476*H476,2)</f>
        <v>0</v>
      </c>
      <c r="BL476" s="16" t="s">
        <v>582</v>
      </c>
      <c r="BM476" s="219" t="s">
        <v>1652</v>
      </c>
    </row>
    <row r="477" s="13" customFormat="1">
      <c r="A477" s="13"/>
      <c r="B477" s="226"/>
      <c r="C477" s="227"/>
      <c r="D477" s="228" t="s">
        <v>161</v>
      </c>
      <c r="E477" s="229" t="s">
        <v>41</v>
      </c>
      <c r="F477" s="230" t="s">
        <v>90</v>
      </c>
      <c r="G477" s="227"/>
      <c r="H477" s="231">
        <v>2</v>
      </c>
      <c r="I477" s="232"/>
      <c r="J477" s="227"/>
      <c r="K477" s="227"/>
      <c r="L477" s="233"/>
      <c r="M477" s="234"/>
      <c r="N477" s="235"/>
      <c r="O477" s="235"/>
      <c r="P477" s="235"/>
      <c r="Q477" s="235"/>
      <c r="R477" s="235"/>
      <c r="S477" s="235"/>
      <c r="T477" s="23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7" t="s">
        <v>161</v>
      </c>
      <c r="AU477" s="237" t="s">
        <v>90</v>
      </c>
      <c r="AV477" s="13" t="s">
        <v>90</v>
      </c>
      <c r="AW477" s="13" t="s">
        <v>42</v>
      </c>
      <c r="AX477" s="13" t="s">
        <v>81</v>
      </c>
      <c r="AY477" s="237" t="s">
        <v>150</v>
      </c>
    </row>
    <row r="478" s="14" customFormat="1">
      <c r="A478" s="14"/>
      <c r="B478" s="238"/>
      <c r="C478" s="239"/>
      <c r="D478" s="228" t="s">
        <v>161</v>
      </c>
      <c r="E478" s="240" t="s">
        <v>41</v>
      </c>
      <c r="F478" s="241" t="s">
        <v>167</v>
      </c>
      <c r="G478" s="239"/>
      <c r="H478" s="242">
        <v>2</v>
      </c>
      <c r="I478" s="243"/>
      <c r="J478" s="239"/>
      <c r="K478" s="239"/>
      <c r="L478" s="244"/>
      <c r="M478" s="245"/>
      <c r="N478" s="246"/>
      <c r="O478" s="246"/>
      <c r="P478" s="246"/>
      <c r="Q478" s="246"/>
      <c r="R478" s="246"/>
      <c r="S478" s="246"/>
      <c r="T478" s="247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48" t="s">
        <v>161</v>
      </c>
      <c r="AU478" s="248" t="s">
        <v>90</v>
      </c>
      <c r="AV478" s="14" t="s">
        <v>157</v>
      </c>
      <c r="AW478" s="14" t="s">
        <v>42</v>
      </c>
      <c r="AX478" s="14" t="s">
        <v>21</v>
      </c>
      <c r="AY478" s="248" t="s">
        <v>150</v>
      </c>
    </row>
    <row r="479" s="2" customFormat="1" ht="16.5" customHeight="1">
      <c r="A479" s="38"/>
      <c r="B479" s="39"/>
      <c r="C479" s="207" t="s">
        <v>965</v>
      </c>
      <c r="D479" s="207" t="s">
        <v>153</v>
      </c>
      <c r="E479" s="208" t="s">
        <v>1653</v>
      </c>
      <c r="F479" s="209" t="s">
        <v>1654</v>
      </c>
      <c r="G479" s="210" t="s">
        <v>239</v>
      </c>
      <c r="H479" s="211">
        <v>6</v>
      </c>
      <c r="I479" s="212"/>
      <c r="J479" s="213">
        <f>ROUND(I479*H479,2)</f>
        <v>0</v>
      </c>
      <c r="K479" s="214"/>
      <c r="L479" s="44"/>
      <c r="M479" s="215" t="s">
        <v>41</v>
      </c>
      <c r="N479" s="216" t="s">
        <v>52</v>
      </c>
      <c r="O479" s="84"/>
      <c r="P479" s="217">
        <f>O479*H479</f>
        <v>0</v>
      </c>
      <c r="Q479" s="217">
        <v>0</v>
      </c>
      <c r="R479" s="217">
        <f>Q479*H479</f>
        <v>0</v>
      </c>
      <c r="S479" s="217">
        <v>0</v>
      </c>
      <c r="T479" s="218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19" t="s">
        <v>582</v>
      </c>
      <c r="AT479" s="219" t="s">
        <v>153</v>
      </c>
      <c r="AU479" s="219" t="s">
        <v>90</v>
      </c>
      <c r="AY479" s="16" t="s">
        <v>150</v>
      </c>
      <c r="BE479" s="220">
        <f>IF(N479="základní",J479,0)</f>
        <v>0</v>
      </c>
      <c r="BF479" s="220">
        <f>IF(N479="snížená",J479,0)</f>
        <v>0</v>
      </c>
      <c r="BG479" s="220">
        <f>IF(N479="zákl. přenesená",J479,0)</f>
        <v>0</v>
      </c>
      <c r="BH479" s="220">
        <f>IF(N479="sníž. přenesená",J479,0)</f>
        <v>0</v>
      </c>
      <c r="BI479" s="220">
        <f>IF(N479="nulová",J479,0)</f>
        <v>0</v>
      </c>
      <c r="BJ479" s="16" t="s">
        <v>21</v>
      </c>
      <c r="BK479" s="220">
        <f>ROUND(I479*H479,2)</f>
        <v>0</v>
      </c>
      <c r="BL479" s="16" t="s">
        <v>582</v>
      </c>
      <c r="BM479" s="219" t="s">
        <v>1655</v>
      </c>
    </row>
    <row r="480" s="13" customFormat="1">
      <c r="A480" s="13"/>
      <c r="B480" s="226"/>
      <c r="C480" s="227"/>
      <c r="D480" s="228" t="s">
        <v>161</v>
      </c>
      <c r="E480" s="229" t="s">
        <v>41</v>
      </c>
      <c r="F480" s="230" t="s">
        <v>198</v>
      </c>
      <c r="G480" s="227"/>
      <c r="H480" s="231">
        <v>6</v>
      </c>
      <c r="I480" s="232"/>
      <c r="J480" s="227"/>
      <c r="K480" s="227"/>
      <c r="L480" s="233"/>
      <c r="M480" s="234"/>
      <c r="N480" s="235"/>
      <c r="O480" s="235"/>
      <c r="P480" s="235"/>
      <c r="Q480" s="235"/>
      <c r="R480" s="235"/>
      <c r="S480" s="235"/>
      <c r="T480" s="23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7" t="s">
        <v>161</v>
      </c>
      <c r="AU480" s="237" t="s">
        <v>90</v>
      </c>
      <c r="AV480" s="13" t="s">
        <v>90</v>
      </c>
      <c r="AW480" s="13" t="s">
        <v>42</v>
      </c>
      <c r="AX480" s="13" t="s">
        <v>81</v>
      </c>
      <c r="AY480" s="237" t="s">
        <v>150</v>
      </c>
    </row>
    <row r="481" s="14" customFormat="1">
      <c r="A481" s="14"/>
      <c r="B481" s="238"/>
      <c r="C481" s="239"/>
      <c r="D481" s="228" t="s">
        <v>161</v>
      </c>
      <c r="E481" s="240" t="s">
        <v>41</v>
      </c>
      <c r="F481" s="241" t="s">
        <v>167</v>
      </c>
      <c r="G481" s="239"/>
      <c r="H481" s="242">
        <v>6</v>
      </c>
      <c r="I481" s="243"/>
      <c r="J481" s="239"/>
      <c r="K481" s="239"/>
      <c r="L481" s="244"/>
      <c r="M481" s="245"/>
      <c r="N481" s="246"/>
      <c r="O481" s="246"/>
      <c r="P481" s="246"/>
      <c r="Q481" s="246"/>
      <c r="R481" s="246"/>
      <c r="S481" s="246"/>
      <c r="T481" s="247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48" t="s">
        <v>161</v>
      </c>
      <c r="AU481" s="248" t="s">
        <v>90</v>
      </c>
      <c r="AV481" s="14" t="s">
        <v>157</v>
      </c>
      <c r="AW481" s="14" t="s">
        <v>42</v>
      </c>
      <c r="AX481" s="14" t="s">
        <v>21</v>
      </c>
      <c r="AY481" s="248" t="s">
        <v>150</v>
      </c>
    </row>
    <row r="482" s="2" customFormat="1" ht="16.5" customHeight="1">
      <c r="A482" s="38"/>
      <c r="B482" s="39"/>
      <c r="C482" s="207" t="s">
        <v>970</v>
      </c>
      <c r="D482" s="207" t="s">
        <v>153</v>
      </c>
      <c r="E482" s="208" t="s">
        <v>1656</v>
      </c>
      <c r="F482" s="209" t="s">
        <v>1657</v>
      </c>
      <c r="G482" s="210" t="s">
        <v>239</v>
      </c>
      <c r="H482" s="211">
        <v>6</v>
      </c>
      <c r="I482" s="212"/>
      <c r="J482" s="213">
        <f>ROUND(I482*H482,2)</f>
        <v>0</v>
      </c>
      <c r="K482" s="214"/>
      <c r="L482" s="44"/>
      <c r="M482" s="215" t="s">
        <v>41</v>
      </c>
      <c r="N482" s="216" t="s">
        <v>52</v>
      </c>
      <c r="O482" s="84"/>
      <c r="P482" s="217">
        <f>O482*H482</f>
        <v>0</v>
      </c>
      <c r="Q482" s="217">
        <v>0</v>
      </c>
      <c r="R482" s="217">
        <f>Q482*H482</f>
        <v>0</v>
      </c>
      <c r="S482" s="217">
        <v>0</v>
      </c>
      <c r="T482" s="218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19" t="s">
        <v>582</v>
      </c>
      <c r="AT482" s="219" t="s">
        <v>153</v>
      </c>
      <c r="AU482" s="219" t="s">
        <v>90</v>
      </c>
      <c r="AY482" s="16" t="s">
        <v>150</v>
      </c>
      <c r="BE482" s="220">
        <f>IF(N482="základní",J482,0)</f>
        <v>0</v>
      </c>
      <c r="BF482" s="220">
        <f>IF(N482="snížená",J482,0)</f>
        <v>0</v>
      </c>
      <c r="BG482" s="220">
        <f>IF(N482="zákl. přenesená",J482,0)</f>
        <v>0</v>
      </c>
      <c r="BH482" s="220">
        <f>IF(N482="sníž. přenesená",J482,0)</f>
        <v>0</v>
      </c>
      <c r="BI482" s="220">
        <f>IF(N482="nulová",J482,0)</f>
        <v>0</v>
      </c>
      <c r="BJ482" s="16" t="s">
        <v>21</v>
      </c>
      <c r="BK482" s="220">
        <f>ROUND(I482*H482,2)</f>
        <v>0</v>
      </c>
      <c r="BL482" s="16" t="s">
        <v>582</v>
      </c>
      <c r="BM482" s="219" t="s">
        <v>1658</v>
      </c>
    </row>
    <row r="483" s="13" customFormat="1">
      <c r="A483" s="13"/>
      <c r="B483" s="226"/>
      <c r="C483" s="227"/>
      <c r="D483" s="228" t="s">
        <v>161</v>
      </c>
      <c r="E483" s="229" t="s">
        <v>41</v>
      </c>
      <c r="F483" s="230" t="s">
        <v>198</v>
      </c>
      <c r="G483" s="227"/>
      <c r="H483" s="231">
        <v>6</v>
      </c>
      <c r="I483" s="232"/>
      <c r="J483" s="227"/>
      <c r="K483" s="227"/>
      <c r="L483" s="233"/>
      <c r="M483" s="234"/>
      <c r="N483" s="235"/>
      <c r="O483" s="235"/>
      <c r="P483" s="235"/>
      <c r="Q483" s="235"/>
      <c r="R483" s="235"/>
      <c r="S483" s="235"/>
      <c r="T483" s="23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7" t="s">
        <v>161</v>
      </c>
      <c r="AU483" s="237" t="s">
        <v>90</v>
      </c>
      <c r="AV483" s="13" t="s">
        <v>90</v>
      </c>
      <c r="AW483" s="13" t="s">
        <v>42</v>
      </c>
      <c r="AX483" s="13" t="s">
        <v>81</v>
      </c>
      <c r="AY483" s="237" t="s">
        <v>150</v>
      </c>
    </row>
    <row r="484" s="14" customFormat="1">
      <c r="A484" s="14"/>
      <c r="B484" s="238"/>
      <c r="C484" s="239"/>
      <c r="D484" s="228" t="s">
        <v>161</v>
      </c>
      <c r="E484" s="240" t="s">
        <v>41</v>
      </c>
      <c r="F484" s="241" t="s">
        <v>167</v>
      </c>
      <c r="G484" s="239"/>
      <c r="H484" s="242">
        <v>6</v>
      </c>
      <c r="I484" s="243"/>
      <c r="J484" s="239"/>
      <c r="K484" s="239"/>
      <c r="L484" s="244"/>
      <c r="M484" s="245"/>
      <c r="N484" s="246"/>
      <c r="O484" s="246"/>
      <c r="P484" s="246"/>
      <c r="Q484" s="246"/>
      <c r="R484" s="246"/>
      <c r="S484" s="246"/>
      <c r="T484" s="247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8" t="s">
        <v>161</v>
      </c>
      <c r="AU484" s="248" t="s">
        <v>90</v>
      </c>
      <c r="AV484" s="14" t="s">
        <v>157</v>
      </c>
      <c r="AW484" s="14" t="s">
        <v>42</v>
      </c>
      <c r="AX484" s="14" t="s">
        <v>21</v>
      </c>
      <c r="AY484" s="248" t="s">
        <v>150</v>
      </c>
    </row>
    <row r="485" s="12" customFormat="1" ht="22.8" customHeight="1">
      <c r="A485" s="12"/>
      <c r="B485" s="191"/>
      <c r="C485" s="192"/>
      <c r="D485" s="193" t="s">
        <v>80</v>
      </c>
      <c r="E485" s="205" t="s">
        <v>855</v>
      </c>
      <c r="F485" s="205" t="s">
        <v>1659</v>
      </c>
      <c r="G485" s="192"/>
      <c r="H485" s="192"/>
      <c r="I485" s="195"/>
      <c r="J485" s="206">
        <f>BK485</f>
        <v>0</v>
      </c>
      <c r="K485" s="192"/>
      <c r="L485" s="197"/>
      <c r="M485" s="198"/>
      <c r="N485" s="199"/>
      <c r="O485" s="199"/>
      <c r="P485" s="200">
        <f>SUM(P486:P503)</f>
        <v>0</v>
      </c>
      <c r="Q485" s="199"/>
      <c r="R485" s="200">
        <f>SUM(R486:R503)</f>
        <v>0</v>
      </c>
      <c r="S485" s="199"/>
      <c r="T485" s="201">
        <f>SUM(T486:T503)</f>
        <v>0</v>
      </c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R485" s="202" t="s">
        <v>174</v>
      </c>
      <c r="AT485" s="203" t="s">
        <v>80</v>
      </c>
      <c r="AU485" s="203" t="s">
        <v>21</v>
      </c>
      <c r="AY485" s="202" t="s">
        <v>150</v>
      </c>
      <c r="BK485" s="204">
        <f>SUM(BK486:BK503)</f>
        <v>0</v>
      </c>
    </row>
    <row r="486" s="2" customFormat="1" ht="24.15" customHeight="1">
      <c r="A486" s="38"/>
      <c r="B486" s="39"/>
      <c r="C486" s="207" t="s">
        <v>975</v>
      </c>
      <c r="D486" s="207" t="s">
        <v>153</v>
      </c>
      <c r="E486" s="208" t="s">
        <v>1660</v>
      </c>
      <c r="F486" s="209" t="s">
        <v>1661</v>
      </c>
      <c r="G486" s="210" t="s">
        <v>239</v>
      </c>
      <c r="H486" s="211">
        <v>1</v>
      </c>
      <c r="I486" s="212"/>
      <c r="J486" s="213">
        <f>ROUND(I486*H486,2)</f>
        <v>0</v>
      </c>
      <c r="K486" s="214"/>
      <c r="L486" s="44"/>
      <c r="M486" s="215" t="s">
        <v>41</v>
      </c>
      <c r="N486" s="216" t="s">
        <v>52</v>
      </c>
      <c r="O486" s="84"/>
      <c r="P486" s="217">
        <f>O486*H486</f>
        <v>0</v>
      </c>
      <c r="Q486" s="217">
        <v>0</v>
      </c>
      <c r="R486" s="217">
        <f>Q486*H486</f>
        <v>0</v>
      </c>
      <c r="S486" s="217">
        <v>0</v>
      </c>
      <c r="T486" s="218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19" t="s">
        <v>582</v>
      </c>
      <c r="AT486" s="219" t="s">
        <v>153</v>
      </c>
      <c r="AU486" s="219" t="s">
        <v>90</v>
      </c>
      <c r="AY486" s="16" t="s">
        <v>150</v>
      </c>
      <c r="BE486" s="220">
        <f>IF(N486="základní",J486,0)</f>
        <v>0</v>
      </c>
      <c r="BF486" s="220">
        <f>IF(N486="snížená",J486,0)</f>
        <v>0</v>
      </c>
      <c r="BG486" s="220">
        <f>IF(N486="zákl. přenesená",J486,0)</f>
        <v>0</v>
      </c>
      <c r="BH486" s="220">
        <f>IF(N486="sníž. přenesená",J486,0)</f>
        <v>0</v>
      </c>
      <c r="BI486" s="220">
        <f>IF(N486="nulová",J486,0)</f>
        <v>0</v>
      </c>
      <c r="BJ486" s="16" t="s">
        <v>21</v>
      </c>
      <c r="BK486" s="220">
        <f>ROUND(I486*H486,2)</f>
        <v>0</v>
      </c>
      <c r="BL486" s="16" t="s">
        <v>582</v>
      </c>
      <c r="BM486" s="219" t="s">
        <v>1662</v>
      </c>
    </row>
    <row r="487" s="13" customFormat="1">
      <c r="A487" s="13"/>
      <c r="B487" s="226"/>
      <c r="C487" s="227"/>
      <c r="D487" s="228" t="s">
        <v>161</v>
      </c>
      <c r="E487" s="229" t="s">
        <v>41</v>
      </c>
      <c r="F487" s="230" t="s">
        <v>21</v>
      </c>
      <c r="G487" s="227"/>
      <c r="H487" s="231">
        <v>1</v>
      </c>
      <c r="I487" s="232"/>
      <c r="J487" s="227"/>
      <c r="K487" s="227"/>
      <c r="L487" s="233"/>
      <c r="M487" s="234"/>
      <c r="N487" s="235"/>
      <c r="O487" s="235"/>
      <c r="P487" s="235"/>
      <c r="Q487" s="235"/>
      <c r="R487" s="235"/>
      <c r="S487" s="235"/>
      <c r="T487" s="23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7" t="s">
        <v>161</v>
      </c>
      <c r="AU487" s="237" t="s">
        <v>90</v>
      </c>
      <c r="AV487" s="13" t="s">
        <v>90</v>
      </c>
      <c r="AW487" s="13" t="s">
        <v>42</v>
      </c>
      <c r="AX487" s="13" t="s">
        <v>81</v>
      </c>
      <c r="AY487" s="237" t="s">
        <v>150</v>
      </c>
    </row>
    <row r="488" s="14" customFormat="1">
      <c r="A488" s="14"/>
      <c r="B488" s="238"/>
      <c r="C488" s="239"/>
      <c r="D488" s="228" t="s">
        <v>161</v>
      </c>
      <c r="E488" s="240" t="s">
        <v>41</v>
      </c>
      <c r="F488" s="241" t="s">
        <v>167</v>
      </c>
      <c r="G488" s="239"/>
      <c r="H488" s="242">
        <v>1</v>
      </c>
      <c r="I488" s="243"/>
      <c r="J488" s="239"/>
      <c r="K488" s="239"/>
      <c r="L488" s="244"/>
      <c r="M488" s="245"/>
      <c r="N488" s="246"/>
      <c r="O488" s="246"/>
      <c r="P488" s="246"/>
      <c r="Q488" s="246"/>
      <c r="R488" s="246"/>
      <c r="S488" s="246"/>
      <c r="T488" s="247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48" t="s">
        <v>161</v>
      </c>
      <c r="AU488" s="248" t="s">
        <v>90</v>
      </c>
      <c r="AV488" s="14" t="s">
        <v>157</v>
      </c>
      <c r="AW488" s="14" t="s">
        <v>42</v>
      </c>
      <c r="AX488" s="14" t="s">
        <v>21</v>
      </c>
      <c r="AY488" s="248" t="s">
        <v>150</v>
      </c>
    </row>
    <row r="489" s="2" customFormat="1" ht="16.5" customHeight="1">
      <c r="A489" s="38"/>
      <c r="B489" s="39"/>
      <c r="C489" s="207" t="s">
        <v>979</v>
      </c>
      <c r="D489" s="207" t="s">
        <v>153</v>
      </c>
      <c r="E489" s="208" t="s">
        <v>1663</v>
      </c>
      <c r="F489" s="209" t="s">
        <v>1664</v>
      </c>
      <c r="G489" s="210" t="s">
        <v>239</v>
      </c>
      <c r="H489" s="211">
        <v>1</v>
      </c>
      <c r="I489" s="212"/>
      <c r="J489" s="213">
        <f>ROUND(I489*H489,2)</f>
        <v>0</v>
      </c>
      <c r="K489" s="214"/>
      <c r="L489" s="44"/>
      <c r="M489" s="215" t="s">
        <v>41</v>
      </c>
      <c r="N489" s="216" t="s">
        <v>52</v>
      </c>
      <c r="O489" s="84"/>
      <c r="P489" s="217">
        <f>O489*H489</f>
        <v>0</v>
      </c>
      <c r="Q489" s="217">
        <v>0</v>
      </c>
      <c r="R489" s="217">
        <f>Q489*H489</f>
        <v>0</v>
      </c>
      <c r="S489" s="217">
        <v>0</v>
      </c>
      <c r="T489" s="218">
        <f>S489*H489</f>
        <v>0</v>
      </c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R489" s="219" t="s">
        <v>582</v>
      </c>
      <c r="AT489" s="219" t="s">
        <v>153</v>
      </c>
      <c r="AU489" s="219" t="s">
        <v>90</v>
      </c>
      <c r="AY489" s="16" t="s">
        <v>150</v>
      </c>
      <c r="BE489" s="220">
        <f>IF(N489="základní",J489,0)</f>
        <v>0</v>
      </c>
      <c r="BF489" s="220">
        <f>IF(N489="snížená",J489,0)</f>
        <v>0</v>
      </c>
      <c r="BG489" s="220">
        <f>IF(N489="zákl. přenesená",J489,0)</f>
        <v>0</v>
      </c>
      <c r="BH489" s="220">
        <f>IF(N489="sníž. přenesená",J489,0)</f>
        <v>0</v>
      </c>
      <c r="BI489" s="220">
        <f>IF(N489="nulová",J489,0)</f>
        <v>0</v>
      </c>
      <c r="BJ489" s="16" t="s">
        <v>21</v>
      </c>
      <c r="BK489" s="220">
        <f>ROUND(I489*H489,2)</f>
        <v>0</v>
      </c>
      <c r="BL489" s="16" t="s">
        <v>582</v>
      </c>
      <c r="BM489" s="219" t="s">
        <v>1665</v>
      </c>
    </row>
    <row r="490" s="13" customFormat="1">
      <c r="A490" s="13"/>
      <c r="B490" s="226"/>
      <c r="C490" s="227"/>
      <c r="D490" s="228" t="s">
        <v>161</v>
      </c>
      <c r="E490" s="229" t="s">
        <v>41</v>
      </c>
      <c r="F490" s="230" t="s">
        <v>21</v>
      </c>
      <c r="G490" s="227"/>
      <c r="H490" s="231">
        <v>1</v>
      </c>
      <c r="I490" s="232"/>
      <c r="J490" s="227"/>
      <c r="K490" s="227"/>
      <c r="L490" s="233"/>
      <c r="M490" s="234"/>
      <c r="N490" s="235"/>
      <c r="O490" s="235"/>
      <c r="P490" s="235"/>
      <c r="Q490" s="235"/>
      <c r="R490" s="235"/>
      <c r="S490" s="235"/>
      <c r="T490" s="23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37" t="s">
        <v>161</v>
      </c>
      <c r="AU490" s="237" t="s">
        <v>90</v>
      </c>
      <c r="AV490" s="13" t="s">
        <v>90</v>
      </c>
      <c r="AW490" s="13" t="s">
        <v>42</v>
      </c>
      <c r="AX490" s="13" t="s">
        <v>81</v>
      </c>
      <c r="AY490" s="237" t="s">
        <v>150</v>
      </c>
    </row>
    <row r="491" s="14" customFormat="1">
      <c r="A491" s="14"/>
      <c r="B491" s="238"/>
      <c r="C491" s="239"/>
      <c r="D491" s="228" t="s">
        <v>161</v>
      </c>
      <c r="E491" s="240" t="s">
        <v>41</v>
      </c>
      <c r="F491" s="241" t="s">
        <v>167</v>
      </c>
      <c r="G491" s="239"/>
      <c r="H491" s="242">
        <v>1</v>
      </c>
      <c r="I491" s="243"/>
      <c r="J491" s="239"/>
      <c r="K491" s="239"/>
      <c r="L491" s="244"/>
      <c r="M491" s="245"/>
      <c r="N491" s="246"/>
      <c r="O491" s="246"/>
      <c r="P491" s="246"/>
      <c r="Q491" s="246"/>
      <c r="R491" s="246"/>
      <c r="S491" s="246"/>
      <c r="T491" s="247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8" t="s">
        <v>161</v>
      </c>
      <c r="AU491" s="248" t="s">
        <v>90</v>
      </c>
      <c r="AV491" s="14" t="s">
        <v>157</v>
      </c>
      <c r="AW491" s="14" t="s">
        <v>42</v>
      </c>
      <c r="AX491" s="14" t="s">
        <v>21</v>
      </c>
      <c r="AY491" s="248" t="s">
        <v>150</v>
      </c>
    </row>
    <row r="492" s="2" customFormat="1" ht="16.5" customHeight="1">
      <c r="A492" s="38"/>
      <c r="B492" s="39"/>
      <c r="C492" s="207" t="s">
        <v>983</v>
      </c>
      <c r="D492" s="207" t="s">
        <v>153</v>
      </c>
      <c r="E492" s="208" t="s">
        <v>1666</v>
      </c>
      <c r="F492" s="209" t="s">
        <v>1667</v>
      </c>
      <c r="G492" s="210" t="s">
        <v>239</v>
      </c>
      <c r="H492" s="211">
        <v>8</v>
      </c>
      <c r="I492" s="212"/>
      <c r="J492" s="213">
        <f>ROUND(I492*H492,2)</f>
        <v>0</v>
      </c>
      <c r="K492" s="214"/>
      <c r="L492" s="44"/>
      <c r="M492" s="215" t="s">
        <v>41</v>
      </c>
      <c r="N492" s="216" t="s">
        <v>52</v>
      </c>
      <c r="O492" s="84"/>
      <c r="P492" s="217">
        <f>O492*H492</f>
        <v>0</v>
      </c>
      <c r="Q492" s="217">
        <v>0</v>
      </c>
      <c r="R492" s="217">
        <f>Q492*H492</f>
        <v>0</v>
      </c>
      <c r="S492" s="217">
        <v>0</v>
      </c>
      <c r="T492" s="218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19" t="s">
        <v>582</v>
      </c>
      <c r="AT492" s="219" t="s">
        <v>153</v>
      </c>
      <c r="AU492" s="219" t="s">
        <v>90</v>
      </c>
      <c r="AY492" s="16" t="s">
        <v>150</v>
      </c>
      <c r="BE492" s="220">
        <f>IF(N492="základní",J492,0)</f>
        <v>0</v>
      </c>
      <c r="BF492" s="220">
        <f>IF(N492="snížená",J492,0)</f>
        <v>0</v>
      </c>
      <c r="BG492" s="220">
        <f>IF(N492="zákl. přenesená",J492,0)</f>
        <v>0</v>
      </c>
      <c r="BH492" s="220">
        <f>IF(N492="sníž. přenesená",J492,0)</f>
        <v>0</v>
      </c>
      <c r="BI492" s="220">
        <f>IF(N492="nulová",J492,0)</f>
        <v>0</v>
      </c>
      <c r="BJ492" s="16" t="s">
        <v>21</v>
      </c>
      <c r="BK492" s="220">
        <f>ROUND(I492*H492,2)</f>
        <v>0</v>
      </c>
      <c r="BL492" s="16" t="s">
        <v>582</v>
      </c>
      <c r="BM492" s="219" t="s">
        <v>1668</v>
      </c>
    </row>
    <row r="493" s="13" customFormat="1">
      <c r="A493" s="13"/>
      <c r="B493" s="226"/>
      <c r="C493" s="227"/>
      <c r="D493" s="228" t="s">
        <v>161</v>
      </c>
      <c r="E493" s="229" t="s">
        <v>41</v>
      </c>
      <c r="F493" s="230" t="s">
        <v>212</v>
      </c>
      <c r="G493" s="227"/>
      <c r="H493" s="231">
        <v>8</v>
      </c>
      <c r="I493" s="232"/>
      <c r="J493" s="227"/>
      <c r="K493" s="227"/>
      <c r="L493" s="233"/>
      <c r="M493" s="234"/>
      <c r="N493" s="235"/>
      <c r="O493" s="235"/>
      <c r="P493" s="235"/>
      <c r="Q493" s="235"/>
      <c r="R493" s="235"/>
      <c r="S493" s="235"/>
      <c r="T493" s="23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7" t="s">
        <v>161</v>
      </c>
      <c r="AU493" s="237" t="s">
        <v>90</v>
      </c>
      <c r="AV493" s="13" t="s">
        <v>90</v>
      </c>
      <c r="AW493" s="13" t="s">
        <v>42</v>
      </c>
      <c r="AX493" s="13" t="s">
        <v>81</v>
      </c>
      <c r="AY493" s="237" t="s">
        <v>150</v>
      </c>
    </row>
    <row r="494" s="14" customFormat="1">
      <c r="A494" s="14"/>
      <c r="B494" s="238"/>
      <c r="C494" s="239"/>
      <c r="D494" s="228" t="s">
        <v>161</v>
      </c>
      <c r="E494" s="240" t="s">
        <v>41</v>
      </c>
      <c r="F494" s="241" t="s">
        <v>167</v>
      </c>
      <c r="G494" s="239"/>
      <c r="H494" s="242">
        <v>8</v>
      </c>
      <c r="I494" s="243"/>
      <c r="J494" s="239"/>
      <c r="K494" s="239"/>
      <c r="L494" s="244"/>
      <c r="M494" s="245"/>
      <c r="N494" s="246"/>
      <c r="O494" s="246"/>
      <c r="P494" s="246"/>
      <c r="Q494" s="246"/>
      <c r="R494" s="246"/>
      <c r="S494" s="246"/>
      <c r="T494" s="247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8" t="s">
        <v>161</v>
      </c>
      <c r="AU494" s="248" t="s">
        <v>90</v>
      </c>
      <c r="AV494" s="14" t="s">
        <v>157</v>
      </c>
      <c r="AW494" s="14" t="s">
        <v>42</v>
      </c>
      <c r="AX494" s="14" t="s">
        <v>21</v>
      </c>
      <c r="AY494" s="248" t="s">
        <v>150</v>
      </c>
    </row>
    <row r="495" s="2" customFormat="1" ht="16.5" customHeight="1">
      <c r="A495" s="38"/>
      <c r="B495" s="39"/>
      <c r="C495" s="207" t="s">
        <v>988</v>
      </c>
      <c r="D495" s="207" t="s">
        <v>153</v>
      </c>
      <c r="E495" s="208" t="s">
        <v>1669</v>
      </c>
      <c r="F495" s="209" t="s">
        <v>1670</v>
      </c>
      <c r="G495" s="210" t="s">
        <v>239</v>
      </c>
      <c r="H495" s="211">
        <v>8</v>
      </c>
      <c r="I495" s="212"/>
      <c r="J495" s="213">
        <f>ROUND(I495*H495,2)</f>
        <v>0</v>
      </c>
      <c r="K495" s="214"/>
      <c r="L495" s="44"/>
      <c r="M495" s="215" t="s">
        <v>41</v>
      </c>
      <c r="N495" s="216" t="s">
        <v>52</v>
      </c>
      <c r="O495" s="84"/>
      <c r="P495" s="217">
        <f>O495*H495</f>
        <v>0</v>
      </c>
      <c r="Q495" s="217">
        <v>0</v>
      </c>
      <c r="R495" s="217">
        <f>Q495*H495</f>
        <v>0</v>
      </c>
      <c r="S495" s="217">
        <v>0</v>
      </c>
      <c r="T495" s="218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219" t="s">
        <v>582</v>
      </c>
      <c r="AT495" s="219" t="s">
        <v>153</v>
      </c>
      <c r="AU495" s="219" t="s">
        <v>90</v>
      </c>
      <c r="AY495" s="16" t="s">
        <v>150</v>
      </c>
      <c r="BE495" s="220">
        <f>IF(N495="základní",J495,0)</f>
        <v>0</v>
      </c>
      <c r="BF495" s="220">
        <f>IF(N495="snížená",J495,0)</f>
        <v>0</v>
      </c>
      <c r="BG495" s="220">
        <f>IF(N495="zákl. přenesená",J495,0)</f>
        <v>0</v>
      </c>
      <c r="BH495" s="220">
        <f>IF(N495="sníž. přenesená",J495,0)</f>
        <v>0</v>
      </c>
      <c r="BI495" s="220">
        <f>IF(N495="nulová",J495,0)</f>
        <v>0</v>
      </c>
      <c r="BJ495" s="16" t="s">
        <v>21</v>
      </c>
      <c r="BK495" s="220">
        <f>ROUND(I495*H495,2)</f>
        <v>0</v>
      </c>
      <c r="BL495" s="16" t="s">
        <v>582</v>
      </c>
      <c r="BM495" s="219" t="s">
        <v>1671</v>
      </c>
    </row>
    <row r="496" s="13" customFormat="1">
      <c r="A496" s="13"/>
      <c r="B496" s="226"/>
      <c r="C496" s="227"/>
      <c r="D496" s="228" t="s">
        <v>161</v>
      </c>
      <c r="E496" s="229" t="s">
        <v>41</v>
      </c>
      <c r="F496" s="230" t="s">
        <v>212</v>
      </c>
      <c r="G496" s="227"/>
      <c r="H496" s="231">
        <v>8</v>
      </c>
      <c r="I496" s="232"/>
      <c r="J496" s="227"/>
      <c r="K496" s="227"/>
      <c r="L496" s="233"/>
      <c r="M496" s="234"/>
      <c r="N496" s="235"/>
      <c r="O496" s="235"/>
      <c r="P496" s="235"/>
      <c r="Q496" s="235"/>
      <c r="R496" s="235"/>
      <c r="S496" s="235"/>
      <c r="T496" s="23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7" t="s">
        <v>161</v>
      </c>
      <c r="AU496" s="237" t="s">
        <v>90</v>
      </c>
      <c r="AV496" s="13" t="s">
        <v>90</v>
      </c>
      <c r="AW496" s="13" t="s">
        <v>42</v>
      </c>
      <c r="AX496" s="13" t="s">
        <v>81</v>
      </c>
      <c r="AY496" s="237" t="s">
        <v>150</v>
      </c>
    </row>
    <row r="497" s="14" customFormat="1">
      <c r="A497" s="14"/>
      <c r="B497" s="238"/>
      <c r="C497" s="239"/>
      <c r="D497" s="228" t="s">
        <v>161</v>
      </c>
      <c r="E497" s="240" t="s">
        <v>41</v>
      </c>
      <c r="F497" s="241" t="s">
        <v>167</v>
      </c>
      <c r="G497" s="239"/>
      <c r="H497" s="242">
        <v>8</v>
      </c>
      <c r="I497" s="243"/>
      <c r="J497" s="239"/>
      <c r="K497" s="239"/>
      <c r="L497" s="244"/>
      <c r="M497" s="245"/>
      <c r="N497" s="246"/>
      <c r="O497" s="246"/>
      <c r="P497" s="246"/>
      <c r="Q497" s="246"/>
      <c r="R497" s="246"/>
      <c r="S497" s="246"/>
      <c r="T497" s="247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8" t="s">
        <v>161</v>
      </c>
      <c r="AU497" s="248" t="s">
        <v>90</v>
      </c>
      <c r="AV497" s="14" t="s">
        <v>157</v>
      </c>
      <c r="AW497" s="14" t="s">
        <v>42</v>
      </c>
      <c r="AX497" s="14" t="s">
        <v>21</v>
      </c>
      <c r="AY497" s="248" t="s">
        <v>150</v>
      </c>
    </row>
    <row r="498" s="2" customFormat="1" ht="16.5" customHeight="1">
      <c r="A498" s="38"/>
      <c r="B498" s="39"/>
      <c r="C498" s="207" t="s">
        <v>993</v>
      </c>
      <c r="D498" s="207" t="s">
        <v>153</v>
      </c>
      <c r="E498" s="208" t="s">
        <v>1672</v>
      </c>
      <c r="F498" s="209" t="s">
        <v>1673</v>
      </c>
      <c r="G498" s="210" t="s">
        <v>239</v>
      </c>
      <c r="H498" s="211">
        <v>1</v>
      </c>
      <c r="I498" s="212"/>
      <c r="J498" s="213">
        <f>ROUND(I498*H498,2)</f>
        <v>0</v>
      </c>
      <c r="K498" s="214"/>
      <c r="L498" s="44"/>
      <c r="M498" s="215" t="s">
        <v>41</v>
      </c>
      <c r="N498" s="216" t="s">
        <v>52</v>
      </c>
      <c r="O498" s="84"/>
      <c r="P498" s="217">
        <f>O498*H498</f>
        <v>0</v>
      </c>
      <c r="Q498" s="217">
        <v>0</v>
      </c>
      <c r="R498" s="217">
        <f>Q498*H498</f>
        <v>0</v>
      </c>
      <c r="S498" s="217">
        <v>0</v>
      </c>
      <c r="T498" s="218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19" t="s">
        <v>582</v>
      </c>
      <c r="AT498" s="219" t="s">
        <v>153</v>
      </c>
      <c r="AU498" s="219" t="s">
        <v>90</v>
      </c>
      <c r="AY498" s="16" t="s">
        <v>150</v>
      </c>
      <c r="BE498" s="220">
        <f>IF(N498="základní",J498,0)</f>
        <v>0</v>
      </c>
      <c r="BF498" s="220">
        <f>IF(N498="snížená",J498,0)</f>
        <v>0</v>
      </c>
      <c r="BG498" s="220">
        <f>IF(N498="zákl. přenesená",J498,0)</f>
        <v>0</v>
      </c>
      <c r="BH498" s="220">
        <f>IF(N498="sníž. přenesená",J498,0)</f>
        <v>0</v>
      </c>
      <c r="BI498" s="220">
        <f>IF(N498="nulová",J498,0)</f>
        <v>0</v>
      </c>
      <c r="BJ498" s="16" t="s">
        <v>21</v>
      </c>
      <c r="BK498" s="220">
        <f>ROUND(I498*H498,2)</f>
        <v>0</v>
      </c>
      <c r="BL498" s="16" t="s">
        <v>582</v>
      </c>
      <c r="BM498" s="219" t="s">
        <v>1674</v>
      </c>
    </row>
    <row r="499" s="13" customFormat="1">
      <c r="A499" s="13"/>
      <c r="B499" s="226"/>
      <c r="C499" s="227"/>
      <c r="D499" s="228" t="s">
        <v>161</v>
      </c>
      <c r="E499" s="229" t="s">
        <v>41</v>
      </c>
      <c r="F499" s="230" t="s">
        <v>21</v>
      </c>
      <c r="G499" s="227"/>
      <c r="H499" s="231">
        <v>1</v>
      </c>
      <c r="I499" s="232"/>
      <c r="J499" s="227"/>
      <c r="K499" s="227"/>
      <c r="L499" s="233"/>
      <c r="M499" s="234"/>
      <c r="N499" s="235"/>
      <c r="O499" s="235"/>
      <c r="P499" s="235"/>
      <c r="Q499" s="235"/>
      <c r="R499" s="235"/>
      <c r="S499" s="235"/>
      <c r="T499" s="23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7" t="s">
        <v>161</v>
      </c>
      <c r="AU499" s="237" t="s">
        <v>90</v>
      </c>
      <c r="AV499" s="13" t="s">
        <v>90</v>
      </c>
      <c r="AW499" s="13" t="s">
        <v>42</v>
      </c>
      <c r="AX499" s="13" t="s">
        <v>81</v>
      </c>
      <c r="AY499" s="237" t="s">
        <v>150</v>
      </c>
    </row>
    <row r="500" s="14" customFormat="1">
      <c r="A500" s="14"/>
      <c r="B500" s="238"/>
      <c r="C500" s="239"/>
      <c r="D500" s="228" t="s">
        <v>161</v>
      </c>
      <c r="E500" s="240" t="s">
        <v>41</v>
      </c>
      <c r="F500" s="241" t="s">
        <v>167</v>
      </c>
      <c r="G500" s="239"/>
      <c r="H500" s="242">
        <v>1</v>
      </c>
      <c r="I500" s="243"/>
      <c r="J500" s="239"/>
      <c r="K500" s="239"/>
      <c r="L500" s="244"/>
      <c r="M500" s="245"/>
      <c r="N500" s="246"/>
      <c r="O500" s="246"/>
      <c r="P500" s="246"/>
      <c r="Q500" s="246"/>
      <c r="R500" s="246"/>
      <c r="S500" s="246"/>
      <c r="T500" s="247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48" t="s">
        <v>161</v>
      </c>
      <c r="AU500" s="248" t="s">
        <v>90</v>
      </c>
      <c r="AV500" s="14" t="s">
        <v>157</v>
      </c>
      <c r="AW500" s="14" t="s">
        <v>42</v>
      </c>
      <c r="AX500" s="14" t="s">
        <v>21</v>
      </c>
      <c r="AY500" s="248" t="s">
        <v>150</v>
      </c>
    </row>
    <row r="501" s="2" customFormat="1" ht="16.5" customHeight="1">
      <c r="A501" s="38"/>
      <c r="B501" s="39"/>
      <c r="C501" s="207" t="s">
        <v>998</v>
      </c>
      <c r="D501" s="207" t="s">
        <v>153</v>
      </c>
      <c r="E501" s="208" t="s">
        <v>1675</v>
      </c>
      <c r="F501" s="209" t="s">
        <v>1676</v>
      </c>
      <c r="G501" s="210" t="s">
        <v>239</v>
      </c>
      <c r="H501" s="211">
        <v>1</v>
      </c>
      <c r="I501" s="212"/>
      <c r="J501" s="213">
        <f>ROUND(I501*H501,2)</f>
        <v>0</v>
      </c>
      <c r="K501" s="214"/>
      <c r="L501" s="44"/>
      <c r="M501" s="215" t="s">
        <v>41</v>
      </c>
      <c r="N501" s="216" t="s">
        <v>52</v>
      </c>
      <c r="O501" s="84"/>
      <c r="P501" s="217">
        <f>O501*H501</f>
        <v>0</v>
      </c>
      <c r="Q501" s="217">
        <v>0</v>
      </c>
      <c r="R501" s="217">
        <f>Q501*H501</f>
        <v>0</v>
      </c>
      <c r="S501" s="217">
        <v>0</v>
      </c>
      <c r="T501" s="218">
        <f>S501*H501</f>
        <v>0</v>
      </c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R501" s="219" t="s">
        <v>582</v>
      </c>
      <c r="AT501" s="219" t="s">
        <v>153</v>
      </c>
      <c r="AU501" s="219" t="s">
        <v>90</v>
      </c>
      <c r="AY501" s="16" t="s">
        <v>150</v>
      </c>
      <c r="BE501" s="220">
        <f>IF(N501="základní",J501,0)</f>
        <v>0</v>
      </c>
      <c r="BF501" s="220">
        <f>IF(N501="snížená",J501,0)</f>
        <v>0</v>
      </c>
      <c r="BG501" s="220">
        <f>IF(N501="zákl. přenesená",J501,0)</f>
        <v>0</v>
      </c>
      <c r="BH501" s="220">
        <f>IF(N501="sníž. přenesená",J501,0)</f>
        <v>0</v>
      </c>
      <c r="BI501" s="220">
        <f>IF(N501="nulová",J501,0)</f>
        <v>0</v>
      </c>
      <c r="BJ501" s="16" t="s">
        <v>21</v>
      </c>
      <c r="BK501" s="220">
        <f>ROUND(I501*H501,2)</f>
        <v>0</v>
      </c>
      <c r="BL501" s="16" t="s">
        <v>582</v>
      </c>
      <c r="BM501" s="219" t="s">
        <v>1677</v>
      </c>
    </row>
    <row r="502" s="13" customFormat="1">
      <c r="A502" s="13"/>
      <c r="B502" s="226"/>
      <c r="C502" s="227"/>
      <c r="D502" s="228" t="s">
        <v>161</v>
      </c>
      <c r="E502" s="229" t="s">
        <v>41</v>
      </c>
      <c r="F502" s="230" t="s">
        <v>21</v>
      </c>
      <c r="G502" s="227"/>
      <c r="H502" s="231">
        <v>1</v>
      </c>
      <c r="I502" s="232"/>
      <c r="J502" s="227"/>
      <c r="K502" s="227"/>
      <c r="L502" s="233"/>
      <c r="M502" s="234"/>
      <c r="N502" s="235"/>
      <c r="O502" s="235"/>
      <c r="P502" s="235"/>
      <c r="Q502" s="235"/>
      <c r="R502" s="235"/>
      <c r="S502" s="235"/>
      <c r="T502" s="23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37" t="s">
        <v>161</v>
      </c>
      <c r="AU502" s="237" t="s">
        <v>90</v>
      </c>
      <c r="AV502" s="13" t="s">
        <v>90</v>
      </c>
      <c r="AW502" s="13" t="s">
        <v>42</v>
      </c>
      <c r="AX502" s="13" t="s">
        <v>81</v>
      </c>
      <c r="AY502" s="237" t="s">
        <v>150</v>
      </c>
    </row>
    <row r="503" s="14" customFormat="1">
      <c r="A503" s="14"/>
      <c r="B503" s="238"/>
      <c r="C503" s="239"/>
      <c r="D503" s="228" t="s">
        <v>161</v>
      </c>
      <c r="E503" s="240" t="s">
        <v>41</v>
      </c>
      <c r="F503" s="241" t="s">
        <v>167</v>
      </c>
      <c r="G503" s="239"/>
      <c r="H503" s="242">
        <v>1</v>
      </c>
      <c r="I503" s="243"/>
      <c r="J503" s="239"/>
      <c r="K503" s="239"/>
      <c r="L503" s="244"/>
      <c r="M503" s="245"/>
      <c r="N503" s="246"/>
      <c r="O503" s="246"/>
      <c r="P503" s="246"/>
      <c r="Q503" s="246"/>
      <c r="R503" s="246"/>
      <c r="S503" s="246"/>
      <c r="T503" s="247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48" t="s">
        <v>161</v>
      </c>
      <c r="AU503" s="248" t="s">
        <v>90</v>
      </c>
      <c r="AV503" s="14" t="s">
        <v>157</v>
      </c>
      <c r="AW503" s="14" t="s">
        <v>42</v>
      </c>
      <c r="AX503" s="14" t="s">
        <v>21</v>
      </c>
      <c r="AY503" s="248" t="s">
        <v>150</v>
      </c>
    </row>
    <row r="504" s="12" customFormat="1" ht="22.8" customHeight="1">
      <c r="A504" s="12"/>
      <c r="B504" s="191"/>
      <c r="C504" s="192"/>
      <c r="D504" s="193" t="s">
        <v>80</v>
      </c>
      <c r="E504" s="205" t="s">
        <v>860</v>
      </c>
      <c r="F504" s="205" t="s">
        <v>1678</v>
      </c>
      <c r="G504" s="192"/>
      <c r="H504" s="192"/>
      <c r="I504" s="195"/>
      <c r="J504" s="206">
        <f>BK504</f>
        <v>0</v>
      </c>
      <c r="K504" s="192"/>
      <c r="L504" s="197"/>
      <c r="M504" s="198"/>
      <c r="N504" s="199"/>
      <c r="O504" s="199"/>
      <c r="P504" s="200">
        <f>SUM(P505:P522)</f>
        <v>0</v>
      </c>
      <c r="Q504" s="199"/>
      <c r="R504" s="200">
        <f>SUM(R505:R522)</f>
        <v>0</v>
      </c>
      <c r="S504" s="199"/>
      <c r="T504" s="201">
        <f>SUM(T505:T522)</f>
        <v>0</v>
      </c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R504" s="202" t="s">
        <v>174</v>
      </c>
      <c r="AT504" s="203" t="s">
        <v>80</v>
      </c>
      <c r="AU504" s="203" t="s">
        <v>21</v>
      </c>
      <c r="AY504" s="202" t="s">
        <v>150</v>
      </c>
      <c r="BK504" s="204">
        <f>SUM(BK505:BK522)</f>
        <v>0</v>
      </c>
    </row>
    <row r="505" s="2" customFormat="1" ht="16.5" customHeight="1">
      <c r="A505" s="38"/>
      <c r="B505" s="39"/>
      <c r="C505" s="207" t="s">
        <v>1003</v>
      </c>
      <c r="D505" s="207" t="s">
        <v>153</v>
      </c>
      <c r="E505" s="208" t="s">
        <v>1679</v>
      </c>
      <c r="F505" s="209" t="s">
        <v>1680</v>
      </c>
      <c r="G505" s="210" t="s">
        <v>239</v>
      </c>
      <c r="H505" s="211">
        <v>1</v>
      </c>
      <c r="I505" s="212"/>
      <c r="J505" s="213">
        <f>ROUND(I505*H505,2)</f>
        <v>0</v>
      </c>
      <c r="K505" s="214"/>
      <c r="L505" s="44"/>
      <c r="M505" s="215" t="s">
        <v>41</v>
      </c>
      <c r="N505" s="216" t="s">
        <v>52</v>
      </c>
      <c r="O505" s="84"/>
      <c r="P505" s="217">
        <f>O505*H505</f>
        <v>0</v>
      </c>
      <c r="Q505" s="217">
        <v>0</v>
      </c>
      <c r="R505" s="217">
        <f>Q505*H505</f>
        <v>0</v>
      </c>
      <c r="S505" s="217">
        <v>0</v>
      </c>
      <c r="T505" s="218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19" t="s">
        <v>582</v>
      </c>
      <c r="AT505" s="219" t="s">
        <v>153</v>
      </c>
      <c r="AU505" s="219" t="s">
        <v>90</v>
      </c>
      <c r="AY505" s="16" t="s">
        <v>150</v>
      </c>
      <c r="BE505" s="220">
        <f>IF(N505="základní",J505,0)</f>
        <v>0</v>
      </c>
      <c r="BF505" s="220">
        <f>IF(N505="snížená",J505,0)</f>
        <v>0</v>
      </c>
      <c r="BG505" s="220">
        <f>IF(N505="zákl. přenesená",J505,0)</f>
        <v>0</v>
      </c>
      <c r="BH505" s="220">
        <f>IF(N505="sníž. přenesená",J505,0)</f>
        <v>0</v>
      </c>
      <c r="BI505" s="220">
        <f>IF(N505="nulová",J505,0)</f>
        <v>0</v>
      </c>
      <c r="BJ505" s="16" t="s">
        <v>21</v>
      </c>
      <c r="BK505" s="220">
        <f>ROUND(I505*H505,2)</f>
        <v>0</v>
      </c>
      <c r="BL505" s="16" t="s">
        <v>582</v>
      </c>
      <c r="BM505" s="219" t="s">
        <v>1681</v>
      </c>
    </row>
    <row r="506" s="13" customFormat="1">
      <c r="A506" s="13"/>
      <c r="B506" s="226"/>
      <c r="C506" s="227"/>
      <c r="D506" s="228" t="s">
        <v>161</v>
      </c>
      <c r="E506" s="229" t="s">
        <v>41</v>
      </c>
      <c r="F506" s="230" t="s">
        <v>21</v>
      </c>
      <c r="G506" s="227"/>
      <c r="H506" s="231">
        <v>1</v>
      </c>
      <c r="I506" s="232"/>
      <c r="J506" s="227"/>
      <c r="K506" s="227"/>
      <c r="L506" s="233"/>
      <c r="M506" s="234"/>
      <c r="N506" s="235"/>
      <c r="O506" s="235"/>
      <c r="P506" s="235"/>
      <c r="Q506" s="235"/>
      <c r="R506" s="235"/>
      <c r="S506" s="235"/>
      <c r="T506" s="23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7" t="s">
        <v>161</v>
      </c>
      <c r="AU506" s="237" t="s">
        <v>90</v>
      </c>
      <c r="AV506" s="13" t="s">
        <v>90</v>
      </c>
      <c r="AW506" s="13" t="s">
        <v>42</v>
      </c>
      <c r="AX506" s="13" t="s">
        <v>81</v>
      </c>
      <c r="AY506" s="237" t="s">
        <v>150</v>
      </c>
    </row>
    <row r="507" s="14" customFormat="1">
      <c r="A507" s="14"/>
      <c r="B507" s="238"/>
      <c r="C507" s="239"/>
      <c r="D507" s="228" t="s">
        <v>161</v>
      </c>
      <c r="E507" s="240" t="s">
        <v>41</v>
      </c>
      <c r="F507" s="241" t="s">
        <v>167</v>
      </c>
      <c r="G507" s="239"/>
      <c r="H507" s="242">
        <v>1</v>
      </c>
      <c r="I507" s="243"/>
      <c r="J507" s="239"/>
      <c r="K507" s="239"/>
      <c r="L507" s="244"/>
      <c r="M507" s="245"/>
      <c r="N507" s="246"/>
      <c r="O507" s="246"/>
      <c r="P507" s="246"/>
      <c r="Q507" s="246"/>
      <c r="R507" s="246"/>
      <c r="S507" s="246"/>
      <c r="T507" s="247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8" t="s">
        <v>161</v>
      </c>
      <c r="AU507" s="248" t="s">
        <v>90</v>
      </c>
      <c r="AV507" s="14" t="s">
        <v>157</v>
      </c>
      <c r="AW507" s="14" t="s">
        <v>42</v>
      </c>
      <c r="AX507" s="14" t="s">
        <v>21</v>
      </c>
      <c r="AY507" s="248" t="s">
        <v>150</v>
      </c>
    </row>
    <row r="508" s="2" customFormat="1" ht="16.5" customHeight="1">
      <c r="A508" s="38"/>
      <c r="B508" s="39"/>
      <c r="C508" s="207" t="s">
        <v>1007</v>
      </c>
      <c r="D508" s="207" t="s">
        <v>153</v>
      </c>
      <c r="E508" s="208" t="s">
        <v>1682</v>
      </c>
      <c r="F508" s="209" t="s">
        <v>1683</v>
      </c>
      <c r="G508" s="210" t="s">
        <v>239</v>
      </c>
      <c r="H508" s="211">
        <v>1</v>
      </c>
      <c r="I508" s="212"/>
      <c r="J508" s="213">
        <f>ROUND(I508*H508,2)</f>
        <v>0</v>
      </c>
      <c r="K508" s="214"/>
      <c r="L508" s="44"/>
      <c r="M508" s="215" t="s">
        <v>41</v>
      </c>
      <c r="N508" s="216" t="s">
        <v>52</v>
      </c>
      <c r="O508" s="84"/>
      <c r="P508" s="217">
        <f>O508*H508</f>
        <v>0</v>
      </c>
      <c r="Q508" s="217">
        <v>0</v>
      </c>
      <c r="R508" s="217">
        <f>Q508*H508</f>
        <v>0</v>
      </c>
      <c r="S508" s="217">
        <v>0</v>
      </c>
      <c r="T508" s="218">
        <f>S508*H508</f>
        <v>0</v>
      </c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R508" s="219" t="s">
        <v>582</v>
      </c>
      <c r="AT508" s="219" t="s">
        <v>153</v>
      </c>
      <c r="AU508" s="219" t="s">
        <v>90</v>
      </c>
      <c r="AY508" s="16" t="s">
        <v>150</v>
      </c>
      <c r="BE508" s="220">
        <f>IF(N508="základní",J508,0)</f>
        <v>0</v>
      </c>
      <c r="BF508" s="220">
        <f>IF(N508="snížená",J508,0)</f>
        <v>0</v>
      </c>
      <c r="BG508" s="220">
        <f>IF(N508="zákl. přenesená",J508,0)</f>
        <v>0</v>
      </c>
      <c r="BH508" s="220">
        <f>IF(N508="sníž. přenesená",J508,0)</f>
        <v>0</v>
      </c>
      <c r="BI508" s="220">
        <f>IF(N508="nulová",J508,0)</f>
        <v>0</v>
      </c>
      <c r="BJ508" s="16" t="s">
        <v>21</v>
      </c>
      <c r="BK508" s="220">
        <f>ROUND(I508*H508,2)</f>
        <v>0</v>
      </c>
      <c r="BL508" s="16" t="s">
        <v>582</v>
      </c>
      <c r="BM508" s="219" t="s">
        <v>1684</v>
      </c>
    </row>
    <row r="509" s="13" customFormat="1">
      <c r="A509" s="13"/>
      <c r="B509" s="226"/>
      <c r="C509" s="227"/>
      <c r="D509" s="228" t="s">
        <v>161</v>
      </c>
      <c r="E509" s="229" t="s">
        <v>41</v>
      </c>
      <c r="F509" s="230" t="s">
        <v>21</v>
      </c>
      <c r="G509" s="227"/>
      <c r="H509" s="231">
        <v>1</v>
      </c>
      <c r="I509" s="232"/>
      <c r="J509" s="227"/>
      <c r="K509" s="227"/>
      <c r="L509" s="233"/>
      <c r="M509" s="234"/>
      <c r="N509" s="235"/>
      <c r="O509" s="235"/>
      <c r="P509" s="235"/>
      <c r="Q509" s="235"/>
      <c r="R509" s="235"/>
      <c r="S509" s="235"/>
      <c r="T509" s="23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7" t="s">
        <v>161</v>
      </c>
      <c r="AU509" s="237" t="s">
        <v>90</v>
      </c>
      <c r="AV509" s="13" t="s">
        <v>90</v>
      </c>
      <c r="AW509" s="13" t="s">
        <v>42</v>
      </c>
      <c r="AX509" s="13" t="s">
        <v>81</v>
      </c>
      <c r="AY509" s="237" t="s">
        <v>150</v>
      </c>
    </row>
    <row r="510" s="14" customFormat="1">
      <c r="A510" s="14"/>
      <c r="B510" s="238"/>
      <c r="C510" s="239"/>
      <c r="D510" s="228" t="s">
        <v>161</v>
      </c>
      <c r="E510" s="240" t="s">
        <v>41</v>
      </c>
      <c r="F510" s="241" t="s">
        <v>167</v>
      </c>
      <c r="G510" s="239"/>
      <c r="H510" s="242">
        <v>1</v>
      </c>
      <c r="I510" s="243"/>
      <c r="J510" s="239"/>
      <c r="K510" s="239"/>
      <c r="L510" s="244"/>
      <c r="M510" s="245"/>
      <c r="N510" s="246"/>
      <c r="O510" s="246"/>
      <c r="P510" s="246"/>
      <c r="Q510" s="246"/>
      <c r="R510" s="246"/>
      <c r="S510" s="246"/>
      <c r="T510" s="247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8" t="s">
        <v>161</v>
      </c>
      <c r="AU510" s="248" t="s">
        <v>90</v>
      </c>
      <c r="AV510" s="14" t="s">
        <v>157</v>
      </c>
      <c r="AW510" s="14" t="s">
        <v>42</v>
      </c>
      <c r="AX510" s="14" t="s">
        <v>21</v>
      </c>
      <c r="AY510" s="248" t="s">
        <v>150</v>
      </c>
    </row>
    <row r="511" s="2" customFormat="1" ht="16.5" customHeight="1">
      <c r="A511" s="38"/>
      <c r="B511" s="39"/>
      <c r="C511" s="207" t="s">
        <v>1011</v>
      </c>
      <c r="D511" s="207" t="s">
        <v>153</v>
      </c>
      <c r="E511" s="208" t="s">
        <v>1685</v>
      </c>
      <c r="F511" s="209" t="s">
        <v>1686</v>
      </c>
      <c r="G511" s="210" t="s">
        <v>239</v>
      </c>
      <c r="H511" s="211">
        <v>2</v>
      </c>
      <c r="I511" s="212"/>
      <c r="J511" s="213">
        <f>ROUND(I511*H511,2)</f>
        <v>0</v>
      </c>
      <c r="K511" s="214"/>
      <c r="L511" s="44"/>
      <c r="M511" s="215" t="s">
        <v>41</v>
      </c>
      <c r="N511" s="216" t="s">
        <v>52</v>
      </c>
      <c r="O511" s="84"/>
      <c r="P511" s="217">
        <f>O511*H511</f>
        <v>0</v>
      </c>
      <c r="Q511" s="217">
        <v>0</v>
      </c>
      <c r="R511" s="217">
        <f>Q511*H511</f>
        <v>0</v>
      </c>
      <c r="S511" s="217">
        <v>0</v>
      </c>
      <c r="T511" s="218">
        <f>S511*H511</f>
        <v>0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219" t="s">
        <v>582</v>
      </c>
      <c r="AT511" s="219" t="s">
        <v>153</v>
      </c>
      <c r="AU511" s="219" t="s">
        <v>90</v>
      </c>
      <c r="AY511" s="16" t="s">
        <v>150</v>
      </c>
      <c r="BE511" s="220">
        <f>IF(N511="základní",J511,0)</f>
        <v>0</v>
      </c>
      <c r="BF511" s="220">
        <f>IF(N511="snížená",J511,0)</f>
        <v>0</v>
      </c>
      <c r="BG511" s="220">
        <f>IF(N511="zákl. přenesená",J511,0)</f>
        <v>0</v>
      </c>
      <c r="BH511" s="220">
        <f>IF(N511="sníž. přenesená",J511,0)</f>
        <v>0</v>
      </c>
      <c r="BI511" s="220">
        <f>IF(N511="nulová",J511,0)</f>
        <v>0</v>
      </c>
      <c r="BJ511" s="16" t="s">
        <v>21</v>
      </c>
      <c r="BK511" s="220">
        <f>ROUND(I511*H511,2)</f>
        <v>0</v>
      </c>
      <c r="BL511" s="16" t="s">
        <v>582</v>
      </c>
      <c r="BM511" s="219" t="s">
        <v>1687</v>
      </c>
    </row>
    <row r="512" s="13" customFormat="1">
      <c r="A512" s="13"/>
      <c r="B512" s="226"/>
      <c r="C512" s="227"/>
      <c r="D512" s="228" t="s">
        <v>161</v>
      </c>
      <c r="E512" s="229" t="s">
        <v>41</v>
      </c>
      <c r="F512" s="230" t="s">
        <v>90</v>
      </c>
      <c r="G512" s="227"/>
      <c r="H512" s="231">
        <v>2</v>
      </c>
      <c r="I512" s="232"/>
      <c r="J512" s="227"/>
      <c r="K512" s="227"/>
      <c r="L512" s="233"/>
      <c r="M512" s="234"/>
      <c r="N512" s="235"/>
      <c r="O512" s="235"/>
      <c r="P512" s="235"/>
      <c r="Q512" s="235"/>
      <c r="R512" s="235"/>
      <c r="S512" s="235"/>
      <c r="T512" s="23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7" t="s">
        <v>161</v>
      </c>
      <c r="AU512" s="237" t="s">
        <v>90</v>
      </c>
      <c r="AV512" s="13" t="s">
        <v>90</v>
      </c>
      <c r="AW512" s="13" t="s">
        <v>42</v>
      </c>
      <c r="AX512" s="13" t="s">
        <v>81</v>
      </c>
      <c r="AY512" s="237" t="s">
        <v>150</v>
      </c>
    </row>
    <row r="513" s="14" customFormat="1">
      <c r="A513" s="14"/>
      <c r="B513" s="238"/>
      <c r="C513" s="239"/>
      <c r="D513" s="228" t="s">
        <v>161</v>
      </c>
      <c r="E513" s="240" t="s">
        <v>41</v>
      </c>
      <c r="F513" s="241" t="s">
        <v>167</v>
      </c>
      <c r="G513" s="239"/>
      <c r="H513" s="242">
        <v>2</v>
      </c>
      <c r="I513" s="243"/>
      <c r="J513" s="239"/>
      <c r="K513" s="239"/>
      <c r="L513" s="244"/>
      <c r="M513" s="245"/>
      <c r="N513" s="246"/>
      <c r="O513" s="246"/>
      <c r="P513" s="246"/>
      <c r="Q513" s="246"/>
      <c r="R513" s="246"/>
      <c r="S513" s="246"/>
      <c r="T513" s="247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8" t="s">
        <v>161</v>
      </c>
      <c r="AU513" s="248" t="s">
        <v>90</v>
      </c>
      <c r="AV513" s="14" t="s">
        <v>157</v>
      </c>
      <c r="AW513" s="14" t="s">
        <v>42</v>
      </c>
      <c r="AX513" s="14" t="s">
        <v>21</v>
      </c>
      <c r="AY513" s="248" t="s">
        <v>150</v>
      </c>
    </row>
    <row r="514" s="2" customFormat="1" ht="16.5" customHeight="1">
      <c r="A514" s="38"/>
      <c r="B514" s="39"/>
      <c r="C514" s="207" t="s">
        <v>1015</v>
      </c>
      <c r="D514" s="207" t="s">
        <v>153</v>
      </c>
      <c r="E514" s="208" t="s">
        <v>1688</v>
      </c>
      <c r="F514" s="209" t="s">
        <v>1689</v>
      </c>
      <c r="G514" s="210" t="s">
        <v>239</v>
      </c>
      <c r="H514" s="211">
        <v>14</v>
      </c>
      <c r="I514" s="212"/>
      <c r="J514" s="213">
        <f>ROUND(I514*H514,2)</f>
        <v>0</v>
      </c>
      <c r="K514" s="214"/>
      <c r="L514" s="44"/>
      <c r="M514" s="215" t="s">
        <v>41</v>
      </c>
      <c r="N514" s="216" t="s">
        <v>52</v>
      </c>
      <c r="O514" s="84"/>
      <c r="P514" s="217">
        <f>O514*H514</f>
        <v>0</v>
      </c>
      <c r="Q514" s="217">
        <v>0</v>
      </c>
      <c r="R514" s="217">
        <f>Q514*H514</f>
        <v>0</v>
      </c>
      <c r="S514" s="217">
        <v>0</v>
      </c>
      <c r="T514" s="218">
        <f>S514*H514</f>
        <v>0</v>
      </c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R514" s="219" t="s">
        <v>582</v>
      </c>
      <c r="AT514" s="219" t="s">
        <v>153</v>
      </c>
      <c r="AU514" s="219" t="s">
        <v>90</v>
      </c>
      <c r="AY514" s="16" t="s">
        <v>150</v>
      </c>
      <c r="BE514" s="220">
        <f>IF(N514="základní",J514,0)</f>
        <v>0</v>
      </c>
      <c r="BF514" s="220">
        <f>IF(N514="snížená",J514,0)</f>
        <v>0</v>
      </c>
      <c r="BG514" s="220">
        <f>IF(N514="zákl. přenesená",J514,0)</f>
        <v>0</v>
      </c>
      <c r="BH514" s="220">
        <f>IF(N514="sníž. přenesená",J514,0)</f>
        <v>0</v>
      </c>
      <c r="BI514" s="220">
        <f>IF(N514="nulová",J514,0)</f>
        <v>0</v>
      </c>
      <c r="BJ514" s="16" t="s">
        <v>21</v>
      </c>
      <c r="BK514" s="220">
        <f>ROUND(I514*H514,2)</f>
        <v>0</v>
      </c>
      <c r="BL514" s="16" t="s">
        <v>582</v>
      </c>
      <c r="BM514" s="219" t="s">
        <v>1690</v>
      </c>
    </row>
    <row r="515" s="13" customFormat="1">
      <c r="A515" s="13"/>
      <c r="B515" s="226"/>
      <c r="C515" s="227"/>
      <c r="D515" s="228" t="s">
        <v>161</v>
      </c>
      <c r="E515" s="229" t="s">
        <v>41</v>
      </c>
      <c r="F515" s="230" t="s">
        <v>249</v>
      </c>
      <c r="G515" s="227"/>
      <c r="H515" s="231">
        <v>14</v>
      </c>
      <c r="I515" s="232"/>
      <c r="J515" s="227"/>
      <c r="K515" s="227"/>
      <c r="L515" s="233"/>
      <c r="M515" s="234"/>
      <c r="N515" s="235"/>
      <c r="O515" s="235"/>
      <c r="P515" s="235"/>
      <c r="Q515" s="235"/>
      <c r="R515" s="235"/>
      <c r="S515" s="235"/>
      <c r="T515" s="23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37" t="s">
        <v>161</v>
      </c>
      <c r="AU515" s="237" t="s">
        <v>90</v>
      </c>
      <c r="AV515" s="13" t="s">
        <v>90</v>
      </c>
      <c r="AW515" s="13" t="s">
        <v>42</v>
      </c>
      <c r="AX515" s="13" t="s">
        <v>81</v>
      </c>
      <c r="AY515" s="237" t="s">
        <v>150</v>
      </c>
    </row>
    <row r="516" s="14" customFormat="1">
      <c r="A516" s="14"/>
      <c r="B516" s="238"/>
      <c r="C516" s="239"/>
      <c r="D516" s="228" t="s">
        <v>161</v>
      </c>
      <c r="E516" s="240" t="s">
        <v>41</v>
      </c>
      <c r="F516" s="241" t="s">
        <v>167</v>
      </c>
      <c r="G516" s="239"/>
      <c r="H516" s="242">
        <v>14</v>
      </c>
      <c r="I516" s="243"/>
      <c r="J516" s="239"/>
      <c r="K516" s="239"/>
      <c r="L516" s="244"/>
      <c r="M516" s="245"/>
      <c r="N516" s="246"/>
      <c r="O516" s="246"/>
      <c r="P516" s="246"/>
      <c r="Q516" s="246"/>
      <c r="R516" s="246"/>
      <c r="S516" s="246"/>
      <c r="T516" s="247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8" t="s">
        <v>161</v>
      </c>
      <c r="AU516" s="248" t="s">
        <v>90</v>
      </c>
      <c r="AV516" s="14" t="s">
        <v>157</v>
      </c>
      <c r="AW516" s="14" t="s">
        <v>42</v>
      </c>
      <c r="AX516" s="14" t="s">
        <v>21</v>
      </c>
      <c r="AY516" s="248" t="s">
        <v>150</v>
      </c>
    </row>
    <row r="517" s="2" customFormat="1" ht="16.5" customHeight="1">
      <c r="A517" s="38"/>
      <c r="B517" s="39"/>
      <c r="C517" s="207" t="s">
        <v>1021</v>
      </c>
      <c r="D517" s="207" t="s">
        <v>153</v>
      </c>
      <c r="E517" s="208" t="s">
        <v>1691</v>
      </c>
      <c r="F517" s="209" t="s">
        <v>1692</v>
      </c>
      <c r="G517" s="210" t="s">
        <v>239</v>
      </c>
      <c r="H517" s="211">
        <v>22</v>
      </c>
      <c r="I517" s="212"/>
      <c r="J517" s="213">
        <f>ROUND(I517*H517,2)</f>
        <v>0</v>
      </c>
      <c r="K517" s="214"/>
      <c r="L517" s="44"/>
      <c r="M517" s="215" t="s">
        <v>41</v>
      </c>
      <c r="N517" s="216" t="s">
        <v>52</v>
      </c>
      <c r="O517" s="84"/>
      <c r="P517" s="217">
        <f>O517*H517</f>
        <v>0</v>
      </c>
      <c r="Q517" s="217">
        <v>0</v>
      </c>
      <c r="R517" s="217">
        <f>Q517*H517</f>
        <v>0</v>
      </c>
      <c r="S517" s="217">
        <v>0</v>
      </c>
      <c r="T517" s="218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19" t="s">
        <v>582</v>
      </c>
      <c r="AT517" s="219" t="s">
        <v>153</v>
      </c>
      <c r="AU517" s="219" t="s">
        <v>90</v>
      </c>
      <c r="AY517" s="16" t="s">
        <v>150</v>
      </c>
      <c r="BE517" s="220">
        <f>IF(N517="základní",J517,0)</f>
        <v>0</v>
      </c>
      <c r="BF517" s="220">
        <f>IF(N517="snížená",J517,0)</f>
        <v>0</v>
      </c>
      <c r="BG517" s="220">
        <f>IF(N517="zákl. přenesená",J517,0)</f>
        <v>0</v>
      </c>
      <c r="BH517" s="220">
        <f>IF(N517="sníž. přenesená",J517,0)</f>
        <v>0</v>
      </c>
      <c r="BI517" s="220">
        <f>IF(N517="nulová",J517,0)</f>
        <v>0</v>
      </c>
      <c r="BJ517" s="16" t="s">
        <v>21</v>
      </c>
      <c r="BK517" s="220">
        <f>ROUND(I517*H517,2)</f>
        <v>0</v>
      </c>
      <c r="BL517" s="16" t="s">
        <v>582</v>
      </c>
      <c r="BM517" s="219" t="s">
        <v>1693</v>
      </c>
    </row>
    <row r="518" s="13" customFormat="1">
      <c r="A518" s="13"/>
      <c r="B518" s="226"/>
      <c r="C518" s="227"/>
      <c r="D518" s="228" t="s">
        <v>161</v>
      </c>
      <c r="E518" s="229" t="s">
        <v>41</v>
      </c>
      <c r="F518" s="230" t="s">
        <v>318</v>
      </c>
      <c r="G518" s="227"/>
      <c r="H518" s="231">
        <v>22</v>
      </c>
      <c r="I518" s="232"/>
      <c r="J518" s="227"/>
      <c r="K518" s="227"/>
      <c r="L518" s="233"/>
      <c r="M518" s="234"/>
      <c r="N518" s="235"/>
      <c r="O518" s="235"/>
      <c r="P518" s="235"/>
      <c r="Q518" s="235"/>
      <c r="R518" s="235"/>
      <c r="S518" s="235"/>
      <c r="T518" s="23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37" t="s">
        <v>161</v>
      </c>
      <c r="AU518" s="237" t="s">
        <v>90</v>
      </c>
      <c r="AV518" s="13" t="s">
        <v>90</v>
      </c>
      <c r="AW518" s="13" t="s">
        <v>42</v>
      </c>
      <c r="AX518" s="13" t="s">
        <v>81</v>
      </c>
      <c r="AY518" s="237" t="s">
        <v>150</v>
      </c>
    </row>
    <row r="519" s="14" customFormat="1">
      <c r="A519" s="14"/>
      <c r="B519" s="238"/>
      <c r="C519" s="239"/>
      <c r="D519" s="228" t="s">
        <v>161</v>
      </c>
      <c r="E519" s="240" t="s">
        <v>41</v>
      </c>
      <c r="F519" s="241" t="s">
        <v>167</v>
      </c>
      <c r="G519" s="239"/>
      <c r="H519" s="242">
        <v>22</v>
      </c>
      <c r="I519" s="243"/>
      <c r="J519" s="239"/>
      <c r="K519" s="239"/>
      <c r="L519" s="244"/>
      <c r="M519" s="245"/>
      <c r="N519" s="246"/>
      <c r="O519" s="246"/>
      <c r="P519" s="246"/>
      <c r="Q519" s="246"/>
      <c r="R519" s="246"/>
      <c r="S519" s="246"/>
      <c r="T519" s="247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48" t="s">
        <v>161</v>
      </c>
      <c r="AU519" s="248" t="s">
        <v>90</v>
      </c>
      <c r="AV519" s="14" t="s">
        <v>157</v>
      </c>
      <c r="AW519" s="14" t="s">
        <v>42</v>
      </c>
      <c r="AX519" s="14" t="s">
        <v>21</v>
      </c>
      <c r="AY519" s="248" t="s">
        <v>150</v>
      </c>
    </row>
    <row r="520" s="2" customFormat="1" ht="16.5" customHeight="1">
      <c r="A520" s="38"/>
      <c r="B520" s="39"/>
      <c r="C520" s="207" t="s">
        <v>1025</v>
      </c>
      <c r="D520" s="207" t="s">
        <v>153</v>
      </c>
      <c r="E520" s="208" t="s">
        <v>1694</v>
      </c>
      <c r="F520" s="209" t="s">
        <v>1695</v>
      </c>
      <c r="G520" s="210" t="s">
        <v>239</v>
      </c>
      <c r="H520" s="211">
        <v>1</v>
      </c>
      <c r="I520" s="212"/>
      <c r="J520" s="213">
        <f>ROUND(I520*H520,2)</f>
        <v>0</v>
      </c>
      <c r="K520" s="214"/>
      <c r="L520" s="44"/>
      <c r="M520" s="215" t="s">
        <v>41</v>
      </c>
      <c r="N520" s="216" t="s">
        <v>52</v>
      </c>
      <c r="O520" s="84"/>
      <c r="P520" s="217">
        <f>O520*H520</f>
        <v>0</v>
      </c>
      <c r="Q520" s="217">
        <v>0</v>
      </c>
      <c r="R520" s="217">
        <f>Q520*H520</f>
        <v>0</v>
      </c>
      <c r="S520" s="217">
        <v>0</v>
      </c>
      <c r="T520" s="218">
        <f>S520*H520</f>
        <v>0</v>
      </c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R520" s="219" t="s">
        <v>582</v>
      </c>
      <c r="AT520" s="219" t="s">
        <v>153</v>
      </c>
      <c r="AU520" s="219" t="s">
        <v>90</v>
      </c>
      <c r="AY520" s="16" t="s">
        <v>150</v>
      </c>
      <c r="BE520" s="220">
        <f>IF(N520="základní",J520,0)</f>
        <v>0</v>
      </c>
      <c r="BF520" s="220">
        <f>IF(N520="snížená",J520,0)</f>
        <v>0</v>
      </c>
      <c r="BG520" s="220">
        <f>IF(N520="zákl. přenesená",J520,0)</f>
        <v>0</v>
      </c>
      <c r="BH520" s="220">
        <f>IF(N520="sníž. přenesená",J520,0)</f>
        <v>0</v>
      </c>
      <c r="BI520" s="220">
        <f>IF(N520="nulová",J520,0)</f>
        <v>0</v>
      </c>
      <c r="BJ520" s="16" t="s">
        <v>21</v>
      </c>
      <c r="BK520" s="220">
        <f>ROUND(I520*H520,2)</f>
        <v>0</v>
      </c>
      <c r="BL520" s="16" t="s">
        <v>582</v>
      </c>
      <c r="BM520" s="219" t="s">
        <v>1696</v>
      </c>
    </row>
    <row r="521" s="13" customFormat="1">
      <c r="A521" s="13"/>
      <c r="B521" s="226"/>
      <c r="C521" s="227"/>
      <c r="D521" s="228" t="s">
        <v>161</v>
      </c>
      <c r="E521" s="229" t="s">
        <v>41</v>
      </c>
      <c r="F521" s="230" t="s">
        <v>21</v>
      </c>
      <c r="G521" s="227"/>
      <c r="H521" s="231">
        <v>1</v>
      </c>
      <c r="I521" s="232"/>
      <c r="J521" s="227"/>
      <c r="K521" s="227"/>
      <c r="L521" s="233"/>
      <c r="M521" s="234"/>
      <c r="N521" s="235"/>
      <c r="O521" s="235"/>
      <c r="P521" s="235"/>
      <c r="Q521" s="235"/>
      <c r="R521" s="235"/>
      <c r="S521" s="235"/>
      <c r="T521" s="23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37" t="s">
        <v>161</v>
      </c>
      <c r="AU521" s="237" t="s">
        <v>90</v>
      </c>
      <c r="AV521" s="13" t="s">
        <v>90</v>
      </c>
      <c r="AW521" s="13" t="s">
        <v>42</v>
      </c>
      <c r="AX521" s="13" t="s">
        <v>81</v>
      </c>
      <c r="AY521" s="237" t="s">
        <v>150</v>
      </c>
    </row>
    <row r="522" s="14" customFormat="1">
      <c r="A522" s="14"/>
      <c r="B522" s="238"/>
      <c r="C522" s="239"/>
      <c r="D522" s="228" t="s">
        <v>161</v>
      </c>
      <c r="E522" s="240" t="s">
        <v>41</v>
      </c>
      <c r="F522" s="241" t="s">
        <v>167</v>
      </c>
      <c r="G522" s="239"/>
      <c r="H522" s="242">
        <v>1</v>
      </c>
      <c r="I522" s="243"/>
      <c r="J522" s="239"/>
      <c r="K522" s="239"/>
      <c r="L522" s="244"/>
      <c r="M522" s="245"/>
      <c r="N522" s="246"/>
      <c r="O522" s="246"/>
      <c r="P522" s="246"/>
      <c r="Q522" s="246"/>
      <c r="R522" s="246"/>
      <c r="S522" s="246"/>
      <c r="T522" s="247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48" t="s">
        <v>161</v>
      </c>
      <c r="AU522" s="248" t="s">
        <v>90</v>
      </c>
      <c r="AV522" s="14" t="s">
        <v>157</v>
      </c>
      <c r="AW522" s="14" t="s">
        <v>42</v>
      </c>
      <c r="AX522" s="14" t="s">
        <v>21</v>
      </c>
      <c r="AY522" s="248" t="s">
        <v>150</v>
      </c>
    </row>
    <row r="523" s="12" customFormat="1" ht="22.8" customHeight="1">
      <c r="A523" s="12"/>
      <c r="B523" s="191"/>
      <c r="C523" s="192"/>
      <c r="D523" s="193" t="s">
        <v>80</v>
      </c>
      <c r="E523" s="205" t="s">
        <v>866</v>
      </c>
      <c r="F523" s="205" t="s">
        <v>1697</v>
      </c>
      <c r="G523" s="192"/>
      <c r="H523" s="192"/>
      <c r="I523" s="195"/>
      <c r="J523" s="206">
        <f>BK523</f>
        <v>0</v>
      </c>
      <c r="K523" s="192"/>
      <c r="L523" s="197"/>
      <c r="M523" s="198"/>
      <c r="N523" s="199"/>
      <c r="O523" s="199"/>
      <c r="P523" s="200">
        <f>SUM(P524:P526)</f>
        <v>0</v>
      </c>
      <c r="Q523" s="199"/>
      <c r="R523" s="200">
        <f>SUM(R524:R526)</f>
        <v>0</v>
      </c>
      <c r="S523" s="199"/>
      <c r="T523" s="201">
        <f>SUM(T524:T526)</f>
        <v>0</v>
      </c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R523" s="202" t="s">
        <v>174</v>
      </c>
      <c r="AT523" s="203" t="s">
        <v>80</v>
      </c>
      <c r="AU523" s="203" t="s">
        <v>21</v>
      </c>
      <c r="AY523" s="202" t="s">
        <v>150</v>
      </c>
      <c r="BK523" s="204">
        <f>SUM(BK524:BK526)</f>
        <v>0</v>
      </c>
    </row>
    <row r="524" s="2" customFormat="1" ht="16.5" customHeight="1">
      <c r="A524" s="38"/>
      <c r="B524" s="39"/>
      <c r="C524" s="207" t="s">
        <v>1033</v>
      </c>
      <c r="D524" s="207" t="s">
        <v>153</v>
      </c>
      <c r="E524" s="208" t="s">
        <v>1698</v>
      </c>
      <c r="F524" s="209" t="s">
        <v>1699</v>
      </c>
      <c r="G524" s="210" t="s">
        <v>239</v>
      </c>
      <c r="H524" s="211">
        <v>1</v>
      </c>
      <c r="I524" s="212"/>
      <c r="J524" s="213">
        <f>ROUND(I524*H524,2)</f>
        <v>0</v>
      </c>
      <c r="K524" s="214"/>
      <c r="L524" s="44"/>
      <c r="M524" s="215" t="s">
        <v>41</v>
      </c>
      <c r="N524" s="216" t="s">
        <v>52</v>
      </c>
      <c r="O524" s="84"/>
      <c r="P524" s="217">
        <f>O524*H524</f>
        <v>0</v>
      </c>
      <c r="Q524" s="217">
        <v>0</v>
      </c>
      <c r="R524" s="217">
        <f>Q524*H524</f>
        <v>0</v>
      </c>
      <c r="S524" s="217">
        <v>0</v>
      </c>
      <c r="T524" s="218">
        <f>S524*H524</f>
        <v>0</v>
      </c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R524" s="219" t="s">
        <v>582</v>
      </c>
      <c r="AT524" s="219" t="s">
        <v>153</v>
      </c>
      <c r="AU524" s="219" t="s">
        <v>90</v>
      </c>
      <c r="AY524" s="16" t="s">
        <v>150</v>
      </c>
      <c r="BE524" s="220">
        <f>IF(N524="základní",J524,0)</f>
        <v>0</v>
      </c>
      <c r="BF524" s="220">
        <f>IF(N524="snížená",J524,0)</f>
        <v>0</v>
      </c>
      <c r="BG524" s="220">
        <f>IF(N524="zákl. přenesená",J524,0)</f>
        <v>0</v>
      </c>
      <c r="BH524" s="220">
        <f>IF(N524="sníž. přenesená",J524,0)</f>
        <v>0</v>
      </c>
      <c r="BI524" s="220">
        <f>IF(N524="nulová",J524,0)</f>
        <v>0</v>
      </c>
      <c r="BJ524" s="16" t="s">
        <v>21</v>
      </c>
      <c r="BK524" s="220">
        <f>ROUND(I524*H524,2)</f>
        <v>0</v>
      </c>
      <c r="BL524" s="16" t="s">
        <v>582</v>
      </c>
      <c r="BM524" s="219" t="s">
        <v>1700</v>
      </c>
    </row>
    <row r="525" s="13" customFormat="1">
      <c r="A525" s="13"/>
      <c r="B525" s="226"/>
      <c r="C525" s="227"/>
      <c r="D525" s="228" t="s">
        <v>161</v>
      </c>
      <c r="E525" s="229" t="s">
        <v>41</v>
      </c>
      <c r="F525" s="230" t="s">
        <v>21</v>
      </c>
      <c r="G525" s="227"/>
      <c r="H525" s="231">
        <v>1</v>
      </c>
      <c r="I525" s="232"/>
      <c r="J525" s="227"/>
      <c r="K525" s="227"/>
      <c r="L525" s="233"/>
      <c r="M525" s="234"/>
      <c r="N525" s="235"/>
      <c r="O525" s="235"/>
      <c r="P525" s="235"/>
      <c r="Q525" s="235"/>
      <c r="R525" s="235"/>
      <c r="S525" s="235"/>
      <c r="T525" s="23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7" t="s">
        <v>161</v>
      </c>
      <c r="AU525" s="237" t="s">
        <v>90</v>
      </c>
      <c r="AV525" s="13" t="s">
        <v>90</v>
      </c>
      <c r="AW525" s="13" t="s">
        <v>42</v>
      </c>
      <c r="AX525" s="13" t="s">
        <v>81</v>
      </c>
      <c r="AY525" s="237" t="s">
        <v>150</v>
      </c>
    </row>
    <row r="526" s="14" customFormat="1">
      <c r="A526" s="14"/>
      <c r="B526" s="238"/>
      <c r="C526" s="239"/>
      <c r="D526" s="228" t="s">
        <v>161</v>
      </c>
      <c r="E526" s="240" t="s">
        <v>41</v>
      </c>
      <c r="F526" s="241" t="s">
        <v>167</v>
      </c>
      <c r="G526" s="239"/>
      <c r="H526" s="242">
        <v>1</v>
      </c>
      <c r="I526" s="243"/>
      <c r="J526" s="239"/>
      <c r="K526" s="239"/>
      <c r="L526" s="244"/>
      <c r="M526" s="266"/>
      <c r="N526" s="267"/>
      <c r="O526" s="267"/>
      <c r="P526" s="267"/>
      <c r="Q526" s="267"/>
      <c r="R526" s="267"/>
      <c r="S526" s="267"/>
      <c r="T526" s="268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48" t="s">
        <v>161</v>
      </c>
      <c r="AU526" s="248" t="s">
        <v>90</v>
      </c>
      <c r="AV526" s="14" t="s">
        <v>157</v>
      </c>
      <c r="AW526" s="14" t="s">
        <v>42</v>
      </c>
      <c r="AX526" s="14" t="s">
        <v>21</v>
      </c>
      <c r="AY526" s="248" t="s">
        <v>150</v>
      </c>
    </row>
    <row r="527" s="2" customFormat="1" ht="6.96" customHeight="1">
      <c r="A527" s="38"/>
      <c r="B527" s="59"/>
      <c r="C527" s="60"/>
      <c r="D527" s="60"/>
      <c r="E527" s="60"/>
      <c r="F527" s="60"/>
      <c r="G527" s="60"/>
      <c r="H527" s="60"/>
      <c r="I527" s="60"/>
      <c r="J527" s="60"/>
      <c r="K527" s="60"/>
      <c r="L527" s="44"/>
      <c r="M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</row>
  </sheetData>
  <sheetProtection sheet="1" autoFilter="0" formatColumns="0" formatRows="0" objects="1" scenarios="1" spinCount="100000" saltValue="QFCZlJF70oDN7/b3lILDj0PzcX5AMoNqdEQqL3WvM/IUuHojrZaV2TtqiObrox8P1LUrS38fKNTIrMDNzkhDDg==" hashValue="H2cYsaPf7Kzx+KFdc21awuWBsfHdS5h8lOInL1i5pch5BTr1Q+G+qSLz23UnTUANy6tNDR+g1hvEMKJTvGOw+w==" algorithmName="SHA-512" password="CC35"/>
  <autoFilter ref="C88:K526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9"/>
      <c r="AT3" s="16" t="s">
        <v>90</v>
      </c>
    </row>
    <row r="4" s="1" customFormat="1" ht="24.96" customHeight="1">
      <c r="B4" s="19"/>
      <c r="D4" s="130" t="s">
        <v>106</v>
      </c>
      <c r="L4" s="19"/>
      <c r="M4" s="131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2" t="s">
        <v>16</v>
      </c>
      <c r="L6" s="19"/>
    </row>
    <row r="7" s="1" customFormat="1" ht="26.25" customHeight="1">
      <c r="B7" s="19"/>
      <c r="E7" s="133" t="str">
        <f>'Rekapitulace stavby'!K6</f>
        <v>Stavební úpravy objektu č.p. 52 ve Vysočanech - ostatní prostory (ÚRS 2021 02)</v>
      </c>
      <c r="F7" s="132"/>
      <c r="G7" s="132"/>
      <c r="H7" s="132"/>
      <c r="L7" s="19"/>
    </row>
    <row r="8" s="2" customFormat="1" ht="12" customHeight="1">
      <c r="A8" s="38"/>
      <c r="B8" s="44"/>
      <c r="C8" s="38"/>
      <c r="D8" s="132" t="s">
        <v>107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1701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21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22</v>
      </c>
      <c r="E12" s="38"/>
      <c r="F12" s="136" t="s">
        <v>23</v>
      </c>
      <c r="G12" s="38"/>
      <c r="H12" s="38"/>
      <c r="I12" s="132" t="s">
        <v>24</v>
      </c>
      <c r="J12" s="137" t="str">
        <f>'Rekapitulace stavby'!AN8</f>
        <v>7. 9. 2020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38" t="s">
        <v>26</v>
      </c>
      <c r="E13" s="38"/>
      <c r="F13" s="139" t="s">
        <v>27</v>
      </c>
      <c r="G13" s="38"/>
      <c r="H13" s="38"/>
      <c r="I13" s="138" t="s">
        <v>28</v>
      </c>
      <c r="J13" s="139" t="s">
        <v>29</v>
      </c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30</v>
      </c>
      <c r="E14" s="38"/>
      <c r="F14" s="38"/>
      <c r="G14" s="38"/>
      <c r="H14" s="38"/>
      <c r="I14" s="132" t="s">
        <v>31</v>
      </c>
      <c r="J14" s="136" t="s">
        <v>32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33</v>
      </c>
      <c r="F15" s="38"/>
      <c r="G15" s="38"/>
      <c r="H15" s="38"/>
      <c r="I15" s="132" t="s">
        <v>34</v>
      </c>
      <c r="J15" s="136" t="s">
        <v>35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36</v>
      </c>
      <c r="E17" s="38"/>
      <c r="F17" s="38"/>
      <c r="G17" s="38"/>
      <c r="H17" s="38"/>
      <c r="I17" s="132" t="s">
        <v>31</v>
      </c>
      <c r="J17" s="32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36"/>
      <c r="G18" s="136"/>
      <c r="H18" s="136"/>
      <c r="I18" s="132" t="s">
        <v>34</v>
      </c>
      <c r="J18" s="32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38</v>
      </c>
      <c r="E20" s="38"/>
      <c r="F20" s="38"/>
      <c r="G20" s="38"/>
      <c r="H20" s="38"/>
      <c r="I20" s="132" t="s">
        <v>31</v>
      </c>
      <c r="J20" s="136" t="s">
        <v>39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40</v>
      </c>
      <c r="F21" s="38"/>
      <c r="G21" s="38"/>
      <c r="H21" s="38"/>
      <c r="I21" s="132" t="s">
        <v>34</v>
      </c>
      <c r="J21" s="136" t="s">
        <v>41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43</v>
      </c>
      <c r="E23" s="38"/>
      <c r="F23" s="38"/>
      <c r="G23" s="38"/>
      <c r="H23" s="38"/>
      <c r="I23" s="132" t="s">
        <v>31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34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45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71.25" customHeight="1">
      <c r="A27" s="140"/>
      <c r="B27" s="141"/>
      <c r="C27" s="140"/>
      <c r="D27" s="140"/>
      <c r="E27" s="142" t="s">
        <v>109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4"/>
      <c r="E29" s="144"/>
      <c r="F29" s="144"/>
      <c r="G29" s="144"/>
      <c r="H29" s="144"/>
      <c r="I29" s="144"/>
      <c r="J29" s="144"/>
      <c r="K29" s="144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5" t="s">
        <v>47</v>
      </c>
      <c r="E30" s="38"/>
      <c r="F30" s="38"/>
      <c r="G30" s="38"/>
      <c r="H30" s="38"/>
      <c r="I30" s="38"/>
      <c r="J30" s="146">
        <f>ROUND(J87,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4"/>
      <c r="E31" s="144"/>
      <c r="F31" s="144"/>
      <c r="G31" s="144"/>
      <c r="H31" s="144"/>
      <c r="I31" s="144"/>
      <c r="J31" s="144"/>
      <c r="K31" s="144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7" t="s">
        <v>49</v>
      </c>
      <c r="G32" s="38"/>
      <c r="H32" s="38"/>
      <c r="I32" s="147" t="s">
        <v>48</v>
      </c>
      <c r="J32" s="147" t="s">
        <v>50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8" t="s">
        <v>51</v>
      </c>
      <c r="E33" s="132" t="s">
        <v>52</v>
      </c>
      <c r="F33" s="149">
        <f>ROUND((SUM(BE87:BE310)),  2)</f>
        <v>0</v>
      </c>
      <c r="G33" s="38"/>
      <c r="H33" s="38"/>
      <c r="I33" s="150">
        <v>0.20999999999999999</v>
      </c>
      <c r="J33" s="149">
        <f>ROUND(((SUM(BE87:BE310))*I33),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53</v>
      </c>
      <c r="F34" s="149">
        <f>ROUND((SUM(BF87:BF310)),  2)</f>
        <v>0</v>
      </c>
      <c r="G34" s="38"/>
      <c r="H34" s="38"/>
      <c r="I34" s="150">
        <v>0.14999999999999999</v>
      </c>
      <c r="J34" s="149">
        <f>ROUND(((SUM(BF87:BF310))*I34),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54</v>
      </c>
      <c r="F35" s="149">
        <f>ROUND((SUM(BG87:BG310)),  2)</f>
        <v>0</v>
      </c>
      <c r="G35" s="38"/>
      <c r="H35" s="38"/>
      <c r="I35" s="150">
        <v>0.20999999999999999</v>
      </c>
      <c r="J35" s="149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55</v>
      </c>
      <c r="F36" s="149">
        <f>ROUND((SUM(BH87:BH310)),  2)</f>
        <v>0</v>
      </c>
      <c r="G36" s="38"/>
      <c r="H36" s="38"/>
      <c r="I36" s="150">
        <v>0.14999999999999999</v>
      </c>
      <c r="J36" s="149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56</v>
      </c>
      <c r="F37" s="149">
        <f>ROUND((SUM(BI87:BI310)),  2)</f>
        <v>0</v>
      </c>
      <c r="G37" s="38"/>
      <c r="H37" s="38"/>
      <c r="I37" s="150">
        <v>0</v>
      </c>
      <c r="J37" s="149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1"/>
      <c r="D39" s="152" t="s">
        <v>57</v>
      </c>
      <c r="E39" s="153"/>
      <c r="F39" s="153"/>
      <c r="G39" s="154" t="s">
        <v>58</v>
      </c>
      <c r="H39" s="155" t="s">
        <v>59</v>
      </c>
      <c r="I39" s="153"/>
      <c r="J39" s="156">
        <f>SUM(J30:J37)</f>
        <v>0</v>
      </c>
      <c r="K39" s="157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2" t="s">
        <v>110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1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26.25" customHeight="1">
      <c r="A48" s="38"/>
      <c r="B48" s="39"/>
      <c r="C48" s="40"/>
      <c r="D48" s="40"/>
      <c r="E48" s="162" t="str">
        <f>E7</f>
        <v>Stavební úpravy objektu č.p. 52 ve Vysočanech - ostatní prostory (ÚRS 2021 02)</v>
      </c>
      <c r="F48" s="31"/>
      <c r="G48" s="31"/>
      <c r="H48" s="31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1" t="s">
        <v>107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2020_27_04 - Ústřední vytápění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1" t="s">
        <v>22</v>
      </c>
      <c r="D52" s="40"/>
      <c r="E52" s="40"/>
      <c r="F52" s="26" t="str">
        <f>F12</f>
        <v>Vysočany u Nového Bydžova</v>
      </c>
      <c r="G52" s="40"/>
      <c r="H52" s="40"/>
      <c r="I52" s="31" t="s">
        <v>24</v>
      </c>
      <c r="J52" s="72" t="str">
        <f>IF(J12="","",J12)</f>
        <v>7. 9. 2020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25.65" customHeight="1">
      <c r="A54" s="38"/>
      <c r="B54" s="39"/>
      <c r="C54" s="31" t="s">
        <v>30</v>
      </c>
      <c r="D54" s="40"/>
      <c r="E54" s="40"/>
      <c r="F54" s="26" t="str">
        <f>E15</f>
        <v>Město Nový Bydžov</v>
      </c>
      <c r="G54" s="40"/>
      <c r="H54" s="40"/>
      <c r="I54" s="31" t="s">
        <v>38</v>
      </c>
      <c r="J54" s="36" t="str">
        <f>E21</f>
        <v>SPA - Ing. Václav Hanuš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1" t="s">
        <v>36</v>
      </c>
      <c r="D55" s="40"/>
      <c r="E55" s="40"/>
      <c r="F55" s="26" t="str">
        <f>IF(E18="","",E18)</f>
        <v>Vyplň údaj</v>
      </c>
      <c r="G55" s="40"/>
      <c r="H55" s="40"/>
      <c r="I55" s="31" t="s">
        <v>43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3" t="s">
        <v>111</v>
      </c>
      <c r="D57" s="164"/>
      <c r="E57" s="164"/>
      <c r="F57" s="164"/>
      <c r="G57" s="164"/>
      <c r="H57" s="164"/>
      <c r="I57" s="164"/>
      <c r="J57" s="165" t="s">
        <v>112</v>
      </c>
      <c r="K57" s="164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6" t="s">
        <v>79</v>
      </c>
      <c r="D59" s="40"/>
      <c r="E59" s="40"/>
      <c r="F59" s="40"/>
      <c r="G59" s="40"/>
      <c r="H59" s="40"/>
      <c r="I59" s="40"/>
      <c r="J59" s="102">
        <f>J87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6" t="s">
        <v>113</v>
      </c>
    </row>
    <row r="60" hidden="1" s="9" customFormat="1" ht="24.96" customHeight="1">
      <c r="A60" s="9"/>
      <c r="B60" s="167"/>
      <c r="C60" s="168"/>
      <c r="D60" s="169" t="s">
        <v>123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3"/>
      <c r="C61" s="174"/>
      <c r="D61" s="175" t="s">
        <v>125</v>
      </c>
      <c r="E61" s="176"/>
      <c r="F61" s="176"/>
      <c r="G61" s="176"/>
      <c r="H61" s="176"/>
      <c r="I61" s="176"/>
      <c r="J61" s="177">
        <f>J89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3"/>
      <c r="C62" s="174"/>
      <c r="D62" s="175" t="s">
        <v>1702</v>
      </c>
      <c r="E62" s="176"/>
      <c r="F62" s="176"/>
      <c r="G62" s="176"/>
      <c r="H62" s="176"/>
      <c r="I62" s="176"/>
      <c r="J62" s="177">
        <f>J102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3"/>
      <c r="C63" s="174"/>
      <c r="D63" s="175" t="s">
        <v>1703</v>
      </c>
      <c r="E63" s="176"/>
      <c r="F63" s="176"/>
      <c r="G63" s="176"/>
      <c r="H63" s="176"/>
      <c r="I63" s="176"/>
      <c r="J63" s="177">
        <f>J125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73"/>
      <c r="C64" s="174"/>
      <c r="D64" s="175" t="s">
        <v>1704</v>
      </c>
      <c r="E64" s="176"/>
      <c r="F64" s="176"/>
      <c r="G64" s="176"/>
      <c r="H64" s="176"/>
      <c r="I64" s="176"/>
      <c r="J64" s="177">
        <f>J142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73"/>
      <c r="C65" s="174"/>
      <c r="D65" s="175" t="s">
        <v>1155</v>
      </c>
      <c r="E65" s="176"/>
      <c r="F65" s="176"/>
      <c r="G65" s="176"/>
      <c r="H65" s="176"/>
      <c r="I65" s="176"/>
      <c r="J65" s="177">
        <f>J182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73"/>
      <c r="C66" s="174"/>
      <c r="D66" s="175" t="s">
        <v>1705</v>
      </c>
      <c r="E66" s="176"/>
      <c r="F66" s="176"/>
      <c r="G66" s="176"/>
      <c r="H66" s="176"/>
      <c r="I66" s="176"/>
      <c r="J66" s="177">
        <f>J225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73"/>
      <c r="C67" s="174"/>
      <c r="D67" s="175" t="s">
        <v>1156</v>
      </c>
      <c r="E67" s="176"/>
      <c r="F67" s="176"/>
      <c r="G67" s="176"/>
      <c r="H67" s="176"/>
      <c r="I67" s="176"/>
      <c r="J67" s="177">
        <f>J286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hidden="1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hidden="1"/>
    <row r="71" hidden="1"/>
    <row r="72" hidden="1"/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2" t="s">
        <v>135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1" t="s">
        <v>16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6.25" customHeight="1">
      <c r="A77" s="38"/>
      <c r="B77" s="39"/>
      <c r="C77" s="40"/>
      <c r="D77" s="40"/>
      <c r="E77" s="162" t="str">
        <f>E7</f>
        <v>Stavební úpravy objektu č.p. 52 ve Vysočanech - ostatní prostory (ÚRS 2021 02)</v>
      </c>
      <c r="F77" s="31"/>
      <c r="G77" s="31"/>
      <c r="H77" s="31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1" t="s">
        <v>107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E9</f>
        <v>2020_27_04 - Ústřední vytápění</v>
      </c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1" t="s">
        <v>22</v>
      </c>
      <c r="D81" s="40"/>
      <c r="E81" s="40"/>
      <c r="F81" s="26" t="str">
        <f>F12</f>
        <v>Vysočany u Nového Bydžova</v>
      </c>
      <c r="G81" s="40"/>
      <c r="H81" s="40"/>
      <c r="I81" s="31" t="s">
        <v>24</v>
      </c>
      <c r="J81" s="72" t="str">
        <f>IF(J12="","",J12)</f>
        <v>7. 9. 2020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25.65" customHeight="1">
      <c r="A83" s="38"/>
      <c r="B83" s="39"/>
      <c r="C83" s="31" t="s">
        <v>30</v>
      </c>
      <c r="D83" s="40"/>
      <c r="E83" s="40"/>
      <c r="F83" s="26" t="str">
        <f>E15</f>
        <v>Město Nový Bydžov</v>
      </c>
      <c r="G83" s="40"/>
      <c r="H83" s="40"/>
      <c r="I83" s="31" t="s">
        <v>38</v>
      </c>
      <c r="J83" s="36" t="str">
        <f>E21</f>
        <v>SPA - Ing. Václav Hanuš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1" t="s">
        <v>36</v>
      </c>
      <c r="D84" s="40"/>
      <c r="E84" s="40"/>
      <c r="F84" s="26" t="str">
        <f>IF(E18="","",E18)</f>
        <v>Vyplň údaj</v>
      </c>
      <c r="G84" s="40"/>
      <c r="H84" s="40"/>
      <c r="I84" s="31" t="s">
        <v>43</v>
      </c>
      <c r="J84" s="36" t="str">
        <f>E24</f>
        <v xml:space="preserve"> 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9"/>
      <c r="B86" s="180"/>
      <c r="C86" s="181" t="s">
        <v>136</v>
      </c>
      <c r="D86" s="182" t="s">
        <v>66</v>
      </c>
      <c r="E86" s="182" t="s">
        <v>62</v>
      </c>
      <c r="F86" s="182" t="s">
        <v>63</v>
      </c>
      <c r="G86" s="182" t="s">
        <v>137</v>
      </c>
      <c r="H86" s="182" t="s">
        <v>138</v>
      </c>
      <c r="I86" s="182" t="s">
        <v>139</v>
      </c>
      <c r="J86" s="183" t="s">
        <v>112</v>
      </c>
      <c r="K86" s="184" t="s">
        <v>140</v>
      </c>
      <c r="L86" s="185"/>
      <c r="M86" s="92" t="s">
        <v>41</v>
      </c>
      <c r="N86" s="93" t="s">
        <v>51</v>
      </c>
      <c r="O86" s="93" t="s">
        <v>141</v>
      </c>
      <c r="P86" s="93" t="s">
        <v>142</v>
      </c>
      <c r="Q86" s="93" t="s">
        <v>143</v>
      </c>
      <c r="R86" s="93" t="s">
        <v>144</v>
      </c>
      <c r="S86" s="93" t="s">
        <v>145</v>
      </c>
      <c r="T86" s="94" t="s">
        <v>146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38"/>
      <c r="B87" s="39"/>
      <c r="C87" s="99" t="s">
        <v>147</v>
      </c>
      <c r="D87" s="40"/>
      <c r="E87" s="40"/>
      <c r="F87" s="40"/>
      <c r="G87" s="40"/>
      <c r="H87" s="40"/>
      <c r="I87" s="40"/>
      <c r="J87" s="186">
        <f>BK87</f>
        <v>0</v>
      </c>
      <c r="K87" s="40"/>
      <c r="L87" s="44"/>
      <c r="M87" s="95"/>
      <c r="N87" s="187"/>
      <c r="O87" s="96"/>
      <c r="P87" s="188">
        <f>P88</f>
        <v>0</v>
      </c>
      <c r="Q87" s="96"/>
      <c r="R87" s="188">
        <f>R88</f>
        <v>0.96296999999999999</v>
      </c>
      <c r="S87" s="96"/>
      <c r="T87" s="189">
        <f>T88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6" t="s">
        <v>80</v>
      </c>
      <c r="AU87" s="16" t="s">
        <v>113</v>
      </c>
      <c r="BK87" s="190">
        <f>BK88</f>
        <v>0</v>
      </c>
    </row>
    <row r="88" s="12" customFormat="1" ht="25.92" customHeight="1">
      <c r="A88" s="12"/>
      <c r="B88" s="191"/>
      <c r="C88" s="192"/>
      <c r="D88" s="193" t="s">
        <v>80</v>
      </c>
      <c r="E88" s="194" t="s">
        <v>810</v>
      </c>
      <c r="F88" s="194" t="s">
        <v>811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P89+P102+P125+P142+P182+P225+P286</f>
        <v>0</v>
      </c>
      <c r="Q88" s="199"/>
      <c r="R88" s="200">
        <f>R89+R102+R125+R142+R182+R225+R286</f>
        <v>0.96296999999999999</v>
      </c>
      <c r="S88" s="199"/>
      <c r="T88" s="201">
        <f>T89+T102+T125+T142+T182+T225+T286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90</v>
      </c>
      <c r="AT88" s="203" t="s">
        <v>80</v>
      </c>
      <c r="AU88" s="203" t="s">
        <v>81</v>
      </c>
      <c r="AY88" s="202" t="s">
        <v>150</v>
      </c>
      <c r="BK88" s="204">
        <f>BK89+BK102+BK125+BK142+BK182+BK225+BK286</f>
        <v>0</v>
      </c>
    </row>
    <row r="89" s="12" customFormat="1" ht="22.8" customHeight="1">
      <c r="A89" s="12"/>
      <c r="B89" s="191"/>
      <c r="C89" s="192"/>
      <c r="D89" s="193" t="s">
        <v>80</v>
      </c>
      <c r="E89" s="205" t="s">
        <v>837</v>
      </c>
      <c r="F89" s="205" t="s">
        <v>838</v>
      </c>
      <c r="G89" s="192"/>
      <c r="H89" s="192"/>
      <c r="I89" s="195"/>
      <c r="J89" s="206">
        <f>BK89</f>
        <v>0</v>
      </c>
      <c r="K89" s="192"/>
      <c r="L89" s="197"/>
      <c r="M89" s="198"/>
      <c r="N89" s="199"/>
      <c r="O89" s="199"/>
      <c r="P89" s="200">
        <f>SUM(P90:P101)</f>
        <v>0</v>
      </c>
      <c r="Q89" s="199"/>
      <c r="R89" s="200">
        <f>SUM(R90:R101)</f>
        <v>0</v>
      </c>
      <c r="S89" s="199"/>
      <c r="T89" s="201">
        <f>SUM(T90:T101)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90</v>
      </c>
      <c r="AT89" s="203" t="s">
        <v>80</v>
      </c>
      <c r="AU89" s="203" t="s">
        <v>21</v>
      </c>
      <c r="AY89" s="202" t="s">
        <v>150</v>
      </c>
      <c r="BK89" s="204">
        <f>SUM(BK90:BK101)</f>
        <v>0</v>
      </c>
    </row>
    <row r="90" s="2" customFormat="1" ht="24.15" customHeight="1">
      <c r="A90" s="38"/>
      <c r="B90" s="39"/>
      <c r="C90" s="207" t="s">
        <v>21</v>
      </c>
      <c r="D90" s="207" t="s">
        <v>153</v>
      </c>
      <c r="E90" s="208" t="s">
        <v>1706</v>
      </c>
      <c r="F90" s="209" t="s">
        <v>1707</v>
      </c>
      <c r="G90" s="210" t="s">
        <v>182</v>
      </c>
      <c r="H90" s="211">
        <v>8</v>
      </c>
      <c r="I90" s="212"/>
      <c r="J90" s="213">
        <f>ROUND(I90*H90,2)</f>
        <v>0</v>
      </c>
      <c r="K90" s="214"/>
      <c r="L90" s="44"/>
      <c r="M90" s="215" t="s">
        <v>41</v>
      </c>
      <c r="N90" s="216" t="s">
        <v>52</v>
      </c>
      <c r="O90" s="84"/>
      <c r="P90" s="217">
        <f>O90*H90</f>
        <v>0</v>
      </c>
      <c r="Q90" s="217">
        <v>0</v>
      </c>
      <c r="R90" s="217">
        <f>Q90*H90</f>
        <v>0</v>
      </c>
      <c r="S90" s="217">
        <v>0</v>
      </c>
      <c r="T90" s="218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9" t="s">
        <v>260</v>
      </c>
      <c r="AT90" s="219" t="s">
        <v>153</v>
      </c>
      <c r="AU90" s="219" t="s">
        <v>90</v>
      </c>
      <c r="AY90" s="16" t="s">
        <v>150</v>
      </c>
      <c r="BE90" s="220">
        <f>IF(N90="základní",J90,0)</f>
        <v>0</v>
      </c>
      <c r="BF90" s="220">
        <f>IF(N90="snížená",J90,0)</f>
        <v>0</v>
      </c>
      <c r="BG90" s="220">
        <f>IF(N90="zákl. přenesená",J90,0)</f>
        <v>0</v>
      </c>
      <c r="BH90" s="220">
        <f>IF(N90="sníž. přenesená",J90,0)</f>
        <v>0</v>
      </c>
      <c r="BI90" s="220">
        <f>IF(N90="nulová",J90,0)</f>
        <v>0</v>
      </c>
      <c r="BJ90" s="16" t="s">
        <v>21</v>
      </c>
      <c r="BK90" s="220">
        <f>ROUND(I90*H90,2)</f>
        <v>0</v>
      </c>
      <c r="BL90" s="16" t="s">
        <v>260</v>
      </c>
      <c r="BM90" s="219" t="s">
        <v>1708</v>
      </c>
    </row>
    <row r="91" s="13" customFormat="1">
      <c r="A91" s="13"/>
      <c r="B91" s="226"/>
      <c r="C91" s="227"/>
      <c r="D91" s="228" t="s">
        <v>161</v>
      </c>
      <c r="E91" s="229" t="s">
        <v>41</v>
      </c>
      <c r="F91" s="230" t="s">
        <v>212</v>
      </c>
      <c r="G91" s="227"/>
      <c r="H91" s="231">
        <v>8</v>
      </c>
      <c r="I91" s="232"/>
      <c r="J91" s="227"/>
      <c r="K91" s="227"/>
      <c r="L91" s="233"/>
      <c r="M91" s="234"/>
      <c r="N91" s="235"/>
      <c r="O91" s="235"/>
      <c r="P91" s="235"/>
      <c r="Q91" s="235"/>
      <c r="R91" s="235"/>
      <c r="S91" s="235"/>
      <c r="T91" s="23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7" t="s">
        <v>161</v>
      </c>
      <c r="AU91" s="237" t="s">
        <v>90</v>
      </c>
      <c r="AV91" s="13" t="s">
        <v>90</v>
      </c>
      <c r="AW91" s="13" t="s">
        <v>42</v>
      </c>
      <c r="AX91" s="13" t="s">
        <v>81</v>
      </c>
      <c r="AY91" s="237" t="s">
        <v>150</v>
      </c>
    </row>
    <row r="92" s="14" customFormat="1">
      <c r="A92" s="14"/>
      <c r="B92" s="238"/>
      <c r="C92" s="239"/>
      <c r="D92" s="228" t="s">
        <v>161</v>
      </c>
      <c r="E92" s="240" t="s">
        <v>41</v>
      </c>
      <c r="F92" s="241" t="s">
        <v>167</v>
      </c>
      <c r="G92" s="239"/>
      <c r="H92" s="242">
        <v>8</v>
      </c>
      <c r="I92" s="243"/>
      <c r="J92" s="239"/>
      <c r="K92" s="239"/>
      <c r="L92" s="244"/>
      <c r="M92" s="245"/>
      <c r="N92" s="246"/>
      <c r="O92" s="246"/>
      <c r="P92" s="246"/>
      <c r="Q92" s="246"/>
      <c r="R92" s="246"/>
      <c r="S92" s="246"/>
      <c r="T92" s="247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8" t="s">
        <v>161</v>
      </c>
      <c r="AU92" s="248" t="s">
        <v>90</v>
      </c>
      <c r="AV92" s="14" t="s">
        <v>157</v>
      </c>
      <c r="AW92" s="14" t="s">
        <v>42</v>
      </c>
      <c r="AX92" s="14" t="s">
        <v>21</v>
      </c>
      <c r="AY92" s="248" t="s">
        <v>150</v>
      </c>
    </row>
    <row r="93" s="2" customFormat="1" ht="24.15" customHeight="1">
      <c r="A93" s="38"/>
      <c r="B93" s="39"/>
      <c r="C93" s="207" t="s">
        <v>90</v>
      </c>
      <c r="D93" s="207" t="s">
        <v>153</v>
      </c>
      <c r="E93" s="208" t="s">
        <v>1709</v>
      </c>
      <c r="F93" s="209" t="s">
        <v>1710</v>
      </c>
      <c r="G93" s="210" t="s">
        <v>182</v>
      </c>
      <c r="H93" s="211">
        <v>20</v>
      </c>
      <c r="I93" s="212"/>
      <c r="J93" s="213">
        <f>ROUND(I93*H93,2)</f>
        <v>0</v>
      </c>
      <c r="K93" s="214"/>
      <c r="L93" s="44"/>
      <c r="M93" s="215" t="s">
        <v>41</v>
      </c>
      <c r="N93" s="216" t="s">
        <v>52</v>
      </c>
      <c r="O93" s="84"/>
      <c r="P93" s="217">
        <f>O93*H93</f>
        <v>0</v>
      </c>
      <c r="Q93" s="217">
        <v>0</v>
      </c>
      <c r="R93" s="217">
        <f>Q93*H93</f>
        <v>0</v>
      </c>
      <c r="S93" s="217">
        <v>0</v>
      </c>
      <c r="T93" s="218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9" t="s">
        <v>260</v>
      </c>
      <c r="AT93" s="219" t="s">
        <v>153</v>
      </c>
      <c r="AU93" s="219" t="s">
        <v>90</v>
      </c>
      <c r="AY93" s="16" t="s">
        <v>150</v>
      </c>
      <c r="BE93" s="220">
        <f>IF(N93="základní",J93,0)</f>
        <v>0</v>
      </c>
      <c r="BF93" s="220">
        <f>IF(N93="snížená",J93,0)</f>
        <v>0</v>
      </c>
      <c r="BG93" s="220">
        <f>IF(N93="zákl. přenesená",J93,0)</f>
        <v>0</v>
      </c>
      <c r="BH93" s="220">
        <f>IF(N93="sníž. přenesená",J93,0)</f>
        <v>0</v>
      </c>
      <c r="BI93" s="220">
        <f>IF(N93="nulová",J93,0)</f>
        <v>0</v>
      </c>
      <c r="BJ93" s="16" t="s">
        <v>21</v>
      </c>
      <c r="BK93" s="220">
        <f>ROUND(I93*H93,2)</f>
        <v>0</v>
      </c>
      <c r="BL93" s="16" t="s">
        <v>260</v>
      </c>
      <c r="BM93" s="219" t="s">
        <v>1711</v>
      </c>
    </row>
    <row r="94" s="13" customFormat="1">
      <c r="A94" s="13"/>
      <c r="B94" s="226"/>
      <c r="C94" s="227"/>
      <c r="D94" s="228" t="s">
        <v>161</v>
      </c>
      <c r="E94" s="229" t="s">
        <v>41</v>
      </c>
      <c r="F94" s="230" t="s">
        <v>307</v>
      </c>
      <c r="G94" s="227"/>
      <c r="H94" s="231">
        <v>20</v>
      </c>
      <c r="I94" s="232"/>
      <c r="J94" s="227"/>
      <c r="K94" s="227"/>
      <c r="L94" s="233"/>
      <c r="M94" s="234"/>
      <c r="N94" s="235"/>
      <c r="O94" s="235"/>
      <c r="P94" s="235"/>
      <c r="Q94" s="235"/>
      <c r="R94" s="235"/>
      <c r="S94" s="235"/>
      <c r="T94" s="23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7" t="s">
        <v>161</v>
      </c>
      <c r="AU94" s="237" t="s">
        <v>90</v>
      </c>
      <c r="AV94" s="13" t="s">
        <v>90</v>
      </c>
      <c r="AW94" s="13" t="s">
        <v>42</v>
      </c>
      <c r="AX94" s="13" t="s">
        <v>81</v>
      </c>
      <c r="AY94" s="237" t="s">
        <v>150</v>
      </c>
    </row>
    <row r="95" s="14" customFormat="1">
      <c r="A95" s="14"/>
      <c r="B95" s="238"/>
      <c r="C95" s="239"/>
      <c r="D95" s="228" t="s">
        <v>161</v>
      </c>
      <c r="E95" s="240" t="s">
        <v>41</v>
      </c>
      <c r="F95" s="241" t="s">
        <v>167</v>
      </c>
      <c r="G95" s="239"/>
      <c r="H95" s="242">
        <v>20</v>
      </c>
      <c r="I95" s="243"/>
      <c r="J95" s="239"/>
      <c r="K95" s="239"/>
      <c r="L95" s="244"/>
      <c r="M95" s="245"/>
      <c r="N95" s="246"/>
      <c r="O95" s="246"/>
      <c r="P95" s="246"/>
      <c r="Q95" s="246"/>
      <c r="R95" s="246"/>
      <c r="S95" s="246"/>
      <c r="T95" s="247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8" t="s">
        <v>161</v>
      </c>
      <c r="AU95" s="248" t="s">
        <v>90</v>
      </c>
      <c r="AV95" s="14" t="s">
        <v>157</v>
      </c>
      <c r="AW95" s="14" t="s">
        <v>42</v>
      </c>
      <c r="AX95" s="14" t="s">
        <v>21</v>
      </c>
      <c r="AY95" s="248" t="s">
        <v>150</v>
      </c>
    </row>
    <row r="96" s="2" customFormat="1" ht="24.15" customHeight="1">
      <c r="A96" s="38"/>
      <c r="B96" s="39"/>
      <c r="C96" s="207" t="s">
        <v>174</v>
      </c>
      <c r="D96" s="207" t="s">
        <v>153</v>
      </c>
      <c r="E96" s="208" t="s">
        <v>1712</v>
      </c>
      <c r="F96" s="209" t="s">
        <v>1713</v>
      </c>
      <c r="G96" s="210" t="s">
        <v>182</v>
      </c>
      <c r="H96" s="211">
        <v>6</v>
      </c>
      <c r="I96" s="212"/>
      <c r="J96" s="213">
        <f>ROUND(I96*H96,2)</f>
        <v>0</v>
      </c>
      <c r="K96" s="214"/>
      <c r="L96" s="44"/>
      <c r="M96" s="215" t="s">
        <v>41</v>
      </c>
      <c r="N96" s="216" t="s">
        <v>52</v>
      </c>
      <c r="O96" s="84"/>
      <c r="P96" s="217">
        <f>O96*H96</f>
        <v>0</v>
      </c>
      <c r="Q96" s="217">
        <v>0</v>
      </c>
      <c r="R96" s="217">
        <f>Q96*H96</f>
        <v>0</v>
      </c>
      <c r="S96" s="217">
        <v>0</v>
      </c>
      <c r="T96" s="218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9" t="s">
        <v>260</v>
      </c>
      <c r="AT96" s="219" t="s">
        <v>153</v>
      </c>
      <c r="AU96" s="219" t="s">
        <v>90</v>
      </c>
      <c r="AY96" s="16" t="s">
        <v>150</v>
      </c>
      <c r="BE96" s="220">
        <f>IF(N96="základní",J96,0)</f>
        <v>0</v>
      </c>
      <c r="BF96" s="220">
        <f>IF(N96="snížená",J96,0)</f>
        <v>0</v>
      </c>
      <c r="BG96" s="220">
        <f>IF(N96="zákl. přenesená",J96,0)</f>
        <v>0</v>
      </c>
      <c r="BH96" s="220">
        <f>IF(N96="sníž. přenesená",J96,0)</f>
        <v>0</v>
      </c>
      <c r="BI96" s="220">
        <f>IF(N96="nulová",J96,0)</f>
        <v>0</v>
      </c>
      <c r="BJ96" s="16" t="s">
        <v>21</v>
      </c>
      <c r="BK96" s="220">
        <f>ROUND(I96*H96,2)</f>
        <v>0</v>
      </c>
      <c r="BL96" s="16" t="s">
        <v>260</v>
      </c>
      <c r="BM96" s="219" t="s">
        <v>1714</v>
      </c>
    </row>
    <row r="97" s="13" customFormat="1">
      <c r="A97" s="13"/>
      <c r="B97" s="226"/>
      <c r="C97" s="227"/>
      <c r="D97" s="228" t="s">
        <v>161</v>
      </c>
      <c r="E97" s="229" t="s">
        <v>41</v>
      </c>
      <c r="F97" s="230" t="s">
        <v>198</v>
      </c>
      <c r="G97" s="227"/>
      <c r="H97" s="231">
        <v>6</v>
      </c>
      <c r="I97" s="232"/>
      <c r="J97" s="227"/>
      <c r="K97" s="227"/>
      <c r="L97" s="233"/>
      <c r="M97" s="234"/>
      <c r="N97" s="235"/>
      <c r="O97" s="235"/>
      <c r="P97" s="235"/>
      <c r="Q97" s="235"/>
      <c r="R97" s="235"/>
      <c r="S97" s="235"/>
      <c r="T97" s="23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7" t="s">
        <v>161</v>
      </c>
      <c r="AU97" s="237" t="s">
        <v>90</v>
      </c>
      <c r="AV97" s="13" t="s">
        <v>90</v>
      </c>
      <c r="AW97" s="13" t="s">
        <v>42</v>
      </c>
      <c r="AX97" s="13" t="s">
        <v>81</v>
      </c>
      <c r="AY97" s="237" t="s">
        <v>150</v>
      </c>
    </row>
    <row r="98" s="14" customFormat="1">
      <c r="A98" s="14"/>
      <c r="B98" s="238"/>
      <c r="C98" s="239"/>
      <c r="D98" s="228" t="s">
        <v>161</v>
      </c>
      <c r="E98" s="240" t="s">
        <v>41</v>
      </c>
      <c r="F98" s="241" t="s">
        <v>167</v>
      </c>
      <c r="G98" s="239"/>
      <c r="H98" s="242">
        <v>6</v>
      </c>
      <c r="I98" s="243"/>
      <c r="J98" s="239"/>
      <c r="K98" s="239"/>
      <c r="L98" s="244"/>
      <c r="M98" s="245"/>
      <c r="N98" s="246"/>
      <c r="O98" s="246"/>
      <c r="P98" s="246"/>
      <c r="Q98" s="246"/>
      <c r="R98" s="246"/>
      <c r="S98" s="246"/>
      <c r="T98" s="247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8" t="s">
        <v>161</v>
      </c>
      <c r="AU98" s="248" t="s">
        <v>90</v>
      </c>
      <c r="AV98" s="14" t="s">
        <v>157</v>
      </c>
      <c r="AW98" s="14" t="s">
        <v>42</v>
      </c>
      <c r="AX98" s="14" t="s">
        <v>21</v>
      </c>
      <c r="AY98" s="248" t="s">
        <v>150</v>
      </c>
    </row>
    <row r="99" s="2" customFormat="1" ht="16.5" customHeight="1">
      <c r="A99" s="38"/>
      <c r="B99" s="39"/>
      <c r="C99" s="207" t="s">
        <v>157</v>
      </c>
      <c r="D99" s="207" t="s">
        <v>153</v>
      </c>
      <c r="E99" s="208" t="s">
        <v>1715</v>
      </c>
      <c r="F99" s="209" t="s">
        <v>1716</v>
      </c>
      <c r="G99" s="210" t="s">
        <v>182</v>
      </c>
      <c r="H99" s="211">
        <v>34</v>
      </c>
      <c r="I99" s="212"/>
      <c r="J99" s="213">
        <f>ROUND(I99*H99,2)</f>
        <v>0</v>
      </c>
      <c r="K99" s="214"/>
      <c r="L99" s="44"/>
      <c r="M99" s="215" t="s">
        <v>41</v>
      </c>
      <c r="N99" s="216" t="s">
        <v>52</v>
      </c>
      <c r="O99" s="84"/>
      <c r="P99" s="217">
        <f>O99*H99</f>
        <v>0</v>
      </c>
      <c r="Q99" s="217">
        <v>0</v>
      </c>
      <c r="R99" s="217">
        <f>Q99*H99</f>
        <v>0</v>
      </c>
      <c r="S99" s="217">
        <v>0</v>
      </c>
      <c r="T99" s="218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9" t="s">
        <v>260</v>
      </c>
      <c r="AT99" s="219" t="s">
        <v>153</v>
      </c>
      <c r="AU99" s="219" t="s">
        <v>90</v>
      </c>
      <c r="AY99" s="16" t="s">
        <v>150</v>
      </c>
      <c r="BE99" s="220">
        <f>IF(N99="základní",J99,0)</f>
        <v>0</v>
      </c>
      <c r="BF99" s="220">
        <f>IF(N99="snížená",J99,0)</f>
        <v>0</v>
      </c>
      <c r="BG99" s="220">
        <f>IF(N99="zákl. přenesená",J99,0)</f>
        <v>0</v>
      </c>
      <c r="BH99" s="220">
        <f>IF(N99="sníž. přenesená",J99,0)</f>
        <v>0</v>
      </c>
      <c r="BI99" s="220">
        <f>IF(N99="nulová",J99,0)</f>
        <v>0</v>
      </c>
      <c r="BJ99" s="16" t="s">
        <v>21</v>
      </c>
      <c r="BK99" s="220">
        <f>ROUND(I99*H99,2)</f>
        <v>0</v>
      </c>
      <c r="BL99" s="16" t="s">
        <v>260</v>
      </c>
      <c r="BM99" s="219" t="s">
        <v>1717</v>
      </c>
    </row>
    <row r="100" s="13" customFormat="1">
      <c r="A100" s="13"/>
      <c r="B100" s="226"/>
      <c r="C100" s="227"/>
      <c r="D100" s="228" t="s">
        <v>161</v>
      </c>
      <c r="E100" s="229" t="s">
        <v>41</v>
      </c>
      <c r="F100" s="230" t="s">
        <v>403</v>
      </c>
      <c r="G100" s="227"/>
      <c r="H100" s="231">
        <v>34</v>
      </c>
      <c r="I100" s="232"/>
      <c r="J100" s="227"/>
      <c r="K100" s="227"/>
      <c r="L100" s="233"/>
      <c r="M100" s="234"/>
      <c r="N100" s="235"/>
      <c r="O100" s="235"/>
      <c r="P100" s="235"/>
      <c r="Q100" s="235"/>
      <c r="R100" s="235"/>
      <c r="S100" s="235"/>
      <c r="T100" s="23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7" t="s">
        <v>161</v>
      </c>
      <c r="AU100" s="237" t="s">
        <v>90</v>
      </c>
      <c r="AV100" s="13" t="s">
        <v>90</v>
      </c>
      <c r="AW100" s="13" t="s">
        <v>42</v>
      </c>
      <c r="AX100" s="13" t="s">
        <v>81</v>
      </c>
      <c r="AY100" s="237" t="s">
        <v>150</v>
      </c>
    </row>
    <row r="101" s="14" customFormat="1">
      <c r="A101" s="14"/>
      <c r="B101" s="238"/>
      <c r="C101" s="239"/>
      <c r="D101" s="228" t="s">
        <v>161</v>
      </c>
      <c r="E101" s="240" t="s">
        <v>41</v>
      </c>
      <c r="F101" s="241" t="s">
        <v>167</v>
      </c>
      <c r="G101" s="239"/>
      <c r="H101" s="242">
        <v>34</v>
      </c>
      <c r="I101" s="243"/>
      <c r="J101" s="239"/>
      <c r="K101" s="239"/>
      <c r="L101" s="244"/>
      <c r="M101" s="245"/>
      <c r="N101" s="246"/>
      <c r="O101" s="246"/>
      <c r="P101" s="246"/>
      <c r="Q101" s="246"/>
      <c r="R101" s="246"/>
      <c r="S101" s="246"/>
      <c r="T101" s="247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8" t="s">
        <v>161</v>
      </c>
      <c r="AU101" s="248" t="s">
        <v>90</v>
      </c>
      <c r="AV101" s="14" t="s">
        <v>157</v>
      </c>
      <c r="AW101" s="14" t="s">
        <v>42</v>
      </c>
      <c r="AX101" s="14" t="s">
        <v>21</v>
      </c>
      <c r="AY101" s="248" t="s">
        <v>150</v>
      </c>
    </row>
    <row r="102" s="12" customFormat="1" ht="22.8" customHeight="1">
      <c r="A102" s="12"/>
      <c r="B102" s="191"/>
      <c r="C102" s="192"/>
      <c r="D102" s="193" t="s">
        <v>80</v>
      </c>
      <c r="E102" s="205" t="s">
        <v>1718</v>
      </c>
      <c r="F102" s="205" t="s">
        <v>1719</v>
      </c>
      <c r="G102" s="192"/>
      <c r="H102" s="192"/>
      <c r="I102" s="195"/>
      <c r="J102" s="206">
        <f>BK102</f>
        <v>0</v>
      </c>
      <c r="K102" s="192"/>
      <c r="L102" s="197"/>
      <c r="M102" s="198"/>
      <c r="N102" s="199"/>
      <c r="O102" s="199"/>
      <c r="P102" s="200">
        <f>SUM(P103:P124)</f>
        <v>0</v>
      </c>
      <c r="Q102" s="199"/>
      <c r="R102" s="200">
        <f>SUM(R103:R124)</f>
        <v>0</v>
      </c>
      <c r="S102" s="199"/>
      <c r="T102" s="201">
        <f>SUM(T103:T124)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2" t="s">
        <v>90</v>
      </c>
      <c r="AT102" s="203" t="s">
        <v>80</v>
      </c>
      <c r="AU102" s="203" t="s">
        <v>21</v>
      </c>
      <c r="AY102" s="202" t="s">
        <v>150</v>
      </c>
      <c r="BK102" s="204">
        <f>SUM(BK103:BK124)</f>
        <v>0</v>
      </c>
    </row>
    <row r="103" s="2" customFormat="1" ht="21.75" customHeight="1">
      <c r="A103" s="38"/>
      <c r="B103" s="39"/>
      <c r="C103" s="250" t="s">
        <v>186</v>
      </c>
      <c r="D103" s="250" t="s">
        <v>707</v>
      </c>
      <c r="E103" s="251" t="s">
        <v>1720</v>
      </c>
      <c r="F103" s="252" t="s">
        <v>1721</v>
      </c>
      <c r="G103" s="253" t="s">
        <v>239</v>
      </c>
      <c r="H103" s="254">
        <v>1</v>
      </c>
      <c r="I103" s="255"/>
      <c r="J103" s="256">
        <f>ROUND(I103*H103,2)</f>
        <v>0</v>
      </c>
      <c r="K103" s="257"/>
      <c r="L103" s="258"/>
      <c r="M103" s="259" t="s">
        <v>41</v>
      </c>
      <c r="N103" s="260" t="s">
        <v>52</v>
      </c>
      <c r="O103" s="84"/>
      <c r="P103" s="217">
        <f>O103*H103</f>
        <v>0</v>
      </c>
      <c r="Q103" s="217">
        <v>0</v>
      </c>
      <c r="R103" s="217">
        <f>Q103*H103</f>
        <v>0</v>
      </c>
      <c r="S103" s="217">
        <v>0</v>
      </c>
      <c r="T103" s="218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9" t="s">
        <v>390</v>
      </c>
      <c r="AT103" s="219" t="s">
        <v>707</v>
      </c>
      <c r="AU103" s="219" t="s">
        <v>90</v>
      </c>
      <c r="AY103" s="16" t="s">
        <v>150</v>
      </c>
      <c r="BE103" s="220">
        <f>IF(N103="základní",J103,0)</f>
        <v>0</v>
      </c>
      <c r="BF103" s="220">
        <f>IF(N103="snížená",J103,0)</f>
        <v>0</v>
      </c>
      <c r="BG103" s="220">
        <f>IF(N103="zákl. přenesená",J103,0)</f>
        <v>0</v>
      </c>
      <c r="BH103" s="220">
        <f>IF(N103="sníž. přenesená",J103,0)</f>
        <v>0</v>
      </c>
      <c r="BI103" s="220">
        <f>IF(N103="nulová",J103,0)</f>
        <v>0</v>
      </c>
      <c r="BJ103" s="16" t="s">
        <v>21</v>
      </c>
      <c r="BK103" s="220">
        <f>ROUND(I103*H103,2)</f>
        <v>0</v>
      </c>
      <c r="BL103" s="16" t="s">
        <v>260</v>
      </c>
      <c r="BM103" s="219" t="s">
        <v>1722</v>
      </c>
    </row>
    <row r="104" s="13" customFormat="1">
      <c r="A104" s="13"/>
      <c r="B104" s="226"/>
      <c r="C104" s="227"/>
      <c r="D104" s="228" t="s">
        <v>161</v>
      </c>
      <c r="E104" s="229" t="s">
        <v>41</v>
      </c>
      <c r="F104" s="230" t="s">
        <v>21</v>
      </c>
      <c r="G104" s="227"/>
      <c r="H104" s="231">
        <v>1</v>
      </c>
      <c r="I104" s="232"/>
      <c r="J104" s="227"/>
      <c r="K104" s="227"/>
      <c r="L104" s="233"/>
      <c r="M104" s="234"/>
      <c r="N104" s="235"/>
      <c r="O104" s="235"/>
      <c r="P104" s="235"/>
      <c r="Q104" s="235"/>
      <c r="R104" s="235"/>
      <c r="S104" s="235"/>
      <c r="T104" s="23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7" t="s">
        <v>161</v>
      </c>
      <c r="AU104" s="237" t="s">
        <v>90</v>
      </c>
      <c r="AV104" s="13" t="s">
        <v>90</v>
      </c>
      <c r="AW104" s="13" t="s">
        <v>42</v>
      </c>
      <c r="AX104" s="13" t="s">
        <v>81</v>
      </c>
      <c r="AY104" s="237" t="s">
        <v>150</v>
      </c>
    </row>
    <row r="105" s="14" customFormat="1">
      <c r="A105" s="14"/>
      <c r="B105" s="238"/>
      <c r="C105" s="239"/>
      <c r="D105" s="228" t="s">
        <v>161</v>
      </c>
      <c r="E105" s="240" t="s">
        <v>41</v>
      </c>
      <c r="F105" s="241" t="s">
        <v>167</v>
      </c>
      <c r="G105" s="239"/>
      <c r="H105" s="242">
        <v>1</v>
      </c>
      <c r="I105" s="243"/>
      <c r="J105" s="239"/>
      <c r="K105" s="239"/>
      <c r="L105" s="244"/>
      <c r="M105" s="245"/>
      <c r="N105" s="246"/>
      <c r="O105" s="246"/>
      <c r="P105" s="246"/>
      <c r="Q105" s="246"/>
      <c r="R105" s="246"/>
      <c r="S105" s="246"/>
      <c r="T105" s="247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8" t="s">
        <v>161</v>
      </c>
      <c r="AU105" s="248" t="s">
        <v>90</v>
      </c>
      <c r="AV105" s="14" t="s">
        <v>157</v>
      </c>
      <c r="AW105" s="14" t="s">
        <v>42</v>
      </c>
      <c r="AX105" s="14" t="s">
        <v>21</v>
      </c>
      <c r="AY105" s="248" t="s">
        <v>150</v>
      </c>
    </row>
    <row r="106" s="2" customFormat="1" ht="24.15" customHeight="1">
      <c r="A106" s="38"/>
      <c r="B106" s="39"/>
      <c r="C106" s="250" t="s">
        <v>198</v>
      </c>
      <c r="D106" s="250" t="s">
        <v>707</v>
      </c>
      <c r="E106" s="251" t="s">
        <v>1723</v>
      </c>
      <c r="F106" s="252" t="s">
        <v>1724</v>
      </c>
      <c r="G106" s="253" t="s">
        <v>1139</v>
      </c>
      <c r="H106" s="254">
        <v>1</v>
      </c>
      <c r="I106" s="255"/>
      <c r="J106" s="256">
        <f>ROUND(I106*H106,2)</f>
        <v>0</v>
      </c>
      <c r="K106" s="257"/>
      <c r="L106" s="258"/>
      <c r="M106" s="259" t="s">
        <v>41</v>
      </c>
      <c r="N106" s="260" t="s">
        <v>52</v>
      </c>
      <c r="O106" s="84"/>
      <c r="P106" s="217">
        <f>O106*H106</f>
        <v>0</v>
      </c>
      <c r="Q106" s="217">
        <v>0</v>
      </c>
      <c r="R106" s="217">
        <f>Q106*H106</f>
        <v>0</v>
      </c>
      <c r="S106" s="217">
        <v>0</v>
      </c>
      <c r="T106" s="218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9" t="s">
        <v>390</v>
      </c>
      <c r="AT106" s="219" t="s">
        <v>707</v>
      </c>
      <c r="AU106" s="219" t="s">
        <v>90</v>
      </c>
      <c r="AY106" s="16" t="s">
        <v>150</v>
      </c>
      <c r="BE106" s="220">
        <f>IF(N106="základní",J106,0)</f>
        <v>0</v>
      </c>
      <c r="BF106" s="220">
        <f>IF(N106="snížená",J106,0)</f>
        <v>0</v>
      </c>
      <c r="BG106" s="220">
        <f>IF(N106="zákl. přenesená",J106,0)</f>
        <v>0</v>
      </c>
      <c r="BH106" s="220">
        <f>IF(N106="sníž. přenesená",J106,0)</f>
        <v>0</v>
      </c>
      <c r="BI106" s="220">
        <f>IF(N106="nulová",J106,0)</f>
        <v>0</v>
      </c>
      <c r="BJ106" s="16" t="s">
        <v>21</v>
      </c>
      <c r="BK106" s="220">
        <f>ROUND(I106*H106,2)</f>
        <v>0</v>
      </c>
      <c r="BL106" s="16" t="s">
        <v>260</v>
      </c>
      <c r="BM106" s="219" t="s">
        <v>1725</v>
      </c>
    </row>
    <row r="107" s="13" customFormat="1">
      <c r="A107" s="13"/>
      <c r="B107" s="226"/>
      <c r="C107" s="227"/>
      <c r="D107" s="228" t="s">
        <v>161</v>
      </c>
      <c r="E107" s="229" t="s">
        <v>41</v>
      </c>
      <c r="F107" s="230" t="s">
        <v>21</v>
      </c>
      <c r="G107" s="227"/>
      <c r="H107" s="231">
        <v>1</v>
      </c>
      <c r="I107" s="232"/>
      <c r="J107" s="227"/>
      <c r="K107" s="227"/>
      <c r="L107" s="233"/>
      <c r="M107" s="234"/>
      <c r="N107" s="235"/>
      <c r="O107" s="235"/>
      <c r="P107" s="235"/>
      <c r="Q107" s="235"/>
      <c r="R107" s="235"/>
      <c r="S107" s="235"/>
      <c r="T107" s="23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7" t="s">
        <v>161</v>
      </c>
      <c r="AU107" s="237" t="s">
        <v>90</v>
      </c>
      <c r="AV107" s="13" t="s">
        <v>90</v>
      </c>
      <c r="AW107" s="13" t="s">
        <v>42</v>
      </c>
      <c r="AX107" s="13" t="s">
        <v>81</v>
      </c>
      <c r="AY107" s="237" t="s">
        <v>150</v>
      </c>
    </row>
    <row r="108" s="14" customFormat="1">
      <c r="A108" s="14"/>
      <c r="B108" s="238"/>
      <c r="C108" s="239"/>
      <c r="D108" s="228" t="s">
        <v>161</v>
      </c>
      <c r="E108" s="240" t="s">
        <v>41</v>
      </c>
      <c r="F108" s="241" t="s">
        <v>167</v>
      </c>
      <c r="G108" s="239"/>
      <c r="H108" s="242">
        <v>1</v>
      </c>
      <c r="I108" s="243"/>
      <c r="J108" s="239"/>
      <c r="K108" s="239"/>
      <c r="L108" s="244"/>
      <c r="M108" s="245"/>
      <c r="N108" s="246"/>
      <c r="O108" s="246"/>
      <c r="P108" s="246"/>
      <c r="Q108" s="246"/>
      <c r="R108" s="246"/>
      <c r="S108" s="246"/>
      <c r="T108" s="247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8" t="s">
        <v>161</v>
      </c>
      <c r="AU108" s="248" t="s">
        <v>90</v>
      </c>
      <c r="AV108" s="14" t="s">
        <v>157</v>
      </c>
      <c r="AW108" s="14" t="s">
        <v>42</v>
      </c>
      <c r="AX108" s="14" t="s">
        <v>21</v>
      </c>
      <c r="AY108" s="248" t="s">
        <v>150</v>
      </c>
    </row>
    <row r="109" s="2" customFormat="1" ht="24.15" customHeight="1">
      <c r="A109" s="38"/>
      <c r="B109" s="39"/>
      <c r="C109" s="250" t="s">
        <v>205</v>
      </c>
      <c r="D109" s="250" t="s">
        <v>707</v>
      </c>
      <c r="E109" s="251" t="s">
        <v>1726</v>
      </c>
      <c r="F109" s="252" t="s">
        <v>1727</v>
      </c>
      <c r="G109" s="253" t="s">
        <v>1728</v>
      </c>
      <c r="H109" s="254">
        <v>3</v>
      </c>
      <c r="I109" s="255"/>
      <c r="J109" s="256">
        <f>ROUND(I109*H109,2)</f>
        <v>0</v>
      </c>
      <c r="K109" s="257"/>
      <c r="L109" s="258"/>
      <c r="M109" s="259" t="s">
        <v>41</v>
      </c>
      <c r="N109" s="260" t="s">
        <v>52</v>
      </c>
      <c r="O109" s="84"/>
      <c r="P109" s="217">
        <f>O109*H109</f>
        <v>0</v>
      </c>
      <c r="Q109" s="217">
        <v>0</v>
      </c>
      <c r="R109" s="217">
        <f>Q109*H109</f>
        <v>0</v>
      </c>
      <c r="S109" s="217">
        <v>0</v>
      </c>
      <c r="T109" s="218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9" t="s">
        <v>390</v>
      </c>
      <c r="AT109" s="219" t="s">
        <v>707</v>
      </c>
      <c r="AU109" s="219" t="s">
        <v>90</v>
      </c>
      <c r="AY109" s="16" t="s">
        <v>150</v>
      </c>
      <c r="BE109" s="220">
        <f>IF(N109="základní",J109,0)</f>
        <v>0</v>
      </c>
      <c r="BF109" s="220">
        <f>IF(N109="snížená",J109,0)</f>
        <v>0</v>
      </c>
      <c r="BG109" s="220">
        <f>IF(N109="zákl. přenesená",J109,0)</f>
        <v>0</v>
      </c>
      <c r="BH109" s="220">
        <f>IF(N109="sníž. přenesená",J109,0)</f>
        <v>0</v>
      </c>
      <c r="BI109" s="220">
        <f>IF(N109="nulová",J109,0)</f>
        <v>0</v>
      </c>
      <c r="BJ109" s="16" t="s">
        <v>21</v>
      </c>
      <c r="BK109" s="220">
        <f>ROUND(I109*H109,2)</f>
        <v>0</v>
      </c>
      <c r="BL109" s="16" t="s">
        <v>260</v>
      </c>
      <c r="BM109" s="219" t="s">
        <v>1729</v>
      </c>
    </row>
    <row r="110" s="13" customFormat="1">
      <c r="A110" s="13"/>
      <c r="B110" s="226"/>
      <c r="C110" s="227"/>
      <c r="D110" s="228" t="s">
        <v>161</v>
      </c>
      <c r="E110" s="229" t="s">
        <v>41</v>
      </c>
      <c r="F110" s="230" t="s">
        <v>174</v>
      </c>
      <c r="G110" s="227"/>
      <c r="H110" s="231">
        <v>3</v>
      </c>
      <c r="I110" s="232"/>
      <c r="J110" s="227"/>
      <c r="K110" s="227"/>
      <c r="L110" s="233"/>
      <c r="M110" s="234"/>
      <c r="N110" s="235"/>
      <c r="O110" s="235"/>
      <c r="P110" s="235"/>
      <c r="Q110" s="235"/>
      <c r="R110" s="235"/>
      <c r="S110" s="235"/>
      <c r="T110" s="23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7" t="s">
        <v>161</v>
      </c>
      <c r="AU110" s="237" t="s">
        <v>90</v>
      </c>
      <c r="AV110" s="13" t="s">
        <v>90</v>
      </c>
      <c r="AW110" s="13" t="s">
        <v>42</v>
      </c>
      <c r="AX110" s="13" t="s">
        <v>81</v>
      </c>
      <c r="AY110" s="237" t="s">
        <v>150</v>
      </c>
    </row>
    <row r="111" s="14" customFormat="1">
      <c r="A111" s="14"/>
      <c r="B111" s="238"/>
      <c r="C111" s="239"/>
      <c r="D111" s="228" t="s">
        <v>161</v>
      </c>
      <c r="E111" s="240" t="s">
        <v>41</v>
      </c>
      <c r="F111" s="241" t="s">
        <v>167</v>
      </c>
      <c r="G111" s="239"/>
      <c r="H111" s="242">
        <v>3</v>
      </c>
      <c r="I111" s="243"/>
      <c r="J111" s="239"/>
      <c r="K111" s="239"/>
      <c r="L111" s="244"/>
      <c r="M111" s="245"/>
      <c r="N111" s="246"/>
      <c r="O111" s="246"/>
      <c r="P111" s="246"/>
      <c r="Q111" s="246"/>
      <c r="R111" s="246"/>
      <c r="S111" s="246"/>
      <c r="T111" s="247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8" t="s">
        <v>161</v>
      </c>
      <c r="AU111" s="248" t="s">
        <v>90</v>
      </c>
      <c r="AV111" s="14" t="s">
        <v>157</v>
      </c>
      <c r="AW111" s="14" t="s">
        <v>42</v>
      </c>
      <c r="AX111" s="14" t="s">
        <v>21</v>
      </c>
      <c r="AY111" s="248" t="s">
        <v>150</v>
      </c>
    </row>
    <row r="112" s="2" customFormat="1" ht="16.5" customHeight="1">
      <c r="A112" s="38"/>
      <c r="B112" s="39"/>
      <c r="C112" s="207" t="s">
        <v>212</v>
      </c>
      <c r="D112" s="207" t="s">
        <v>153</v>
      </c>
      <c r="E112" s="208" t="s">
        <v>1730</v>
      </c>
      <c r="F112" s="209" t="s">
        <v>1731</v>
      </c>
      <c r="G112" s="210" t="s">
        <v>1139</v>
      </c>
      <c r="H112" s="211">
        <v>1</v>
      </c>
      <c r="I112" s="212"/>
      <c r="J112" s="213">
        <f>ROUND(I112*H112,2)</f>
        <v>0</v>
      </c>
      <c r="K112" s="214"/>
      <c r="L112" s="44"/>
      <c r="M112" s="215" t="s">
        <v>41</v>
      </c>
      <c r="N112" s="216" t="s">
        <v>52</v>
      </c>
      <c r="O112" s="84"/>
      <c r="P112" s="217">
        <f>O112*H112</f>
        <v>0</v>
      </c>
      <c r="Q112" s="217">
        <v>0</v>
      </c>
      <c r="R112" s="217">
        <f>Q112*H112</f>
        <v>0</v>
      </c>
      <c r="S112" s="217">
        <v>0</v>
      </c>
      <c r="T112" s="218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9" t="s">
        <v>260</v>
      </c>
      <c r="AT112" s="219" t="s">
        <v>153</v>
      </c>
      <c r="AU112" s="219" t="s">
        <v>90</v>
      </c>
      <c r="AY112" s="16" t="s">
        <v>150</v>
      </c>
      <c r="BE112" s="220">
        <f>IF(N112="základní",J112,0)</f>
        <v>0</v>
      </c>
      <c r="BF112" s="220">
        <f>IF(N112="snížená",J112,0)</f>
        <v>0</v>
      </c>
      <c r="BG112" s="220">
        <f>IF(N112="zákl. přenesená",J112,0)</f>
        <v>0</v>
      </c>
      <c r="BH112" s="220">
        <f>IF(N112="sníž. přenesená",J112,0)</f>
        <v>0</v>
      </c>
      <c r="BI112" s="220">
        <f>IF(N112="nulová",J112,0)</f>
        <v>0</v>
      </c>
      <c r="BJ112" s="16" t="s">
        <v>21</v>
      </c>
      <c r="BK112" s="220">
        <f>ROUND(I112*H112,2)</f>
        <v>0</v>
      </c>
      <c r="BL112" s="16" t="s">
        <v>260</v>
      </c>
      <c r="BM112" s="219" t="s">
        <v>1732</v>
      </c>
    </row>
    <row r="113" s="13" customFormat="1">
      <c r="A113" s="13"/>
      <c r="B113" s="226"/>
      <c r="C113" s="227"/>
      <c r="D113" s="228" t="s">
        <v>161</v>
      </c>
      <c r="E113" s="229" t="s">
        <v>41</v>
      </c>
      <c r="F113" s="230" t="s">
        <v>21</v>
      </c>
      <c r="G113" s="227"/>
      <c r="H113" s="231">
        <v>1</v>
      </c>
      <c r="I113" s="232"/>
      <c r="J113" s="227"/>
      <c r="K113" s="227"/>
      <c r="L113" s="233"/>
      <c r="M113" s="234"/>
      <c r="N113" s="235"/>
      <c r="O113" s="235"/>
      <c r="P113" s="235"/>
      <c r="Q113" s="235"/>
      <c r="R113" s="235"/>
      <c r="S113" s="235"/>
      <c r="T113" s="23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7" t="s">
        <v>161</v>
      </c>
      <c r="AU113" s="237" t="s">
        <v>90</v>
      </c>
      <c r="AV113" s="13" t="s">
        <v>90</v>
      </c>
      <c r="AW113" s="13" t="s">
        <v>42</v>
      </c>
      <c r="AX113" s="13" t="s">
        <v>81</v>
      </c>
      <c r="AY113" s="237" t="s">
        <v>150</v>
      </c>
    </row>
    <row r="114" s="14" customFormat="1">
      <c r="A114" s="14"/>
      <c r="B114" s="238"/>
      <c r="C114" s="239"/>
      <c r="D114" s="228" t="s">
        <v>161</v>
      </c>
      <c r="E114" s="240" t="s">
        <v>41</v>
      </c>
      <c r="F114" s="241" t="s">
        <v>167</v>
      </c>
      <c r="G114" s="239"/>
      <c r="H114" s="242">
        <v>1</v>
      </c>
      <c r="I114" s="243"/>
      <c r="J114" s="239"/>
      <c r="K114" s="239"/>
      <c r="L114" s="244"/>
      <c r="M114" s="245"/>
      <c r="N114" s="246"/>
      <c r="O114" s="246"/>
      <c r="P114" s="246"/>
      <c r="Q114" s="246"/>
      <c r="R114" s="246"/>
      <c r="S114" s="246"/>
      <c r="T114" s="247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8" t="s">
        <v>161</v>
      </c>
      <c r="AU114" s="248" t="s">
        <v>90</v>
      </c>
      <c r="AV114" s="14" t="s">
        <v>157</v>
      </c>
      <c r="AW114" s="14" t="s">
        <v>42</v>
      </c>
      <c r="AX114" s="14" t="s">
        <v>21</v>
      </c>
      <c r="AY114" s="248" t="s">
        <v>150</v>
      </c>
    </row>
    <row r="115" s="2" customFormat="1" ht="24.15" customHeight="1">
      <c r="A115" s="38"/>
      <c r="B115" s="39"/>
      <c r="C115" s="207" t="s">
        <v>151</v>
      </c>
      <c r="D115" s="207" t="s">
        <v>153</v>
      </c>
      <c r="E115" s="208" t="s">
        <v>1733</v>
      </c>
      <c r="F115" s="209" t="s">
        <v>1734</v>
      </c>
      <c r="G115" s="210" t="s">
        <v>1139</v>
      </c>
      <c r="H115" s="211">
        <v>1</v>
      </c>
      <c r="I115" s="212"/>
      <c r="J115" s="213">
        <f>ROUND(I115*H115,2)</f>
        <v>0</v>
      </c>
      <c r="K115" s="214"/>
      <c r="L115" s="44"/>
      <c r="M115" s="215" t="s">
        <v>41</v>
      </c>
      <c r="N115" s="216" t="s">
        <v>52</v>
      </c>
      <c r="O115" s="84"/>
      <c r="P115" s="217">
        <f>O115*H115</f>
        <v>0</v>
      </c>
      <c r="Q115" s="217">
        <v>0</v>
      </c>
      <c r="R115" s="217">
        <f>Q115*H115</f>
        <v>0</v>
      </c>
      <c r="S115" s="217">
        <v>0</v>
      </c>
      <c r="T115" s="218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9" t="s">
        <v>260</v>
      </c>
      <c r="AT115" s="219" t="s">
        <v>153</v>
      </c>
      <c r="AU115" s="219" t="s">
        <v>90</v>
      </c>
      <c r="AY115" s="16" t="s">
        <v>150</v>
      </c>
      <c r="BE115" s="220">
        <f>IF(N115="základní",J115,0)</f>
        <v>0</v>
      </c>
      <c r="BF115" s="220">
        <f>IF(N115="snížená",J115,0)</f>
        <v>0</v>
      </c>
      <c r="BG115" s="220">
        <f>IF(N115="zákl. přenesená",J115,0)</f>
        <v>0</v>
      </c>
      <c r="BH115" s="220">
        <f>IF(N115="sníž. přenesená",J115,0)</f>
        <v>0</v>
      </c>
      <c r="BI115" s="220">
        <f>IF(N115="nulová",J115,0)</f>
        <v>0</v>
      </c>
      <c r="BJ115" s="16" t="s">
        <v>21</v>
      </c>
      <c r="BK115" s="220">
        <f>ROUND(I115*H115,2)</f>
        <v>0</v>
      </c>
      <c r="BL115" s="16" t="s">
        <v>260</v>
      </c>
      <c r="BM115" s="219" t="s">
        <v>1735</v>
      </c>
    </row>
    <row r="116" s="13" customFormat="1">
      <c r="A116" s="13"/>
      <c r="B116" s="226"/>
      <c r="C116" s="227"/>
      <c r="D116" s="228" t="s">
        <v>161</v>
      </c>
      <c r="E116" s="229" t="s">
        <v>41</v>
      </c>
      <c r="F116" s="230" t="s">
        <v>21</v>
      </c>
      <c r="G116" s="227"/>
      <c r="H116" s="231">
        <v>1</v>
      </c>
      <c r="I116" s="232"/>
      <c r="J116" s="227"/>
      <c r="K116" s="227"/>
      <c r="L116" s="233"/>
      <c r="M116" s="234"/>
      <c r="N116" s="235"/>
      <c r="O116" s="235"/>
      <c r="P116" s="235"/>
      <c r="Q116" s="235"/>
      <c r="R116" s="235"/>
      <c r="S116" s="235"/>
      <c r="T116" s="23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7" t="s">
        <v>161</v>
      </c>
      <c r="AU116" s="237" t="s">
        <v>90</v>
      </c>
      <c r="AV116" s="13" t="s">
        <v>90</v>
      </c>
      <c r="AW116" s="13" t="s">
        <v>42</v>
      </c>
      <c r="AX116" s="13" t="s">
        <v>81</v>
      </c>
      <c r="AY116" s="237" t="s">
        <v>150</v>
      </c>
    </row>
    <row r="117" s="14" customFormat="1">
      <c r="A117" s="14"/>
      <c r="B117" s="238"/>
      <c r="C117" s="239"/>
      <c r="D117" s="228" t="s">
        <v>161</v>
      </c>
      <c r="E117" s="240" t="s">
        <v>41</v>
      </c>
      <c r="F117" s="241" t="s">
        <v>167</v>
      </c>
      <c r="G117" s="239"/>
      <c r="H117" s="242">
        <v>1</v>
      </c>
      <c r="I117" s="243"/>
      <c r="J117" s="239"/>
      <c r="K117" s="239"/>
      <c r="L117" s="244"/>
      <c r="M117" s="245"/>
      <c r="N117" s="246"/>
      <c r="O117" s="246"/>
      <c r="P117" s="246"/>
      <c r="Q117" s="246"/>
      <c r="R117" s="246"/>
      <c r="S117" s="246"/>
      <c r="T117" s="247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8" t="s">
        <v>161</v>
      </c>
      <c r="AU117" s="248" t="s">
        <v>90</v>
      </c>
      <c r="AV117" s="14" t="s">
        <v>157</v>
      </c>
      <c r="AW117" s="14" t="s">
        <v>42</v>
      </c>
      <c r="AX117" s="14" t="s">
        <v>21</v>
      </c>
      <c r="AY117" s="248" t="s">
        <v>150</v>
      </c>
    </row>
    <row r="118" s="2" customFormat="1" ht="21.75" customHeight="1">
      <c r="A118" s="38"/>
      <c r="B118" s="39"/>
      <c r="C118" s="207" t="s">
        <v>225</v>
      </c>
      <c r="D118" s="207" t="s">
        <v>153</v>
      </c>
      <c r="E118" s="208" t="s">
        <v>1736</v>
      </c>
      <c r="F118" s="209" t="s">
        <v>1737</v>
      </c>
      <c r="G118" s="210" t="s">
        <v>1139</v>
      </c>
      <c r="H118" s="211">
        <v>1</v>
      </c>
      <c r="I118" s="212"/>
      <c r="J118" s="213">
        <f>ROUND(I118*H118,2)</f>
        <v>0</v>
      </c>
      <c r="K118" s="214"/>
      <c r="L118" s="44"/>
      <c r="M118" s="215" t="s">
        <v>41</v>
      </c>
      <c r="N118" s="216" t="s">
        <v>52</v>
      </c>
      <c r="O118" s="84"/>
      <c r="P118" s="217">
        <f>O118*H118</f>
        <v>0</v>
      </c>
      <c r="Q118" s="217">
        <v>0</v>
      </c>
      <c r="R118" s="217">
        <f>Q118*H118</f>
        <v>0</v>
      </c>
      <c r="S118" s="217">
        <v>0</v>
      </c>
      <c r="T118" s="218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9" t="s">
        <v>260</v>
      </c>
      <c r="AT118" s="219" t="s">
        <v>153</v>
      </c>
      <c r="AU118" s="219" t="s">
        <v>90</v>
      </c>
      <c r="AY118" s="16" t="s">
        <v>150</v>
      </c>
      <c r="BE118" s="220">
        <f>IF(N118="základní",J118,0)</f>
        <v>0</v>
      </c>
      <c r="BF118" s="220">
        <f>IF(N118="snížená",J118,0)</f>
        <v>0</v>
      </c>
      <c r="BG118" s="220">
        <f>IF(N118="zákl. přenesená",J118,0)</f>
        <v>0</v>
      </c>
      <c r="BH118" s="220">
        <f>IF(N118="sníž. přenesená",J118,0)</f>
        <v>0</v>
      </c>
      <c r="BI118" s="220">
        <f>IF(N118="nulová",J118,0)</f>
        <v>0</v>
      </c>
      <c r="BJ118" s="16" t="s">
        <v>21</v>
      </c>
      <c r="BK118" s="220">
        <f>ROUND(I118*H118,2)</f>
        <v>0</v>
      </c>
      <c r="BL118" s="16" t="s">
        <v>260</v>
      </c>
      <c r="BM118" s="219" t="s">
        <v>1738</v>
      </c>
    </row>
    <row r="119" s="13" customFormat="1">
      <c r="A119" s="13"/>
      <c r="B119" s="226"/>
      <c r="C119" s="227"/>
      <c r="D119" s="228" t="s">
        <v>161</v>
      </c>
      <c r="E119" s="229" t="s">
        <v>41</v>
      </c>
      <c r="F119" s="230" t="s">
        <v>21</v>
      </c>
      <c r="G119" s="227"/>
      <c r="H119" s="231">
        <v>1</v>
      </c>
      <c r="I119" s="232"/>
      <c r="J119" s="227"/>
      <c r="K119" s="227"/>
      <c r="L119" s="233"/>
      <c r="M119" s="234"/>
      <c r="N119" s="235"/>
      <c r="O119" s="235"/>
      <c r="P119" s="235"/>
      <c r="Q119" s="235"/>
      <c r="R119" s="235"/>
      <c r="S119" s="235"/>
      <c r="T119" s="23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7" t="s">
        <v>161</v>
      </c>
      <c r="AU119" s="237" t="s">
        <v>90</v>
      </c>
      <c r="AV119" s="13" t="s">
        <v>90</v>
      </c>
      <c r="AW119" s="13" t="s">
        <v>42</v>
      </c>
      <c r="AX119" s="13" t="s">
        <v>81</v>
      </c>
      <c r="AY119" s="237" t="s">
        <v>150</v>
      </c>
    </row>
    <row r="120" s="14" customFormat="1">
      <c r="A120" s="14"/>
      <c r="B120" s="238"/>
      <c r="C120" s="239"/>
      <c r="D120" s="228" t="s">
        <v>161</v>
      </c>
      <c r="E120" s="240" t="s">
        <v>41</v>
      </c>
      <c r="F120" s="241" t="s">
        <v>167</v>
      </c>
      <c r="G120" s="239"/>
      <c r="H120" s="242">
        <v>1</v>
      </c>
      <c r="I120" s="243"/>
      <c r="J120" s="239"/>
      <c r="K120" s="239"/>
      <c r="L120" s="244"/>
      <c r="M120" s="245"/>
      <c r="N120" s="246"/>
      <c r="O120" s="246"/>
      <c r="P120" s="246"/>
      <c r="Q120" s="246"/>
      <c r="R120" s="246"/>
      <c r="S120" s="246"/>
      <c r="T120" s="247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8" t="s">
        <v>161</v>
      </c>
      <c r="AU120" s="248" t="s">
        <v>90</v>
      </c>
      <c r="AV120" s="14" t="s">
        <v>157</v>
      </c>
      <c r="AW120" s="14" t="s">
        <v>42</v>
      </c>
      <c r="AX120" s="14" t="s">
        <v>21</v>
      </c>
      <c r="AY120" s="248" t="s">
        <v>150</v>
      </c>
    </row>
    <row r="121" s="2" customFormat="1" ht="21.75" customHeight="1">
      <c r="A121" s="38"/>
      <c r="B121" s="39"/>
      <c r="C121" s="207" t="s">
        <v>231</v>
      </c>
      <c r="D121" s="207" t="s">
        <v>153</v>
      </c>
      <c r="E121" s="208" t="s">
        <v>1739</v>
      </c>
      <c r="F121" s="209" t="s">
        <v>1740</v>
      </c>
      <c r="G121" s="210" t="s">
        <v>423</v>
      </c>
      <c r="H121" s="211">
        <v>0.083000000000000004</v>
      </c>
      <c r="I121" s="212"/>
      <c r="J121" s="213">
        <f>ROUND(I121*H121,2)</f>
        <v>0</v>
      </c>
      <c r="K121" s="214"/>
      <c r="L121" s="44"/>
      <c r="M121" s="215" t="s">
        <v>41</v>
      </c>
      <c r="N121" s="216" t="s">
        <v>52</v>
      </c>
      <c r="O121" s="84"/>
      <c r="P121" s="217">
        <f>O121*H121</f>
        <v>0</v>
      </c>
      <c r="Q121" s="217">
        <v>0</v>
      </c>
      <c r="R121" s="217">
        <f>Q121*H121</f>
        <v>0</v>
      </c>
      <c r="S121" s="217">
        <v>0</v>
      </c>
      <c r="T121" s="21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9" t="s">
        <v>260</v>
      </c>
      <c r="AT121" s="219" t="s">
        <v>153</v>
      </c>
      <c r="AU121" s="219" t="s">
        <v>90</v>
      </c>
      <c r="AY121" s="16" t="s">
        <v>150</v>
      </c>
      <c r="BE121" s="220">
        <f>IF(N121="základní",J121,0)</f>
        <v>0</v>
      </c>
      <c r="BF121" s="220">
        <f>IF(N121="snížená",J121,0)</f>
        <v>0</v>
      </c>
      <c r="BG121" s="220">
        <f>IF(N121="zákl. přenesená",J121,0)</f>
        <v>0</v>
      </c>
      <c r="BH121" s="220">
        <f>IF(N121="sníž. přenesená",J121,0)</f>
        <v>0</v>
      </c>
      <c r="BI121" s="220">
        <f>IF(N121="nulová",J121,0)</f>
        <v>0</v>
      </c>
      <c r="BJ121" s="16" t="s">
        <v>21</v>
      </c>
      <c r="BK121" s="220">
        <f>ROUND(I121*H121,2)</f>
        <v>0</v>
      </c>
      <c r="BL121" s="16" t="s">
        <v>260</v>
      </c>
      <c r="BM121" s="219" t="s">
        <v>1741</v>
      </c>
    </row>
    <row r="122" s="2" customFormat="1">
      <c r="A122" s="38"/>
      <c r="B122" s="39"/>
      <c r="C122" s="40"/>
      <c r="D122" s="221" t="s">
        <v>159</v>
      </c>
      <c r="E122" s="40"/>
      <c r="F122" s="222" t="s">
        <v>1742</v>
      </c>
      <c r="G122" s="40"/>
      <c r="H122" s="40"/>
      <c r="I122" s="223"/>
      <c r="J122" s="40"/>
      <c r="K122" s="40"/>
      <c r="L122" s="44"/>
      <c r="M122" s="224"/>
      <c r="N122" s="225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6" t="s">
        <v>159</v>
      </c>
      <c r="AU122" s="16" t="s">
        <v>90</v>
      </c>
    </row>
    <row r="123" s="13" customFormat="1">
      <c r="A123" s="13"/>
      <c r="B123" s="226"/>
      <c r="C123" s="227"/>
      <c r="D123" s="228" t="s">
        <v>161</v>
      </c>
      <c r="E123" s="229" t="s">
        <v>41</v>
      </c>
      <c r="F123" s="230" t="s">
        <v>1743</v>
      </c>
      <c r="G123" s="227"/>
      <c r="H123" s="231">
        <v>0.083000000000000004</v>
      </c>
      <c r="I123" s="232"/>
      <c r="J123" s="227"/>
      <c r="K123" s="227"/>
      <c r="L123" s="233"/>
      <c r="M123" s="234"/>
      <c r="N123" s="235"/>
      <c r="O123" s="235"/>
      <c r="P123" s="235"/>
      <c r="Q123" s="235"/>
      <c r="R123" s="235"/>
      <c r="S123" s="235"/>
      <c r="T123" s="23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7" t="s">
        <v>161</v>
      </c>
      <c r="AU123" s="237" t="s">
        <v>90</v>
      </c>
      <c r="AV123" s="13" t="s">
        <v>90</v>
      </c>
      <c r="AW123" s="13" t="s">
        <v>42</v>
      </c>
      <c r="AX123" s="13" t="s">
        <v>81</v>
      </c>
      <c r="AY123" s="237" t="s">
        <v>150</v>
      </c>
    </row>
    <row r="124" s="14" customFormat="1">
      <c r="A124" s="14"/>
      <c r="B124" s="238"/>
      <c r="C124" s="239"/>
      <c r="D124" s="228" t="s">
        <v>161</v>
      </c>
      <c r="E124" s="240" t="s">
        <v>41</v>
      </c>
      <c r="F124" s="241" t="s">
        <v>167</v>
      </c>
      <c r="G124" s="239"/>
      <c r="H124" s="242">
        <v>0.083000000000000004</v>
      </c>
      <c r="I124" s="243"/>
      <c r="J124" s="239"/>
      <c r="K124" s="239"/>
      <c r="L124" s="244"/>
      <c r="M124" s="245"/>
      <c r="N124" s="246"/>
      <c r="O124" s="246"/>
      <c r="P124" s="246"/>
      <c r="Q124" s="246"/>
      <c r="R124" s="246"/>
      <c r="S124" s="246"/>
      <c r="T124" s="247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8" t="s">
        <v>161</v>
      </c>
      <c r="AU124" s="248" t="s">
        <v>90</v>
      </c>
      <c r="AV124" s="14" t="s">
        <v>157</v>
      </c>
      <c r="AW124" s="14" t="s">
        <v>42</v>
      </c>
      <c r="AX124" s="14" t="s">
        <v>21</v>
      </c>
      <c r="AY124" s="248" t="s">
        <v>150</v>
      </c>
    </row>
    <row r="125" s="12" customFormat="1" ht="22.8" customHeight="1">
      <c r="A125" s="12"/>
      <c r="B125" s="191"/>
      <c r="C125" s="192"/>
      <c r="D125" s="193" t="s">
        <v>80</v>
      </c>
      <c r="E125" s="205" t="s">
        <v>1744</v>
      </c>
      <c r="F125" s="205" t="s">
        <v>1745</v>
      </c>
      <c r="G125" s="192"/>
      <c r="H125" s="192"/>
      <c r="I125" s="195"/>
      <c r="J125" s="206">
        <f>BK125</f>
        <v>0</v>
      </c>
      <c r="K125" s="192"/>
      <c r="L125" s="197"/>
      <c r="M125" s="198"/>
      <c r="N125" s="199"/>
      <c r="O125" s="199"/>
      <c r="P125" s="200">
        <f>SUM(P126:P141)</f>
        <v>0</v>
      </c>
      <c r="Q125" s="199"/>
      <c r="R125" s="200">
        <f>SUM(R126:R141)</f>
        <v>0</v>
      </c>
      <c r="S125" s="199"/>
      <c r="T125" s="201">
        <f>SUM(T126:T141)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02" t="s">
        <v>90</v>
      </c>
      <c r="AT125" s="203" t="s">
        <v>80</v>
      </c>
      <c r="AU125" s="203" t="s">
        <v>21</v>
      </c>
      <c r="AY125" s="202" t="s">
        <v>150</v>
      </c>
      <c r="BK125" s="204">
        <f>SUM(BK126:BK141)</f>
        <v>0</v>
      </c>
    </row>
    <row r="126" s="2" customFormat="1" ht="24.15" customHeight="1">
      <c r="A126" s="38"/>
      <c r="B126" s="39"/>
      <c r="C126" s="207" t="s">
        <v>236</v>
      </c>
      <c r="D126" s="207" t="s">
        <v>153</v>
      </c>
      <c r="E126" s="208" t="s">
        <v>1746</v>
      </c>
      <c r="F126" s="209" t="s">
        <v>1747</v>
      </c>
      <c r="G126" s="210" t="s">
        <v>1139</v>
      </c>
      <c r="H126" s="211">
        <v>1</v>
      </c>
      <c r="I126" s="212"/>
      <c r="J126" s="213">
        <f>ROUND(I126*H126,2)</f>
        <v>0</v>
      </c>
      <c r="K126" s="214"/>
      <c r="L126" s="44"/>
      <c r="M126" s="215" t="s">
        <v>41</v>
      </c>
      <c r="N126" s="216" t="s">
        <v>52</v>
      </c>
      <c r="O126" s="84"/>
      <c r="P126" s="217">
        <f>O126*H126</f>
        <v>0</v>
      </c>
      <c r="Q126" s="217">
        <v>0</v>
      </c>
      <c r="R126" s="217">
        <f>Q126*H126</f>
        <v>0</v>
      </c>
      <c r="S126" s="217">
        <v>0</v>
      </c>
      <c r="T126" s="21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9" t="s">
        <v>260</v>
      </c>
      <c r="AT126" s="219" t="s">
        <v>153</v>
      </c>
      <c r="AU126" s="219" t="s">
        <v>90</v>
      </c>
      <c r="AY126" s="16" t="s">
        <v>150</v>
      </c>
      <c r="BE126" s="220">
        <f>IF(N126="základní",J126,0)</f>
        <v>0</v>
      </c>
      <c r="BF126" s="220">
        <f>IF(N126="snížená",J126,0)</f>
        <v>0</v>
      </c>
      <c r="BG126" s="220">
        <f>IF(N126="zákl. přenesená",J126,0)</f>
        <v>0</v>
      </c>
      <c r="BH126" s="220">
        <f>IF(N126="sníž. přenesená",J126,0)</f>
        <v>0</v>
      </c>
      <c r="BI126" s="220">
        <f>IF(N126="nulová",J126,0)</f>
        <v>0</v>
      </c>
      <c r="BJ126" s="16" t="s">
        <v>21</v>
      </c>
      <c r="BK126" s="220">
        <f>ROUND(I126*H126,2)</f>
        <v>0</v>
      </c>
      <c r="BL126" s="16" t="s">
        <v>260</v>
      </c>
      <c r="BM126" s="219" t="s">
        <v>1748</v>
      </c>
    </row>
    <row r="127" s="13" customFormat="1">
      <c r="A127" s="13"/>
      <c r="B127" s="226"/>
      <c r="C127" s="227"/>
      <c r="D127" s="228" t="s">
        <v>161</v>
      </c>
      <c r="E127" s="229" t="s">
        <v>41</v>
      </c>
      <c r="F127" s="230" t="s">
        <v>21</v>
      </c>
      <c r="G127" s="227"/>
      <c r="H127" s="231">
        <v>1</v>
      </c>
      <c r="I127" s="232"/>
      <c r="J127" s="227"/>
      <c r="K127" s="227"/>
      <c r="L127" s="233"/>
      <c r="M127" s="234"/>
      <c r="N127" s="235"/>
      <c r="O127" s="235"/>
      <c r="P127" s="235"/>
      <c r="Q127" s="235"/>
      <c r="R127" s="235"/>
      <c r="S127" s="235"/>
      <c r="T127" s="23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7" t="s">
        <v>161</v>
      </c>
      <c r="AU127" s="237" t="s">
        <v>90</v>
      </c>
      <c r="AV127" s="13" t="s">
        <v>90</v>
      </c>
      <c r="AW127" s="13" t="s">
        <v>42</v>
      </c>
      <c r="AX127" s="13" t="s">
        <v>81</v>
      </c>
      <c r="AY127" s="237" t="s">
        <v>150</v>
      </c>
    </row>
    <row r="128" s="14" customFormat="1">
      <c r="A128" s="14"/>
      <c r="B128" s="238"/>
      <c r="C128" s="239"/>
      <c r="D128" s="228" t="s">
        <v>161</v>
      </c>
      <c r="E128" s="240" t="s">
        <v>41</v>
      </c>
      <c r="F128" s="241" t="s">
        <v>167</v>
      </c>
      <c r="G128" s="239"/>
      <c r="H128" s="242">
        <v>1</v>
      </c>
      <c r="I128" s="243"/>
      <c r="J128" s="239"/>
      <c r="K128" s="239"/>
      <c r="L128" s="244"/>
      <c r="M128" s="245"/>
      <c r="N128" s="246"/>
      <c r="O128" s="246"/>
      <c r="P128" s="246"/>
      <c r="Q128" s="246"/>
      <c r="R128" s="246"/>
      <c r="S128" s="246"/>
      <c r="T128" s="247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8" t="s">
        <v>161</v>
      </c>
      <c r="AU128" s="248" t="s">
        <v>90</v>
      </c>
      <c r="AV128" s="14" t="s">
        <v>157</v>
      </c>
      <c r="AW128" s="14" t="s">
        <v>42</v>
      </c>
      <c r="AX128" s="14" t="s">
        <v>21</v>
      </c>
      <c r="AY128" s="248" t="s">
        <v>150</v>
      </c>
    </row>
    <row r="129" s="2" customFormat="1" ht="16.5" customHeight="1">
      <c r="A129" s="38"/>
      <c r="B129" s="39"/>
      <c r="C129" s="207" t="s">
        <v>243</v>
      </c>
      <c r="D129" s="207" t="s">
        <v>153</v>
      </c>
      <c r="E129" s="208" t="s">
        <v>1749</v>
      </c>
      <c r="F129" s="209" t="s">
        <v>1750</v>
      </c>
      <c r="G129" s="210" t="s">
        <v>1139</v>
      </c>
      <c r="H129" s="211">
        <v>1</v>
      </c>
      <c r="I129" s="212"/>
      <c r="J129" s="213">
        <f>ROUND(I129*H129,2)</f>
        <v>0</v>
      </c>
      <c r="K129" s="214"/>
      <c r="L129" s="44"/>
      <c r="M129" s="215" t="s">
        <v>41</v>
      </c>
      <c r="N129" s="216" t="s">
        <v>52</v>
      </c>
      <c r="O129" s="84"/>
      <c r="P129" s="217">
        <f>O129*H129</f>
        <v>0</v>
      </c>
      <c r="Q129" s="217">
        <v>0</v>
      </c>
      <c r="R129" s="217">
        <f>Q129*H129</f>
        <v>0</v>
      </c>
      <c r="S129" s="217">
        <v>0</v>
      </c>
      <c r="T129" s="21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9" t="s">
        <v>260</v>
      </c>
      <c r="AT129" s="219" t="s">
        <v>153</v>
      </c>
      <c r="AU129" s="219" t="s">
        <v>90</v>
      </c>
      <c r="AY129" s="16" t="s">
        <v>150</v>
      </c>
      <c r="BE129" s="220">
        <f>IF(N129="základní",J129,0)</f>
        <v>0</v>
      </c>
      <c r="BF129" s="220">
        <f>IF(N129="snížená",J129,0)</f>
        <v>0</v>
      </c>
      <c r="BG129" s="220">
        <f>IF(N129="zákl. přenesená",J129,0)</f>
        <v>0</v>
      </c>
      <c r="BH129" s="220">
        <f>IF(N129="sníž. přenesená",J129,0)</f>
        <v>0</v>
      </c>
      <c r="BI129" s="220">
        <f>IF(N129="nulová",J129,0)</f>
        <v>0</v>
      </c>
      <c r="BJ129" s="16" t="s">
        <v>21</v>
      </c>
      <c r="BK129" s="220">
        <f>ROUND(I129*H129,2)</f>
        <v>0</v>
      </c>
      <c r="BL129" s="16" t="s">
        <v>260</v>
      </c>
      <c r="BM129" s="219" t="s">
        <v>1751</v>
      </c>
    </row>
    <row r="130" s="13" customFormat="1">
      <c r="A130" s="13"/>
      <c r="B130" s="226"/>
      <c r="C130" s="227"/>
      <c r="D130" s="228" t="s">
        <v>161</v>
      </c>
      <c r="E130" s="229" t="s">
        <v>41</v>
      </c>
      <c r="F130" s="230" t="s">
        <v>21</v>
      </c>
      <c r="G130" s="227"/>
      <c r="H130" s="231">
        <v>1</v>
      </c>
      <c r="I130" s="232"/>
      <c r="J130" s="227"/>
      <c r="K130" s="227"/>
      <c r="L130" s="233"/>
      <c r="M130" s="234"/>
      <c r="N130" s="235"/>
      <c r="O130" s="235"/>
      <c r="P130" s="235"/>
      <c r="Q130" s="235"/>
      <c r="R130" s="235"/>
      <c r="S130" s="235"/>
      <c r="T130" s="23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7" t="s">
        <v>161</v>
      </c>
      <c r="AU130" s="237" t="s">
        <v>90</v>
      </c>
      <c r="AV130" s="13" t="s">
        <v>90</v>
      </c>
      <c r="AW130" s="13" t="s">
        <v>42</v>
      </c>
      <c r="AX130" s="13" t="s">
        <v>81</v>
      </c>
      <c r="AY130" s="237" t="s">
        <v>150</v>
      </c>
    </row>
    <row r="131" s="14" customFormat="1">
      <c r="A131" s="14"/>
      <c r="B131" s="238"/>
      <c r="C131" s="239"/>
      <c r="D131" s="228" t="s">
        <v>161</v>
      </c>
      <c r="E131" s="240" t="s">
        <v>41</v>
      </c>
      <c r="F131" s="241" t="s">
        <v>167</v>
      </c>
      <c r="G131" s="239"/>
      <c r="H131" s="242">
        <v>1</v>
      </c>
      <c r="I131" s="243"/>
      <c r="J131" s="239"/>
      <c r="K131" s="239"/>
      <c r="L131" s="244"/>
      <c r="M131" s="245"/>
      <c r="N131" s="246"/>
      <c r="O131" s="246"/>
      <c r="P131" s="246"/>
      <c r="Q131" s="246"/>
      <c r="R131" s="246"/>
      <c r="S131" s="246"/>
      <c r="T131" s="24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8" t="s">
        <v>161</v>
      </c>
      <c r="AU131" s="248" t="s">
        <v>90</v>
      </c>
      <c r="AV131" s="14" t="s">
        <v>157</v>
      </c>
      <c r="AW131" s="14" t="s">
        <v>42</v>
      </c>
      <c r="AX131" s="14" t="s">
        <v>21</v>
      </c>
      <c r="AY131" s="248" t="s">
        <v>150</v>
      </c>
    </row>
    <row r="132" s="2" customFormat="1" ht="24.15" customHeight="1">
      <c r="A132" s="38"/>
      <c r="B132" s="39"/>
      <c r="C132" s="207" t="s">
        <v>249</v>
      </c>
      <c r="D132" s="207" t="s">
        <v>153</v>
      </c>
      <c r="E132" s="208" t="s">
        <v>1752</v>
      </c>
      <c r="F132" s="209" t="s">
        <v>1753</v>
      </c>
      <c r="G132" s="210" t="s">
        <v>1139</v>
      </c>
      <c r="H132" s="211">
        <v>1</v>
      </c>
      <c r="I132" s="212"/>
      <c r="J132" s="213">
        <f>ROUND(I132*H132,2)</f>
        <v>0</v>
      </c>
      <c r="K132" s="214"/>
      <c r="L132" s="44"/>
      <c r="M132" s="215" t="s">
        <v>41</v>
      </c>
      <c r="N132" s="216" t="s">
        <v>52</v>
      </c>
      <c r="O132" s="84"/>
      <c r="P132" s="217">
        <f>O132*H132</f>
        <v>0</v>
      </c>
      <c r="Q132" s="217">
        <v>0</v>
      </c>
      <c r="R132" s="217">
        <f>Q132*H132</f>
        <v>0</v>
      </c>
      <c r="S132" s="217">
        <v>0</v>
      </c>
      <c r="T132" s="21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9" t="s">
        <v>260</v>
      </c>
      <c r="AT132" s="219" t="s">
        <v>153</v>
      </c>
      <c r="AU132" s="219" t="s">
        <v>90</v>
      </c>
      <c r="AY132" s="16" t="s">
        <v>150</v>
      </c>
      <c r="BE132" s="220">
        <f>IF(N132="základní",J132,0)</f>
        <v>0</v>
      </c>
      <c r="BF132" s="220">
        <f>IF(N132="snížená",J132,0)</f>
        <v>0</v>
      </c>
      <c r="BG132" s="220">
        <f>IF(N132="zákl. přenesená",J132,0)</f>
        <v>0</v>
      </c>
      <c r="BH132" s="220">
        <f>IF(N132="sníž. přenesená",J132,0)</f>
        <v>0</v>
      </c>
      <c r="BI132" s="220">
        <f>IF(N132="nulová",J132,0)</f>
        <v>0</v>
      </c>
      <c r="BJ132" s="16" t="s">
        <v>21</v>
      </c>
      <c r="BK132" s="220">
        <f>ROUND(I132*H132,2)</f>
        <v>0</v>
      </c>
      <c r="BL132" s="16" t="s">
        <v>260</v>
      </c>
      <c r="BM132" s="219" t="s">
        <v>1754</v>
      </c>
    </row>
    <row r="133" s="13" customFormat="1">
      <c r="A133" s="13"/>
      <c r="B133" s="226"/>
      <c r="C133" s="227"/>
      <c r="D133" s="228" t="s">
        <v>161</v>
      </c>
      <c r="E133" s="229" t="s">
        <v>41</v>
      </c>
      <c r="F133" s="230" t="s">
        <v>21</v>
      </c>
      <c r="G133" s="227"/>
      <c r="H133" s="231">
        <v>1</v>
      </c>
      <c r="I133" s="232"/>
      <c r="J133" s="227"/>
      <c r="K133" s="227"/>
      <c r="L133" s="233"/>
      <c r="M133" s="234"/>
      <c r="N133" s="235"/>
      <c r="O133" s="235"/>
      <c r="P133" s="235"/>
      <c r="Q133" s="235"/>
      <c r="R133" s="235"/>
      <c r="S133" s="235"/>
      <c r="T133" s="23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7" t="s">
        <v>161</v>
      </c>
      <c r="AU133" s="237" t="s">
        <v>90</v>
      </c>
      <c r="AV133" s="13" t="s">
        <v>90</v>
      </c>
      <c r="AW133" s="13" t="s">
        <v>42</v>
      </c>
      <c r="AX133" s="13" t="s">
        <v>81</v>
      </c>
      <c r="AY133" s="237" t="s">
        <v>150</v>
      </c>
    </row>
    <row r="134" s="14" customFormat="1">
      <c r="A134" s="14"/>
      <c r="B134" s="238"/>
      <c r="C134" s="239"/>
      <c r="D134" s="228" t="s">
        <v>161</v>
      </c>
      <c r="E134" s="240" t="s">
        <v>41</v>
      </c>
      <c r="F134" s="241" t="s">
        <v>167</v>
      </c>
      <c r="G134" s="239"/>
      <c r="H134" s="242">
        <v>1</v>
      </c>
      <c r="I134" s="243"/>
      <c r="J134" s="239"/>
      <c r="K134" s="239"/>
      <c r="L134" s="244"/>
      <c r="M134" s="245"/>
      <c r="N134" s="246"/>
      <c r="O134" s="246"/>
      <c r="P134" s="246"/>
      <c r="Q134" s="246"/>
      <c r="R134" s="246"/>
      <c r="S134" s="246"/>
      <c r="T134" s="24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8" t="s">
        <v>161</v>
      </c>
      <c r="AU134" s="248" t="s">
        <v>90</v>
      </c>
      <c r="AV134" s="14" t="s">
        <v>157</v>
      </c>
      <c r="AW134" s="14" t="s">
        <v>42</v>
      </c>
      <c r="AX134" s="14" t="s">
        <v>21</v>
      </c>
      <c r="AY134" s="248" t="s">
        <v>150</v>
      </c>
    </row>
    <row r="135" s="2" customFormat="1" ht="16.5" customHeight="1">
      <c r="A135" s="38"/>
      <c r="B135" s="39"/>
      <c r="C135" s="207" t="s">
        <v>8</v>
      </c>
      <c r="D135" s="207" t="s">
        <v>153</v>
      </c>
      <c r="E135" s="208" t="s">
        <v>1755</v>
      </c>
      <c r="F135" s="209" t="s">
        <v>1756</v>
      </c>
      <c r="G135" s="210" t="s">
        <v>1139</v>
      </c>
      <c r="H135" s="211">
        <v>1</v>
      </c>
      <c r="I135" s="212"/>
      <c r="J135" s="213">
        <f>ROUND(I135*H135,2)</f>
        <v>0</v>
      </c>
      <c r="K135" s="214"/>
      <c r="L135" s="44"/>
      <c r="M135" s="215" t="s">
        <v>41</v>
      </c>
      <c r="N135" s="216" t="s">
        <v>52</v>
      </c>
      <c r="O135" s="84"/>
      <c r="P135" s="217">
        <f>O135*H135</f>
        <v>0</v>
      </c>
      <c r="Q135" s="217">
        <v>0</v>
      </c>
      <c r="R135" s="217">
        <f>Q135*H135</f>
        <v>0</v>
      </c>
      <c r="S135" s="217">
        <v>0</v>
      </c>
      <c r="T135" s="21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9" t="s">
        <v>260</v>
      </c>
      <c r="AT135" s="219" t="s">
        <v>153</v>
      </c>
      <c r="AU135" s="219" t="s">
        <v>90</v>
      </c>
      <c r="AY135" s="16" t="s">
        <v>150</v>
      </c>
      <c r="BE135" s="220">
        <f>IF(N135="základní",J135,0)</f>
        <v>0</v>
      </c>
      <c r="BF135" s="220">
        <f>IF(N135="snížená",J135,0)</f>
        <v>0</v>
      </c>
      <c r="BG135" s="220">
        <f>IF(N135="zákl. přenesená",J135,0)</f>
        <v>0</v>
      </c>
      <c r="BH135" s="220">
        <f>IF(N135="sníž. přenesená",J135,0)</f>
        <v>0</v>
      </c>
      <c r="BI135" s="220">
        <f>IF(N135="nulová",J135,0)</f>
        <v>0</v>
      </c>
      <c r="BJ135" s="16" t="s">
        <v>21</v>
      </c>
      <c r="BK135" s="220">
        <f>ROUND(I135*H135,2)</f>
        <v>0</v>
      </c>
      <c r="BL135" s="16" t="s">
        <v>260</v>
      </c>
      <c r="BM135" s="219" t="s">
        <v>1757</v>
      </c>
    </row>
    <row r="136" s="13" customFormat="1">
      <c r="A136" s="13"/>
      <c r="B136" s="226"/>
      <c r="C136" s="227"/>
      <c r="D136" s="228" t="s">
        <v>161</v>
      </c>
      <c r="E136" s="229" t="s">
        <v>41</v>
      </c>
      <c r="F136" s="230" t="s">
        <v>21</v>
      </c>
      <c r="G136" s="227"/>
      <c r="H136" s="231">
        <v>1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7" t="s">
        <v>161</v>
      </c>
      <c r="AU136" s="237" t="s">
        <v>90</v>
      </c>
      <c r="AV136" s="13" t="s">
        <v>90</v>
      </c>
      <c r="AW136" s="13" t="s">
        <v>42</v>
      </c>
      <c r="AX136" s="13" t="s">
        <v>81</v>
      </c>
      <c r="AY136" s="237" t="s">
        <v>150</v>
      </c>
    </row>
    <row r="137" s="14" customFormat="1">
      <c r="A137" s="14"/>
      <c r="B137" s="238"/>
      <c r="C137" s="239"/>
      <c r="D137" s="228" t="s">
        <v>161</v>
      </c>
      <c r="E137" s="240" t="s">
        <v>41</v>
      </c>
      <c r="F137" s="241" t="s">
        <v>167</v>
      </c>
      <c r="G137" s="239"/>
      <c r="H137" s="242">
        <v>1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8" t="s">
        <v>161</v>
      </c>
      <c r="AU137" s="248" t="s">
        <v>90</v>
      </c>
      <c r="AV137" s="14" t="s">
        <v>157</v>
      </c>
      <c r="AW137" s="14" t="s">
        <v>42</v>
      </c>
      <c r="AX137" s="14" t="s">
        <v>21</v>
      </c>
      <c r="AY137" s="248" t="s">
        <v>150</v>
      </c>
    </row>
    <row r="138" s="2" customFormat="1" ht="24.15" customHeight="1">
      <c r="A138" s="38"/>
      <c r="B138" s="39"/>
      <c r="C138" s="207" t="s">
        <v>260</v>
      </c>
      <c r="D138" s="207" t="s">
        <v>153</v>
      </c>
      <c r="E138" s="208" t="s">
        <v>1758</v>
      </c>
      <c r="F138" s="209" t="s">
        <v>1759</v>
      </c>
      <c r="G138" s="210" t="s">
        <v>423</v>
      </c>
      <c r="H138" s="211">
        <v>0.059999999999999998</v>
      </c>
      <c r="I138" s="212"/>
      <c r="J138" s="213">
        <f>ROUND(I138*H138,2)</f>
        <v>0</v>
      </c>
      <c r="K138" s="214"/>
      <c r="L138" s="44"/>
      <c r="M138" s="215" t="s">
        <v>41</v>
      </c>
      <c r="N138" s="216" t="s">
        <v>52</v>
      </c>
      <c r="O138" s="84"/>
      <c r="P138" s="217">
        <f>O138*H138</f>
        <v>0</v>
      </c>
      <c r="Q138" s="217">
        <v>0</v>
      </c>
      <c r="R138" s="217">
        <f>Q138*H138</f>
        <v>0</v>
      </c>
      <c r="S138" s="217">
        <v>0</v>
      </c>
      <c r="T138" s="21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9" t="s">
        <v>260</v>
      </c>
      <c r="AT138" s="219" t="s">
        <v>153</v>
      </c>
      <c r="AU138" s="219" t="s">
        <v>90</v>
      </c>
      <c r="AY138" s="16" t="s">
        <v>150</v>
      </c>
      <c r="BE138" s="220">
        <f>IF(N138="základní",J138,0)</f>
        <v>0</v>
      </c>
      <c r="BF138" s="220">
        <f>IF(N138="snížená",J138,0)</f>
        <v>0</v>
      </c>
      <c r="BG138" s="220">
        <f>IF(N138="zákl. přenesená",J138,0)</f>
        <v>0</v>
      </c>
      <c r="BH138" s="220">
        <f>IF(N138="sníž. přenesená",J138,0)</f>
        <v>0</v>
      </c>
      <c r="BI138" s="220">
        <f>IF(N138="nulová",J138,0)</f>
        <v>0</v>
      </c>
      <c r="BJ138" s="16" t="s">
        <v>21</v>
      </c>
      <c r="BK138" s="220">
        <f>ROUND(I138*H138,2)</f>
        <v>0</v>
      </c>
      <c r="BL138" s="16" t="s">
        <v>260</v>
      </c>
      <c r="BM138" s="219" t="s">
        <v>1760</v>
      </c>
    </row>
    <row r="139" s="2" customFormat="1">
      <c r="A139" s="38"/>
      <c r="B139" s="39"/>
      <c r="C139" s="40"/>
      <c r="D139" s="221" t="s">
        <v>159</v>
      </c>
      <c r="E139" s="40"/>
      <c r="F139" s="222" t="s">
        <v>1761</v>
      </c>
      <c r="G139" s="40"/>
      <c r="H139" s="40"/>
      <c r="I139" s="223"/>
      <c r="J139" s="40"/>
      <c r="K139" s="40"/>
      <c r="L139" s="44"/>
      <c r="M139" s="224"/>
      <c r="N139" s="225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159</v>
      </c>
      <c r="AU139" s="16" t="s">
        <v>90</v>
      </c>
    </row>
    <row r="140" s="13" customFormat="1">
      <c r="A140" s="13"/>
      <c r="B140" s="226"/>
      <c r="C140" s="227"/>
      <c r="D140" s="228" t="s">
        <v>161</v>
      </c>
      <c r="E140" s="229" t="s">
        <v>41</v>
      </c>
      <c r="F140" s="230" t="s">
        <v>885</v>
      </c>
      <c r="G140" s="227"/>
      <c r="H140" s="231">
        <v>0.059999999999999998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161</v>
      </c>
      <c r="AU140" s="237" t="s">
        <v>90</v>
      </c>
      <c r="AV140" s="13" t="s">
        <v>90</v>
      </c>
      <c r="AW140" s="13" t="s">
        <v>42</v>
      </c>
      <c r="AX140" s="13" t="s">
        <v>81</v>
      </c>
      <c r="AY140" s="237" t="s">
        <v>150</v>
      </c>
    </row>
    <row r="141" s="14" customFormat="1">
      <c r="A141" s="14"/>
      <c r="B141" s="238"/>
      <c r="C141" s="239"/>
      <c r="D141" s="228" t="s">
        <v>161</v>
      </c>
      <c r="E141" s="240" t="s">
        <v>41</v>
      </c>
      <c r="F141" s="241" t="s">
        <v>167</v>
      </c>
      <c r="G141" s="239"/>
      <c r="H141" s="242">
        <v>0.059999999999999998</v>
      </c>
      <c r="I141" s="243"/>
      <c r="J141" s="239"/>
      <c r="K141" s="239"/>
      <c r="L141" s="244"/>
      <c r="M141" s="245"/>
      <c r="N141" s="246"/>
      <c r="O141" s="246"/>
      <c r="P141" s="246"/>
      <c r="Q141" s="246"/>
      <c r="R141" s="246"/>
      <c r="S141" s="246"/>
      <c r="T141" s="24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8" t="s">
        <v>161</v>
      </c>
      <c r="AU141" s="248" t="s">
        <v>90</v>
      </c>
      <c r="AV141" s="14" t="s">
        <v>157</v>
      </c>
      <c r="AW141" s="14" t="s">
        <v>42</v>
      </c>
      <c r="AX141" s="14" t="s">
        <v>21</v>
      </c>
      <c r="AY141" s="248" t="s">
        <v>150</v>
      </c>
    </row>
    <row r="142" s="12" customFormat="1" ht="22.8" customHeight="1">
      <c r="A142" s="12"/>
      <c r="B142" s="191"/>
      <c r="C142" s="192"/>
      <c r="D142" s="193" t="s">
        <v>80</v>
      </c>
      <c r="E142" s="205" t="s">
        <v>1762</v>
      </c>
      <c r="F142" s="205" t="s">
        <v>1763</v>
      </c>
      <c r="G142" s="192"/>
      <c r="H142" s="192"/>
      <c r="I142" s="195"/>
      <c r="J142" s="206">
        <f>BK142</f>
        <v>0</v>
      </c>
      <c r="K142" s="192"/>
      <c r="L142" s="197"/>
      <c r="M142" s="198"/>
      <c r="N142" s="199"/>
      <c r="O142" s="199"/>
      <c r="P142" s="200">
        <f>SUM(P143:P181)</f>
        <v>0</v>
      </c>
      <c r="Q142" s="199"/>
      <c r="R142" s="200">
        <f>SUM(R143:R181)</f>
        <v>0.040780000000000004</v>
      </c>
      <c r="S142" s="199"/>
      <c r="T142" s="201">
        <f>SUM(T143:T181)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2" t="s">
        <v>90</v>
      </c>
      <c r="AT142" s="203" t="s">
        <v>80</v>
      </c>
      <c r="AU142" s="203" t="s">
        <v>21</v>
      </c>
      <c r="AY142" s="202" t="s">
        <v>150</v>
      </c>
      <c r="BK142" s="204">
        <f>SUM(BK143:BK181)</f>
        <v>0</v>
      </c>
    </row>
    <row r="143" s="2" customFormat="1" ht="16.5" customHeight="1">
      <c r="A143" s="38"/>
      <c r="B143" s="39"/>
      <c r="C143" s="207" t="s">
        <v>275</v>
      </c>
      <c r="D143" s="207" t="s">
        <v>153</v>
      </c>
      <c r="E143" s="208" t="s">
        <v>1764</v>
      </c>
      <c r="F143" s="209" t="s">
        <v>1765</v>
      </c>
      <c r="G143" s="210" t="s">
        <v>239</v>
      </c>
      <c r="H143" s="211">
        <v>38</v>
      </c>
      <c r="I143" s="212"/>
      <c r="J143" s="213">
        <f>ROUND(I143*H143,2)</f>
        <v>0</v>
      </c>
      <c r="K143" s="214"/>
      <c r="L143" s="44"/>
      <c r="M143" s="215" t="s">
        <v>41</v>
      </c>
      <c r="N143" s="216" t="s">
        <v>52</v>
      </c>
      <c r="O143" s="84"/>
      <c r="P143" s="217">
        <f>O143*H143</f>
        <v>0</v>
      </c>
      <c r="Q143" s="217">
        <v>0</v>
      </c>
      <c r="R143" s="217">
        <f>Q143*H143</f>
        <v>0</v>
      </c>
      <c r="S143" s="217">
        <v>0</v>
      </c>
      <c r="T143" s="21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9" t="s">
        <v>260</v>
      </c>
      <c r="AT143" s="219" t="s">
        <v>153</v>
      </c>
      <c r="AU143" s="219" t="s">
        <v>90</v>
      </c>
      <c r="AY143" s="16" t="s">
        <v>150</v>
      </c>
      <c r="BE143" s="220">
        <f>IF(N143="základní",J143,0)</f>
        <v>0</v>
      </c>
      <c r="BF143" s="220">
        <f>IF(N143="snížená",J143,0)</f>
        <v>0</v>
      </c>
      <c r="BG143" s="220">
        <f>IF(N143="zákl. přenesená",J143,0)</f>
        <v>0</v>
      </c>
      <c r="BH143" s="220">
        <f>IF(N143="sníž. přenesená",J143,0)</f>
        <v>0</v>
      </c>
      <c r="BI143" s="220">
        <f>IF(N143="nulová",J143,0)</f>
        <v>0</v>
      </c>
      <c r="BJ143" s="16" t="s">
        <v>21</v>
      </c>
      <c r="BK143" s="220">
        <f>ROUND(I143*H143,2)</f>
        <v>0</v>
      </c>
      <c r="BL143" s="16" t="s">
        <v>260</v>
      </c>
      <c r="BM143" s="219" t="s">
        <v>1766</v>
      </c>
    </row>
    <row r="144" s="13" customFormat="1">
      <c r="A144" s="13"/>
      <c r="B144" s="226"/>
      <c r="C144" s="227"/>
      <c r="D144" s="228" t="s">
        <v>161</v>
      </c>
      <c r="E144" s="229" t="s">
        <v>41</v>
      </c>
      <c r="F144" s="230" t="s">
        <v>432</v>
      </c>
      <c r="G144" s="227"/>
      <c r="H144" s="231">
        <v>38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7" t="s">
        <v>161</v>
      </c>
      <c r="AU144" s="237" t="s">
        <v>90</v>
      </c>
      <c r="AV144" s="13" t="s">
        <v>90</v>
      </c>
      <c r="AW144" s="13" t="s">
        <v>42</v>
      </c>
      <c r="AX144" s="13" t="s">
        <v>81</v>
      </c>
      <c r="AY144" s="237" t="s">
        <v>150</v>
      </c>
    </row>
    <row r="145" s="14" customFormat="1">
      <c r="A145" s="14"/>
      <c r="B145" s="238"/>
      <c r="C145" s="239"/>
      <c r="D145" s="228" t="s">
        <v>161</v>
      </c>
      <c r="E145" s="240" t="s">
        <v>41</v>
      </c>
      <c r="F145" s="241" t="s">
        <v>167</v>
      </c>
      <c r="G145" s="239"/>
      <c r="H145" s="242">
        <v>38</v>
      </c>
      <c r="I145" s="243"/>
      <c r="J145" s="239"/>
      <c r="K145" s="239"/>
      <c r="L145" s="244"/>
      <c r="M145" s="245"/>
      <c r="N145" s="246"/>
      <c r="O145" s="246"/>
      <c r="P145" s="246"/>
      <c r="Q145" s="246"/>
      <c r="R145" s="246"/>
      <c r="S145" s="246"/>
      <c r="T145" s="24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8" t="s">
        <v>161</v>
      </c>
      <c r="AU145" s="248" t="s">
        <v>90</v>
      </c>
      <c r="AV145" s="14" t="s">
        <v>157</v>
      </c>
      <c r="AW145" s="14" t="s">
        <v>42</v>
      </c>
      <c r="AX145" s="14" t="s">
        <v>21</v>
      </c>
      <c r="AY145" s="248" t="s">
        <v>150</v>
      </c>
    </row>
    <row r="146" s="2" customFormat="1" ht="24.15" customHeight="1">
      <c r="A146" s="38"/>
      <c r="B146" s="39"/>
      <c r="C146" s="207" t="s">
        <v>283</v>
      </c>
      <c r="D146" s="207" t="s">
        <v>153</v>
      </c>
      <c r="E146" s="208" t="s">
        <v>1767</v>
      </c>
      <c r="F146" s="209" t="s">
        <v>1768</v>
      </c>
      <c r="G146" s="210" t="s">
        <v>182</v>
      </c>
      <c r="H146" s="211">
        <v>8</v>
      </c>
      <c r="I146" s="212"/>
      <c r="J146" s="213">
        <f>ROUND(I146*H146,2)</f>
        <v>0</v>
      </c>
      <c r="K146" s="214"/>
      <c r="L146" s="44"/>
      <c r="M146" s="215" t="s">
        <v>41</v>
      </c>
      <c r="N146" s="216" t="s">
        <v>52</v>
      </c>
      <c r="O146" s="84"/>
      <c r="P146" s="217">
        <f>O146*H146</f>
        <v>0</v>
      </c>
      <c r="Q146" s="217">
        <v>0.00072999999999999996</v>
      </c>
      <c r="R146" s="217">
        <f>Q146*H146</f>
        <v>0.0058399999999999997</v>
      </c>
      <c r="S146" s="217">
        <v>0</v>
      </c>
      <c r="T146" s="21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9" t="s">
        <v>260</v>
      </c>
      <c r="AT146" s="219" t="s">
        <v>153</v>
      </c>
      <c r="AU146" s="219" t="s">
        <v>90</v>
      </c>
      <c r="AY146" s="16" t="s">
        <v>150</v>
      </c>
      <c r="BE146" s="220">
        <f>IF(N146="základní",J146,0)</f>
        <v>0</v>
      </c>
      <c r="BF146" s="220">
        <f>IF(N146="snížená",J146,0)</f>
        <v>0</v>
      </c>
      <c r="BG146" s="220">
        <f>IF(N146="zákl. přenesená",J146,0)</f>
        <v>0</v>
      </c>
      <c r="BH146" s="220">
        <f>IF(N146="sníž. přenesená",J146,0)</f>
        <v>0</v>
      </c>
      <c r="BI146" s="220">
        <f>IF(N146="nulová",J146,0)</f>
        <v>0</v>
      </c>
      <c r="BJ146" s="16" t="s">
        <v>21</v>
      </c>
      <c r="BK146" s="220">
        <f>ROUND(I146*H146,2)</f>
        <v>0</v>
      </c>
      <c r="BL146" s="16" t="s">
        <v>260</v>
      </c>
      <c r="BM146" s="219" t="s">
        <v>1769</v>
      </c>
    </row>
    <row r="147" s="2" customFormat="1">
      <c r="A147" s="38"/>
      <c r="B147" s="39"/>
      <c r="C147" s="40"/>
      <c r="D147" s="221" t="s">
        <v>159</v>
      </c>
      <c r="E147" s="40"/>
      <c r="F147" s="222" t="s">
        <v>1770</v>
      </c>
      <c r="G147" s="40"/>
      <c r="H147" s="40"/>
      <c r="I147" s="223"/>
      <c r="J147" s="40"/>
      <c r="K147" s="40"/>
      <c r="L147" s="44"/>
      <c r="M147" s="224"/>
      <c r="N147" s="225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159</v>
      </c>
      <c r="AU147" s="16" t="s">
        <v>90</v>
      </c>
    </row>
    <row r="148" s="13" customFormat="1">
      <c r="A148" s="13"/>
      <c r="B148" s="226"/>
      <c r="C148" s="227"/>
      <c r="D148" s="228" t="s">
        <v>161</v>
      </c>
      <c r="E148" s="229" t="s">
        <v>41</v>
      </c>
      <c r="F148" s="230" t="s">
        <v>212</v>
      </c>
      <c r="G148" s="227"/>
      <c r="H148" s="231">
        <v>8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161</v>
      </c>
      <c r="AU148" s="237" t="s">
        <v>90</v>
      </c>
      <c r="AV148" s="13" t="s">
        <v>90</v>
      </c>
      <c r="AW148" s="13" t="s">
        <v>42</v>
      </c>
      <c r="AX148" s="13" t="s">
        <v>81</v>
      </c>
      <c r="AY148" s="237" t="s">
        <v>150</v>
      </c>
    </row>
    <row r="149" s="14" customFormat="1">
      <c r="A149" s="14"/>
      <c r="B149" s="238"/>
      <c r="C149" s="239"/>
      <c r="D149" s="228" t="s">
        <v>161</v>
      </c>
      <c r="E149" s="240" t="s">
        <v>41</v>
      </c>
      <c r="F149" s="241" t="s">
        <v>167</v>
      </c>
      <c r="G149" s="239"/>
      <c r="H149" s="242">
        <v>8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8" t="s">
        <v>161</v>
      </c>
      <c r="AU149" s="248" t="s">
        <v>90</v>
      </c>
      <c r="AV149" s="14" t="s">
        <v>157</v>
      </c>
      <c r="AW149" s="14" t="s">
        <v>42</v>
      </c>
      <c r="AX149" s="14" t="s">
        <v>21</v>
      </c>
      <c r="AY149" s="248" t="s">
        <v>150</v>
      </c>
    </row>
    <row r="150" s="2" customFormat="1" ht="24.15" customHeight="1">
      <c r="A150" s="38"/>
      <c r="B150" s="39"/>
      <c r="C150" s="207" t="s">
        <v>299</v>
      </c>
      <c r="D150" s="207" t="s">
        <v>153</v>
      </c>
      <c r="E150" s="208" t="s">
        <v>1771</v>
      </c>
      <c r="F150" s="209" t="s">
        <v>1772</v>
      </c>
      <c r="G150" s="210" t="s">
        <v>182</v>
      </c>
      <c r="H150" s="211">
        <v>20</v>
      </c>
      <c r="I150" s="212"/>
      <c r="J150" s="213">
        <f>ROUND(I150*H150,2)</f>
        <v>0</v>
      </c>
      <c r="K150" s="214"/>
      <c r="L150" s="44"/>
      <c r="M150" s="215" t="s">
        <v>41</v>
      </c>
      <c r="N150" s="216" t="s">
        <v>52</v>
      </c>
      <c r="O150" s="84"/>
      <c r="P150" s="217">
        <f>O150*H150</f>
        <v>0</v>
      </c>
      <c r="Q150" s="217">
        <v>0.0012700000000000001</v>
      </c>
      <c r="R150" s="217">
        <f>Q150*H150</f>
        <v>0.025400000000000002</v>
      </c>
      <c r="S150" s="217">
        <v>0</v>
      </c>
      <c r="T150" s="21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9" t="s">
        <v>260</v>
      </c>
      <c r="AT150" s="219" t="s">
        <v>153</v>
      </c>
      <c r="AU150" s="219" t="s">
        <v>90</v>
      </c>
      <c r="AY150" s="16" t="s">
        <v>150</v>
      </c>
      <c r="BE150" s="220">
        <f>IF(N150="základní",J150,0)</f>
        <v>0</v>
      </c>
      <c r="BF150" s="220">
        <f>IF(N150="snížená",J150,0)</f>
        <v>0</v>
      </c>
      <c r="BG150" s="220">
        <f>IF(N150="zákl. přenesená",J150,0)</f>
        <v>0</v>
      </c>
      <c r="BH150" s="220">
        <f>IF(N150="sníž. přenesená",J150,0)</f>
        <v>0</v>
      </c>
      <c r="BI150" s="220">
        <f>IF(N150="nulová",J150,0)</f>
        <v>0</v>
      </c>
      <c r="BJ150" s="16" t="s">
        <v>21</v>
      </c>
      <c r="BK150" s="220">
        <f>ROUND(I150*H150,2)</f>
        <v>0</v>
      </c>
      <c r="BL150" s="16" t="s">
        <v>260</v>
      </c>
      <c r="BM150" s="219" t="s">
        <v>1773</v>
      </c>
    </row>
    <row r="151" s="2" customFormat="1">
      <c r="A151" s="38"/>
      <c r="B151" s="39"/>
      <c r="C151" s="40"/>
      <c r="D151" s="221" t="s">
        <v>159</v>
      </c>
      <c r="E151" s="40"/>
      <c r="F151" s="222" t="s">
        <v>1774</v>
      </c>
      <c r="G151" s="40"/>
      <c r="H151" s="40"/>
      <c r="I151" s="223"/>
      <c r="J151" s="40"/>
      <c r="K151" s="40"/>
      <c r="L151" s="44"/>
      <c r="M151" s="224"/>
      <c r="N151" s="225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6" t="s">
        <v>159</v>
      </c>
      <c r="AU151" s="16" t="s">
        <v>90</v>
      </c>
    </row>
    <row r="152" s="13" customFormat="1">
      <c r="A152" s="13"/>
      <c r="B152" s="226"/>
      <c r="C152" s="227"/>
      <c r="D152" s="228" t="s">
        <v>161</v>
      </c>
      <c r="E152" s="229" t="s">
        <v>41</v>
      </c>
      <c r="F152" s="230" t="s">
        <v>307</v>
      </c>
      <c r="G152" s="227"/>
      <c r="H152" s="231">
        <v>20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7" t="s">
        <v>161</v>
      </c>
      <c r="AU152" s="237" t="s">
        <v>90</v>
      </c>
      <c r="AV152" s="13" t="s">
        <v>90</v>
      </c>
      <c r="AW152" s="13" t="s">
        <v>42</v>
      </c>
      <c r="AX152" s="13" t="s">
        <v>81</v>
      </c>
      <c r="AY152" s="237" t="s">
        <v>150</v>
      </c>
    </row>
    <row r="153" s="14" customFormat="1">
      <c r="A153" s="14"/>
      <c r="B153" s="238"/>
      <c r="C153" s="239"/>
      <c r="D153" s="228" t="s">
        <v>161</v>
      </c>
      <c r="E153" s="240" t="s">
        <v>41</v>
      </c>
      <c r="F153" s="241" t="s">
        <v>167</v>
      </c>
      <c r="G153" s="239"/>
      <c r="H153" s="242">
        <v>20</v>
      </c>
      <c r="I153" s="243"/>
      <c r="J153" s="239"/>
      <c r="K153" s="239"/>
      <c r="L153" s="244"/>
      <c r="M153" s="245"/>
      <c r="N153" s="246"/>
      <c r="O153" s="246"/>
      <c r="P153" s="246"/>
      <c r="Q153" s="246"/>
      <c r="R153" s="246"/>
      <c r="S153" s="246"/>
      <c r="T153" s="24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8" t="s">
        <v>161</v>
      </c>
      <c r="AU153" s="248" t="s">
        <v>90</v>
      </c>
      <c r="AV153" s="14" t="s">
        <v>157</v>
      </c>
      <c r="AW153" s="14" t="s">
        <v>42</v>
      </c>
      <c r="AX153" s="14" t="s">
        <v>21</v>
      </c>
      <c r="AY153" s="248" t="s">
        <v>150</v>
      </c>
    </row>
    <row r="154" s="2" customFormat="1" ht="24.15" customHeight="1">
      <c r="A154" s="38"/>
      <c r="B154" s="39"/>
      <c r="C154" s="207" t="s">
        <v>307</v>
      </c>
      <c r="D154" s="207" t="s">
        <v>153</v>
      </c>
      <c r="E154" s="208" t="s">
        <v>1775</v>
      </c>
      <c r="F154" s="209" t="s">
        <v>1776</v>
      </c>
      <c r="G154" s="210" t="s">
        <v>182</v>
      </c>
      <c r="H154" s="211">
        <v>6</v>
      </c>
      <c r="I154" s="212"/>
      <c r="J154" s="213">
        <f>ROUND(I154*H154,2)</f>
        <v>0</v>
      </c>
      <c r="K154" s="214"/>
      <c r="L154" s="44"/>
      <c r="M154" s="215" t="s">
        <v>41</v>
      </c>
      <c r="N154" s="216" t="s">
        <v>52</v>
      </c>
      <c r="O154" s="84"/>
      <c r="P154" s="217">
        <f>O154*H154</f>
        <v>0</v>
      </c>
      <c r="Q154" s="217">
        <v>0.0015900000000000001</v>
      </c>
      <c r="R154" s="217">
        <f>Q154*H154</f>
        <v>0.0095399999999999999</v>
      </c>
      <c r="S154" s="217">
        <v>0</v>
      </c>
      <c r="T154" s="21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19" t="s">
        <v>260</v>
      </c>
      <c r="AT154" s="219" t="s">
        <v>153</v>
      </c>
      <c r="AU154" s="219" t="s">
        <v>90</v>
      </c>
      <c r="AY154" s="16" t="s">
        <v>150</v>
      </c>
      <c r="BE154" s="220">
        <f>IF(N154="základní",J154,0)</f>
        <v>0</v>
      </c>
      <c r="BF154" s="220">
        <f>IF(N154="snížená",J154,0)</f>
        <v>0</v>
      </c>
      <c r="BG154" s="220">
        <f>IF(N154="zákl. přenesená",J154,0)</f>
        <v>0</v>
      </c>
      <c r="BH154" s="220">
        <f>IF(N154="sníž. přenesená",J154,0)</f>
        <v>0</v>
      </c>
      <c r="BI154" s="220">
        <f>IF(N154="nulová",J154,0)</f>
        <v>0</v>
      </c>
      <c r="BJ154" s="16" t="s">
        <v>21</v>
      </c>
      <c r="BK154" s="220">
        <f>ROUND(I154*H154,2)</f>
        <v>0</v>
      </c>
      <c r="BL154" s="16" t="s">
        <v>260</v>
      </c>
      <c r="BM154" s="219" t="s">
        <v>1777</v>
      </c>
    </row>
    <row r="155" s="2" customFormat="1">
      <c r="A155" s="38"/>
      <c r="B155" s="39"/>
      <c r="C155" s="40"/>
      <c r="D155" s="221" t="s">
        <v>159</v>
      </c>
      <c r="E155" s="40"/>
      <c r="F155" s="222" t="s">
        <v>1778</v>
      </c>
      <c r="G155" s="40"/>
      <c r="H155" s="40"/>
      <c r="I155" s="223"/>
      <c r="J155" s="40"/>
      <c r="K155" s="40"/>
      <c r="L155" s="44"/>
      <c r="M155" s="224"/>
      <c r="N155" s="225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159</v>
      </c>
      <c r="AU155" s="16" t="s">
        <v>90</v>
      </c>
    </row>
    <row r="156" s="13" customFormat="1">
      <c r="A156" s="13"/>
      <c r="B156" s="226"/>
      <c r="C156" s="227"/>
      <c r="D156" s="228" t="s">
        <v>161</v>
      </c>
      <c r="E156" s="229" t="s">
        <v>41</v>
      </c>
      <c r="F156" s="230" t="s">
        <v>198</v>
      </c>
      <c r="G156" s="227"/>
      <c r="H156" s="231">
        <v>6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7" t="s">
        <v>161</v>
      </c>
      <c r="AU156" s="237" t="s">
        <v>90</v>
      </c>
      <c r="AV156" s="13" t="s">
        <v>90</v>
      </c>
      <c r="AW156" s="13" t="s">
        <v>42</v>
      </c>
      <c r="AX156" s="13" t="s">
        <v>81</v>
      </c>
      <c r="AY156" s="237" t="s">
        <v>150</v>
      </c>
    </row>
    <row r="157" s="14" customFormat="1">
      <c r="A157" s="14"/>
      <c r="B157" s="238"/>
      <c r="C157" s="239"/>
      <c r="D157" s="228" t="s">
        <v>161</v>
      </c>
      <c r="E157" s="240" t="s">
        <v>41</v>
      </c>
      <c r="F157" s="241" t="s">
        <v>167</v>
      </c>
      <c r="G157" s="239"/>
      <c r="H157" s="242">
        <v>6</v>
      </c>
      <c r="I157" s="243"/>
      <c r="J157" s="239"/>
      <c r="K157" s="239"/>
      <c r="L157" s="244"/>
      <c r="M157" s="245"/>
      <c r="N157" s="246"/>
      <c r="O157" s="246"/>
      <c r="P157" s="246"/>
      <c r="Q157" s="246"/>
      <c r="R157" s="246"/>
      <c r="S157" s="246"/>
      <c r="T157" s="24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8" t="s">
        <v>161</v>
      </c>
      <c r="AU157" s="248" t="s">
        <v>90</v>
      </c>
      <c r="AV157" s="14" t="s">
        <v>157</v>
      </c>
      <c r="AW157" s="14" t="s">
        <v>42</v>
      </c>
      <c r="AX157" s="14" t="s">
        <v>21</v>
      </c>
      <c r="AY157" s="248" t="s">
        <v>150</v>
      </c>
    </row>
    <row r="158" s="2" customFormat="1" ht="16.5" customHeight="1">
      <c r="A158" s="38"/>
      <c r="B158" s="39"/>
      <c r="C158" s="207" t="s">
        <v>7</v>
      </c>
      <c r="D158" s="207" t="s">
        <v>153</v>
      </c>
      <c r="E158" s="208" t="s">
        <v>1779</v>
      </c>
      <c r="F158" s="209" t="s">
        <v>1780</v>
      </c>
      <c r="G158" s="210" t="s">
        <v>182</v>
      </c>
      <c r="H158" s="211">
        <v>42</v>
      </c>
      <c r="I158" s="212"/>
      <c r="J158" s="213">
        <f>ROUND(I158*H158,2)</f>
        <v>0</v>
      </c>
      <c r="K158" s="214"/>
      <c r="L158" s="44"/>
      <c r="M158" s="215" t="s">
        <v>41</v>
      </c>
      <c r="N158" s="216" t="s">
        <v>52</v>
      </c>
      <c r="O158" s="84"/>
      <c r="P158" s="217">
        <f>O158*H158</f>
        <v>0</v>
      </c>
      <c r="Q158" s="217">
        <v>0</v>
      </c>
      <c r="R158" s="217">
        <f>Q158*H158</f>
        <v>0</v>
      </c>
      <c r="S158" s="217">
        <v>0</v>
      </c>
      <c r="T158" s="21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19" t="s">
        <v>260</v>
      </c>
      <c r="AT158" s="219" t="s">
        <v>153</v>
      </c>
      <c r="AU158" s="219" t="s">
        <v>90</v>
      </c>
      <c r="AY158" s="16" t="s">
        <v>150</v>
      </c>
      <c r="BE158" s="220">
        <f>IF(N158="základní",J158,0)</f>
        <v>0</v>
      </c>
      <c r="BF158" s="220">
        <f>IF(N158="snížená",J158,0)</f>
        <v>0</v>
      </c>
      <c r="BG158" s="220">
        <f>IF(N158="zákl. přenesená",J158,0)</f>
        <v>0</v>
      </c>
      <c r="BH158" s="220">
        <f>IF(N158="sníž. přenesená",J158,0)</f>
        <v>0</v>
      </c>
      <c r="BI158" s="220">
        <f>IF(N158="nulová",J158,0)</f>
        <v>0</v>
      </c>
      <c r="BJ158" s="16" t="s">
        <v>21</v>
      </c>
      <c r="BK158" s="220">
        <f>ROUND(I158*H158,2)</f>
        <v>0</v>
      </c>
      <c r="BL158" s="16" t="s">
        <v>260</v>
      </c>
      <c r="BM158" s="219" t="s">
        <v>1781</v>
      </c>
    </row>
    <row r="159" s="2" customFormat="1">
      <c r="A159" s="38"/>
      <c r="B159" s="39"/>
      <c r="C159" s="40"/>
      <c r="D159" s="221" t="s">
        <v>159</v>
      </c>
      <c r="E159" s="40"/>
      <c r="F159" s="222" t="s">
        <v>1782</v>
      </c>
      <c r="G159" s="40"/>
      <c r="H159" s="40"/>
      <c r="I159" s="223"/>
      <c r="J159" s="40"/>
      <c r="K159" s="40"/>
      <c r="L159" s="44"/>
      <c r="M159" s="224"/>
      <c r="N159" s="225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159</v>
      </c>
      <c r="AU159" s="16" t="s">
        <v>90</v>
      </c>
    </row>
    <row r="160" s="13" customFormat="1">
      <c r="A160" s="13"/>
      <c r="B160" s="226"/>
      <c r="C160" s="227"/>
      <c r="D160" s="228" t="s">
        <v>161</v>
      </c>
      <c r="E160" s="229" t="s">
        <v>41</v>
      </c>
      <c r="F160" s="230" t="s">
        <v>454</v>
      </c>
      <c r="G160" s="227"/>
      <c r="H160" s="231">
        <v>42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161</v>
      </c>
      <c r="AU160" s="237" t="s">
        <v>90</v>
      </c>
      <c r="AV160" s="13" t="s">
        <v>90</v>
      </c>
      <c r="AW160" s="13" t="s">
        <v>42</v>
      </c>
      <c r="AX160" s="13" t="s">
        <v>81</v>
      </c>
      <c r="AY160" s="237" t="s">
        <v>150</v>
      </c>
    </row>
    <row r="161" s="14" customFormat="1">
      <c r="A161" s="14"/>
      <c r="B161" s="238"/>
      <c r="C161" s="239"/>
      <c r="D161" s="228" t="s">
        <v>161</v>
      </c>
      <c r="E161" s="240" t="s">
        <v>41</v>
      </c>
      <c r="F161" s="241" t="s">
        <v>167</v>
      </c>
      <c r="G161" s="239"/>
      <c r="H161" s="242">
        <v>42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8" t="s">
        <v>161</v>
      </c>
      <c r="AU161" s="248" t="s">
        <v>90</v>
      </c>
      <c r="AV161" s="14" t="s">
        <v>157</v>
      </c>
      <c r="AW161" s="14" t="s">
        <v>42</v>
      </c>
      <c r="AX161" s="14" t="s">
        <v>21</v>
      </c>
      <c r="AY161" s="248" t="s">
        <v>150</v>
      </c>
    </row>
    <row r="162" s="2" customFormat="1" ht="21.75" customHeight="1">
      <c r="A162" s="38"/>
      <c r="B162" s="39"/>
      <c r="C162" s="207" t="s">
        <v>318</v>
      </c>
      <c r="D162" s="207" t="s">
        <v>153</v>
      </c>
      <c r="E162" s="208" t="s">
        <v>1783</v>
      </c>
      <c r="F162" s="209" t="s">
        <v>1784</v>
      </c>
      <c r="G162" s="210" t="s">
        <v>182</v>
      </c>
      <c r="H162" s="211">
        <v>302</v>
      </c>
      <c r="I162" s="212"/>
      <c r="J162" s="213">
        <f>ROUND(I162*H162,2)</f>
        <v>0</v>
      </c>
      <c r="K162" s="214"/>
      <c r="L162" s="44"/>
      <c r="M162" s="215" t="s">
        <v>41</v>
      </c>
      <c r="N162" s="216" t="s">
        <v>52</v>
      </c>
      <c r="O162" s="84"/>
      <c r="P162" s="217">
        <f>O162*H162</f>
        <v>0</v>
      </c>
      <c r="Q162" s="217">
        <v>0</v>
      </c>
      <c r="R162" s="217">
        <f>Q162*H162</f>
        <v>0</v>
      </c>
      <c r="S162" s="217">
        <v>0</v>
      </c>
      <c r="T162" s="21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9" t="s">
        <v>260</v>
      </c>
      <c r="AT162" s="219" t="s">
        <v>153</v>
      </c>
      <c r="AU162" s="219" t="s">
        <v>90</v>
      </c>
      <c r="AY162" s="16" t="s">
        <v>150</v>
      </c>
      <c r="BE162" s="220">
        <f>IF(N162="základní",J162,0)</f>
        <v>0</v>
      </c>
      <c r="BF162" s="220">
        <f>IF(N162="snížená",J162,0)</f>
        <v>0</v>
      </c>
      <c r="BG162" s="220">
        <f>IF(N162="zákl. přenesená",J162,0)</f>
        <v>0</v>
      </c>
      <c r="BH162" s="220">
        <f>IF(N162="sníž. přenesená",J162,0)</f>
        <v>0</v>
      </c>
      <c r="BI162" s="220">
        <f>IF(N162="nulová",J162,0)</f>
        <v>0</v>
      </c>
      <c r="BJ162" s="16" t="s">
        <v>21</v>
      </c>
      <c r="BK162" s="220">
        <f>ROUND(I162*H162,2)</f>
        <v>0</v>
      </c>
      <c r="BL162" s="16" t="s">
        <v>260</v>
      </c>
      <c r="BM162" s="219" t="s">
        <v>1785</v>
      </c>
    </row>
    <row r="163" s="13" customFormat="1">
      <c r="A163" s="13"/>
      <c r="B163" s="226"/>
      <c r="C163" s="227"/>
      <c r="D163" s="228" t="s">
        <v>161</v>
      </c>
      <c r="E163" s="229" t="s">
        <v>41</v>
      </c>
      <c r="F163" s="230" t="s">
        <v>1786</v>
      </c>
      <c r="G163" s="227"/>
      <c r="H163" s="231">
        <v>302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7" t="s">
        <v>161</v>
      </c>
      <c r="AU163" s="237" t="s">
        <v>90</v>
      </c>
      <c r="AV163" s="13" t="s">
        <v>90</v>
      </c>
      <c r="AW163" s="13" t="s">
        <v>42</v>
      </c>
      <c r="AX163" s="13" t="s">
        <v>81</v>
      </c>
      <c r="AY163" s="237" t="s">
        <v>150</v>
      </c>
    </row>
    <row r="164" s="14" customFormat="1">
      <c r="A164" s="14"/>
      <c r="B164" s="238"/>
      <c r="C164" s="239"/>
      <c r="D164" s="228" t="s">
        <v>161</v>
      </c>
      <c r="E164" s="240" t="s">
        <v>41</v>
      </c>
      <c r="F164" s="241" t="s">
        <v>167</v>
      </c>
      <c r="G164" s="239"/>
      <c r="H164" s="242">
        <v>302</v>
      </c>
      <c r="I164" s="243"/>
      <c r="J164" s="239"/>
      <c r="K164" s="239"/>
      <c r="L164" s="244"/>
      <c r="M164" s="245"/>
      <c r="N164" s="246"/>
      <c r="O164" s="246"/>
      <c r="P164" s="246"/>
      <c r="Q164" s="246"/>
      <c r="R164" s="246"/>
      <c r="S164" s="246"/>
      <c r="T164" s="24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8" t="s">
        <v>161</v>
      </c>
      <c r="AU164" s="248" t="s">
        <v>90</v>
      </c>
      <c r="AV164" s="14" t="s">
        <v>157</v>
      </c>
      <c r="AW164" s="14" t="s">
        <v>42</v>
      </c>
      <c r="AX164" s="14" t="s">
        <v>21</v>
      </c>
      <c r="AY164" s="248" t="s">
        <v>150</v>
      </c>
    </row>
    <row r="165" s="2" customFormat="1" ht="21.75" customHeight="1">
      <c r="A165" s="38"/>
      <c r="B165" s="39"/>
      <c r="C165" s="207" t="s">
        <v>325</v>
      </c>
      <c r="D165" s="207" t="s">
        <v>153</v>
      </c>
      <c r="E165" s="208" t="s">
        <v>1787</v>
      </c>
      <c r="F165" s="209" t="s">
        <v>1788</v>
      </c>
      <c r="G165" s="210" t="s">
        <v>182</v>
      </c>
      <c r="H165" s="211">
        <v>144</v>
      </c>
      <c r="I165" s="212"/>
      <c r="J165" s="213">
        <f>ROUND(I165*H165,2)</f>
        <v>0</v>
      </c>
      <c r="K165" s="214"/>
      <c r="L165" s="44"/>
      <c r="M165" s="215" t="s">
        <v>41</v>
      </c>
      <c r="N165" s="216" t="s">
        <v>52</v>
      </c>
      <c r="O165" s="84"/>
      <c r="P165" s="217">
        <f>O165*H165</f>
        <v>0</v>
      </c>
      <c r="Q165" s="217">
        <v>0</v>
      </c>
      <c r="R165" s="217">
        <f>Q165*H165</f>
        <v>0</v>
      </c>
      <c r="S165" s="217">
        <v>0</v>
      </c>
      <c r="T165" s="21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9" t="s">
        <v>260</v>
      </c>
      <c r="AT165" s="219" t="s">
        <v>153</v>
      </c>
      <c r="AU165" s="219" t="s">
        <v>90</v>
      </c>
      <c r="AY165" s="16" t="s">
        <v>150</v>
      </c>
      <c r="BE165" s="220">
        <f>IF(N165="základní",J165,0)</f>
        <v>0</v>
      </c>
      <c r="BF165" s="220">
        <f>IF(N165="snížená",J165,0)</f>
        <v>0</v>
      </c>
      <c r="BG165" s="220">
        <f>IF(N165="zákl. přenesená",J165,0)</f>
        <v>0</v>
      </c>
      <c r="BH165" s="220">
        <f>IF(N165="sníž. přenesená",J165,0)</f>
        <v>0</v>
      </c>
      <c r="BI165" s="220">
        <f>IF(N165="nulová",J165,0)</f>
        <v>0</v>
      </c>
      <c r="BJ165" s="16" t="s">
        <v>21</v>
      </c>
      <c r="BK165" s="220">
        <f>ROUND(I165*H165,2)</f>
        <v>0</v>
      </c>
      <c r="BL165" s="16" t="s">
        <v>260</v>
      </c>
      <c r="BM165" s="219" t="s">
        <v>1789</v>
      </c>
    </row>
    <row r="166" s="13" customFormat="1">
      <c r="A166" s="13"/>
      <c r="B166" s="226"/>
      <c r="C166" s="227"/>
      <c r="D166" s="228" t="s">
        <v>161</v>
      </c>
      <c r="E166" s="229" t="s">
        <v>41</v>
      </c>
      <c r="F166" s="230" t="s">
        <v>1039</v>
      </c>
      <c r="G166" s="227"/>
      <c r="H166" s="231">
        <v>144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161</v>
      </c>
      <c r="AU166" s="237" t="s">
        <v>90</v>
      </c>
      <c r="AV166" s="13" t="s">
        <v>90</v>
      </c>
      <c r="AW166" s="13" t="s">
        <v>42</v>
      </c>
      <c r="AX166" s="13" t="s">
        <v>81</v>
      </c>
      <c r="AY166" s="237" t="s">
        <v>150</v>
      </c>
    </row>
    <row r="167" s="14" customFormat="1">
      <c r="A167" s="14"/>
      <c r="B167" s="238"/>
      <c r="C167" s="239"/>
      <c r="D167" s="228" t="s">
        <v>161</v>
      </c>
      <c r="E167" s="240" t="s">
        <v>41</v>
      </c>
      <c r="F167" s="241" t="s">
        <v>167</v>
      </c>
      <c r="G167" s="239"/>
      <c r="H167" s="242">
        <v>144</v>
      </c>
      <c r="I167" s="243"/>
      <c r="J167" s="239"/>
      <c r="K167" s="239"/>
      <c r="L167" s="244"/>
      <c r="M167" s="245"/>
      <c r="N167" s="246"/>
      <c r="O167" s="246"/>
      <c r="P167" s="246"/>
      <c r="Q167" s="246"/>
      <c r="R167" s="246"/>
      <c r="S167" s="246"/>
      <c r="T167" s="24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8" t="s">
        <v>161</v>
      </c>
      <c r="AU167" s="248" t="s">
        <v>90</v>
      </c>
      <c r="AV167" s="14" t="s">
        <v>157</v>
      </c>
      <c r="AW167" s="14" t="s">
        <v>42</v>
      </c>
      <c r="AX167" s="14" t="s">
        <v>21</v>
      </c>
      <c r="AY167" s="248" t="s">
        <v>150</v>
      </c>
    </row>
    <row r="168" s="2" customFormat="1" ht="21.75" customHeight="1">
      <c r="A168" s="38"/>
      <c r="B168" s="39"/>
      <c r="C168" s="207" t="s">
        <v>332</v>
      </c>
      <c r="D168" s="207" t="s">
        <v>153</v>
      </c>
      <c r="E168" s="208" t="s">
        <v>1790</v>
      </c>
      <c r="F168" s="209" t="s">
        <v>1791</v>
      </c>
      <c r="G168" s="210" t="s">
        <v>182</v>
      </c>
      <c r="H168" s="211">
        <v>15</v>
      </c>
      <c r="I168" s="212"/>
      <c r="J168" s="213">
        <f>ROUND(I168*H168,2)</f>
        <v>0</v>
      </c>
      <c r="K168" s="214"/>
      <c r="L168" s="44"/>
      <c r="M168" s="215" t="s">
        <v>41</v>
      </c>
      <c r="N168" s="216" t="s">
        <v>52</v>
      </c>
      <c r="O168" s="84"/>
      <c r="P168" s="217">
        <f>O168*H168</f>
        <v>0</v>
      </c>
      <c r="Q168" s="217">
        <v>0</v>
      </c>
      <c r="R168" s="217">
        <f>Q168*H168</f>
        <v>0</v>
      </c>
      <c r="S168" s="217">
        <v>0</v>
      </c>
      <c r="T168" s="21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9" t="s">
        <v>260</v>
      </c>
      <c r="AT168" s="219" t="s">
        <v>153</v>
      </c>
      <c r="AU168" s="219" t="s">
        <v>90</v>
      </c>
      <c r="AY168" s="16" t="s">
        <v>150</v>
      </c>
      <c r="BE168" s="220">
        <f>IF(N168="základní",J168,0)</f>
        <v>0</v>
      </c>
      <c r="BF168" s="220">
        <f>IF(N168="snížená",J168,0)</f>
        <v>0</v>
      </c>
      <c r="BG168" s="220">
        <f>IF(N168="zákl. přenesená",J168,0)</f>
        <v>0</v>
      </c>
      <c r="BH168" s="220">
        <f>IF(N168="sníž. přenesená",J168,0)</f>
        <v>0</v>
      </c>
      <c r="BI168" s="220">
        <f>IF(N168="nulová",J168,0)</f>
        <v>0</v>
      </c>
      <c r="BJ168" s="16" t="s">
        <v>21</v>
      </c>
      <c r="BK168" s="220">
        <f>ROUND(I168*H168,2)</f>
        <v>0</v>
      </c>
      <c r="BL168" s="16" t="s">
        <v>260</v>
      </c>
      <c r="BM168" s="219" t="s">
        <v>1792</v>
      </c>
    </row>
    <row r="169" s="13" customFormat="1">
      <c r="A169" s="13"/>
      <c r="B169" s="226"/>
      <c r="C169" s="227"/>
      <c r="D169" s="228" t="s">
        <v>161</v>
      </c>
      <c r="E169" s="229" t="s">
        <v>41</v>
      </c>
      <c r="F169" s="230" t="s">
        <v>8</v>
      </c>
      <c r="G169" s="227"/>
      <c r="H169" s="231">
        <v>15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7" t="s">
        <v>161</v>
      </c>
      <c r="AU169" s="237" t="s">
        <v>90</v>
      </c>
      <c r="AV169" s="13" t="s">
        <v>90</v>
      </c>
      <c r="AW169" s="13" t="s">
        <v>42</v>
      </c>
      <c r="AX169" s="13" t="s">
        <v>81</v>
      </c>
      <c r="AY169" s="237" t="s">
        <v>150</v>
      </c>
    </row>
    <row r="170" s="14" customFormat="1">
      <c r="A170" s="14"/>
      <c r="B170" s="238"/>
      <c r="C170" s="239"/>
      <c r="D170" s="228" t="s">
        <v>161</v>
      </c>
      <c r="E170" s="240" t="s">
        <v>41</v>
      </c>
      <c r="F170" s="241" t="s">
        <v>167</v>
      </c>
      <c r="G170" s="239"/>
      <c r="H170" s="242">
        <v>15</v>
      </c>
      <c r="I170" s="243"/>
      <c r="J170" s="239"/>
      <c r="K170" s="239"/>
      <c r="L170" s="244"/>
      <c r="M170" s="245"/>
      <c r="N170" s="246"/>
      <c r="O170" s="246"/>
      <c r="P170" s="246"/>
      <c r="Q170" s="246"/>
      <c r="R170" s="246"/>
      <c r="S170" s="246"/>
      <c r="T170" s="24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8" t="s">
        <v>161</v>
      </c>
      <c r="AU170" s="248" t="s">
        <v>90</v>
      </c>
      <c r="AV170" s="14" t="s">
        <v>157</v>
      </c>
      <c r="AW170" s="14" t="s">
        <v>42</v>
      </c>
      <c r="AX170" s="14" t="s">
        <v>21</v>
      </c>
      <c r="AY170" s="248" t="s">
        <v>150</v>
      </c>
    </row>
    <row r="171" s="2" customFormat="1" ht="24.15" customHeight="1">
      <c r="A171" s="38"/>
      <c r="B171" s="39"/>
      <c r="C171" s="207" t="s">
        <v>339</v>
      </c>
      <c r="D171" s="207" t="s">
        <v>153</v>
      </c>
      <c r="E171" s="208" t="s">
        <v>1793</v>
      </c>
      <c r="F171" s="209" t="s">
        <v>1794</v>
      </c>
      <c r="G171" s="210" t="s">
        <v>182</v>
      </c>
      <c r="H171" s="211">
        <v>461</v>
      </c>
      <c r="I171" s="212"/>
      <c r="J171" s="213">
        <f>ROUND(I171*H171,2)</f>
        <v>0</v>
      </c>
      <c r="K171" s="214"/>
      <c r="L171" s="44"/>
      <c r="M171" s="215" t="s">
        <v>41</v>
      </c>
      <c r="N171" s="216" t="s">
        <v>52</v>
      </c>
      <c r="O171" s="84"/>
      <c r="P171" s="217">
        <f>O171*H171</f>
        <v>0</v>
      </c>
      <c r="Q171" s="217">
        <v>0</v>
      </c>
      <c r="R171" s="217">
        <f>Q171*H171</f>
        <v>0</v>
      </c>
      <c r="S171" s="217">
        <v>0</v>
      </c>
      <c r="T171" s="21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9" t="s">
        <v>260</v>
      </c>
      <c r="AT171" s="219" t="s">
        <v>153</v>
      </c>
      <c r="AU171" s="219" t="s">
        <v>90</v>
      </c>
      <c r="AY171" s="16" t="s">
        <v>150</v>
      </c>
      <c r="BE171" s="220">
        <f>IF(N171="základní",J171,0)</f>
        <v>0</v>
      </c>
      <c r="BF171" s="220">
        <f>IF(N171="snížená",J171,0)</f>
        <v>0</v>
      </c>
      <c r="BG171" s="220">
        <f>IF(N171="zákl. přenesená",J171,0)</f>
        <v>0</v>
      </c>
      <c r="BH171" s="220">
        <f>IF(N171="sníž. přenesená",J171,0)</f>
        <v>0</v>
      </c>
      <c r="BI171" s="220">
        <f>IF(N171="nulová",J171,0)</f>
        <v>0</v>
      </c>
      <c r="BJ171" s="16" t="s">
        <v>21</v>
      </c>
      <c r="BK171" s="220">
        <f>ROUND(I171*H171,2)</f>
        <v>0</v>
      </c>
      <c r="BL171" s="16" t="s">
        <v>260</v>
      </c>
      <c r="BM171" s="219" t="s">
        <v>1795</v>
      </c>
    </row>
    <row r="172" s="13" customFormat="1">
      <c r="A172" s="13"/>
      <c r="B172" s="226"/>
      <c r="C172" s="227"/>
      <c r="D172" s="228" t="s">
        <v>161</v>
      </c>
      <c r="E172" s="229" t="s">
        <v>41</v>
      </c>
      <c r="F172" s="230" t="s">
        <v>1796</v>
      </c>
      <c r="G172" s="227"/>
      <c r="H172" s="231">
        <v>461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7" t="s">
        <v>161</v>
      </c>
      <c r="AU172" s="237" t="s">
        <v>90</v>
      </c>
      <c r="AV172" s="13" t="s">
        <v>90</v>
      </c>
      <c r="AW172" s="13" t="s">
        <v>42</v>
      </c>
      <c r="AX172" s="13" t="s">
        <v>81</v>
      </c>
      <c r="AY172" s="237" t="s">
        <v>150</v>
      </c>
    </row>
    <row r="173" s="14" customFormat="1">
      <c r="A173" s="14"/>
      <c r="B173" s="238"/>
      <c r="C173" s="239"/>
      <c r="D173" s="228" t="s">
        <v>161</v>
      </c>
      <c r="E173" s="240" t="s">
        <v>41</v>
      </c>
      <c r="F173" s="241" t="s">
        <v>167</v>
      </c>
      <c r="G173" s="239"/>
      <c r="H173" s="242">
        <v>461</v>
      </c>
      <c r="I173" s="243"/>
      <c r="J173" s="239"/>
      <c r="K173" s="239"/>
      <c r="L173" s="244"/>
      <c r="M173" s="245"/>
      <c r="N173" s="246"/>
      <c r="O173" s="246"/>
      <c r="P173" s="246"/>
      <c r="Q173" s="246"/>
      <c r="R173" s="246"/>
      <c r="S173" s="246"/>
      <c r="T173" s="247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8" t="s">
        <v>161</v>
      </c>
      <c r="AU173" s="248" t="s">
        <v>90</v>
      </c>
      <c r="AV173" s="14" t="s">
        <v>157</v>
      </c>
      <c r="AW173" s="14" t="s">
        <v>42</v>
      </c>
      <c r="AX173" s="14" t="s">
        <v>21</v>
      </c>
      <c r="AY173" s="248" t="s">
        <v>150</v>
      </c>
    </row>
    <row r="174" s="2" customFormat="1" ht="16.5" customHeight="1">
      <c r="A174" s="38"/>
      <c r="B174" s="39"/>
      <c r="C174" s="207" t="s">
        <v>344</v>
      </c>
      <c r="D174" s="207" t="s">
        <v>153</v>
      </c>
      <c r="E174" s="208" t="s">
        <v>1797</v>
      </c>
      <c r="F174" s="209" t="s">
        <v>1798</v>
      </c>
      <c r="G174" s="210" t="s">
        <v>182</v>
      </c>
      <c r="H174" s="211">
        <v>461</v>
      </c>
      <c r="I174" s="212"/>
      <c r="J174" s="213">
        <f>ROUND(I174*H174,2)</f>
        <v>0</v>
      </c>
      <c r="K174" s="214"/>
      <c r="L174" s="44"/>
      <c r="M174" s="215" t="s">
        <v>41</v>
      </c>
      <c r="N174" s="216" t="s">
        <v>52</v>
      </c>
      <c r="O174" s="84"/>
      <c r="P174" s="217">
        <f>O174*H174</f>
        <v>0</v>
      </c>
      <c r="Q174" s="217">
        <v>0</v>
      </c>
      <c r="R174" s="217">
        <f>Q174*H174</f>
        <v>0</v>
      </c>
      <c r="S174" s="217">
        <v>0</v>
      </c>
      <c r="T174" s="21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19" t="s">
        <v>260</v>
      </c>
      <c r="AT174" s="219" t="s">
        <v>153</v>
      </c>
      <c r="AU174" s="219" t="s">
        <v>90</v>
      </c>
      <c r="AY174" s="16" t="s">
        <v>150</v>
      </c>
      <c r="BE174" s="220">
        <f>IF(N174="základní",J174,0)</f>
        <v>0</v>
      </c>
      <c r="BF174" s="220">
        <f>IF(N174="snížená",J174,0)</f>
        <v>0</v>
      </c>
      <c r="BG174" s="220">
        <f>IF(N174="zákl. přenesená",J174,0)</f>
        <v>0</v>
      </c>
      <c r="BH174" s="220">
        <f>IF(N174="sníž. přenesená",J174,0)</f>
        <v>0</v>
      </c>
      <c r="BI174" s="220">
        <f>IF(N174="nulová",J174,0)</f>
        <v>0</v>
      </c>
      <c r="BJ174" s="16" t="s">
        <v>21</v>
      </c>
      <c r="BK174" s="220">
        <f>ROUND(I174*H174,2)</f>
        <v>0</v>
      </c>
      <c r="BL174" s="16" t="s">
        <v>260</v>
      </c>
      <c r="BM174" s="219" t="s">
        <v>1799</v>
      </c>
    </row>
    <row r="175" s="2" customFormat="1">
      <c r="A175" s="38"/>
      <c r="B175" s="39"/>
      <c r="C175" s="40"/>
      <c r="D175" s="221" t="s">
        <v>159</v>
      </c>
      <c r="E175" s="40"/>
      <c r="F175" s="222" t="s">
        <v>1800</v>
      </c>
      <c r="G175" s="40"/>
      <c r="H175" s="40"/>
      <c r="I175" s="223"/>
      <c r="J175" s="40"/>
      <c r="K175" s="40"/>
      <c r="L175" s="44"/>
      <c r="M175" s="224"/>
      <c r="N175" s="225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6" t="s">
        <v>159</v>
      </c>
      <c r="AU175" s="16" t="s">
        <v>90</v>
      </c>
    </row>
    <row r="176" s="13" customFormat="1">
      <c r="A176" s="13"/>
      <c r="B176" s="226"/>
      <c r="C176" s="227"/>
      <c r="D176" s="228" t="s">
        <v>161</v>
      </c>
      <c r="E176" s="229" t="s">
        <v>41</v>
      </c>
      <c r="F176" s="230" t="s">
        <v>1796</v>
      </c>
      <c r="G176" s="227"/>
      <c r="H176" s="231">
        <v>461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161</v>
      </c>
      <c r="AU176" s="237" t="s">
        <v>90</v>
      </c>
      <c r="AV176" s="13" t="s">
        <v>90</v>
      </c>
      <c r="AW176" s="13" t="s">
        <v>42</v>
      </c>
      <c r="AX176" s="13" t="s">
        <v>81</v>
      </c>
      <c r="AY176" s="237" t="s">
        <v>150</v>
      </c>
    </row>
    <row r="177" s="14" customFormat="1">
      <c r="A177" s="14"/>
      <c r="B177" s="238"/>
      <c r="C177" s="239"/>
      <c r="D177" s="228" t="s">
        <v>161</v>
      </c>
      <c r="E177" s="240" t="s">
        <v>41</v>
      </c>
      <c r="F177" s="241" t="s">
        <v>167</v>
      </c>
      <c r="G177" s="239"/>
      <c r="H177" s="242">
        <v>461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8" t="s">
        <v>161</v>
      </c>
      <c r="AU177" s="248" t="s">
        <v>90</v>
      </c>
      <c r="AV177" s="14" t="s">
        <v>157</v>
      </c>
      <c r="AW177" s="14" t="s">
        <v>42</v>
      </c>
      <c r="AX177" s="14" t="s">
        <v>21</v>
      </c>
      <c r="AY177" s="248" t="s">
        <v>150</v>
      </c>
    </row>
    <row r="178" s="2" customFormat="1" ht="24.15" customHeight="1">
      <c r="A178" s="38"/>
      <c r="B178" s="39"/>
      <c r="C178" s="207" t="s">
        <v>351</v>
      </c>
      <c r="D178" s="207" t="s">
        <v>153</v>
      </c>
      <c r="E178" s="208" t="s">
        <v>1801</v>
      </c>
      <c r="F178" s="209" t="s">
        <v>1802</v>
      </c>
      <c r="G178" s="210" t="s">
        <v>423</v>
      </c>
      <c r="H178" s="211">
        <v>0.28000000000000003</v>
      </c>
      <c r="I178" s="212"/>
      <c r="J178" s="213">
        <f>ROUND(I178*H178,2)</f>
        <v>0</v>
      </c>
      <c r="K178" s="214"/>
      <c r="L178" s="44"/>
      <c r="M178" s="215" t="s">
        <v>41</v>
      </c>
      <c r="N178" s="216" t="s">
        <v>52</v>
      </c>
      <c r="O178" s="84"/>
      <c r="P178" s="217">
        <f>O178*H178</f>
        <v>0</v>
      </c>
      <c r="Q178" s="217">
        <v>0</v>
      </c>
      <c r="R178" s="217">
        <f>Q178*H178</f>
        <v>0</v>
      </c>
      <c r="S178" s="217">
        <v>0</v>
      </c>
      <c r="T178" s="21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19" t="s">
        <v>260</v>
      </c>
      <c r="AT178" s="219" t="s">
        <v>153</v>
      </c>
      <c r="AU178" s="219" t="s">
        <v>90</v>
      </c>
      <c r="AY178" s="16" t="s">
        <v>150</v>
      </c>
      <c r="BE178" s="220">
        <f>IF(N178="základní",J178,0)</f>
        <v>0</v>
      </c>
      <c r="BF178" s="220">
        <f>IF(N178="snížená",J178,0)</f>
        <v>0</v>
      </c>
      <c r="BG178" s="220">
        <f>IF(N178="zákl. přenesená",J178,0)</f>
        <v>0</v>
      </c>
      <c r="BH178" s="220">
        <f>IF(N178="sníž. přenesená",J178,0)</f>
        <v>0</v>
      </c>
      <c r="BI178" s="220">
        <f>IF(N178="nulová",J178,0)</f>
        <v>0</v>
      </c>
      <c r="BJ178" s="16" t="s">
        <v>21</v>
      </c>
      <c r="BK178" s="220">
        <f>ROUND(I178*H178,2)</f>
        <v>0</v>
      </c>
      <c r="BL178" s="16" t="s">
        <v>260</v>
      </c>
      <c r="BM178" s="219" t="s">
        <v>1803</v>
      </c>
    </row>
    <row r="179" s="2" customFormat="1">
      <c r="A179" s="38"/>
      <c r="B179" s="39"/>
      <c r="C179" s="40"/>
      <c r="D179" s="221" t="s">
        <v>159</v>
      </c>
      <c r="E179" s="40"/>
      <c r="F179" s="222" t="s">
        <v>1804</v>
      </c>
      <c r="G179" s="40"/>
      <c r="H179" s="40"/>
      <c r="I179" s="223"/>
      <c r="J179" s="40"/>
      <c r="K179" s="40"/>
      <c r="L179" s="44"/>
      <c r="M179" s="224"/>
      <c r="N179" s="225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159</v>
      </c>
      <c r="AU179" s="16" t="s">
        <v>90</v>
      </c>
    </row>
    <row r="180" s="13" customFormat="1">
      <c r="A180" s="13"/>
      <c r="B180" s="226"/>
      <c r="C180" s="227"/>
      <c r="D180" s="228" t="s">
        <v>161</v>
      </c>
      <c r="E180" s="229" t="s">
        <v>41</v>
      </c>
      <c r="F180" s="230" t="s">
        <v>1805</v>
      </c>
      <c r="G180" s="227"/>
      <c r="H180" s="231">
        <v>0.28000000000000003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161</v>
      </c>
      <c r="AU180" s="237" t="s">
        <v>90</v>
      </c>
      <c r="AV180" s="13" t="s">
        <v>90</v>
      </c>
      <c r="AW180" s="13" t="s">
        <v>42</v>
      </c>
      <c r="AX180" s="13" t="s">
        <v>81</v>
      </c>
      <c r="AY180" s="237" t="s">
        <v>150</v>
      </c>
    </row>
    <row r="181" s="14" customFormat="1">
      <c r="A181" s="14"/>
      <c r="B181" s="238"/>
      <c r="C181" s="239"/>
      <c r="D181" s="228" t="s">
        <v>161</v>
      </c>
      <c r="E181" s="240" t="s">
        <v>41</v>
      </c>
      <c r="F181" s="241" t="s">
        <v>167</v>
      </c>
      <c r="G181" s="239"/>
      <c r="H181" s="242">
        <v>0.28000000000000003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8" t="s">
        <v>161</v>
      </c>
      <c r="AU181" s="248" t="s">
        <v>90</v>
      </c>
      <c r="AV181" s="14" t="s">
        <v>157</v>
      </c>
      <c r="AW181" s="14" t="s">
        <v>42</v>
      </c>
      <c r="AX181" s="14" t="s">
        <v>21</v>
      </c>
      <c r="AY181" s="248" t="s">
        <v>150</v>
      </c>
    </row>
    <row r="182" s="12" customFormat="1" ht="22.8" customHeight="1">
      <c r="A182" s="12"/>
      <c r="B182" s="191"/>
      <c r="C182" s="192"/>
      <c r="D182" s="193" t="s">
        <v>80</v>
      </c>
      <c r="E182" s="205" t="s">
        <v>1217</v>
      </c>
      <c r="F182" s="205" t="s">
        <v>1218</v>
      </c>
      <c r="G182" s="192"/>
      <c r="H182" s="192"/>
      <c r="I182" s="195"/>
      <c r="J182" s="206">
        <f>BK182</f>
        <v>0</v>
      </c>
      <c r="K182" s="192"/>
      <c r="L182" s="197"/>
      <c r="M182" s="198"/>
      <c r="N182" s="199"/>
      <c r="O182" s="199"/>
      <c r="P182" s="200">
        <f>SUM(P183:P224)</f>
        <v>0</v>
      </c>
      <c r="Q182" s="199"/>
      <c r="R182" s="200">
        <f>SUM(R183:R224)</f>
        <v>0.0022199999999999998</v>
      </c>
      <c r="S182" s="199"/>
      <c r="T182" s="201">
        <f>SUM(T183:T224)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2" t="s">
        <v>90</v>
      </c>
      <c r="AT182" s="203" t="s">
        <v>80</v>
      </c>
      <c r="AU182" s="203" t="s">
        <v>21</v>
      </c>
      <c r="AY182" s="202" t="s">
        <v>150</v>
      </c>
      <c r="BK182" s="204">
        <f>SUM(BK183:BK224)</f>
        <v>0</v>
      </c>
    </row>
    <row r="183" s="2" customFormat="1" ht="24.15" customHeight="1">
      <c r="A183" s="38"/>
      <c r="B183" s="39"/>
      <c r="C183" s="207" t="s">
        <v>358</v>
      </c>
      <c r="D183" s="207" t="s">
        <v>153</v>
      </c>
      <c r="E183" s="208" t="s">
        <v>1806</v>
      </c>
      <c r="F183" s="209" t="s">
        <v>1807</v>
      </c>
      <c r="G183" s="210" t="s">
        <v>239</v>
      </c>
      <c r="H183" s="211">
        <v>2</v>
      </c>
      <c r="I183" s="212"/>
      <c r="J183" s="213">
        <f>ROUND(I183*H183,2)</f>
        <v>0</v>
      </c>
      <c r="K183" s="214"/>
      <c r="L183" s="44"/>
      <c r="M183" s="215" t="s">
        <v>41</v>
      </c>
      <c r="N183" s="216" t="s">
        <v>52</v>
      </c>
      <c r="O183" s="84"/>
      <c r="P183" s="217">
        <f>O183*H183</f>
        <v>0</v>
      </c>
      <c r="Q183" s="217">
        <v>6.0000000000000002E-05</v>
      </c>
      <c r="R183" s="217">
        <f>Q183*H183</f>
        <v>0.00012</v>
      </c>
      <c r="S183" s="217">
        <v>0</v>
      </c>
      <c r="T183" s="21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9" t="s">
        <v>260</v>
      </c>
      <c r="AT183" s="219" t="s">
        <v>153</v>
      </c>
      <c r="AU183" s="219" t="s">
        <v>90</v>
      </c>
      <c r="AY183" s="16" t="s">
        <v>150</v>
      </c>
      <c r="BE183" s="220">
        <f>IF(N183="základní",J183,0)</f>
        <v>0</v>
      </c>
      <c r="BF183" s="220">
        <f>IF(N183="snížená",J183,0)</f>
        <v>0</v>
      </c>
      <c r="BG183" s="220">
        <f>IF(N183="zákl. přenesená",J183,0)</f>
        <v>0</v>
      </c>
      <c r="BH183" s="220">
        <f>IF(N183="sníž. přenesená",J183,0)</f>
        <v>0</v>
      </c>
      <c r="BI183" s="220">
        <f>IF(N183="nulová",J183,0)</f>
        <v>0</v>
      </c>
      <c r="BJ183" s="16" t="s">
        <v>21</v>
      </c>
      <c r="BK183" s="220">
        <f>ROUND(I183*H183,2)</f>
        <v>0</v>
      </c>
      <c r="BL183" s="16" t="s">
        <v>260</v>
      </c>
      <c r="BM183" s="219" t="s">
        <v>1808</v>
      </c>
    </row>
    <row r="184" s="2" customFormat="1">
      <c r="A184" s="38"/>
      <c r="B184" s="39"/>
      <c r="C184" s="40"/>
      <c r="D184" s="221" t="s">
        <v>159</v>
      </c>
      <c r="E184" s="40"/>
      <c r="F184" s="222" t="s">
        <v>1809</v>
      </c>
      <c r="G184" s="40"/>
      <c r="H184" s="40"/>
      <c r="I184" s="223"/>
      <c r="J184" s="40"/>
      <c r="K184" s="40"/>
      <c r="L184" s="44"/>
      <c r="M184" s="224"/>
      <c r="N184" s="225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159</v>
      </c>
      <c r="AU184" s="16" t="s">
        <v>90</v>
      </c>
    </row>
    <row r="185" s="13" customFormat="1">
      <c r="A185" s="13"/>
      <c r="B185" s="226"/>
      <c r="C185" s="227"/>
      <c r="D185" s="228" t="s">
        <v>161</v>
      </c>
      <c r="E185" s="229" t="s">
        <v>41</v>
      </c>
      <c r="F185" s="230" t="s">
        <v>90</v>
      </c>
      <c r="G185" s="227"/>
      <c r="H185" s="231">
        <v>2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161</v>
      </c>
      <c r="AU185" s="237" t="s">
        <v>90</v>
      </c>
      <c r="AV185" s="13" t="s">
        <v>90</v>
      </c>
      <c r="AW185" s="13" t="s">
        <v>42</v>
      </c>
      <c r="AX185" s="13" t="s">
        <v>81</v>
      </c>
      <c r="AY185" s="237" t="s">
        <v>150</v>
      </c>
    </row>
    <row r="186" s="14" customFormat="1">
      <c r="A186" s="14"/>
      <c r="B186" s="238"/>
      <c r="C186" s="239"/>
      <c r="D186" s="228" t="s">
        <v>161</v>
      </c>
      <c r="E186" s="240" t="s">
        <v>41</v>
      </c>
      <c r="F186" s="241" t="s">
        <v>167</v>
      </c>
      <c r="G186" s="239"/>
      <c r="H186" s="242">
        <v>2</v>
      </c>
      <c r="I186" s="243"/>
      <c r="J186" s="239"/>
      <c r="K186" s="239"/>
      <c r="L186" s="244"/>
      <c r="M186" s="245"/>
      <c r="N186" s="246"/>
      <c r="O186" s="246"/>
      <c r="P186" s="246"/>
      <c r="Q186" s="246"/>
      <c r="R186" s="246"/>
      <c r="S186" s="246"/>
      <c r="T186" s="24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8" t="s">
        <v>161</v>
      </c>
      <c r="AU186" s="248" t="s">
        <v>90</v>
      </c>
      <c r="AV186" s="14" t="s">
        <v>157</v>
      </c>
      <c r="AW186" s="14" t="s">
        <v>42</v>
      </c>
      <c r="AX186" s="14" t="s">
        <v>21</v>
      </c>
      <c r="AY186" s="248" t="s">
        <v>150</v>
      </c>
    </row>
    <row r="187" s="2" customFormat="1" ht="16.5" customHeight="1">
      <c r="A187" s="38"/>
      <c r="B187" s="39"/>
      <c r="C187" s="207" t="s">
        <v>367</v>
      </c>
      <c r="D187" s="207" t="s">
        <v>153</v>
      </c>
      <c r="E187" s="208" t="s">
        <v>1810</v>
      </c>
      <c r="F187" s="209" t="s">
        <v>1811</v>
      </c>
      <c r="G187" s="210" t="s">
        <v>239</v>
      </c>
      <c r="H187" s="211">
        <v>1</v>
      </c>
      <c r="I187" s="212"/>
      <c r="J187" s="213">
        <f>ROUND(I187*H187,2)</f>
        <v>0</v>
      </c>
      <c r="K187" s="214"/>
      <c r="L187" s="44"/>
      <c r="M187" s="215" t="s">
        <v>41</v>
      </c>
      <c r="N187" s="216" t="s">
        <v>52</v>
      </c>
      <c r="O187" s="84"/>
      <c r="P187" s="217">
        <f>O187*H187</f>
        <v>0</v>
      </c>
      <c r="Q187" s="217">
        <v>0</v>
      </c>
      <c r="R187" s="217">
        <f>Q187*H187</f>
        <v>0</v>
      </c>
      <c r="S187" s="217">
        <v>0</v>
      </c>
      <c r="T187" s="21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19" t="s">
        <v>260</v>
      </c>
      <c r="AT187" s="219" t="s">
        <v>153</v>
      </c>
      <c r="AU187" s="219" t="s">
        <v>90</v>
      </c>
      <c r="AY187" s="16" t="s">
        <v>150</v>
      </c>
      <c r="BE187" s="220">
        <f>IF(N187="základní",J187,0)</f>
        <v>0</v>
      </c>
      <c r="BF187" s="220">
        <f>IF(N187="snížená",J187,0)</f>
        <v>0</v>
      </c>
      <c r="BG187" s="220">
        <f>IF(N187="zákl. přenesená",J187,0)</f>
        <v>0</v>
      </c>
      <c r="BH187" s="220">
        <f>IF(N187="sníž. přenesená",J187,0)</f>
        <v>0</v>
      </c>
      <c r="BI187" s="220">
        <f>IF(N187="nulová",J187,0)</f>
        <v>0</v>
      </c>
      <c r="BJ187" s="16" t="s">
        <v>21</v>
      </c>
      <c r="BK187" s="220">
        <f>ROUND(I187*H187,2)</f>
        <v>0</v>
      </c>
      <c r="BL187" s="16" t="s">
        <v>260</v>
      </c>
      <c r="BM187" s="219" t="s">
        <v>1812</v>
      </c>
    </row>
    <row r="188" s="13" customFormat="1">
      <c r="A188" s="13"/>
      <c r="B188" s="226"/>
      <c r="C188" s="227"/>
      <c r="D188" s="228" t="s">
        <v>161</v>
      </c>
      <c r="E188" s="229" t="s">
        <v>41</v>
      </c>
      <c r="F188" s="230" t="s">
        <v>21</v>
      </c>
      <c r="G188" s="227"/>
      <c r="H188" s="231">
        <v>1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7" t="s">
        <v>161</v>
      </c>
      <c r="AU188" s="237" t="s">
        <v>90</v>
      </c>
      <c r="AV188" s="13" t="s">
        <v>90</v>
      </c>
      <c r="AW188" s="13" t="s">
        <v>42</v>
      </c>
      <c r="AX188" s="13" t="s">
        <v>81</v>
      </c>
      <c r="AY188" s="237" t="s">
        <v>150</v>
      </c>
    </row>
    <row r="189" s="14" customFormat="1">
      <c r="A189" s="14"/>
      <c r="B189" s="238"/>
      <c r="C189" s="239"/>
      <c r="D189" s="228" t="s">
        <v>161</v>
      </c>
      <c r="E189" s="240" t="s">
        <v>41</v>
      </c>
      <c r="F189" s="241" t="s">
        <v>167</v>
      </c>
      <c r="G189" s="239"/>
      <c r="H189" s="242">
        <v>1</v>
      </c>
      <c r="I189" s="243"/>
      <c r="J189" s="239"/>
      <c r="K189" s="239"/>
      <c r="L189" s="244"/>
      <c r="M189" s="245"/>
      <c r="N189" s="246"/>
      <c r="O189" s="246"/>
      <c r="P189" s="246"/>
      <c r="Q189" s="246"/>
      <c r="R189" s="246"/>
      <c r="S189" s="246"/>
      <c r="T189" s="24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8" t="s">
        <v>161</v>
      </c>
      <c r="AU189" s="248" t="s">
        <v>90</v>
      </c>
      <c r="AV189" s="14" t="s">
        <v>157</v>
      </c>
      <c r="AW189" s="14" t="s">
        <v>42</v>
      </c>
      <c r="AX189" s="14" t="s">
        <v>21</v>
      </c>
      <c r="AY189" s="248" t="s">
        <v>150</v>
      </c>
    </row>
    <row r="190" s="2" customFormat="1" ht="16.5" customHeight="1">
      <c r="A190" s="38"/>
      <c r="B190" s="39"/>
      <c r="C190" s="207" t="s">
        <v>374</v>
      </c>
      <c r="D190" s="207" t="s">
        <v>153</v>
      </c>
      <c r="E190" s="208" t="s">
        <v>1813</v>
      </c>
      <c r="F190" s="209" t="s">
        <v>1814</v>
      </c>
      <c r="G190" s="210" t="s">
        <v>239</v>
      </c>
      <c r="H190" s="211">
        <v>1</v>
      </c>
      <c r="I190" s="212"/>
      <c r="J190" s="213">
        <f>ROUND(I190*H190,2)</f>
        <v>0</v>
      </c>
      <c r="K190" s="214"/>
      <c r="L190" s="44"/>
      <c r="M190" s="215" t="s">
        <v>41</v>
      </c>
      <c r="N190" s="216" t="s">
        <v>52</v>
      </c>
      <c r="O190" s="84"/>
      <c r="P190" s="217">
        <f>O190*H190</f>
        <v>0</v>
      </c>
      <c r="Q190" s="217">
        <v>0</v>
      </c>
      <c r="R190" s="217">
        <f>Q190*H190</f>
        <v>0</v>
      </c>
      <c r="S190" s="217">
        <v>0</v>
      </c>
      <c r="T190" s="218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9" t="s">
        <v>260</v>
      </c>
      <c r="AT190" s="219" t="s">
        <v>153</v>
      </c>
      <c r="AU190" s="219" t="s">
        <v>90</v>
      </c>
      <c r="AY190" s="16" t="s">
        <v>150</v>
      </c>
      <c r="BE190" s="220">
        <f>IF(N190="základní",J190,0)</f>
        <v>0</v>
      </c>
      <c r="BF190" s="220">
        <f>IF(N190="snížená",J190,0)</f>
        <v>0</v>
      </c>
      <c r="BG190" s="220">
        <f>IF(N190="zákl. přenesená",J190,0)</f>
        <v>0</v>
      </c>
      <c r="BH190" s="220">
        <f>IF(N190="sníž. přenesená",J190,0)</f>
        <v>0</v>
      </c>
      <c r="BI190" s="220">
        <f>IF(N190="nulová",J190,0)</f>
        <v>0</v>
      </c>
      <c r="BJ190" s="16" t="s">
        <v>21</v>
      </c>
      <c r="BK190" s="220">
        <f>ROUND(I190*H190,2)</f>
        <v>0</v>
      </c>
      <c r="BL190" s="16" t="s">
        <v>260</v>
      </c>
      <c r="BM190" s="219" t="s">
        <v>1815</v>
      </c>
    </row>
    <row r="191" s="13" customFormat="1">
      <c r="A191" s="13"/>
      <c r="B191" s="226"/>
      <c r="C191" s="227"/>
      <c r="D191" s="228" t="s">
        <v>161</v>
      </c>
      <c r="E191" s="229" t="s">
        <v>41</v>
      </c>
      <c r="F191" s="230" t="s">
        <v>21</v>
      </c>
      <c r="G191" s="227"/>
      <c r="H191" s="231">
        <v>1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7" t="s">
        <v>161</v>
      </c>
      <c r="AU191" s="237" t="s">
        <v>90</v>
      </c>
      <c r="AV191" s="13" t="s">
        <v>90</v>
      </c>
      <c r="AW191" s="13" t="s">
        <v>42</v>
      </c>
      <c r="AX191" s="13" t="s">
        <v>81</v>
      </c>
      <c r="AY191" s="237" t="s">
        <v>150</v>
      </c>
    </row>
    <row r="192" s="14" customFormat="1">
      <c r="A192" s="14"/>
      <c r="B192" s="238"/>
      <c r="C192" s="239"/>
      <c r="D192" s="228" t="s">
        <v>161</v>
      </c>
      <c r="E192" s="240" t="s">
        <v>41</v>
      </c>
      <c r="F192" s="241" t="s">
        <v>167</v>
      </c>
      <c r="G192" s="239"/>
      <c r="H192" s="242">
        <v>1</v>
      </c>
      <c r="I192" s="243"/>
      <c r="J192" s="239"/>
      <c r="K192" s="239"/>
      <c r="L192" s="244"/>
      <c r="M192" s="245"/>
      <c r="N192" s="246"/>
      <c r="O192" s="246"/>
      <c r="P192" s="246"/>
      <c r="Q192" s="246"/>
      <c r="R192" s="246"/>
      <c r="S192" s="246"/>
      <c r="T192" s="24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8" t="s">
        <v>161</v>
      </c>
      <c r="AU192" s="248" t="s">
        <v>90</v>
      </c>
      <c r="AV192" s="14" t="s">
        <v>157</v>
      </c>
      <c r="AW192" s="14" t="s">
        <v>42</v>
      </c>
      <c r="AX192" s="14" t="s">
        <v>21</v>
      </c>
      <c r="AY192" s="248" t="s">
        <v>150</v>
      </c>
    </row>
    <row r="193" s="2" customFormat="1" ht="16.5" customHeight="1">
      <c r="A193" s="38"/>
      <c r="B193" s="39"/>
      <c r="C193" s="207" t="s">
        <v>381</v>
      </c>
      <c r="D193" s="207" t="s">
        <v>153</v>
      </c>
      <c r="E193" s="208" t="s">
        <v>1816</v>
      </c>
      <c r="F193" s="209" t="s">
        <v>1817</v>
      </c>
      <c r="G193" s="210" t="s">
        <v>239</v>
      </c>
      <c r="H193" s="211">
        <v>38</v>
      </c>
      <c r="I193" s="212"/>
      <c r="J193" s="213">
        <f>ROUND(I193*H193,2)</f>
        <v>0</v>
      </c>
      <c r="K193" s="214"/>
      <c r="L193" s="44"/>
      <c r="M193" s="215" t="s">
        <v>41</v>
      </c>
      <c r="N193" s="216" t="s">
        <v>52</v>
      </c>
      <c r="O193" s="84"/>
      <c r="P193" s="217">
        <f>O193*H193</f>
        <v>0</v>
      </c>
      <c r="Q193" s="217">
        <v>0</v>
      </c>
      <c r="R193" s="217">
        <f>Q193*H193</f>
        <v>0</v>
      </c>
      <c r="S193" s="217">
        <v>0</v>
      </c>
      <c r="T193" s="218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9" t="s">
        <v>260</v>
      </c>
      <c r="AT193" s="219" t="s">
        <v>153</v>
      </c>
      <c r="AU193" s="219" t="s">
        <v>90</v>
      </c>
      <c r="AY193" s="16" t="s">
        <v>150</v>
      </c>
      <c r="BE193" s="220">
        <f>IF(N193="základní",J193,0)</f>
        <v>0</v>
      </c>
      <c r="BF193" s="220">
        <f>IF(N193="snížená",J193,0)</f>
        <v>0</v>
      </c>
      <c r="BG193" s="220">
        <f>IF(N193="zákl. přenesená",J193,0)</f>
        <v>0</v>
      </c>
      <c r="BH193" s="220">
        <f>IF(N193="sníž. přenesená",J193,0)</f>
        <v>0</v>
      </c>
      <c r="BI193" s="220">
        <f>IF(N193="nulová",J193,0)</f>
        <v>0</v>
      </c>
      <c r="BJ193" s="16" t="s">
        <v>21</v>
      </c>
      <c r="BK193" s="220">
        <f>ROUND(I193*H193,2)</f>
        <v>0</v>
      </c>
      <c r="BL193" s="16" t="s">
        <v>260</v>
      </c>
      <c r="BM193" s="219" t="s">
        <v>1818</v>
      </c>
    </row>
    <row r="194" s="13" customFormat="1">
      <c r="A194" s="13"/>
      <c r="B194" s="226"/>
      <c r="C194" s="227"/>
      <c r="D194" s="228" t="s">
        <v>161</v>
      </c>
      <c r="E194" s="229" t="s">
        <v>41</v>
      </c>
      <c r="F194" s="230" t="s">
        <v>432</v>
      </c>
      <c r="G194" s="227"/>
      <c r="H194" s="231">
        <v>38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7" t="s">
        <v>161</v>
      </c>
      <c r="AU194" s="237" t="s">
        <v>90</v>
      </c>
      <c r="AV194" s="13" t="s">
        <v>90</v>
      </c>
      <c r="AW194" s="13" t="s">
        <v>42</v>
      </c>
      <c r="AX194" s="13" t="s">
        <v>81</v>
      </c>
      <c r="AY194" s="237" t="s">
        <v>150</v>
      </c>
    </row>
    <row r="195" s="14" customFormat="1">
      <c r="A195" s="14"/>
      <c r="B195" s="238"/>
      <c r="C195" s="239"/>
      <c r="D195" s="228" t="s">
        <v>161</v>
      </c>
      <c r="E195" s="240" t="s">
        <v>41</v>
      </c>
      <c r="F195" s="241" t="s">
        <v>167</v>
      </c>
      <c r="G195" s="239"/>
      <c r="H195" s="242">
        <v>38</v>
      </c>
      <c r="I195" s="243"/>
      <c r="J195" s="239"/>
      <c r="K195" s="239"/>
      <c r="L195" s="244"/>
      <c r="M195" s="245"/>
      <c r="N195" s="246"/>
      <c r="O195" s="246"/>
      <c r="P195" s="246"/>
      <c r="Q195" s="246"/>
      <c r="R195" s="246"/>
      <c r="S195" s="246"/>
      <c r="T195" s="247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8" t="s">
        <v>161</v>
      </c>
      <c r="AU195" s="248" t="s">
        <v>90</v>
      </c>
      <c r="AV195" s="14" t="s">
        <v>157</v>
      </c>
      <c r="AW195" s="14" t="s">
        <v>42</v>
      </c>
      <c r="AX195" s="14" t="s">
        <v>21</v>
      </c>
      <c r="AY195" s="248" t="s">
        <v>150</v>
      </c>
    </row>
    <row r="196" s="2" customFormat="1" ht="21.75" customHeight="1">
      <c r="A196" s="38"/>
      <c r="B196" s="39"/>
      <c r="C196" s="207" t="s">
        <v>390</v>
      </c>
      <c r="D196" s="207" t="s">
        <v>153</v>
      </c>
      <c r="E196" s="208" t="s">
        <v>1819</v>
      </c>
      <c r="F196" s="209" t="s">
        <v>1820</v>
      </c>
      <c r="G196" s="210" t="s">
        <v>239</v>
      </c>
      <c r="H196" s="211">
        <v>38</v>
      </c>
      <c r="I196" s="212"/>
      <c r="J196" s="213">
        <f>ROUND(I196*H196,2)</f>
        <v>0</v>
      </c>
      <c r="K196" s="214"/>
      <c r="L196" s="44"/>
      <c r="M196" s="215" t="s">
        <v>41</v>
      </c>
      <c r="N196" s="216" t="s">
        <v>52</v>
      </c>
      <c r="O196" s="84"/>
      <c r="P196" s="217">
        <f>O196*H196</f>
        <v>0</v>
      </c>
      <c r="Q196" s="217">
        <v>0</v>
      </c>
      <c r="R196" s="217">
        <f>Q196*H196</f>
        <v>0</v>
      </c>
      <c r="S196" s="217">
        <v>0</v>
      </c>
      <c r="T196" s="218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9" t="s">
        <v>260</v>
      </c>
      <c r="AT196" s="219" t="s">
        <v>153</v>
      </c>
      <c r="AU196" s="219" t="s">
        <v>90</v>
      </c>
      <c r="AY196" s="16" t="s">
        <v>150</v>
      </c>
      <c r="BE196" s="220">
        <f>IF(N196="základní",J196,0)</f>
        <v>0</v>
      </c>
      <c r="BF196" s="220">
        <f>IF(N196="snížená",J196,0)</f>
        <v>0</v>
      </c>
      <c r="BG196" s="220">
        <f>IF(N196="zákl. přenesená",J196,0)</f>
        <v>0</v>
      </c>
      <c r="BH196" s="220">
        <f>IF(N196="sníž. přenesená",J196,0)</f>
        <v>0</v>
      </c>
      <c r="BI196" s="220">
        <f>IF(N196="nulová",J196,0)</f>
        <v>0</v>
      </c>
      <c r="BJ196" s="16" t="s">
        <v>21</v>
      </c>
      <c r="BK196" s="220">
        <f>ROUND(I196*H196,2)</f>
        <v>0</v>
      </c>
      <c r="BL196" s="16" t="s">
        <v>260</v>
      </c>
      <c r="BM196" s="219" t="s">
        <v>1821</v>
      </c>
    </row>
    <row r="197" s="13" customFormat="1">
      <c r="A197" s="13"/>
      <c r="B197" s="226"/>
      <c r="C197" s="227"/>
      <c r="D197" s="228" t="s">
        <v>161</v>
      </c>
      <c r="E197" s="229" t="s">
        <v>41</v>
      </c>
      <c r="F197" s="230" t="s">
        <v>432</v>
      </c>
      <c r="G197" s="227"/>
      <c r="H197" s="231">
        <v>38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7" t="s">
        <v>161</v>
      </c>
      <c r="AU197" s="237" t="s">
        <v>90</v>
      </c>
      <c r="AV197" s="13" t="s">
        <v>90</v>
      </c>
      <c r="AW197" s="13" t="s">
        <v>42</v>
      </c>
      <c r="AX197" s="13" t="s">
        <v>81</v>
      </c>
      <c r="AY197" s="237" t="s">
        <v>150</v>
      </c>
    </row>
    <row r="198" s="14" customFormat="1">
      <c r="A198" s="14"/>
      <c r="B198" s="238"/>
      <c r="C198" s="239"/>
      <c r="D198" s="228" t="s">
        <v>161</v>
      </c>
      <c r="E198" s="240" t="s">
        <v>41</v>
      </c>
      <c r="F198" s="241" t="s">
        <v>167</v>
      </c>
      <c r="G198" s="239"/>
      <c r="H198" s="242">
        <v>38</v>
      </c>
      <c r="I198" s="243"/>
      <c r="J198" s="239"/>
      <c r="K198" s="239"/>
      <c r="L198" s="244"/>
      <c r="M198" s="245"/>
      <c r="N198" s="246"/>
      <c r="O198" s="246"/>
      <c r="P198" s="246"/>
      <c r="Q198" s="246"/>
      <c r="R198" s="246"/>
      <c r="S198" s="246"/>
      <c r="T198" s="24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8" t="s">
        <v>161</v>
      </c>
      <c r="AU198" s="248" t="s">
        <v>90</v>
      </c>
      <c r="AV198" s="14" t="s">
        <v>157</v>
      </c>
      <c r="AW198" s="14" t="s">
        <v>42</v>
      </c>
      <c r="AX198" s="14" t="s">
        <v>21</v>
      </c>
      <c r="AY198" s="248" t="s">
        <v>150</v>
      </c>
    </row>
    <row r="199" s="2" customFormat="1" ht="16.5" customHeight="1">
      <c r="A199" s="38"/>
      <c r="B199" s="39"/>
      <c r="C199" s="207" t="s">
        <v>397</v>
      </c>
      <c r="D199" s="207" t="s">
        <v>153</v>
      </c>
      <c r="E199" s="208" t="s">
        <v>1822</v>
      </c>
      <c r="F199" s="209" t="s">
        <v>1823</v>
      </c>
      <c r="G199" s="210" t="s">
        <v>239</v>
      </c>
      <c r="H199" s="211">
        <v>3</v>
      </c>
      <c r="I199" s="212"/>
      <c r="J199" s="213">
        <f>ROUND(I199*H199,2)</f>
        <v>0</v>
      </c>
      <c r="K199" s="214"/>
      <c r="L199" s="44"/>
      <c r="M199" s="215" t="s">
        <v>41</v>
      </c>
      <c r="N199" s="216" t="s">
        <v>52</v>
      </c>
      <c r="O199" s="84"/>
      <c r="P199" s="217">
        <f>O199*H199</f>
        <v>0</v>
      </c>
      <c r="Q199" s="217">
        <v>0</v>
      </c>
      <c r="R199" s="217">
        <f>Q199*H199</f>
        <v>0</v>
      </c>
      <c r="S199" s="217">
        <v>0</v>
      </c>
      <c r="T199" s="21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9" t="s">
        <v>260</v>
      </c>
      <c r="AT199" s="219" t="s">
        <v>153</v>
      </c>
      <c r="AU199" s="219" t="s">
        <v>90</v>
      </c>
      <c r="AY199" s="16" t="s">
        <v>150</v>
      </c>
      <c r="BE199" s="220">
        <f>IF(N199="základní",J199,0)</f>
        <v>0</v>
      </c>
      <c r="BF199" s="220">
        <f>IF(N199="snížená",J199,0)</f>
        <v>0</v>
      </c>
      <c r="BG199" s="220">
        <f>IF(N199="zákl. přenesená",J199,0)</f>
        <v>0</v>
      </c>
      <c r="BH199" s="220">
        <f>IF(N199="sníž. přenesená",J199,0)</f>
        <v>0</v>
      </c>
      <c r="BI199" s="220">
        <f>IF(N199="nulová",J199,0)</f>
        <v>0</v>
      </c>
      <c r="BJ199" s="16" t="s">
        <v>21</v>
      </c>
      <c r="BK199" s="220">
        <f>ROUND(I199*H199,2)</f>
        <v>0</v>
      </c>
      <c r="BL199" s="16" t="s">
        <v>260</v>
      </c>
      <c r="BM199" s="219" t="s">
        <v>1824</v>
      </c>
    </row>
    <row r="200" s="13" customFormat="1">
      <c r="A200" s="13"/>
      <c r="B200" s="226"/>
      <c r="C200" s="227"/>
      <c r="D200" s="228" t="s">
        <v>161</v>
      </c>
      <c r="E200" s="229" t="s">
        <v>41</v>
      </c>
      <c r="F200" s="230" t="s">
        <v>174</v>
      </c>
      <c r="G200" s="227"/>
      <c r="H200" s="231">
        <v>3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7" t="s">
        <v>161</v>
      </c>
      <c r="AU200" s="237" t="s">
        <v>90</v>
      </c>
      <c r="AV200" s="13" t="s">
        <v>90</v>
      </c>
      <c r="AW200" s="13" t="s">
        <v>42</v>
      </c>
      <c r="AX200" s="13" t="s">
        <v>81</v>
      </c>
      <c r="AY200" s="237" t="s">
        <v>150</v>
      </c>
    </row>
    <row r="201" s="14" customFormat="1">
      <c r="A201" s="14"/>
      <c r="B201" s="238"/>
      <c r="C201" s="239"/>
      <c r="D201" s="228" t="s">
        <v>161</v>
      </c>
      <c r="E201" s="240" t="s">
        <v>41</v>
      </c>
      <c r="F201" s="241" t="s">
        <v>167</v>
      </c>
      <c r="G201" s="239"/>
      <c r="H201" s="242">
        <v>3</v>
      </c>
      <c r="I201" s="243"/>
      <c r="J201" s="239"/>
      <c r="K201" s="239"/>
      <c r="L201" s="244"/>
      <c r="M201" s="245"/>
      <c r="N201" s="246"/>
      <c r="O201" s="246"/>
      <c r="P201" s="246"/>
      <c r="Q201" s="246"/>
      <c r="R201" s="246"/>
      <c r="S201" s="246"/>
      <c r="T201" s="247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8" t="s">
        <v>161</v>
      </c>
      <c r="AU201" s="248" t="s">
        <v>90</v>
      </c>
      <c r="AV201" s="14" t="s">
        <v>157</v>
      </c>
      <c r="AW201" s="14" t="s">
        <v>42</v>
      </c>
      <c r="AX201" s="14" t="s">
        <v>21</v>
      </c>
      <c r="AY201" s="248" t="s">
        <v>150</v>
      </c>
    </row>
    <row r="202" s="2" customFormat="1" ht="16.5" customHeight="1">
      <c r="A202" s="38"/>
      <c r="B202" s="39"/>
      <c r="C202" s="207" t="s">
        <v>403</v>
      </c>
      <c r="D202" s="207" t="s">
        <v>153</v>
      </c>
      <c r="E202" s="208" t="s">
        <v>1825</v>
      </c>
      <c r="F202" s="209" t="s">
        <v>1826</v>
      </c>
      <c r="G202" s="210" t="s">
        <v>239</v>
      </c>
      <c r="H202" s="211">
        <v>38</v>
      </c>
      <c r="I202" s="212"/>
      <c r="J202" s="213">
        <f>ROUND(I202*H202,2)</f>
        <v>0</v>
      </c>
      <c r="K202" s="214"/>
      <c r="L202" s="44"/>
      <c r="M202" s="215" t="s">
        <v>41</v>
      </c>
      <c r="N202" s="216" t="s">
        <v>52</v>
      </c>
      <c r="O202" s="84"/>
      <c r="P202" s="217">
        <f>O202*H202</f>
        <v>0</v>
      </c>
      <c r="Q202" s="217">
        <v>0</v>
      </c>
      <c r="R202" s="217">
        <f>Q202*H202</f>
        <v>0</v>
      </c>
      <c r="S202" s="217">
        <v>0</v>
      </c>
      <c r="T202" s="21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9" t="s">
        <v>260</v>
      </c>
      <c r="AT202" s="219" t="s">
        <v>153</v>
      </c>
      <c r="AU202" s="219" t="s">
        <v>90</v>
      </c>
      <c r="AY202" s="16" t="s">
        <v>150</v>
      </c>
      <c r="BE202" s="220">
        <f>IF(N202="základní",J202,0)</f>
        <v>0</v>
      </c>
      <c r="BF202" s="220">
        <f>IF(N202="snížená",J202,0)</f>
        <v>0</v>
      </c>
      <c r="BG202" s="220">
        <f>IF(N202="zákl. přenesená",J202,0)</f>
        <v>0</v>
      </c>
      <c r="BH202" s="220">
        <f>IF(N202="sníž. přenesená",J202,0)</f>
        <v>0</v>
      </c>
      <c r="BI202" s="220">
        <f>IF(N202="nulová",J202,0)</f>
        <v>0</v>
      </c>
      <c r="BJ202" s="16" t="s">
        <v>21</v>
      </c>
      <c r="BK202" s="220">
        <f>ROUND(I202*H202,2)</f>
        <v>0</v>
      </c>
      <c r="BL202" s="16" t="s">
        <v>260</v>
      </c>
      <c r="BM202" s="219" t="s">
        <v>1827</v>
      </c>
    </row>
    <row r="203" s="13" customFormat="1">
      <c r="A203" s="13"/>
      <c r="B203" s="226"/>
      <c r="C203" s="227"/>
      <c r="D203" s="228" t="s">
        <v>161</v>
      </c>
      <c r="E203" s="229" t="s">
        <v>41</v>
      </c>
      <c r="F203" s="230" t="s">
        <v>432</v>
      </c>
      <c r="G203" s="227"/>
      <c r="H203" s="231">
        <v>38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7" t="s">
        <v>161</v>
      </c>
      <c r="AU203" s="237" t="s">
        <v>90</v>
      </c>
      <c r="AV203" s="13" t="s">
        <v>90</v>
      </c>
      <c r="AW203" s="13" t="s">
        <v>42</v>
      </c>
      <c r="AX203" s="13" t="s">
        <v>81</v>
      </c>
      <c r="AY203" s="237" t="s">
        <v>150</v>
      </c>
    </row>
    <row r="204" s="14" customFormat="1">
      <c r="A204" s="14"/>
      <c r="B204" s="238"/>
      <c r="C204" s="239"/>
      <c r="D204" s="228" t="s">
        <v>161</v>
      </c>
      <c r="E204" s="240" t="s">
        <v>41</v>
      </c>
      <c r="F204" s="241" t="s">
        <v>167</v>
      </c>
      <c r="G204" s="239"/>
      <c r="H204" s="242">
        <v>38</v>
      </c>
      <c r="I204" s="243"/>
      <c r="J204" s="239"/>
      <c r="K204" s="239"/>
      <c r="L204" s="244"/>
      <c r="M204" s="245"/>
      <c r="N204" s="246"/>
      <c r="O204" s="246"/>
      <c r="P204" s="246"/>
      <c r="Q204" s="246"/>
      <c r="R204" s="246"/>
      <c r="S204" s="246"/>
      <c r="T204" s="247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8" t="s">
        <v>161</v>
      </c>
      <c r="AU204" s="248" t="s">
        <v>90</v>
      </c>
      <c r="AV204" s="14" t="s">
        <v>157</v>
      </c>
      <c r="AW204" s="14" t="s">
        <v>42</v>
      </c>
      <c r="AX204" s="14" t="s">
        <v>21</v>
      </c>
      <c r="AY204" s="248" t="s">
        <v>150</v>
      </c>
    </row>
    <row r="205" s="2" customFormat="1" ht="16.5" customHeight="1">
      <c r="A205" s="38"/>
      <c r="B205" s="39"/>
      <c r="C205" s="207" t="s">
        <v>413</v>
      </c>
      <c r="D205" s="207" t="s">
        <v>153</v>
      </c>
      <c r="E205" s="208" t="s">
        <v>1828</v>
      </c>
      <c r="F205" s="209" t="s">
        <v>1829</v>
      </c>
      <c r="G205" s="210" t="s">
        <v>239</v>
      </c>
      <c r="H205" s="211">
        <v>10</v>
      </c>
      <c r="I205" s="212"/>
      <c r="J205" s="213">
        <f>ROUND(I205*H205,2)</f>
        <v>0</v>
      </c>
      <c r="K205" s="214"/>
      <c r="L205" s="44"/>
      <c r="M205" s="215" t="s">
        <v>41</v>
      </c>
      <c r="N205" s="216" t="s">
        <v>52</v>
      </c>
      <c r="O205" s="84"/>
      <c r="P205" s="217">
        <f>O205*H205</f>
        <v>0</v>
      </c>
      <c r="Q205" s="217">
        <v>0</v>
      </c>
      <c r="R205" s="217">
        <f>Q205*H205</f>
        <v>0</v>
      </c>
      <c r="S205" s="217">
        <v>0</v>
      </c>
      <c r="T205" s="21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9" t="s">
        <v>260</v>
      </c>
      <c r="AT205" s="219" t="s">
        <v>153</v>
      </c>
      <c r="AU205" s="219" t="s">
        <v>90</v>
      </c>
      <c r="AY205" s="16" t="s">
        <v>150</v>
      </c>
      <c r="BE205" s="220">
        <f>IF(N205="základní",J205,0)</f>
        <v>0</v>
      </c>
      <c r="BF205" s="220">
        <f>IF(N205="snížená",J205,0)</f>
        <v>0</v>
      </c>
      <c r="BG205" s="220">
        <f>IF(N205="zákl. přenesená",J205,0)</f>
        <v>0</v>
      </c>
      <c r="BH205" s="220">
        <f>IF(N205="sníž. přenesená",J205,0)</f>
        <v>0</v>
      </c>
      <c r="BI205" s="220">
        <f>IF(N205="nulová",J205,0)</f>
        <v>0</v>
      </c>
      <c r="BJ205" s="16" t="s">
        <v>21</v>
      </c>
      <c r="BK205" s="220">
        <f>ROUND(I205*H205,2)</f>
        <v>0</v>
      </c>
      <c r="BL205" s="16" t="s">
        <v>260</v>
      </c>
      <c r="BM205" s="219" t="s">
        <v>1830</v>
      </c>
    </row>
    <row r="206" s="13" customFormat="1">
      <c r="A206" s="13"/>
      <c r="B206" s="226"/>
      <c r="C206" s="227"/>
      <c r="D206" s="228" t="s">
        <v>161</v>
      </c>
      <c r="E206" s="229" t="s">
        <v>41</v>
      </c>
      <c r="F206" s="230" t="s">
        <v>225</v>
      </c>
      <c r="G206" s="227"/>
      <c r="H206" s="231">
        <v>10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7" t="s">
        <v>161</v>
      </c>
      <c r="AU206" s="237" t="s">
        <v>90</v>
      </c>
      <c r="AV206" s="13" t="s">
        <v>90</v>
      </c>
      <c r="AW206" s="13" t="s">
        <v>42</v>
      </c>
      <c r="AX206" s="13" t="s">
        <v>81</v>
      </c>
      <c r="AY206" s="237" t="s">
        <v>150</v>
      </c>
    </row>
    <row r="207" s="14" customFormat="1">
      <c r="A207" s="14"/>
      <c r="B207" s="238"/>
      <c r="C207" s="239"/>
      <c r="D207" s="228" t="s">
        <v>161</v>
      </c>
      <c r="E207" s="240" t="s">
        <v>41</v>
      </c>
      <c r="F207" s="241" t="s">
        <v>167</v>
      </c>
      <c r="G207" s="239"/>
      <c r="H207" s="242">
        <v>10</v>
      </c>
      <c r="I207" s="243"/>
      <c r="J207" s="239"/>
      <c r="K207" s="239"/>
      <c r="L207" s="244"/>
      <c r="M207" s="245"/>
      <c r="N207" s="246"/>
      <c r="O207" s="246"/>
      <c r="P207" s="246"/>
      <c r="Q207" s="246"/>
      <c r="R207" s="246"/>
      <c r="S207" s="246"/>
      <c r="T207" s="247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8" t="s">
        <v>161</v>
      </c>
      <c r="AU207" s="248" t="s">
        <v>90</v>
      </c>
      <c r="AV207" s="14" t="s">
        <v>157</v>
      </c>
      <c r="AW207" s="14" t="s">
        <v>42</v>
      </c>
      <c r="AX207" s="14" t="s">
        <v>21</v>
      </c>
      <c r="AY207" s="248" t="s">
        <v>150</v>
      </c>
    </row>
    <row r="208" s="2" customFormat="1" ht="16.5" customHeight="1">
      <c r="A208" s="38"/>
      <c r="B208" s="39"/>
      <c r="C208" s="207" t="s">
        <v>420</v>
      </c>
      <c r="D208" s="207" t="s">
        <v>153</v>
      </c>
      <c r="E208" s="208" t="s">
        <v>1831</v>
      </c>
      <c r="F208" s="209" t="s">
        <v>1832</v>
      </c>
      <c r="G208" s="210" t="s">
        <v>239</v>
      </c>
      <c r="H208" s="211">
        <v>1</v>
      </c>
      <c r="I208" s="212"/>
      <c r="J208" s="213">
        <f>ROUND(I208*H208,2)</f>
        <v>0</v>
      </c>
      <c r="K208" s="214"/>
      <c r="L208" s="44"/>
      <c r="M208" s="215" t="s">
        <v>41</v>
      </c>
      <c r="N208" s="216" t="s">
        <v>52</v>
      </c>
      <c r="O208" s="84"/>
      <c r="P208" s="217">
        <f>O208*H208</f>
        <v>0</v>
      </c>
      <c r="Q208" s="217">
        <v>0</v>
      </c>
      <c r="R208" s="217">
        <f>Q208*H208</f>
        <v>0</v>
      </c>
      <c r="S208" s="217">
        <v>0</v>
      </c>
      <c r="T208" s="218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9" t="s">
        <v>260</v>
      </c>
      <c r="AT208" s="219" t="s">
        <v>153</v>
      </c>
      <c r="AU208" s="219" t="s">
        <v>90</v>
      </c>
      <c r="AY208" s="16" t="s">
        <v>150</v>
      </c>
      <c r="BE208" s="220">
        <f>IF(N208="základní",J208,0)</f>
        <v>0</v>
      </c>
      <c r="BF208" s="220">
        <f>IF(N208="snížená",J208,0)</f>
        <v>0</v>
      </c>
      <c r="BG208" s="220">
        <f>IF(N208="zákl. přenesená",J208,0)</f>
        <v>0</v>
      </c>
      <c r="BH208" s="220">
        <f>IF(N208="sníž. přenesená",J208,0)</f>
        <v>0</v>
      </c>
      <c r="BI208" s="220">
        <f>IF(N208="nulová",J208,0)</f>
        <v>0</v>
      </c>
      <c r="BJ208" s="16" t="s">
        <v>21</v>
      </c>
      <c r="BK208" s="220">
        <f>ROUND(I208*H208,2)</f>
        <v>0</v>
      </c>
      <c r="BL208" s="16" t="s">
        <v>260</v>
      </c>
      <c r="BM208" s="219" t="s">
        <v>1833</v>
      </c>
    </row>
    <row r="209" s="13" customFormat="1">
      <c r="A209" s="13"/>
      <c r="B209" s="226"/>
      <c r="C209" s="227"/>
      <c r="D209" s="228" t="s">
        <v>161</v>
      </c>
      <c r="E209" s="229" t="s">
        <v>41</v>
      </c>
      <c r="F209" s="230" t="s">
        <v>21</v>
      </c>
      <c r="G209" s="227"/>
      <c r="H209" s="231">
        <v>1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7" t="s">
        <v>161</v>
      </c>
      <c r="AU209" s="237" t="s">
        <v>90</v>
      </c>
      <c r="AV209" s="13" t="s">
        <v>90</v>
      </c>
      <c r="AW209" s="13" t="s">
        <v>42</v>
      </c>
      <c r="AX209" s="13" t="s">
        <v>81</v>
      </c>
      <c r="AY209" s="237" t="s">
        <v>150</v>
      </c>
    </row>
    <row r="210" s="14" customFormat="1">
      <c r="A210" s="14"/>
      <c r="B210" s="238"/>
      <c r="C210" s="239"/>
      <c r="D210" s="228" t="s">
        <v>161</v>
      </c>
      <c r="E210" s="240" t="s">
        <v>41</v>
      </c>
      <c r="F210" s="241" t="s">
        <v>167</v>
      </c>
      <c r="G210" s="239"/>
      <c r="H210" s="242">
        <v>1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8" t="s">
        <v>161</v>
      </c>
      <c r="AU210" s="248" t="s">
        <v>90</v>
      </c>
      <c r="AV210" s="14" t="s">
        <v>157</v>
      </c>
      <c r="AW210" s="14" t="s">
        <v>42</v>
      </c>
      <c r="AX210" s="14" t="s">
        <v>21</v>
      </c>
      <c r="AY210" s="248" t="s">
        <v>150</v>
      </c>
    </row>
    <row r="211" s="2" customFormat="1" ht="24.15" customHeight="1">
      <c r="A211" s="38"/>
      <c r="B211" s="39"/>
      <c r="C211" s="207" t="s">
        <v>427</v>
      </c>
      <c r="D211" s="207" t="s">
        <v>153</v>
      </c>
      <c r="E211" s="208" t="s">
        <v>1834</v>
      </c>
      <c r="F211" s="209" t="s">
        <v>1835</v>
      </c>
      <c r="G211" s="210" t="s">
        <v>239</v>
      </c>
      <c r="H211" s="211">
        <v>3</v>
      </c>
      <c r="I211" s="212"/>
      <c r="J211" s="213">
        <f>ROUND(I211*H211,2)</f>
        <v>0</v>
      </c>
      <c r="K211" s="214"/>
      <c r="L211" s="44"/>
      <c r="M211" s="215" t="s">
        <v>41</v>
      </c>
      <c r="N211" s="216" t="s">
        <v>52</v>
      </c>
      <c r="O211" s="84"/>
      <c r="P211" s="217">
        <f>O211*H211</f>
        <v>0</v>
      </c>
      <c r="Q211" s="217">
        <v>0.00069999999999999999</v>
      </c>
      <c r="R211" s="217">
        <f>Q211*H211</f>
        <v>0.0020999999999999999</v>
      </c>
      <c r="S211" s="217">
        <v>0</v>
      </c>
      <c r="T211" s="21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9" t="s">
        <v>260</v>
      </c>
      <c r="AT211" s="219" t="s">
        <v>153</v>
      </c>
      <c r="AU211" s="219" t="s">
        <v>90</v>
      </c>
      <c r="AY211" s="16" t="s">
        <v>150</v>
      </c>
      <c r="BE211" s="220">
        <f>IF(N211="základní",J211,0)</f>
        <v>0</v>
      </c>
      <c r="BF211" s="220">
        <f>IF(N211="snížená",J211,0)</f>
        <v>0</v>
      </c>
      <c r="BG211" s="220">
        <f>IF(N211="zákl. přenesená",J211,0)</f>
        <v>0</v>
      </c>
      <c r="BH211" s="220">
        <f>IF(N211="sníž. přenesená",J211,0)</f>
        <v>0</v>
      </c>
      <c r="BI211" s="220">
        <f>IF(N211="nulová",J211,0)</f>
        <v>0</v>
      </c>
      <c r="BJ211" s="16" t="s">
        <v>21</v>
      </c>
      <c r="BK211" s="220">
        <f>ROUND(I211*H211,2)</f>
        <v>0</v>
      </c>
      <c r="BL211" s="16" t="s">
        <v>260</v>
      </c>
      <c r="BM211" s="219" t="s">
        <v>1836</v>
      </c>
    </row>
    <row r="212" s="2" customFormat="1">
      <c r="A212" s="38"/>
      <c r="B212" s="39"/>
      <c r="C212" s="40"/>
      <c r="D212" s="221" t="s">
        <v>159</v>
      </c>
      <c r="E212" s="40"/>
      <c r="F212" s="222" t="s">
        <v>1837</v>
      </c>
      <c r="G212" s="40"/>
      <c r="H212" s="40"/>
      <c r="I212" s="223"/>
      <c r="J212" s="40"/>
      <c r="K212" s="40"/>
      <c r="L212" s="44"/>
      <c r="M212" s="224"/>
      <c r="N212" s="225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159</v>
      </c>
      <c r="AU212" s="16" t="s">
        <v>90</v>
      </c>
    </row>
    <row r="213" s="13" customFormat="1">
      <c r="A213" s="13"/>
      <c r="B213" s="226"/>
      <c r="C213" s="227"/>
      <c r="D213" s="228" t="s">
        <v>161</v>
      </c>
      <c r="E213" s="229" t="s">
        <v>41</v>
      </c>
      <c r="F213" s="230" t="s">
        <v>174</v>
      </c>
      <c r="G213" s="227"/>
      <c r="H213" s="231">
        <v>3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7" t="s">
        <v>161</v>
      </c>
      <c r="AU213" s="237" t="s">
        <v>90</v>
      </c>
      <c r="AV213" s="13" t="s">
        <v>90</v>
      </c>
      <c r="AW213" s="13" t="s">
        <v>42</v>
      </c>
      <c r="AX213" s="13" t="s">
        <v>81</v>
      </c>
      <c r="AY213" s="237" t="s">
        <v>150</v>
      </c>
    </row>
    <row r="214" s="14" customFormat="1">
      <c r="A214" s="14"/>
      <c r="B214" s="238"/>
      <c r="C214" s="239"/>
      <c r="D214" s="228" t="s">
        <v>161</v>
      </c>
      <c r="E214" s="240" t="s">
        <v>41</v>
      </c>
      <c r="F214" s="241" t="s">
        <v>167</v>
      </c>
      <c r="G214" s="239"/>
      <c r="H214" s="242">
        <v>3</v>
      </c>
      <c r="I214" s="243"/>
      <c r="J214" s="239"/>
      <c r="K214" s="239"/>
      <c r="L214" s="244"/>
      <c r="M214" s="245"/>
      <c r="N214" s="246"/>
      <c r="O214" s="246"/>
      <c r="P214" s="246"/>
      <c r="Q214" s="246"/>
      <c r="R214" s="246"/>
      <c r="S214" s="246"/>
      <c r="T214" s="24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8" t="s">
        <v>161</v>
      </c>
      <c r="AU214" s="248" t="s">
        <v>90</v>
      </c>
      <c r="AV214" s="14" t="s">
        <v>157</v>
      </c>
      <c r="AW214" s="14" t="s">
        <v>42</v>
      </c>
      <c r="AX214" s="14" t="s">
        <v>21</v>
      </c>
      <c r="AY214" s="248" t="s">
        <v>150</v>
      </c>
    </row>
    <row r="215" s="2" customFormat="1" ht="16.5" customHeight="1">
      <c r="A215" s="38"/>
      <c r="B215" s="39"/>
      <c r="C215" s="207" t="s">
        <v>432</v>
      </c>
      <c r="D215" s="207" t="s">
        <v>153</v>
      </c>
      <c r="E215" s="208" t="s">
        <v>1838</v>
      </c>
      <c r="F215" s="209" t="s">
        <v>1839</v>
      </c>
      <c r="G215" s="210" t="s">
        <v>239</v>
      </c>
      <c r="H215" s="211">
        <v>2</v>
      </c>
      <c r="I215" s="212"/>
      <c r="J215" s="213">
        <f>ROUND(I215*H215,2)</f>
        <v>0</v>
      </c>
      <c r="K215" s="214"/>
      <c r="L215" s="44"/>
      <c r="M215" s="215" t="s">
        <v>41</v>
      </c>
      <c r="N215" s="216" t="s">
        <v>52</v>
      </c>
      <c r="O215" s="84"/>
      <c r="P215" s="217">
        <f>O215*H215</f>
        <v>0</v>
      </c>
      <c r="Q215" s="217">
        <v>0</v>
      </c>
      <c r="R215" s="217">
        <f>Q215*H215</f>
        <v>0</v>
      </c>
      <c r="S215" s="217">
        <v>0</v>
      </c>
      <c r="T215" s="218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9" t="s">
        <v>260</v>
      </c>
      <c r="AT215" s="219" t="s">
        <v>153</v>
      </c>
      <c r="AU215" s="219" t="s">
        <v>90</v>
      </c>
      <c r="AY215" s="16" t="s">
        <v>150</v>
      </c>
      <c r="BE215" s="220">
        <f>IF(N215="základní",J215,0)</f>
        <v>0</v>
      </c>
      <c r="BF215" s="220">
        <f>IF(N215="snížená",J215,0)</f>
        <v>0</v>
      </c>
      <c r="BG215" s="220">
        <f>IF(N215="zákl. přenesená",J215,0)</f>
        <v>0</v>
      </c>
      <c r="BH215" s="220">
        <f>IF(N215="sníž. přenesená",J215,0)</f>
        <v>0</v>
      </c>
      <c r="BI215" s="220">
        <f>IF(N215="nulová",J215,0)</f>
        <v>0</v>
      </c>
      <c r="BJ215" s="16" t="s">
        <v>21</v>
      </c>
      <c r="BK215" s="220">
        <f>ROUND(I215*H215,2)</f>
        <v>0</v>
      </c>
      <c r="BL215" s="16" t="s">
        <v>260</v>
      </c>
      <c r="BM215" s="219" t="s">
        <v>1840</v>
      </c>
    </row>
    <row r="216" s="13" customFormat="1">
      <c r="A216" s="13"/>
      <c r="B216" s="226"/>
      <c r="C216" s="227"/>
      <c r="D216" s="228" t="s">
        <v>161</v>
      </c>
      <c r="E216" s="229" t="s">
        <v>41</v>
      </c>
      <c r="F216" s="230" t="s">
        <v>90</v>
      </c>
      <c r="G216" s="227"/>
      <c r="H216" s="231">
        <v>2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7" t="s">
        <v>161</v>
      </c>
      <c r="AU216" s="237" t="s">
        <v>90</v>
      </c>
      <c r="AV216" s="13" t="s">
        <v>90</v>
      </c>
      <c r="AW216" s="13" t="s">
        <v>42</v>
      </c>
      <c r="AX216" s="13" t="s">
        <v>81</v>
      </c>
      <c r="AY216" s="237" t="s">
        <v>150</v>
      </c>
    </row>
    <row r="217" s="14" customFormat="1">
      <c r="A217" s="14"/>
      <c r="B217" s="238"/>
      <c r="C217" s="239"/>
      <c r="D217" s="228" t="s">
        <v>161</v>
      </c>
      <c r="E217" s="240" t="s">
        <v>41</v>
      </c>
      <c r="F217" s="241" t="s">
        <v>167</v>
      </c>
      <c r="G217" s="239"/>
      <c r="H217" s="242">
        <v>2</v>
      </c>
      <c r="I217" s="243"/>
      <c r="J217" s="239"/>
      <c r="K217" s="239"/>
      <c r="L217" s="244"/>
      <c r="M217" s="245"/>
      <c r="N217" s="246"/>
      <c r="O217" s="246"/>
      <c r="P217" s="246"/>
      <c r="Q217" s="246"/>
      <c r="R217" s="246"/>
      <c r="S217" s="246"/>
      <c r="T217" s="24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8" t="s">
        <v>161</v>
      </c>
      <c r="AU217" s="248" t="s">
        <v>90</v>
      </c>
      <c r="AV217" s="14" t="s">
        <v>157</v>
      </c>
      <c r="AW217" s="14" t="s">
        <v>42</v>
      </c>
      <c r="AX217" s="14" t="s">
        <v>21</v>
      </c>
      <c r="AY217" s="248" t="s">
        <v>150</v>
      </c>
    </row>
    <row r="218" s="2" customFormat="1" ht="24.15" customHeight="1">
      <c r="A218" s="38"/>
      <c r="B218" s="39"/>
      <c r="C218" s="207" t="s">
        <v>438</v>
      </c>
      <c r="D218" s="207" t="s">
        <v>153</v>
      </c>
      <c r="E218" s="208" t="s">
        <v>1841</v>
      </c>
      <c r="F218" s="209" t="s">
        <v>1842</v>
      </c>
      <c r="G218" s="210" t="s">
        <v>239</v>
      </c>
      <c r="H218" s="211">
        <v>1</v>
      </c>
      <c r="I218" s="212"/>
      <c r="J218" s="213">
        <f>ROUND(I218*H218,2)</f>
        <v>0</v>
      </c>
      <c r="K218" s="214"/>
      <c r="L218" s="44"/>
      <c r="M218" s="215" t="s">
        <v>41</v>
      </c>
      <c r="N218" s="216" t="s">
        <v>52</v>
      </c>
      <c r="O218" s="84"/>
      <c r="P218" s="217">
        <f>O218*H218</f>
        <v>0</v>
      </c>
      <c r="Q218" s="217">
        <v>0</v>
      </c>
      <c r="R218" s="217">
        <f>Q218*H218</f>
        <v>0</v>
      </c>
      <c r="S218" s="217">
        <v>0</v>
      </c>
      <c r="T218" s="21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19" t="s">
        <v>260</v>
      </c>
      <c r="AT218" s="219" t="s">
        <v>153</v>
      </c>
      <c r="AU218" s="219" t="s">
        <v>90</v>
      </c>
      <c r="AY218" s="16" t="s">
        <v>150</v>
      </c>
      <c r="BE218" s="220">
        <f>IF(N218="základní",J218,0)</f>
        <v>0</v>
      </c>
      <c r="BF218" s="220">
        <f>IF(N218="snížená",J218,0)</f>
        <v>0</v>
      </c>
      <c r="BG218" s="220">
        <f>IF(N218="zákl. přenesená",J218,0)</f>
        <v>0</v>
      </c>
      <c r="BH218" s="220">
        <f>IF(N218="sníž. přenesená",J218,0)</f>
        <v>0</v>
      </c>
      <c r="BI218" s="220">
        <f>IF(N218="nulová",J218,0)</f>
        <v>0</v>
      </c>
      <c r="BJ218" s="16" t="s">
        <v>21</v>
      </c>
      <c r="BK218" s="220">
        <f>ROUND(I218*H218,2)</f>
        <v>0</v>
      </c>
      <c r="BL218" s="16" t="s">
        <v>260</v>
      </c>
      <c r="BM218" s="219" t="s">
        <v>1843</v>
      </c>
    </row>
    <row r="219" s="13" customFormat="1">
      <c r="A219" s="13"/>
      <c r="B219" s="226"/>
      <c r="C219" s="227"/>
      <c r="D219" s="228" t="s">
        <v>161</v>
      </c>
      <c r="E219" s="229" t="s">
        <v>41</v>
      </c>
      <c r="F219" s="230" t="s">
        <v>21</v>
      </c>
      <c r="G219" s="227"/>
      <c r="H219" s="231">
        <v>1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7" t="s">
        <v>161</v>
      </c>
      <c r="AU219" s="237" t="s">
        <v>90</v>
      </c>
      <c r="AV219" s="13" t="s">
        <v>90</v>
      </c>
      <c r="AW219" s="13" t="s">
        <v>42</v>
      </c>
      <c r="AX219" s="13" t="s">
        <v>81</v>
      </c>
      <c r="AY219" s="237" t="s">
        <v>150</v>
      </c>
    </row>
    <row r="220" s="14" customFormat="1">
      <c r="A220" s="14"/>
      <c r="B220" s="238"/>
      <c r="C220" s="239"/>
      <c r="D220" s="228" t="s">
        <v>161</v>
      </c>
      <c r="E220" s="240" t="s">
        <v>41</v>
      </c>
      <c r="F220" s="241" t="s">
        <v>167</v>
      </c>
      <c r="G220" s="239"/>
      <c r="H220" s="242">
        <v>1</v>
      </c>
      <c r="I220" s="243"/>
      <c r="J220" s="239"/>
      <c r="K220" s="239"/>
      <c r="L220" s="244"/>
      <c r="M220" s="245"/>
      <c r="N220" s="246"/>
      <c r="O220" s="246"/>
      <c r="P220" s="246"/>
      <c r="Q220" s="246"/>
      <c r="R220" s="246"/>
      <c r="S220" s="246"/>
      <c r="T220" s="24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8" t="s">
        <v>161</v>
      </c>
      <c r="AU220" s="248" t="s">
        <v>90</v>
      </c>
      <c r="AV220" s="14" t="s">
        <v>157</v>
      </c>
      <c r="AW220" s="14" t="s">
        <v>42</v>
      </c>
      <c r="AX220" s="14" t="s">
        <v>21</v>
      </c>
      <c r="AY220" s="248" t="s">
        <v>150</v>
      </c>
    </row>
    <row r="221" s="2" customFormat="1" ht="24.15" customHeight="1">
      <c r="A221" s="38"/>
      <c r="B221" s="39"/>
      <c r="C221" s="207" t="s">
        <v>443</v>
      </c>
      <c r="D221" s="207" t="s">
        <v>153</v>
      </c>
      <c r="E221" s="208" t="s">
        <v>1844</v>
      </c>
      <c r="F221" s="209" t="s">
        <v>1845</v>
      </c>
      <c r="G221" s="210" t="s">
        <v>423</v>
      </c>
      <c r="H221" s="211">
        <v>0.040000000000000001</v>
      </c>
      <c r="I221" s="212"/>
      <c r="J221" s="213">
        <f>ROUND(I221*H221,2)</f>
        <v>0</v>
      </c>
      <c r="K221" s="214"/>
      <c r="L221" s="44"/>
      <c r="M221" s="215" t="s">
        <v>41</v>
      </c>
      <c r="N221" s="216" t="s">
        <v>52</v>
      </c>
      <c r="O221" s="84"/>
      <c r="P221" s="217">
        <f>O221*H221</f>
        <v>0</v>
      </c>
      <c r="Q221" s="217">
        <v>0</v>
      </c>
      <c r="R221" s="217">
        <f>Q221*H221</f>
        <v>0</v>
      </c>
      <c r="S221" s="217">
        <v>0</v>
      </c>
      <c r="T221" s="21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9" t="s">
        <v>260</v>
      </c>
      <c r="AT221" s="219" t="s">
        <v>153</v>
      </c>
      <c r="AU221" s="219" t="s">
        <v>90</v>
      </c>
      <c r="AY221" s="16" t="s">
        <v>150</v>
      </c>
      <c r="BE221" s="220">
        <f>IF(N221="základní",J221,0)</f>
        <v>0</v>
      </c>
      <c r="BF221" s="220">
        <f>IF(N221="snížená",J221,0)</f>
        <v>0</v>
      </c>
      <c r="BG221" s="220">
        <f>IF(N221="zákl. přenesená",J221,0)</f>
        <v>0</v>
      </c>
      <c r="BH221" s="220">
        <f>IF(N221="sníž. přenesená",J221,0)</f>
        <v>0</v>
      </c>
      <c r="BI221" s="220">
        <f>IF(N221="nulová",J221,0)</f>
        <v>0</v>
      </c>
      <c r="BJ221" s="16" t="s">
        <v>21</v>
      </c>
      <c r="BK221" s="220">
        <f>ROUND(I221*H221,2)</f>
        <v>0</v>
      </c>
      <c r="BL221" s="16" t="s">
        <v>260</v>
      </c>
      <c r="BM221" s="219" t="s">
        <v>1846</v>
      </c>
    </row>
    <row r="222" s="2" customFormat="1">
      <c r="A222" s="38"/>
      <c r="B222" s="39"/>
      <c r="C222" s="40"/>
      <c r="D222" s="221" t="s">
        <v>159</v>
      </c>
      <c r="E222" s="40"/>
      <c r="F222" s="222" t="s">
        <v>1847</v>
      </c>
      <c r="G222" s="40"/>
      <c r="H222" s="40"/>
      <c r="I222" s="223"/>
      <c r="J222" s="40"/>
      <c r="K222" s="40"/>
      <c r="L222" s="44"/>
      <c r="M222" s="224"/>
      <c r="N222" s="225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159</v>
      </c>
      <c r="AU222" s="16" t="s">
        <v>90</v>
      </c>
    </row>
    <row r="223" s="13" customFormat="1">
      <c r="A223" s="13"/>
      <c r="B223" s="226"/>
      <c r="C223" s="227"/>
      <c r="D223" s="228" t="s">
        <v>161</v>
      </c>
      <c r="E223" s="229" t="s">
        <v>41</v>
      </c>
      <c r="F223" s="230" t="s">
        <v>836</v>
      </c>
      <c r="G223" s="227"/>
      <c r="H223" s="231">
        <v>0.040000000000000001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7" t="s">
        <v>161</v>
      </c>
      <c r="AU223" s="237" t="s">
        <v>90</v>
      </c>
      <c r="AV223" s="13" t="s">
        <v>90</v>
      </c>
      <c r="AW223" s="13" t="s">
        <v>42</v>
      </c>
      <c r="AX223" s="13" t="s">
        <v>81</v>
      </c>
      <c r="AY223" s="237" t="s">
        <v>150</v>
      </c>
    </row>
    <row r="224" s="14" customFormat="1">
      <c r="A224" s="14"/>
      <c r="B224" s="238"/>
      <c r="C224" s="239"/>
      <c r="D224" s="228" t="s">
        <v>161</v>
      </c>
      <c r="E224" s="240" t="s">
        <v>41</v>
      </c>
      <c r="F224" s="241" t="s">
        <v>167</v>
      </c>
      <c r="G224" s="239"/>
      <c r="H224" s="242">
        <v>0.040000000000000001</v>
      </c>
      <c r="I224" s="243"/>
      <c r="J224" s="239"/>
      <c r="K224" s="239"/>
      <c r="L224" s="244"/>
      <c r="M224" s="245"/>
      <c r="N224" s="246"/>
      <c r="O224" s="246"/>
      <c r="P224" s="246"/>
      <c r="Q224" s="246"/>
      <c r="R224" s="246"/>
      <c r="S224" s="246"/>
      <c r="T224" s="247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8" t="s">
        <v>161</v>
      </c>
      <c r="AU224" s="248" t="s">
        <v>90</v>
      </c>
      <c r="AV224" s="14" t="s">
        <v>157</v>
      </c>
      <c r="AW224" s="14" t="s">
        <v>42</v>
      </c>
      <c r="AX224" s="14" t="s">
        <v>21</v>
      </c>
      <c r="AY224" s="248" t="s">
        <v>150</v>
      </c>
    </row>
    <row r="225" s="12" customFormat="1" ht="22.8" customHeight="1">
      <c r="A225" s="12"/>
      <c r="B225" s="191"/>
      <c r="C225" s="192"/>
      <c r="D225" s="193" t="s">
        <v>80</v>
      </c>
      <c r="E225" s="205" t="s">
        <v>1848</v>
      </c>
      <c r="F225" s="205" t="s">
        <v>1849</v>
      </c>
      <c r="G225" s="192"/>
      <c r="H225" s="192"/>
      <c r="I225" s="195"/>
      <c r="J225" s="206">
        <f>BK225</f>
        <v>0</v>
      </c>
      <c r="K225" s="192"/>
      <c r="L225" s="197"/>
      <c r="M225" s="198"/>
      <c r="N225" s="199"/>
      <c r="O225" s="199"/>
      <c r="P225" s="200">
        <f>SUM(P226:P285)</f>
        <v>0</v>
      </c>
      <c r="Q225" s="199"/>
      <c r="R225" s="200">
        <f>SUM(R226:R285)</f>
        <v>0.91996999999999995</v>
      </c>
      <c r="S225" s="199"/>
      <c r="T225" s="201">
        <f>SUM(T226:T285)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02" t="s">
        <v>90</v>
      </c>
      <c r="AT225" s="203" t="s">
        <v>80</v>
      </c>
      <c r="AU225" s="203" t="s">
        <v>21</v>
      </c>
      <c r="AY225" s="202" t="s">
        <v>150</v>
      </c>
      <c r="BK225" s="204">
        <f>SUM(BK226:BK285)</f>
        <v>0</v>
      </c>
    </row>
    <row r="226" s="2" customFormat="1" ht="37.8" customHeight="1">
      <c r="A226" s="38"/>
      <c r="B226" s="39"/>
      <c r="C226" s="207" t="s">
        <v>29</v>
      </c>
      <c r="D226" s="207" t="s">
        <v>153</v>
      </c>
      <c r="E226" s="208" t="s">
        <v>1850</v>
      </c>
      <c r="F226" s="209" t="s">
        <v>1851</v>
      </c>
      <c r="G226" s="210" t="s">
        <v>239</v>
      </c>
      <c r="H226" s="211">
        <v>1</v>
      </c>
      <c r="I226" s="212"/>
      <c r="J226" s="213">
        <f>ROUND(I226*H226,2)</f>
        <v>0</v>
      </c>
      <c r="K226" s="214"/>
      <c r="L226" s="44"/>
      <c r="M226" s="215" t="s">
        <v>41</v>
      </c>
      <c r="N226" s="216" t="s">
        <v>52</v>
      </c>
      <c r="O226" s="84"/>
      <c r="P226" s="217">
        <f>O226*H226</f>
        <v>0</v>
      </c>
      <c r="Q226" s="217">
        <v>0.013400000000000001</v>
      </c>
      <c r="R226" s="217">
        <f>Q226*H226</f>
        <v>0.013400000000000001</v>
      </c>
      <c r="S226" s="217">
        <v>0</v>
      </c>
      <c r="T226" s="21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19" t="s">
        <v>260</v>
      </c>
      <c r="AT226" s="219" t="s">
        <v>153</v>
      </c>
      <c r="AU226" s="219" t="s">
        <v>90</v>
      </c>
      <c r="AY226" s="16" t="s">
        <v>150</v>
      </c>
      <c r="BE226" s="220">
        <f>IF(N226="základní",J226,0)</f>
        <v>0</v>
      </c>
      <c r="BF226" s="220">
        <f>IF(N226="snížená",J226,0)</f>
        <v>0</v>
      </c>
      <c r="BG226" s="220">
        <f>IF(N226="zákl. přenesená",J226,0)</f>
        <v>0</v>
      </c>
      <c r="BH226" s="220">
        <f>IF(N226="sníž. přenesená",J226,0)</f>
        <v>0</v>
      </c>
      <c r="BI226" s="220">
        <f>IF(N226="nulová",J226,0)</f>
        <v>0</v>
      </c>
      <c r="BJ226" s="16" t="s">
        <v>21</v>
      </c>
      <c r="BK226" s="220">
        <f>ROUND(I226*H226,2)</f>
        <v>0</v>
      </c>
      <c r="BL226" s="16" t="s">
        <v>260</v>
      </c>
      <c r="BM226" s="219" t="s">
        <v>1852</v>
      </c>
    </row>
    <row r="227" s="2" customFormat="1">
      <c r="A227" s="38"/>
      <c r="B227" s="39"/>
      <c r="C227" s="40"/>
      <c r="D227" s="221" t="s">
        <v>159</v>
      </c>
      <c r="E227" s="40"/>
      <c r="F227" s="222" t="s">
        <v>1853</v>
      </c>
      <c r="G227" s="40"/>
      <c r="H227" s="40"/>
      <c r="I227" s="223"/>
      <c r="J227" s="40"/>
      <c r="K227" s="40"/>
      <c r="L227" s="44"/>
      <c r="M227" s="224"/>
      <c r="N227" s="225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159</v>
      </c>
      <c r="AU227" s="16" t="s">
        <v>90</v>
      </c>
    </row>
    <row r="228" s="13" customFormat="1">
      <c r="A228" s="13"/>
      <c r="B228" s="226"/>
      <c r="C228" s="227"/>
      <c r="D228" s="228" t="s">
        <v>161</v>
      </c>
      <c r="E228" s="229" t="s">
        <v>41</v>
      </c>
      <c r="F228" s="230" t="s">
        <v>21</v>
      </c>
      <c r="G228" s="227"/>
      <c r="H228" s="231">
        <v>1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7" t="s">
        <v>161</v>
      </c>
      <c r="AU228" s="237" t="s">
        <v>90</v>
      </c>
      <c r="AV228" s="13" t="s">
        <v>90</v>
      </c>
      <c r="AW228" s="13" t="s">
        <v>42</v>
      </c>
      <c r="AX228" s="13" t="s">
        <v>81</v>
      </c>
      <c r="AY228" s="237" t="s">
        <v>150</v>
      </c>
    </row>
    <row r="229" s="14" customFormat="1">
      <c r="A229" s="14"/>
      <c r="B229" s="238"/>
      <c r="C229" s="239"/>
      <c r="D229" s="228" t="s">
        <v>161</v>
      </c>
      <c r="E229" s="240" t="s">
        <v>41</v>
      </c>
      <c r="F229" s="241" t="s">
        <v>167</v>
      </c>
      <c r="G229" s="239"/>
      <c r="H229" s="242">
        <v>1</v>
      </c>
      <c r="I229" s="243"/>
      <c r="J229" s="239"/>
      <c r="K229" s="239"/>
      <c r="L229" s="244"/>
      <c r="M229" s="245"/>
      <c r="N229" s="246"/>
      <c r="O229" s="246"/>
      <c r="P229" s="246"/>
      <c r="Q229" s="246"/>
      <c r="R229" s="246"/>
      <c r="S229" s="246"/>
      <c r="T229" s="24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8" t="s">
        <v>161</v>
      </c>
      <c r="AU229" s="248" t="s">
        <v>90</v>
      </c>
      <c r="AV229" s="14" t="s">
        <v>157</v>
      </c>
      <c r="AW229" s="14" t="s">
        <v>42</v>
      </c>
      <c r="AX229" s="14" t="s">
        <v>21</v>
      </c>
      <c r="AY229" s="248" t="s">
        <v>150</v>
      </c>
    </row>
    <row r="230" s="2" customFormat="1" ht="33" customHeight="1">
      <c r="A230" s="38"/>
      <c r="B230" s="39"/>
      <c r="C230" s="207" t="s">
        <v>454</v>
      </c>
      <c r="D230" s="207" t="s">
        <v>153</v>
      </c>
      <c r="E230" s="208" t="s">
        <v>1854</v>
      </c>
      <c r="F230" s="209" t="s">
        <v>1855</v>
      </c>
      <c r="G230" s="210" t="s">
        <v>239</v>
      </c>
      <c r="H230" s="211">
        <v>6</v>
      </c>
      <c r="I230" s="212"/>
      <c r="J230" s="213">
        <f>ROUND(I230*H230,2)</f>
        <v>0</v>
      </c>
      <c r="K230" s="214"/>
      <c r="L230" s="44"/>
      <c r="M230" s="215" t="s">
        <v>41</v>
      </c>
      <c r="N230" s="216" t="s">
        <v>52</v>
      </c>
      <c r="O230" s="84"/>
      <c r="P230" s="217">
        <f>O230*H230</f>
        <v>0</v>
      </c>
      <c r="Q230" s="217">
        <v>0.018100000000000002</v>
      </c>
      <c r="R230" s="217">
        <f>Q230*H230</f>
        <v>0.1086</v>
      </c>
      <c r="S230" s="217">
        <v>0</v>
      </c>
      <c r="T230" s="21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9" t="s">
        <v>260</v>
      </c>
      <c r="AT230" s="219" t="s">
        <v>153</v>
      </c>
      <c r="AU230" s="219" t="s">
        <v>90</v>
      </c>
      <c r="AY230" s="16" t="s">
        <v>150</v>
      </c>
      <c r="BE230" s="220">
        <f>IF(N230="základní",J230,0)</f>
        <v>0</v>
      </c>
      <c r="BF230" s="220">
        <f>IF(N230="snížená",J230,0)</f>
        <v>0</v>
      </c>
      <c r="BG230" s="220">
        <f>IF(N230="zákl. přenesená",J230,0)</f>
        <v>0</v>
      </c>
      <c r="BH230" s="220">
        <f>IF(N230="sníž. přenesená",J230,0)</f>
        <v>0</v>
      </c>
      <c r="BI230" s="220">
        <f>IF(N230="nulová",J230,0)</f>
        <v>0</v>
      </c>
      <c r="BJ230" s="16" t="s">
        <v>21</v>
      </c>
      <c r="BK230" s="220">
        <f>ROUND(I230*H230,2)</f>
        <v>0</v>
      </c>
      <c r="BL230" s="16" t="s">
        <v>260</v>
      </c>
      <c r="BM230" s="219" t="s">
        <v>1856</v>
      </c>
    </row>
    <row r="231" s="2" customFormat="1">
      <c r="A231" s="38"/>
      <c r="B231" s="39"/>
      <c r="C231" s="40"/>
      <c r="D231" s="221" t="s">
        <v>159</v>
      </c>
      <c r="E231" s="40"/>
      <c r="F231" s="222" t="s">
        <v>1857</v>
      </c>
      <c r="G231" s="40"/>
      <c r="H231" s="40"/>
      <c r="I231" s="223"/>
      <c r="J231" s="40"/>
      <c r="K231" s="40"/>
      <c r="L231" s="44"/>
      <c r="M231" s="224"/>
      <c r="N231" s="225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159</v>
      </c>
      <c r="AU231" s="16" t="s">
        <v>90</v>
      </c>
    </row>
    <row r="232" s="13" customFormat="1">
      <c r="A232" s="13"/>
      <c r="B232" s="226"/>
      <c r="C232" s="227"/>
      <c r="D232" s="228" t="s">
        <v>161</v>
      </c>
      <c r="E232" s="229" t="s">
        <v>41</v>
      </c>
      <c r="F232" s="230" t="s">
        <v>198</v>
      </c>
      <c r="G232" s="227"/>
      <c r="H232" s="231">
        <v>6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7" t="s">
        <v>161</v>
      </c>
      <c r="AU232" s="237" t="s">
        <v>90</v>
      </c>
      <c r="AV232" s="13" t="s">
        <v>90</v>
      </c>
      <c r="AW232" s="13" t="s">
        <v>42</v>
      </c>
      <c r="AX232" s="13" t="s">
        <v>81</v>
      </c>
      <c r="AY232" s="237" t="s">
        <v>150</v>
      </c>
    </row>
    <row r="233" s="14" customFormat="1">
      <c r="A233" s="14"/>
      <c r="B233" s="238"/>
      <c r="C233" s="239"/>
      <c r="D233" s="228" t="s">
        <v>161</v>
      </c>
      <c r="E233" s="240" t="s">
        <v>41</v>
      </c>
      <c r="F233" s="241" t="s">
        <v>167</v>
      </c>
      <c r="G233" s="239"/>
      <c r="H233" s="242">
        <v>6</v>
      </c>
      <c r="I233" s="243"/>
      <c r="J233" s="239"/>
      <c r="K233" s="239"/>
      <c r="L233" s="244"/>
      <c r="M233" s="245"/>
      <c r="N233" s="246"/>
      <c r="O233" s="246"/>
      <c r="P233" s="246"/>
      <c r="Q233" s="246"/>
      <c r="R233" s="246"/>
      <c r="S233" s="246"/>
      <c r="T233" s="24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8" t="s">
        <v>161</v>
      </c>
      <c r="AU233" s="248" t="s">
        <v>90</v>
      </c>
      <c r="AV233" s="14" t="s">
        <v>157</v>
      </c>
      <c r="AW233" s="14" t="s">
        <v>42</v>
      </c>
      <c r="AX233" s="14" t="s">
        <v>21</v>
      </c>
      <c r="AY233" s="248" t="s">
        <v>150</v>
      </c>
    </row>
    <row r="234" s="2" customFormat="1" ht="37.8" customHeight="1">
      <c r="A234" s="38"/>
      <c r="B234" s="39"/>
      <c r="C234" s="207" t="s">
        <v>458</v>
      </c>
      <c r="D234" s="207" t="s">
        <v>153</v>
      </c>
      <c r="E234" s="208" t="s">
        <v>1858</v>
      </c>
      <c r="F234" s="209" t="s">
        <v>1859</v>
      </c>
      <c r="G234" s="210" t="s">
        <v>239</v>
      </c>
      <c r="H234" s="211">
        <v>16</v>
      </c>
      <c r="I234" s="212"/>
      <c r="J234" s="213">
        <f>ROUND(I234*H234,2)</f>
        <v>0</v>
      </c>
      <c r="K234" s="214"/>
      <c r="L234" s="44"/>
      <c r="M234" s="215" t="s">
        <v>41</v>
      </c>
      <c r="N234" s="216" t="s">
        <v>52</v>
      </c>
      <c r="O234" s="84"/>
      <c r="P234" s="217">
        <f>O234*H234</f>
        <v>0</v>
      </c>
      <c r="Q234" s="217">
        <v>0.020750000000000001</v>
      </c>
      <c r="R234" s="217">
        <f>Q234*H234</f>
        <v>0.33200000000000002</v>
      </c>
      <c r="S234" s="217">
        <v>0</v>
      </c>
      <c r="T234" s="21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9" t="s">
        <v>260</v>
      </c>
      <c r="AT234" s="219" t="s">
        <v>153</v>
      </c>
      <c r="AU234" s="219" t="s">
        <v>90</v>
      </c>
      <c r="AY234" s="16" t="s">
        <v>150</v>
      </c>
      <c r="BE234" s="220">
        <f>IF(N234="základní",J234,0)</f>
        <v>0</v>
      </c>
      <c r="BF234" s="220">
        <f>IF(N234="snížená",J234,0)</f>
        <v>0</v>
      </c>
      <c r="BG234" s="220">
        <f>IF(N234="zákl. přenesená",J234,0)</f>
        <v>0</v>
      </c>
      <c r="BH234" s="220">
        <f>IF(N234="sníž. přenesená",J234,0)</f>
        <v>0</v>
      </c>
      <c r="BI234" s="220">
        <f>IF(N234="nulová",J234,0)</f>
        <v>0</v>
      </c>
      <c r="BJ234" s="16" t="s">
        <v>21</v>
      </c>
      <c r="BK234" s="220">
        <f>ROUND(I234*H234,2)</f>
        <v>0</v>
      </c>
      <c r="BL234" s="16" t="s">
        <v>260</v>
      </c>
      <c r="BM234" s="219" t="s">
        <v>1860</v>
      </c>
    </row>
    <row r="235" s="2" customFormat="1">
      <c r="A235" s="38"/>
      <c r="B235" s="39"/>
      <c r="C235" s="40"/>
      <c r="D235" s="221" t="s">
        <v>159</v>
      </c>
      <c r="E235" s="40"/>
      <c r="F235" s="222" t="s">
        <v>1861</v>
      </c>
      <c r="G235" s="40"/>
      <c r="H235" s="40"/>
      <c r="I235" s="223"/>
      <c r="J235" s="40"/>
      <c r="K235" s="40"/>
      <c r="L235" s="44"/>
      <c r="M235" s="224"/>
      <c r="N235" s="225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159</v>
      </c>
      <c r="AU235" s="16" t="s">
        <v>90</v>
      </c>
    </row>
    <row r="236" s="13" customFormat="1">
      <c r="A236" s="13"/>
      <c r="B236" s="226"/>
      <c r="C236" s="227"/>
      <c r="D236" s="228" t="s">
        <v>161</v>
      </c>
      <c r="E236" s="229" t="s">
        <v>41</v>
      </c>
      <c r="F236" s="230" t="s">
        <v>260</v>
      </c>
      <c r="G236" s="227"/>
      <c r="H236" s="231">
        <v>16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7" t="s">
        <v>161</v>
      </c>
      <c r="AU236" s="237" t="s">
        <v>90</v>
      </c>
      <c r="AV236" s="13" t="s">
        <v>90</v>
      </c>
      <c r="AW236" s="13" t="s">
        <v>42</v>
      </c>
      <c r="AX236" s="13" t="s">
        <v>81</v>
      </c>
      <c r="AY236" s="237" t="s">
        <v>150</v>
      </c>
    </row>
    <row r="237" s="14" customFormat="1">
      <c r="A237" s="14"/>
      <c r="B237" s="238"/>
      <c r="C237" s="239"/>
      <c r="D237" s="228" t="s">
        <v>161</v>
      </c>
      <c r="E237" s="240" t="s">
        <v>41</v>
      </c>
      <c r="F237" s="241" t="s">
        <v>167</v>
      </c>
      <c r="G237" s="239"/>
      <c r="H237" s="242">
        <v>16</v>
      </c>
      <c r="I237" s="243"/>
      <c r="J237" s="239"/>
      <c r="K237" s="239"/>
      <c r="L237" s="244"/>
      <c r="M237" s="245"/>
      <c r="N237" s="246"/>
      <c r="O237" s="246"/>
      <c r="P237" s="246"/>
      <c r="Q237" s="246"/>
      <c r="R237" s="246"/>
      <c r="S237" s="246"/>
      <c r="T237" s="24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8" t="s">
        <v>161</v>
      </c>
      <c r="AU237" s="248" t="s">
        <v>90</v>
      </c>
      <c r="AV237" s="14" t="s">
        <v>157</v>
      </c>
      <c r="AW237" s="14" t="s">
        <v>42</v>
      </c>
      <c r="AX237" s="14" t="s">
        <v>21</v>
      </c>
      <c r="AY237" s="248" t="s">
        <v>150</v>
      </c>
    </row>
    <row r="238" s="2" customFormat="1" ht="37.8" customHeight="1">
      <c r="A238" s="38"/>
      <c r="B238" s="39"/>
      <c r="C238" s="207" t="s">
        <v>462</v>
      </c>
      <c r="D238" s="207" t="s">
        <v>153</v>
      </c>
      <c r="E238" s="208" t="s">
        <v>1862</v>
      </c>
      <c r="F238" s="209" t="s">
        <v>1863</v>
      </c>
      <c r="G238" s="210" t="s">
        <v>239</v>
      </c>
      <c r="H238" s="211">
        <v>1</v>
      </c>
      <c r="I238" s="212"/>
      <c r="J238" s="213">
        <f>ROUND(I238*H238,2)</f>
        <v>0</v>
      </c>
      <c r="K238" s="214"/>
      <c r="L238" s="44"/>
      <c r="M238" s="215" t="s">
        <v>41</v>
      </c>
      <c r="N238" s="216" t="s">
        <v>52</v>
      </c>
      <c r="O238" s="84"/>
      <c r="P238" s="217">
        <f>O238*H238</f>
        <v>0</v>
      </c>
      <c r="Q238" s="217">
        <v>0.023400000000000001</v>
      </c>
      <c r="R238" s="217">
        <f>Q238*H238</f>
        <v>0.023400000000000001</v>
      </c>
      <c r="S238" s="217">
        <v>0</v>
      </c>
      <c r="T238" s="21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9" t="s">
        <v>260</v>
      </c>
      <c r="AT238" s="219" t="s">
        <v>153</v>
      </c>
      <c r="AU238" s="219" t="s">
        <v>90</v>
      </c>
      <c r="AY238" s="16" t="s">
        <v>150</v>
      </c>
      <c r="BE238" s="220">
        <f>IF(N238="základní",J238,0)</f>
        <v>0</v>
      </c>
      <c r="BF238" s="220">
        <f>IF(N238="snížená",J238,0)</f>
        <v>0</v>
      </c>
      <c r="BG238" s="220">
        <f>IF(N238="zákl. přenesená",J238,0)</f>
        <v>0</v>
      </c>
      <c r="BH238" s="220">
        <f>IF(N238="sníž. přenesená",J238,0)</f>
        <v>0</v>
      </c>
      <c r="BI238" s="220">
        <f>IF(N238="nulová",J238,0)</f>
        <v>0</v>
      </c>
      <c r="BJ238" s="16" t="s">
        <v>21</v>
      </c>
      <c r="BK238" s="220">
        <f>ROUND(I238*H238,2)</f>
        <v>0</v>
      </c>
      <c r="BL238" s="16" t="s">
        <v>260</v>
      </c>
      <c r="BM238" s="219" t="s">
        <v>1864</v>
      </c>
    </row>
    <row r="239" s="2" customFormat="1">
      <c r="A239" s="38"/>
      <c r="B239" s="39"/>
      <c r="C239" s="40"/>
      <c r="D239" s="221" t="s">
        <v>159</v>
      </c>
      <c r="E239" s="40"/>
      <c r="F239" s="222" t="s">
        <v>1865</v>
      </c>
      <c r="G239" s="40"/>
      <c r="H239" s="40"/>
      <c r="I239" s="223"/>
      <c r="J239" s="40"/>
      <c r="K239" s="40"/>
      <c r="L239" s="44"/>
      <c r="M239" s="224"/>
      <c r="N239" s="225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159</v>
      </c>
      <c r="AU239" s="16" t="s">
        <v>90</v>
      </c>
    </row>
    <row r="240" s="13" customFormat="1">
      <c r="A240" s="13"/>
      <c r="B240" s="226"/>
      <c r="C240" s="227"/>
      <c r="D240" s="228" t="s">
        <v>161</v>
      </c>
      <c r="E240" s="229" t="s">
        <v>41</v>
      </c>
      <c r="F240" s="230" t="s">
        <v>21</v>
      </c>
      <c r="G240" s="227"/>
      <c r="H240" s="231">
        <v>1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7" t="s">
        <v>161</v>
      </c>
      <c r="AU240" s="237" t="s">
        <v>90</v>
      </c>
      <c r="AV240" s="13" t="s">
        <v>90</v>
      </c>
      <c r="AW240" s="13" t="s">
        <v>42</v>
      </c>
      <c r="AX240" s="13" t="s">
        <v>81</v>
      </c>
      <c r="AY240" s="237" t="s">
        <v>150</v>
      </c>
    </row>
    <row r="241" s="14" customFormat="1">
      <c r="A241" s="14"/>
      <c r="B241" s="238"/>
      <c r="C241" s="239"/>
      <c r="D241" s="228" t="s">
        <v>161</v>
      </c>
      <c r="E241" s="240" t="s">
        <v>41</v>
      </c>
      <c r="F241" s="241" t="s">
        <v>167</v>
      </c>
      <c r="G241" s="239"/>
      <c r="H241" s="242">
        <v>1</v>
      </c>
      <c r="I241" s="243"/>
      <c r="J241" s="239"/>
      <c r="K241" s="239"/>
      <c r="L241" s="244"/>
      <c r="M241" s="245"/>
      <c r="N241" s="246"/>
      <c r="O241" s="246"/>
      <c r="P241" s="246"/>
      <c r="Q241" s="246"/>
      <c r="R241" s="246"/>
      <c r="S241" s="246"/>
      <c r="T241" s="24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8" t="s">
        <v>161</v>
      </c>
      <c r="AU241" s="248" t="s">
        <v>90</v>
      </c>
      <c r="AV241" s="14" t="s">
        <v>157</v>
      </c>
      <c r="AW241" s="14" t="s">
        <v>42</v>
      </c>
      <c r="AX241" s="14" t="s">
        <v>21</v>
      </c>
      <c r="AY241" s="248" t="s">
        <v>150</v>
      </c>
    </row>
    <row r="242" s="2" customFormat="1" ht="37.8" customHeight="1">
      <c r="A242" s="38"/>
      <c r="B242" s="39"/>
      <c r="C242" s="207" t="s">
        <v>466</v>
      </c>
      <c r="D242" s="207" t="s">
        <v>153</v>
      </c>
      <c r="E242" s="208" t="s">
        <v>1866</v>
      </c>
      <c r="F242" s="209" t="s">
        <v>1867</v>
      </c>
      <c r="G242" s="210" t="s">
        <v>239</v>
      </c>
      <c r="H242" s="211">
        <v>1</v>
      </c>
      <c r="I242" s="212"/>
      <c r="J242" s="213">
        <f>ROUND(I242*H242,2)</f>
        <v>0</v>
      </c>
      <c r="K242" s="214"/>
      <c r="L242" s="44"/>
      <c r="M242" s="215" t="s">
        <v>41</v>
      </c>
      <c r="N242" s="216" t="s">
        <v>52</v>
      </c>
      <c r="O242" s="84"/>
      <c r="P242" s="217">
        <f>O242*H242</f>
        <v>0</v>
      </c>
      <c r="Q242" s="217">
        <v>0.02605</v>
      </c>
      <c r="R242" s="217">
        <f>Q242*H242</f>
        <v>0.02605</v>
      </c>
      <c r="S242" s="217">
        <v>0</v>
      </c>
      <c r="T242" s="218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19" t="s">
        <v>260</v>
      </c>
      <c r="AT242" s="219" t="s">
        <v>153</v>
      </c>
      <c r="AU242" s="219" t="s">
        <v>90</v>
      </c>
      <c r="AY242" s="16" t="s">
        <v>150</v>
      </c>
      <c r="BE242" s="220">
        <f>IF(N242="základní",J242,0)</f>
        <v>0</v>
      </c>
      <c r="BF242" s="220">
        <f>IF(N242="snížená",J242,0)</f>
        <v>0</v>
      </c>
      <c r="BG242" s="220">
        <f>IF(N242="zákl. přenesená",J242,0)</f>
        <v>0</v>
      </c>
      <c r="BH242" s="220">
        <f>IF(N242="sníž. přenesená",J242,0)</f>
        <v>0</v>
      </c>
      <c r="BI242" s="220">
        <f>IF(N242="nulová",J242,0)</f>
        <v>0</v>
      </c>
      <c r="BJ242" s="16" t="s">
        <v>21</v>
      </c>
      <c r="BK242" s="220">
        <f>ROUND(I242*H242,2)</f>
        <v>0</v>
      </c>
      <c r="BL242" s="16" t="s">
        <v>260</v>
      </c>
      <c r="BM242" s="219" t="s">
        <v>1868</v>
      </c>
    </row>
    <row r="243" s="2" customFormat="1">
      <c r="A243" s="38"/>
      <c r="B243" s="39"/>
      <c r="C243" s="40"/>
      <c r="D243" s="221" t="s">
        <v>159</v>
      </c>
      <c r="E243" s="40"/>
      <c r="F243" s="222" t="s">
        <v>1869</v>
      </c>
      <c r="G243" s="40"/>
      <c r="H243" s="40"/>
      <c r="I243" s="223"/>
      <c r="J243" s="40"/>
      <c r="K243" s="40"/>
      <c r="L243" s="44"/>
      <c r="M243" s="224"/>
      <c r="N243" s="225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159</v>
      </c>
      <c r="AU243" s="16" t="s">
        <v>90</v>
      </c>
    </row>
    <row r="244" s="13" customFormat="1">
      <c r="A244" s="13"/>
      <c r="B244" s="226"/>
      <c r="C244" s="227"/>
      <c r="D244" s="228" t="s">
        <v>161</v>
      </c>
      <c r="E244" s="229" t="s">
        <v>41</v>
      </c>
      <c r="F244" s="230" t="s">
        <v>21</v>
      </c>
      <c r="G244" s="227"/>
      <c r="H244" s="231">
        <v>1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7" t="s">
        <v>161</v>
      </c>
      <c r="AU244" s="237" t="s">
        <v>90</v>
      </c>
      <c r="AV244" s="13" t="s">
        <v>90</v>
      </c>
      <c r="AW244" s="13" t="s">
        <v>42</v>
      </c>
      <c r="AX244" s="13" t="s">
        <v>81</v>
      </c>
      <c r="AY244" s="237" t="s">
        <v>150</v>
      </c>
    </row>
    <row r="245" s="14" customFormat="1">
      <c r="A245" s="14"/>
      <c r="B245" s="238"/>
      <c r="C245" s="239"/>
      <c r="D245" s="228" t="s">
        <v>161</v>
      </c>
      <c r="E245" s="240" t="s">
        <v>41</v>
      </c>
      <c r="F245" s="241" t="s">
        <v>167</v>
      </c>
      <c r="G245" s="239"/>
      <c r="H245" s="242">
        <v>1</v>
      </c>
      <c r="I245" s="243"/>
      <c r="J245" s="239"/>
      <c r="K245" s="239"/>
      <c r="L245" s="244"/>
      <c r="M245" s="245"/>
      <c r="N245" s="246"/>
      <c r="O245" s="246"/>
      <c r="P245" s="246"/>
      <c r="Q245" s="246"/>
      <c r="R245" s="246"/>
      <c r="S245" s="246"/>
      <c r="T245" s="247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8" t="s">
        <v>161</v>
      </c>
      <c r="AU245" s="248" t="s">
        <v>90</v>
      </c>
      <c r="AV245" s="14" t="s">
        <v>157</v>
      </c>
      <c r="AW245" s="14" t="s">
        <v>42</v>
      </c>
      <c r="AX245" s="14" t="s">
        <v>21</v>
      </c>
      <c r="AY245" s="248" t="s">
        <v>150</v>
      </c>
    </row>
    <row r="246" s="2" customFormat="1" ht="37.8" customHeight="1">
      <c r="A246" s="38"/>
      <c r="B246" s="39"/>
      <c r="C246" s="207" t="s">
        <v>470</v>
      </c>
      <c r="D246" s="207" t="s">
        <v>153</v>
      </c>
      <c r="E246" s="208" t="s">
        <v>1870</v>
      </c>
      <c r="F246" s="209" t="s">
        <v>1871</v>
      </c>
      <c r="G246" s="210" t="s">
        <v>239</v>
      </c>
      <c r="H246" s="211">
        <v>2</v>
      </c>
      <c r="I246" s="212"/>
      <c r="J246" s="213">
        <f>ROUND(I246*H246,2)</f>
        <v>0</v>
      </c>
      <c r="K246" s="214"/>
      <c r="L246" s="44"/>
      <c r="M246" s="215" t="s">
        <v>41</v>
      </c>
      <c r="N246" s="216" t="s">
        <v>52</v>
      </c>
      <c r="O246" s="84"/>
      <c r="P246" s="217">
        <f>O246*H246</f>
        <v>0</v>
      </c>
      <c r="Q246" s="217">
        <v>0.034000000000000002</v>
      </c>
      <c r="R246" s="217">
        <f>Q246*H246</f>
        <v>0.068000000000000005</v>
      </c>
      <c r="S246" s="217">
        <v>0</v>
      </c>
      <c r="T246" s="21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19" t="s">
        <v>260</v>
      </c>
      <c r="AT246" s="219" t="s">
        <v>153</v>
      </c>
      <c r="AU246" s="219" t="s">
        <v>90</v>
      </c>
      <c r="AY246" s="16" t="s">
        <v>150</v>
      </c>
      <c r="BE246" s="220">
        <f>IF(N246="základní",J246,0)</f>
        <v>0</v>
      </c>
      <c r="BF246" s="220">
        <f>IF(N246="snížená",J246,0)</f>
        <v>0</v>
      </c>
      <c r="BG246" s="220">
        <f>IF(N246="zákl. přenesená",J246,0)</f>
        <v>0</v>
      </c>
      <c r="BH246" s="220">
        <f>IF(N246="sníž. přenesená",J246,0)</f>
        <v>0</v>
      </c>
      <c r="BI246" s="220">
        <f>IF(N246="nulová",J246,0)</f>
        <v>0</v>
      </c>
      <c r="BJ246" s="16" t="s">
        <v>21</v>
      </c>
      <c r="BK246" s="220">
        <f>ROUND(I246*H246,2)</f>
        <v>0</v>
      </c>
      <c r="BL246" s="16" t="s">
        <v>260</v>
      </c>
      <c r="BM246" s="219" t="s">
        <v>1872</v>
      </c>
    </row>
    <row r="247" s="2" customFormat="1">
      <c r="A247" s="38"/>
      <c r="B247" s="39"/>
      <c r="C247" s="40"/>
      <c r="D247" s="221" t="s">
        <v>159</v>
      </c>
      <c r="E247" s="40"/>
      <c r="F247" s="222" t="s">
        <v>1873</v>
      </c>
      <c r="G247" s="40"/>
      <c r="H247" s="40"/>
      <c r="I247" s="223"/>
      <c r="J247" s="40"/>
      <c r="K247" s="40"/>
      <c r="L247" s="44"/>
      <c r="M247" s="224"/>
      <c r="N247" s="225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159</v>
      </c>
      <c r="AU247" s="16" t="s">
        <v>90</v>
      </c>
    </row>
    <row r="248" s="13" customFormat="1">
      <c r="A248" s="13"/>
      <c r="B248" s="226"/>
      <c r="C248" s="227"/>
      <c r="D248" s="228" t="s">
        <v>161</v>
      </c>
      <c r="E248" s="229" t="s">
        <v>41</v>
      </c>
      <c r="F248" s="230" t="s">
        <v>90</v>
      </c>
      <c r="G248" s="227"/>
      <c r="H248" s="231">
        <v>2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7" t="s">
        <v>161</v>
      </c>
      <c r="AU248" s="237" t="s">
        <v>90</v>
      </c>
      <c r="AV248" s="13" t="s">
        <v>90</v>
      </c>
      <c r="AW248" s="13" t="s">
        <v>42</v>
      </c>
      <c r="AX248" s="13" t="s">
        <v>81</v>
      </c>
      <c r="AY248" s="237" t="s">
        <v>150</v>
      </c>
    </row>
    <row r="249" s="14" customFormat="1">
      <c r="A249" s="14"/>
      <c r="B249" s="238"/>
      <c r="C249" s="239"/>
      <c r="D249" s="228" t="s">
        <v>161</v>
      </c>
      <c r="E249" s="240" t="s">
        <v>41</v>
      </c>
      <c r="F249" s="241" t="s">
        <v>167</v>
      </c>
      <c r="G249" s="239"/>
      <c r="H249" s="242">
        <v>2</v>
      </c>
      <c r="I249" s="243"/>
      <c r="J249" s="239"/>
      <c r="K249" s="239"/>
      <c r="L249" s="244"/>
      <c r="M249" s="245"/>
      <c r="N249" s="246"/>
      <c r="O249" s="246"/>
      <c r="P249" s="246"/>
      <c r="Q249" s="246"/>
      <c r="R249" s="246"/>
      <c r="S249" s="246"/>
      <c r="T249" s="24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8" t="s">
        <v>161</v>
      </c>
      <c r="AU249" s="248" t="s">
        <v>90</v>
      </c>
      <c r="AV249" s="14" t="s">
        <v>157</v>
      </c>
      <c r="AW249" s="14" t="s">
        <v>42</v>
      </c>
      <c r="AX249" s="14" t="s">
        <v>21</v>
      </c>
      <c r="AY249" s="248" t="s">
        <v>150</v>
      </c>
    </row>
    <row r="250" s="2" customFormat="1" ht="37.8" customHeight="1">
      <c r="A250" s="38"/>
      <c r="B250" s="39"/>
      <c r="C250" s="207" t="s">
        <v>476</v>
      </c>
      <c r="D250" s="207" t="s">
        <v>153</v>
      </c>
      <c r="E250" s="208" t="s">
        <v>1874</v>
      </c>
      <c r="F250" s="209" t="s">
        <v>1875</v>
      </c>
      <c r="G250" s="210" t="s">
        <v>239</v>
      </c>
      <c r="H250" s="211">
        <v>1</v>
      </c>
      <c r="I250" s="212"/>
      <c r="J250" s="213">
        <f>ROUND(I250*H250,2)</f>
        <v>0</v>
      </c>
      <c r="K250" s="214"/>
      <c r="L250" s="44"/>
      <c r="M250" s="215" t="s">
        <v>41</v>
      </c>
      <c r="N250" s="216" t="s">
        <v>52</v>
      </c>
      <c r="O250" s="84"/>
      <c r="P250" s="217">
        <f>O250*H250</f>
        <v>0</v>
      </c>
      <c r="Q250" s="217">
        <v>0.039300000000000002</v>
      </c>
      <c r="R250" s="217">
        <f>Q250*H250</f>
        <v>0.039300000000000002</v>
      </c>
      <c r="S250" s="217">
        <v>0</v>
      </c>
      <c r="T250" s="21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19" t="s">
        <v>260</v>
      </c>
      <c r="AT250" s="219" t="s">
        <v>153</v>
      </c>
      <c r="AU250" s="219" t="s">
        <v>90</v>
      </c>
      <c r="AY250" s="16" t="s">
        <v>150</v>
      </c>
      <c r="BE250" s="220">
        <f>IF(N250="základní",J250,0)</f>
        <v>0</v>
      </c>
      <c r="BF250" s="220">
        <f>IF(N250="snížená",J250,0)</f>
        <v>0</v>
      </c>
      <c r="BG250" s="220">
        <f>IF(N250="zákl. přenesená",J250,0)</f>
        <v>0</v>
      </c>
      <c r="BH250" s="220">
        <f>IF(N250="sníž. přenesená",J250,0)</f>
        <v>0</v>
      </c>
      <c r="BI250" s="220">
        <f>IF(N250="nulová",J250,0)</f>
        <v>0</v>
      </c>
      <c r="BJ250" s="16" t="s">
        <v>21</v>
      </c>
      <c r="BK250" s="220">
        <f>ROUND(I250*H250,2)</f>
        <v>0</v>
      </c>
      <c r="BL250" s="16" t="s">
        <v>260</v>
      </c>
      <c r="BM250" s="219" t="s">
        <v>1876</v>
      </c>
    </row>
    <row r="251" s="2" customFormat="1">
      <c r="A251" s="38"/>
      <c r="B251" s="39"/>
      <c r="C251" s="40"/>
      <c r="D251" s="221" t="s">
        <v>159</v>
      </c>
      <c r="E251" s="40"/>
      <c r="F251" s="222" t="s">
        <v>1877</v>
      </c>
      <c r="G251" s="40"/>
      <c r="H251" s="40"/>
      <c r="I251" s="223"/>
      <c r="J251" s="40"/>
      <c r="K251" s="40"/>
      <c r="L251" s="44"/>
      <c r="M251" s="224"/>
      <c r="N251" s="225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6" t="s">
        <v>159</v>
      </c>
      <c r="AU251" s="16" t="s">
        <v>90</v>
      </c>
    </row>
    <row r="252" s="13" customFormat="1">
      <c r="A252" s="13"/>
      <c r="B252" s="226"/>
      <c r="C252" s="227"/>
      <c r="D252" s="228" t="s">
        <v>161</v>
      </c>
      <c r="E252" s="229" t="s">
        <v>41</v>
      </c>
      <c r="F252" s="230" t="s">
        <v>21</v>
      </c>
      <c r="G252" s="227"/>
      <c r="H252" s="231">
        <v>1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161</v>
      </c>
      <c r="AU252" s="237" t="s">
        <v>90</v>
      </c>
      <c r="AV252" s="13" t="s">
        <v>90</v>
      </c>
      <c r="AW252" s="13" t="s">
        <v>42</v>
      </c>
      <c r="AX252" s="13" t="s">
        <v>81</v>
      </c>
      <c r="AY252" s="237" t="s">
        <v>150</v>
      </c>
    </row>
    <row r="253" s="14" customFormat="1">
      <c r="A253" s="14"/>
      <c r="B253" s="238"/>
      <c r="C253" s="239"/>
      <c r="D253" s="228" t="s">
        <v>161</v>
      </c>
      <c r="E253" s="240" t="s">
        <v>41</v>
      </c>
      <c r="F253" s="241" t="s">
        <v>167</v>
      </c>
      <c r="G253" s="239"/>
      <c r="H253" s="242">
        <v>1</v>
      </c>
      <c r="I253" s="243"/>
      <c r="J253" s="239"/>
      <c r="K253" s="239"/>
      <c r="L253" s="244"/>
      <c r="M253" s="245"/>
      <c r="N253" s="246"/>
      <c r="O253" s="246"/>
      <c r="P253" s="246"/>
      <c r="Q253" s="246"/>
      <c r="R253" s="246"/>
      <c r="S253" s="246"/>
      <c r="T253" s="24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8" t="s">
        <v>161</v>
      </c>
      <c r="AU253" s="248" t="s">
        <v>90</v>
      </c>
      <c r="AV253" s="14" t="s">
        <v>157</v>
      </c>
      <c r="AW253" s="14" t="s">
        <v>42</v>
      </c>
      <c r="AX253" s="14" t="s">
        <v>21</v>
      </c>
      <c r="AY253" s="248" t="s">
        <v>150</v>
      </c>
    </row>
    <row r="254" s="2" customFormat="1" ht="33" customHeight="1">
      <c r="A254" s="38"/>
      <c r="B254" s="39"/>
      <c r="C254" s="207" t="s">
        <v>482</v>
      </c>
      <c r="D254" s="207" t="s">
        <v>153</v>
      </c>
      <c r="E254" s="208" t="s">
        <v>1878</v>
      </c>
      <c r="F254" s="209" t="s">
        <v>1879</v>
      </c>
      <c r="G254" s="210" t="s">
        <v>239</v>
      </c>
      <c r="H254" s="211">
        <v>1</v>
      </c>
      <c r="I254" s="212"/>
      <c r="J254" s="213">
        <f>ROUND(I254*H254,2)</f>
        <v>0</v>
      </c>
      <c r="K254" s="214"/>
      <c r="L254" s="44"/>
      <c r="M254" s="215" t="s">
        <v>41</v>
      </c>
      <c r="N254" s="216" t="s">
        <v>52</v>
      </c>
      <c r="O254" s="84"/>
      <c r="P254" s="217">
        <f>O254*H254</f>
        <v>0</v>
      </c>
      <c r="Q254" s="217">
        <v>0.015400000000000001</v>
      </c>
      <c r="R254" s="217">
        <f>Q254*H254</f>
        <v>0.015400000000000001</v>
      </c>
      <c r="S254" s="217">
        <v>0</v>
      </c>
      <c r="T254" s="21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9" t="s">
        <v>260</v>
      </c>
      <c r="AT254" s="219" t="s">
        <v>153</v>
      </c>
      <c r="AU254" s="219" t="s">
        <v>90</v>
      </c>
      <c r="AY254" s="16" t="s">
        <v>150</v>
      </c>
      <c r="BE254" s="220">
        <f>IF(N254="základní",J254,0)</f>
        <v>0</v>
      </c>
      <c r="BF254" s="220">
        <f>IF(N254="snížená",J254,0)</f>
        <v>0</v>
      </c>
      <c r="BG254" s="220">
        <f>IF(N254="zákl. přenesená",J254,0)</f>
        <v>0</v>
      </c>
      <c r="BH254" s="220">
        <f>IF(N254="sníž. přenesená",J254,0)</f>
        <v>0</v>
      </c>
      <c r="BI254" s="220">
        <f>IF(N254="nulová",J254,0)</f>
        <v>0</v>
      </c>
      <c r="BJ254" s="16" t="s">
        <v>21</v>
      </c>
      <c r="BK254" s="220">
        <f>ROUND(I254*H254,2)</f>
        <v>0</v>
      </c>
      <c r="BL254" s="16" t="s">
        <v>260</v>
      </c>
      <c r="BM254" s="219" t="s">
        <v>1880</v>
      </c>
    </row>
    <row r="255" s="2" customFormat="1">
      <c r="A255" s="38"/>
      <c r="B255" s="39"/>
      <c r="C255" s="40"/>
      <c r="D255" s="221" t="s">
        <v>159</v>
      </c>
      <c r="E255" s="40"/>
      <c r="F255" s="222" t="s">
        <v>1881</v>
      </c>
      <c r="G255" s="40"/>
      <c r="H255" s="40"/>
      <c r="I255" s="223"/>
      <c r="J255" s="40"/>
      <c r="K255" s="40"/>
      <c r="L255" s="44"/>
      <c r="M255" s="224"/>
      <c r="N255" s="225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159</v>
      </c>
      <c r="AU255" s="16" t="s">
        <v>90</v>
      </c>
    </row>
    <row r="256" s="13" customFormat="1">
      <c r="A256" s="13"/>
      <c r="B256" s="226"/>
      <c r="C256" s="227"/>
      <c r="D256" s="228" t="s">
        <v>161</v>
      </c>
      <c r="E256" s="229" t="s">
        <v>41</v>
      </c>
      <c r="F256" s="230" t="s">
        <v>21</v>
      </c>
      <c r="G256" s="227"/>
      <c r="H256" s="231">
        <v>1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7" t="s">
        <v>161</v>
      </c>
      <c r="AU256" s="237" t="s">
        <v>90</v>
      </c>
      <c r="AV256" s="13" t="s">
        <v>90</v>
      </c>
      <c r="AW256" s="13" t="s">
        <v>42</v>
      </c>
      <c r="AX256" s="13" t="s">
        <v>81</v>
      </c>
      <c r="AY256" s="237" t="s">
        <v>150</v>
      </c>
    </row>
    <row r="257" s="14" customFormat="1">
      <c r="A257" s="14"/>
      <c r="B257" s="238"/>
      <c r="C257" s="239"/>
      <c r="D257" s="228" t="s">
        <v>161</v>
      </c>
      <c r="E257" s="240" t="s">
        <v>41</v>
      </c>
      <c r="F257" s="241" t="s">
        <v>167</v>
      </c>
      <c r="G257" s="239"/>
      <c r="H257" s="242">
        <v>1</v>
      </c>
      <c r="I257" s="243"/>
      <c r="J257" s="239"/>
      <c r="K257" s="239"/>
      <c r="L257" s="244"/>
      <c r="M257" s="245"/>
      <c r="N257" s="246"/>
      <c r="O257" s="246"/>
      <c r="P257" s="246"/>
      <c r="Q257" s="246"/>
      <c r="R257" s="246"/>
      <c r="S257" s="246"/>
      <c r="T257" s="24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8" t="s">
        <v>161</v>
      </c>
      <c r="AU257" s="248" t="s">
        <v>90</v>
      </c>
      <c r="AV257" s="14" t="s">
        <v>157</v>
      </c>
      <c r="AW257" s="14" t="s">
        <v>42</v>
      </c>
      <c r="AX257" s="14" t="s">
        <v>21</v>
      </c>
      <c r="AY257" s="248" t="s">
        <v>150</v>
      </c>
    </row>
    <row r="258" s="2" customFormat="1" ht="37.8" customHeight="1">
      <c r="A258" s="38"/>
      <c r="B258" s="39"/>
      <c r="C258" s="207" t="s">
        <v>488</v>
      </c>
      <c r="D258" s="207" t="s">
        <v>153</v>
      </c>
      <c r="E258" s="208" t="s">
        <v>1882</v>
      </c>
      <c r="F258" s="209" t="s">
        <v>1883</v>
      </c>
      <c r="G258" s="210" t="s">
        <v>239</v>
      </c>
      <c r="H258" s="211">
        <v>1</v>
      </c>
      <c r="I258" s="212"/>
      <c r="J258" s="213">
        <f>ROUND(I258*H258,2)</f>
        <v>0</v>
      </c>
      <c r="K258" s="214"/>
      <c r="L258" s="44"/>
      <c r="M258" s="215" t="s">
        <v>41</v>
      </c>
      <c r="N258" s="216" t="s">
        <v>52</v>
      </c>
      <c r="O258" s="84"/>
      <c r="P258" s="217">
        <f>O258*H258</f>
        <v>0</v>
      </c>
      <c r="Q258" s="217">
        <v>0.02828</v>
      </c>
      <c r="R258" s="217">
        <f>Q258*H258</f>
        <v>0.02828</v>
      </c>
      <c r="S258" s="217">
        <v>0</v>
      </c>
      <c r="T258" s="218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19" t="s">
        <v>260</v>
      </c>
      <c r="AT258" s="219" t="s">
        <v>153</v>
      </c>
      <c r="AU258" s="219" t="s">
        <v>90</v>
      </c>
      <c r="AY258" s="16" t="s">
        <v>150</v>
      </c>
      <c r="BE258" s="220">
        <f>IF(N258="základní",J258,0)</f>
        <v>0</v>
      </c>
      <c r="BF258" s="220">
        <f>IF(N258="snížená",J258,0)</f>
        <v>0</v>
      </c>
      <c r="BG258" s="220">
        <f>IF(N258="zákl. přenesená",J258,0)</f>
        <v>0</v>
      </c>
      <c r="BH258" s="220">
        <f>IF(N258="sníž. přenesená",J258,0)</f>
        <v>0</v>
      </c>
      <c r="BI258" s="220">
        <f>IF(N258="nulová",J258,0)</f>
        <v>0</v>
      </c>
      <c r="BJ258" s="16" t="s">
        <v>21</v>
      </c>
      <c r="BK258" s="220">
        <f>ROUND(I258*H258,2)</f>
        <v>0</v>
      </c>
      <c r="BL258" s="16" t="s">
        <v>260</v>
      </c>
      <c r="BM258" s="219" t="s">
        <v>1884</v>
      </c>
    </row>
    <row r="259" s="2" customFormat="1">
      <c r="A259" s="38"/>
      <c r="B259" s="39"/>
      <c r="C259" s="40"/>
      <c r="D259" s="221" t="s">
        <v>159</v>
      </c>
      <c r="E259" s="40"/>
      <c r="F259" s="222" t="s">
        <v>1885</v>
      </c>
      <c r="G259" s="40"/>
      <c r="H259" s="40"/>
      <c r="I259" s="223"/>
      <c r="J259" s="40"/>
      <c r="K259" s="40"/>
      <c r="L259" s="44"/>
      <c r="M259" s="224"/>
      <c r="N259" s="225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159</v>
      </c>
      <c r="AU259" s="16" t="s">
        <v>90</v>
      </c>
    </row>
    <row r="260" s="13" customFormat="1">
      <c r="A260" s="13"/>
      <c r="B260" s="226"/>
      <c r="C260" s="227"/>
      <c r="D260" s="228" t="s">
        <v>161</v>
      </c>
      <c r="E260" s="229" t="s">
        <v>41</v>
      </c>
      <c r="F260" s="230" t="s">
        <v>21</v>
      </c>
      <c r="G260" s="227"/>
      <c r="H260" s="231">
        <v>1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7" t="s">
        <v>161</v>
      </c>
      <c r="AU260" s="237" t="s">
        <v>90</v>
      </c>
      <c r="AV260" s="13" t="s">
        <v>90</v>
      </c>
      <c r="AW260" s="13" t="s">
        <v>42</v>
      </c>
      <c r="AX260" s="13" t="s">
        <v>81</v>
      </c>
      <c r="AY260" s="237" t="s">
        <v>150</v>
      </c>
    </row>
    <row r="261" s="14" customFormat="1">
      <c r="A261" s="14"/>
      <c r="B261" s="238"/>
      <c r="C261" s="239"/>
      <c r="D261" s="228" t="s">
        <v>161</v>
      </c>
      <c r="E261" s="240" t="s">
        <v>41</v>
      </c>
      <c r="F261" s="241" t="s">
        <v>167</v>
      </c>
      <c r="G261" s="239"/>
      <c r="H261" s="242">
        <v>1</v>
      </c>
      <c r="I261" s="243"/>
      <c r="J261" s="239"/>
      <c r="K261" s="239"/>
      <c r="L261" s="244"/>
      <c r="M261" s="245"/>
      <c r="N261" s="246"/>
      <c r="O261" s="246"/>
      <c r="P261" s="246"/>
      <c r="Q261" s="246"/>
      <c r="R261" s="246"/>
      <c r="S261" s="246"/>
      <c r="T261" s="24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8" t="s">
        <v>161</v>
      </c>
      <c r="AU261" s="248" t="s">
        <v>90</v>
      </c>
      <c r="AV261" s="14" t="s">
        <v>157</v>
      </c>
      <c r="AW261" s="14" t="s">
        <v>42</v>
      </c>
      <c r="AX261" s="14" t="s">
        <v>21</v>
      </c>
      <c r="AY261" s="248" t="s">
        <v>150</v>
      </c>
    </row>
    <row r="262" s="2" customFormat="1" ht="37.8" customHeight="1">
      <c r="A262" s="38"/>
      <c r="B262" s="39"/>
      <c r="C262" s="207" t="s">
        <v>495</v>
      </c>
      <c r="D262" s="207" t="s">
        <v>153</v>
      </c>
      <c r="E262" s="208" t="s">
        <v>1886</v>
      </c>
      <c r="F262" s="209" t="s">
        <v>1887</v>
      </c>
      <c r="G262" s="210" t="s">
        <v>239</v>
      </c>
      <c r="H262" s="211">
        <v>3</v>
      </c>
      <c r="I262" s="212"/>
      <c r="J262" s="213">
        <f>ROUND(I262*H262,2)</f>
        <v>0</v>
      </c>
      <c r="K262" s="214"/>
      <c r="L262" s="44"/>
      <c r="M262" s="215" t="s">
        <v>41</v>
      </c>
      <c r="N262" s="216" t="s">
        <v>52</v>
      </c>
      <c r="O262" s="84"/>
      <c r="P262" s="217">
        <f>O262*H262</f>
        <v>0</v>
      </c>
      <c r="Q262" s="217">
        <v>0.029149999999999999</v>
      </c>
      <c r="R262" s="217">
        <f>Q262*H262</f>
        <v>0.08745</v>
      </c>
      <c r="S262" s="217">
        <v>0</v>
      </c>
      <c r="T262" s="21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9" t="s">
        <v>260</v>
      </c>
      <c r="AT262" s="219" t="s">
        <v>153</v>
      </c>
      <c r="AU262" s="219" t="s">
        <v>90</v>
      </c>
      <c r="AY262" s="16" t="s">
        <v>150</v>
      </c>
      <c r="BE262" s="220">
        <f>IF(N262="základní",J262,0)</f>
        <v>0</v>
      </c>
      <c r="BF262" s="220">
        <f>IF(N262="snížená",J262,0)</f>
        <v>0</v>
      </c>
      <c r="BG262" s="220">
        <f>IF(N262="zákl. přenesená",J262,0)</f>
        <v>0</v>
      </c>
      <c r="BH262" s="220">
        <f>IF(N262="sníž. přenesená",J262,0)</f>
        <v>0</v>
      </c>
      <c r="BI262" s="220">
        <f>IF(N262="nulová",J262,0)</f>
        <v>0</v>
      </c>
      <c r="BJ262" s="16" t="s">
        <v>21</v>
      </c>
      <c r="BK262" s="220">
        <f>ROUND(I262*H262,2)</f>
        <v>0</v>
      </c>
      <c r="BL262" s="16" t="s">
        <v>260</v>
      </c>
      <c r="BM262" s="219" t="s">
        <v>1888</v>
      </c>
    </row>
    <row r="263" s="2" customFormat="1">
      <c r="A263" s="38"/>
      <c r="B263" s="39"/>
      <c r="C263" s="40"/>
      <c r="D263" s="221" t="s">
        <v>159</v>
      </c>
      <c r="E263" s="40"/>
      <c r="F263" s="222" t="s">
        <v>1889</v>
      </c>
      <c r="G263" s="40"/>
      <c r="H263" s="40"/>
      <c r="I263" s="223"/>
      <c r="J263" s="40"/>
      <c r="K263" s="40"/>
      <c r="L263" s="44"/>
      <c r="M263" s="224"/>
      <c r="N263" s="225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6" t="s">
        <v>159</v>
      </c>
      <c r="AU263" s="16" t="s">
        <v>90</v>
      </c>
    </row>
    <row r="264" s="13" customFormat="1">
      <c r="A264" s="13"/>
      <c r="B264" s="226"/>
      <c r="C264" s="227"/>
      <c r="D264" s="228" t="s">
        <v>161</v>
      </c>
      <c r="E264" s="229" t="s">
        <v>41</v>
      </c>
      <c r="F264" s="230" t="s">
        <v>174</v>
      </c>
      <c r="G264" s="227"/>
      <c r="H264" s="231">
        <v>3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7" t="s">
        <v>161</v>
      </c>
      <c r="AU264" s="237" t="s">
        <v>90</v>
      </c>
      <c r="AV264" s="13" t="s">
        <v>90</v>
      </c>
      <c r="AW264" s="13" t="s">
        <v>42</v>
      </c>
      <c r="AX264" s="13" t="s">
        <v>81</v>
      </c>
      <c r="AY264" s="237" t="s">
        <v>150</v>
      </c>
    </row>
    <row r="265" s="14" customFormat="1">
      <c r="A265" s="14"/>
      <c r="B265" s="238"/>
      <c r="C265" s="239"/>
      <c r="D265" s="228" t="s">
        <v>161</v>
      </c>
      <c r="E265" s="240" t="s">
        <v>41</v>
      </c>
      <c r="F265" s="241" t="s">
        <v>167</v>
      </c>
      <c r="G265" s="239"/>
      <c r="H265" s="242">
        <v>3</v>
      </c>
      <c r="I265" s="243"/>
      <c r="J265" s="239"/>
      <c r="K265" s="239"/>
      <c r="L265" s="244"/>
      <c r="M265" s="245"/>
      <c r="N265" s="246"/>
      <c r="O265" s="246"/>
      <c r="P265" s="246"/>
      <c r="Q265" s="246"/>
      <c r="R265" s="246"/>
      <c r="S265" s="246"/>
      <c r="T265" s="247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8" t="s">
        <v>161</v>
      </c>
      <c r="AU265" s="248" t="s">
        <v>90</v>
      </c>
      <c r="AV265" s="14" t="s">
        <v>157</v>
      </c>
      <c r="AW265" s="14" t="s">
        <v>42</v>
      </c>
      <c r="AX265" s="14" t="s">
        <v>21</v>
      </c>
      <c r="AY265" s="248" t="s">
        <v>150</v>
      </c>
    </row>
    <row r="266" s="2" customFormat="1" ht="37.8" customHeight="1">
      <c r="A266" s="38"/>
      <c r="B266" s="39"/>
      <c r="C266" s="207" t="s">
        <v>501</v>
      </c>
      <c r="D266" s="207" t="s">
        <v>153</v>
      </c>
      <c r="E266" s="208" t="s">
        <v>1890</v>
      </c>
      <c r="F266" s="209" t="s">
        <v>1891</v>
      </c>
      <c r="G266" s="210" t="s">
        <v>239</v>
      </c>
      <c r="H266" s="211">
        <v>4</v>
      </c>
      <c r="I266" s="212"/>
      <c r="J266" s="213">
        <f>ROUND(I266*H266,2)</f>
        <v>0</v>
      </c>
      <c r="K266" s="214"/>
      <c r="L266" s="44"/>
      <c r="M266" s="215" t="s">
        <v>41</v>
      </c>
      <c r="N266" s="216" t="s">
        <v>52</v>
      </c>
      <c r="O266" s="84"/>
      <c r="P266" s="217">
        <f>O266*H266</f>
        <v>0</v>
      </c>
      <c r="Q266" s="217">
        <v>0.034540000000000001</v>
      </c>
      <c r="R266" s="217">
        <f>Q266*H266</f>
        <v>0.13816000000000001</v>
      </c>
      <c r="S266" s="217">
        <v>0</v>
      </c>
      <c r="T266" s="21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19" t="s">
        <v>260</v>
      </c>
      <c r="AT266" s="219" t="s">
        <v>153</v>
      </c>
      <c r="AU266" s="219" t="s">
        <v>90</v>
      </c>
      <c r="AY266" s="16" t="s">
        <v>150</v>
      </c>
      <c r="BE266" s="220">
        <f>IF(N266="základní",J266,0)</f>
        <v>0</v>
      </c>
      <c r="BF266" s="220">
        <f>IF(N266="snížená",J266,0)</f>
        <v>0</v>
      </c>
      <c r="BG266" s="220">
        <f>IF(N266="zákl. přenesená",J266,0)</f>
        <v>0</v>
      </c>
      <c r="BH266" s="220">
        <f>IF(N266="sníž. přenesená",J266,0)</f>
        <v>0</v>
      </c>
      <c r="BI266" s="220">
        <f>IF(N266="nulová",J266,0)</f>
        <v>0</v>
      </c>
      <c r="BJ266" s="16" t="s">
        <v>21</v>
      </c>
      <c r="BK266" s="220">
        <f>ROUND(I266*H266,2)</f>
        <v>0</v>
      </c>
      <c r="BL266" s="16" t="s">
        <v>260</v>
      </c>
      <c r="BM266" s="219" t="s">
        <v>1892</v>
      </c>
    </row>
    <row r="267" s="2" customFormat="1">
      <c r="A267" s="38"/>
      <c r="B267" s="39"/>
      <c r="C267" s="40"/>
      <c r="D267" s="221" t="s">
        <v>159</v>
      </c>
      <c r="E267" s="40"/>
      <c r="F267" s="222" t="s">
        <v>1893</v>
      </c>
      <c r="G267" s="40"/>
      <c r="H267" s="40"/>
      <c r="I267" s="223"/>
      <c r="J267" s="40"/>
      <c r="K267" s="40"/>
      <c r="L267" s="44"/>
      <c r="M267" s="224"/>
      <c r="N267" s="225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6" t="s">
        <v>159</v>
      </c>
      <c r="AU267" s="16" t="s">
        <v>90</v>
      </c>
    </row>
    <row r="268" s="13" customFormat="1">
      <c r="A268" s="13"/>
      <c r="B268" s="226"/>
      <c r="C268" s="227"/>
      <c r="D268" s="228" t="s">
        <v>161</v>
      </c>
      <c r="E268" s="229" t="s">
        <v>41</v>
      </c>
      <c r="F268" s="230" t="s">
        <v>157</v>
      </c>
      <c r="G268" s="227"/>
      <c r="H268" s="231">
        <v>4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7" t="s">
        <v>161</v>
      </c>
      <c r="AU268" s="237" t="s">
        <v>90</v>
      </c>
      <c r="AV268" s="13" t="s">
        <v>90</v>
      </c>
      <c r="AW268" s="13" t="s">
        <v>42</v>
      </c>
      <c r="AX268" s="13" t="s">
        <v>81</v>
      </c>
      <c r="AY268" s="237" t="s">
        <v>150</v>
      </c>
    </row>
    <row r="269" s="14" customFormat="1">
      <c r="A269" s="14"/>
      <c r="B269" s="238"/>
      <c r="C269" s="239"/>
      <c r="D269" s="228" t="s">
        <v>161</v>
      </c>
      <c r="E269" s="240" t="s">
        <v>41</v>
      </c>
      <c r="F269" s="241" t="s">
        <v>167</v>
      </c>
      <c r="G269" s="239"/>
      <c r="H269" s="242">
        <v>4</v>
      </c>
      <c r="I269" s="243"/>
      <c r="J269" s="239"/>
      <c r="K269" s="239"/>
      <c r="L269" s="244"/>
      <c r="M269" s="245"/>
      <c r="N269" s="246"/>
      <c r="O269" s="246"/>
      <c r="P269" s="246"/>
      <c r="Q269" s="246"/>
      <c r="R269" s="246"/>
      <c r="S269" s="246"/>
      <c r="T269" s="247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8" t="s">
        <v>161</v>
      </c>
      <c r="AU269" s="248" t="s">
        <v>90</v>
      </c>
      <c r="AV269" s="14" t="s">
        <v>157</v>
      </c>
      <c r="AW269" s="14" t="s">
        <v>42</v>
      </c>
      <c r="AX269" s="14" t="s">
        <v>21</v>
      </c>
      <c r="AY269" s="248" t="s">
        <v>150</v>
      </c>
    </row>
    <row r="270" s="2" customFormat="1" ht="37.8" customHeight="1">
      <c r="A270" s="38"/>
      <c r="B270" s="39"/>
      <c r="C270" s="207" t="s">
        <v>507</v>
      </c>
      <c r="D270" s="207" t="s">
        <v>153</v>
      </c>
      <c r="E270" s="208" t="s">
        <v>1894</v>
      </c>
      <c r="F270" s="209" t="s">
        <v>1895</v>
      </c>
      <c r="G270" s="210" t="s">
        <v>239</v>
      </c>
      <c r="H270" s="211">
        <v>1</v>
      </c>
      <c r="I270" s="212"/>
      <c r="J270" s="213">
        <f>ROUND(I270*H270,2)</f>
        <v>0</v>
      </c>
      <c r="K270" s="214"/>
      <c r="L270" s="44"/>
      <c r="M270" s="215" t="s">
        <v>41</v>
      </c>
      <c r="N270" s="216" t="s">
        <v>52</v>
      </c>
      <c r="O270" s="84"/>
      <c r="P270" s="217">
        <f>O270*H270</f>
        <v>0</v>
      </c>
      <c r="Q270" s="217">
        <v>0.03993</v>
      </c>
      <c r="R270" s="217">
        <f>Q270*H270</f>
        <v>0.03993</v>
      </c>
      <c r="S270" s="217">
        <v>0</v>
      </c>
      <c r="T270" s="21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9" t="s">
        <v>260</v>
      </c>
      <c r="AT270" s="219" t="s">
        <v>153</v>
      </c>
      <c r="AU270" s="219" t="s">
        <v>90</v>
      </c>
      <c r="AY270" s="16" t="s">
        <v>150</v>
      </c>
      <c r="BE270" s="220">
        <f>IF(N270="základní",J270,0)</f>
        <v>0</v>
      </c>
      <c r="BF270" s="220">
        <f>IF(N270="snížená",J270,0)</f>
        <v>0</v>
      </c>
      <c r="BG270" s="220">
        <f>IF(N270="zákl. přenesená",J270,0)</f>
        <v>0</v>
      </c>
      <c r="BH270" s="220">
        <f>IF(N270="sníž. přenesená",J270,0)</f>
        <v>0</v>
      </c>
      <c r="BI270" s="220">
        <f>IF(N270="nulová",J270,0)</f>
        <v>0</v>
      </c>
      <c r="BJ270" s="16" t="s">
        <v>21</v>
      </c>
      <c r="BK270" s="220">
        <f>ROUND(I270*H270,2)</f>
        <v>0</v>
      </c>
      <c r="BL270" s="16" t="s">
        <v>260</v>
      </c>
      <c r="BM270" s="219" t="s">
        <v>1896</v>
      </c>
    </row>
    <row r="271" s="2" customFormat="1">
      <c r="A271" s="38"/>
      <c r="B271" s="39"/>
      <c r="C271" s="40"/>
      <c r="D271" s="221" t="s">
        <v>159</v>
      </c>
      <c r="E271" s="40"/>
      <c r="F271" s="222" t="s">
        <v>1897</v>
      </c>
      <c r="G271" s="40"/>
      <c r="H271" s="40"/>
      <c r="I271" s="223"/>
      <c r="J271" s="40"/>
      <c r="K271" s="40"/>
      <c r="L271" s="44"/>
      <c r="M271" s="224"/>
      <c r="N271" s="225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159</v>
      </c>
      <c r="AU271" s="16" t="s">
        <v>90</v>
      </c>
    </row>
    <row r="272" s="13" customFormat="1">
      <c r="A272" s="13"/>
      <c r="B272" s="226"/>
      <c r="C272" s="227"/>
      <c r="D272" s="228" t="s">
        <v>161</v>
      </c>
      <c r="E272" s="229" t="s">
        <v>41</v>
      </c>
      <c r="F272" s="230" t="s">
        <v>21</v>
      </c>
      <c r="G272" s="227"/>
      <c r="H272" s="231">
        <v>1</v>
      </c>
      <c r="I272" s="232"/>
      <c r="J272" s="227"/>
      <c r="K272" s="227"/>
      <c r="L272" s="233"/>
      <c r="M272" s="234"/>
      <c r="N272" s="235"/>
      <c r="O272" s="235"/>
      <c r="P272" s="235"/>
      <c r="Q272" s="235"/>
      <c r="R272" s="235"/>
      <c r="S272" s="235"/>
      <c r="T272" s="23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7" t="s">
        <v>161</v>
      </c>
      <c r="AU272" s="237" t="s">
        <v>90</v>
      </c>
      <c r="AV272" s="13" t="s">
        <v>90</v>
      </c>
      <c r="AW272" s="13" t="s">
        <v>42</v>
      </c>
      <c r="AX272" s="13" t="s">
        <v>81</v>
      </c>
      <c r="AY272" s="237" t="s">
        <v>150</v>
      </c>
    </row>
    <row r="273" s="14" customFormat="1">
      <c r="A273" s="14"/>
      <c r="B273" s="238"/>
      <c r="C273" s="239"/>
      <c r="D273" s="228" t="s">
        <v>161</v>
      </c>
      <c r="E273" s="240" t="s">
        <v>41</v>
      </c>
      <c r="F273" s="241" t="s">
        <v>167</v>
      </c>
      <c r="G273" s="239"/>
      <c r="H273" s="242">
        <v>1</v>
      </c>
      <c r="I273" s="243"/>
      <c r="J273" s="239"/>
      <c r="K273" s="239"/>
      <c r="L273" s="244"/>
      <c r="M273" s="245"/>
      <c r="N273" s="246"/>
      <c r="O273" s="246"/>
      <c r="P273" s="246"/>
      <c r="Q273" s="246"/>
      <c r="R273" s="246"/>
      <c r="S273" s="246"/>
      <c r="T273" s="247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8" t="s">
        <v>161</v>
      </c>
      <c r="AU273" s="248" t="s">
        <v>90</v>
      </c>
      <c r="AV273" s="14" t="s">
        <v>157</v>
      </c>
      <c r="AW273" s="14" t="s">
        <v>42</v>
      </c>
      <c r="AX273" s="14" t="s">
        <v>21</v>
      </c>
      <c r="AY273" s="248" t="s">
        <v>150</v>
      </c>
    </row>
    <row r="274" s="2" customFormat="1" ht="24.15" customHeight="1">
      <c r="A274" s="38"/>
      <c r="B274" s="39"/>
      <c r="C274" s="207" t="s">
        <v>516</v>
      </c>
      <c r="D274" s="207" t="s">
        <v>153</v>
      </c>
      <c r="E274" s="208" t="s">
        <v>1898</v>
      </c>
      <c r="F274" s="209" t="s">
        <v>1899</v>
      </c>
      <c r="G274" s="210" t="s">
        <v>239</v>
      </c>
      <c r="H274" s="211">
        <v>37</v>
      </c>
      <c r="I274" s="212"/>
      <c r="J274" s="213">
        <f>ROUND(I274*H274,2)</f>
        <v>0</v>
      </c>
      <c r="K274" s="214"/>
      <c r="L274" s="44"/>
      <c r="M274" s="215" t="s">
        <v>41</v>
      </c>
      <c r="N274" s="216" t="s">
        <v>52</v>
      </c>
      <c r="O274" s="84"/>
      <c r="P274" s="217">
        <f>O274*H274</f>
        <v>0</v>
      </c>
      <c r="Q274" s="217">
        <v>0</v>
      </c>
      <c r="R274" s="217">
        <f>Q274*H274</f>
        <v>0</v>
      </c>
      <c r="S274" s="217">
        <v>0</v>
      </c>
      <c r="T274" s="21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19" t="s">
        <v>260</v>
      </c>
      <c r="AT274" s="219" t="s">
        <v>153</v>
      </c>
      <c r="AU274" s="219" t="s">
        <v>90</v>
      </c>
      <c r="AY274" s="16" t="s">
        <v>150</v>
      </c>
      <c r="BE274" s="220">
        <f>IF(N274="základní",J274,0)</f>
        <v>0</v>
      </c>
      <c r="BF274" s="220">
        <f>IF(N274="snížená",J274,0)</f>
        <v>0</v>
      </c>
      <c r="BG274" s="220">
        <f>IF(N274="zákl. přenesená",J274,0)</f>
        <v>0</v>
      </c>
      <c r="BH274" s="220">
        <f>IF(N274="sníž. přenesená",J274,0)</f>
        <v>0</v>
      </c>
      <c r="BI274" s="220">
        <f>IF(N274="nulová",J274,0)</f>
        <v>0</v>
      </c>
      <c r="BJ274" s="16" t="s">
        <v>21</v>
      </c>
      <c r="BK274" s="220">
        <f>ROUND(I274*H274,2)</f>
        <v>0</v>
      </c>
      <c r="BL274" s="16" t="s">
        <v>260</v>
      </c>
      <c r="BM274" s="219" t="s">
        <v>1900</v>
      </c>
    </row>
    <row r="275" s="2" customFormat="1">
      <c r="A275" s="38"/>
      <c r="B275" s="39"/>
      <c r="C275" s="40"/>
      <c r="D275" s="221" t="s">
        <v>159</v>
      </c>
      <c r="E275" s="40"/>
      <c r="F275" s="222" t="s">
        <v>1901</v>
      </c>
      <c r="G275" s="40"/>
      <c r="H275" s="40"/>
      <c r="I275" s="223"/>
      <c r="J275" s="40"/>
      <c r="K275" s="40"/>
      <c r="L275" s="44"/>
      <c r="M275" s="224"/>
      <c r="N275" s="225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159</v>
      </c>
      <c r="AU275" s="16" t="s">
        <v>90</v>
      </c>
    </row>
    <row r="276" s="13" customFormat="1">
      <c r="A276" s="13"/>
      <c r="B276" s="226"/>
      <c r="C276" s="227"/>
      <c r="D276" s="228" t="s">
        <v>161</v>
      </c>
      <c r="E276" s="229" t="s">
        <v>41</v>
      </c>
      <c r="F276" s="230" t="s">
        <v>427</v>
      </c>
      <c r="G276" s="227"/>
      <c r="H276" s="231">
        <v>37</v>
      </c>
      <c r="I276" s="232"/>
      <c r="J276" s="227"/>
      <c r="K276" s="227"/>
      <c r="L276" s="233"/>
      <c r="M276" s="234"/>
      <c r="N276" s="235"/>
      <c r="O276" s="235"/>
      <c r="P276" s="235"/>
      <c r="Q276" s="235"/>
      <c r="R276" s="235"/>
      <c r="S276" s="235"/>
      <c r="T276" s="23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7" t="s">
        <v>161</v>
      </c>
      <c r="AU276" s="237" t="s">
        <v>90</v>
      </c>
      <c r="AV276" s="13" t="s">
        <v>90</v>
      </c>
      <c r="AW276" s="13" t="s">
        <v>42</v>
      </c>
      <c r="AX276" s="13" t="s">
        <v>81</v>
      </c>
      <c r="AY276" s="237" t="s">
        <v>150</v>
      </c>
    </row>
    <row r="277" s="14" customFormat="1">
      <c r="A277" s="14"/>
      <c r="B277" s="238"/>
      <c r="C277" s="239"/>
      <c r="D277" s="228" t="s">
        <v>161</v>
      </c>
      <c r="E277" s="240" t="s">
        <v>41</v>
      </c>
      <c r="F277" s="241" t="s">
        <v>167</v>
      </c>
      <c r="G277" s="239"/>
      <c r="H277" s="242">
        <v>37</v>
      </c>
      <c r="I277" s="243"/>
      <c r="J277" s="239"/>
      <c r="K277" s="239"/>
      <c r="L277" s="244"/>
      <c r="M277" s="245"/>
      <c r="N277" s="246"/>
      <c r="O277" s="246"/>
      <c r="P277" s="246"/>
      <c r="Q277" s="246"/>
      <c r="R277" s="246"/>
      <c r="S277" s="246"/>
      <c r="T277" s="247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8" t="s">
        <v>161</v>
      </c>
      <c r="AU277" s="248" t="s">
        <v>90</v>
      </c>
      <c r="AV277" s="14" t="s">
        <v>157</v>
      </c>
      <c r="AW277" s="14" t="s">
        <v>42</v>
      </c>
      <c r="AX277" s="14" t="s">
        <v>21</v>
      </c>
      <c r="AY277" s="248" t="s">
        <v>150</v>
      </c>
    </row>
    <row r="278" s="2" customFormat="1" ht="24.15" customHeight="1">
      <c r="A278" s="38"/>
      <c r="B278" s="39"/>
      <c r="C278" s="207" t="s">
        <v>521</v>
      </c>
      <c r="D278" s="207" t="s">
        <v>153</v>
      </c>
      <c r="E278" s="208" t="s">
        <v>1902</v>
      </c>
      <c r="F278" s="209" t="s">
        <v>1903</v>
      </c>
      <c r="G278" s="210" t="s">
        <v>239</v>
      </c>
      <c r="H278" s="211">
        <v>1</v>
      </c>
      <c r="I278" s="212"/>
      <c r="J278" s="213">
        <f>ROUND(I278*H278,2)</f>
        <v>0</v>
      </c>
      <c r="K278" s="214"/>
      <c r="L278" s="44"/>
      <c r="M278" s="215" t="s">
        <v>41</v>
      </c>
      <c r="N278" s="216" t="s">
        <v>52</v>
      </c>
      <c r="O278" s="84"/>
      <c r="P278" s="217">
        <f>O278*H278</f>
        <v>0</v>
      </c>
      <c r="Q278" s="217">
        <v>0</v>
      </c>
      <c r="R278" s="217">
        <f>Q278*H278</f>
        <v>0</v>
      </c>
      <c r="S278" s="217">
        <v>0</v>
      </c>
      <c r="T278" s="21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19" t="s">
        <v>260</v>
      </c>
      <c r="AT278" s="219" t="s">
        <v>153</v>
      </c>
      <c r="AU278" s="219" t="s">
        <v>90</v>
      </c>
      <c r="AY278" s="16" t="s">
        <v>150</v>
      </c>
      <c r="BE278" s="220">
        <f>IF(N278="základní",J278,0)</f>
        <v>0</v>
      </c>
      <c r="BF278" s="220">
        <f>IF(N278="snížená",J278,0)</f>
        <v>0</v>
      </c>
      <c r="BG278" s="220">
        <f>IF(N278="zákl. přenesená",J278,0)</f>
        <v>0</v>
      </c>
      <c r="BH278" s="220">
        <f>IF(N278="sníž. přenesená",J278,0)</f>
        <v>0</v>
      </c>
      <c r="BI278" s="220">
        <f>IF(N278="nulová",J278,0)</f>
        <v>0</v>
      </c>
      <c r="BJ278" s="16" t="s">
        <v>21</v>
      </c>
      <c r="BK278" s="220">
        <f>ROUND(I278*H278,2)</f>
        <v>0</v>
      </c>
      <c r="BL278" s="16" t="s">
        <v>260</v>
      </c>
      <c r="BM278" s="219" t="s">
        <v>1904</v>
      </c>
    </row>
    <row r="279" s="2" customFormat="1">
      <c r="A279" s="38"/>
      <c r="B279" s="39"/>
      <c r="C279" s="40"/>
      <c r="D279" s="221" t="s">
        <v>159</v>
      </c>
      <c r="E279" s="40"/>
      <c r="F279" s="222" t="s">
        <v>1905</v>
      </c>
      <c r="G279" s="40"/>
      <c r="H279" s="40"/>
      <c r="I279" s="223"/>
      <c r="J279" s="40"/>
      <c r="K279" s="40"/>
      <c r="L279" s="44"/>
      <c r="M279" s="224"/>
      <c r="N279" s="225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6" t="s">
        <v>159</v>
      </c>
      <c r="AU279" s="16" t="s">
        <v>90</v>
      </c>
    </row>
    <row r="280" s="13" customFormat="1">
      <c r="A280" s="13"/>
      <c r="B280" s="226"/>
      <c r="C280" s="227"/>
      <c r="D280" s="228" t="s">
        <v>161</v>
      </c>
      <c r="E280" s="229" t="s">
        <v>41</v>
      </c>
      <c r="F280" s="230" t="s">
        <v>21</v>
      </c>
      <c r="G280" s="227"/>
      <c r="H280" s="231">
        <v>1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7" t="s">
        <v>161</v>
      </c>
      <c r="AU280" s="237" t="s">
        <v>90</v>
      </c>
      <c r="AV280" s="13" t="s">
        <v>90</v>
      </c>
      <c r="AW280" s="13" t="s">
        <v>42</v>
      </c>
      <c r="AX280" s="13" t="s">
        <v>81</v>
      </c>
      <c r="AY280" s="237" t="s">
        <v>150</v>
      </c>
    </row>
    <row r="281" s="14" customFormat="1">
      <c r="A281" s="14"/>
      <c r="B281" s="238"/>
      <c r="C281" s="239"/>
      <c r="D281" s="228" t="s">
        <v>161</v>
      </c>
      <c r="E281" s="240" t="s">
        <v>41</v>
      </c>
      <c r="F281" s="241" t="s">
        <v>167</v>
      </c>
      <c r="G281" s="239"/>
      <c r="H281" s="242">
        <v>1</v>
      </c>
      <c r="I281" s="243"/>
      <c r="J281" s="239"/>
      <c r="K281" s="239"/>
      <c r="L281" s="244"/>
      <c r="M281" s="245"/>
      <c r="N281" s="246"/>
      <c r="O281" s="246"/>
      <c r="P281" s="246"/>
      <c r="Q281" s="246"/>
      <c r="R281" s="246"/>
      <c r="S281" s="246"/>
      <c r="T281" s="247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8" t="s">
        <v>161</v>
      </c>
      <c r="AU281" s="248" t="s">
        <v>90</v>
      </c>
      <c r="AV281" s="14" t="s">
        <v>157</v>
      </c>
      <c r="AW281" s="14" t="s">
        <v>42</v>
      </c>
      <c r="AX281" s="14" t="s">
        <v>21</v>
      </c>
      <c r="AY281" s="248" t="s">
        <v>150</v>
      </c>
    </row>
    <row r="282" s="2" customFormat="1" ht="24.15" customHeight="1">
      <c r="A282" s="38"/>
      <c r="B282" s="39"/>
      <c r="C282" s="207" t="s">
        <v>527</v>
      </c>
      <c r="D282" s="207" t="s">
        <v>153</v>
      </c>
      <c r="E282" s="208" t="s">
        <v>1906</v>
      </c>
      <c r="F282" s="209" t="s">
        <v>1907</v>
      </c>
      <c r="G282" s="210" t="s">
        <v>423</v>
      </c>
      <c r="H282" s="211">
        <v>0.92000000000000004</v>
      </c>
      <c r="I282" s="212"/>
      <c r="J282" s="213">
        <f>ROUND(I282*H282,2)</f>
        <v>0</v>
      </c>
      <c r="K282" s="214"/>
      <c r="L282" s="44"/>
      <c r="M282" s="215" t="s">
        <v>41</v>
      </c>
      <c r="N282" s="216" t="s">
        <v>52</v>
      </c>
      <c r="O282" s="84"/>
      <c r="P282" s="217">
        <f>O282*H282</f>
        <v>0</v>
      </c>
      <c r="Q282" s="217">
        <v>0</v>
      </c>
      <c r="R282" s="217">
        <f>Q282*H282</f>
        <v>0</v>
      </c>
      <c r="S282" s="217">
        <v>0</v>
      </c>
      <c r="T282" s="218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9" t="s">
        <v>260</v>
      </c>
      <c r="AT282" s="219" t="s">
        <v>153</v>
      </c>
      <c r="AU282" s="219" t="s">
        <v>90</v>
      </c>
      <c r="AY282" s="16" t="s">
        <v>150</v>
      </c>
      <c r="BE282" s="220">
        <f>IF(N282="základní",J282,0)</f>
        <v>0</v>
      </c>
      <c r="BF282" s="220">
        <f>IF(N282="snížená",J282,0)</f>
        <v>0</v>
      </c>
      <c r="BG282" s="220">
        <f>IF(N282="zákl. přenesená",J282,0)</f>
        <v>0</v>
      </c>
      <c r="BH282" s="220">
        <f>IF(N282="sníž. přenesená",J282,0)</f>
        <v>0</v>
      </c>
      <c r="BI282" s="220">
        <f>IF(N282="nulová",J282,0)</f>
        <v>0</v>
      </c>
      <c r="BJ282" s="16" t="s">
        <v>21</v>
      </c>
      <c r="BK282" s="220">
        <f>ROUND(I282*H282,2)</f>
        <v>0</v>
      </c>
      <c r="BL282" s="16" t="s">
        <v>260</v>
      </c>
      <c r="BM282" s="219" t="s">
        <v>1908</v>
      </c>
    </row>
    <row r="283" s="2" customFormat="1">
      <c r="A283" s="38"/>
      <c r="B283" s="39"/>
      <c r="C283" s="40"/>
      <c r="D283" s="221" t="s">
        <v>159</v>
      </c>
      <c r="E283" s="40"/>
      <c r="F283" s="222" t="s">
        <v>1909</v>
      </c>
      <c r="G283" s="40"/>
      <c r="H283" s="40"/>
      <c r="I283" s="223"/>
      <c r="J283" s="40"/>
      <c r="K283" s="40"/>
      <c r="L283" s="44"/>
      <c r="M283" s="224"/>
      <c r="N283" s="225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159</v>
      </c>
      <c r="AU283" s="16" t="s">
        <v>90</v>
      </c>
    </row>
    <row r="284" s="13" customFormat="1">
      <c r="A284" s="13"/>
      <c r="B284" s="226"/>
      <c r="C284" s="227"/>
      <c r="D284" s="228" t="s">
        <v>161</v>
      </c>
      <c r="E284" s="229" t="s">
        <v>41</v>
      </c>
      <c r="F284" s="230" t="s">
        <v>1910</v>
      </c>
      <c r="G284" s="227"/>
      <c r="H284" s="231">
        <v>0.92000000000000004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7" t="s">
        <v>161</v>
      </c>
      <c r="AU284" s="237" t="s">
        <v>90</v>
      </c>
      <c r="AV284" s="13" t="s">
        <v>90</v>
      </c>
      <c r="AW284" s="13" t="s">
        <v>42</v>
      </c>
      <c r="AX284" s="13" t="s">
        <v>81</v>
      </c>
      <c r="AY284" s="237" t="s">
        <v>150</v>
      </c>
    </row>
    <row r="285" s="14" customFormat="1">
      <c r="A285" s="14"/>
      <c r="B285" s="238"/>
      <c r="C285" s="239"/>
      <c r="D285" s="228" t="s">
        <v>161</v>
      </c>
      <c r="E285" s="240" t="s">
        <v>41</v>
      </c>
      <c r="F285" s="241" t="s">
        <v>167</v>
      </c>
      <c r="G285" s="239"/>
      <c r="H285" s="242">
        <v>0.92000000000000004</v>
      </c>
      <c r="I285" s="243"/>
      <c r="J285" s="239"/>
      <c r="K285" s="239"/>
      <c r="L285" s="244"/>
      <c r="M285" s="245"/>
      <c r="N285" s="246"/>
      <c r="O285" s="246"/>
      <c r="P285" s="246"/>
      <c r="Q285" s="246"/>
      <c r="R285" s="246"/>
      <c r="S285" s="246"/>
      <c r="T285" s="247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8" t="s">
        <v>161</v>
      </c>
      <c r="AU285" s="248" t="s">
        <v>90</v>
      </c>
      <c r="AV285" s="14" t="s">
        <v>157</v>
      </c>
      <c r="AW285" s="14" t="s">
        <v>42</v>
      </c>
      <c r="AX285" s="14" t="s">
        <v>21</v>
      </c>
      <c r="AY285" s="248" t="s">
        <v>150</v>
      </c>
    </row>
    <row r="286" s="12" customFormat="1" ht="22.8" customHeight="1">
      <c r="A286" s="12"/>
      <c r="B286" s="191"/>
      <c r="C286" s="192"/>
      <c r="D286" s="193" t="s">
        <v>80</v>
      </c>
      <c r="E286" s="205" t="s">
        <v>1227</v>
      </c>
      <c r="F286" s="205" t="s">
        <v>1228</v>
      </c>
      <c r="G286" s="192"/>
      <c r="H286" s="192"/>
      <c r="I286" s="195"/>
      <c r="J286" s="206">
        <f>BK286</f>
        <v>0</v>
      </c>
      <c r="K286" s="192"/>
      <c r="L286" s="197"/>
      <c r="M286" s="198"/>
      <c r="N286" s="199"/>
      <c r="O286" s="199"/>
      <c r="P286" s="200">
        <f>SUM(P287:P310)</f>
        <v>0</v>
      </c>
      <c r="Q286" s="199"/>
      <c r="R286" s="200">
        <f>SUM(R287:R310)</f>
        <v>0</v>
      </c>
      <c r="S286" s="199"/>
      <c r="T286" s="201">
        <f>SUM(T287:T310)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02" t="s">
        <v>90</v>
      </c>
      <c r="AT286" s="203" t="s">
        <v>80</v>
      </c>
      <c r="AU286" s="203" t="s">
        <v>21</v>
      </c>
      <c r="AY286" s="202" t="s">
        <v>150</v>
      </c>
      <c r="BK286" s="204">
        <f>SUM(BK287:BK310)</f>
        <v>0</v>
      </c>
    </row>
    <row r="287" s="2" customFormat="1" ht="33" customHeight="1">
      <c r="A287" s="38"/>
      <c r="B287" s="39"/>
      <c r="C287" s="207" t="s">
        <v>534</v>
      </c>
      <c r="D287" s="207" t="s">
        <v>153</v>
      </c>
      <c r="E287" s="208" t="s">
        <v>1911</v>
      </c>
      <c r="F287" s="209" t="s">
        <v>1912</v>
      </c>
      <c r="G287" s="210" t="s">
        <v>1139</v>
      </c>
      <c r="H287" s="211">
        <v>1</v>
      </c>
      <c r="I287" s="212"/>
      <c r="J287" s="213">
        <f>ROUND(I287*H287,2)</f>
        <v>0</v>
      </c>
      <c r="K287" s="214"/>
      <c r="L287" s="44"/>
      <c r="M287" s="215" t="s">
        <v>41</v>
      </c>
      <c r="N287" s="216" t="s">
        <v>52</v>
      </c>
      <c r="O287" s="84"/>
      <c r="P287" s="217">
        <f>O287*H287</f>
        <v>0</v>
      </c>
      <c r="Q287" s="217">
        <v>0</v>
      </c>
      <c r="R287" s="217">
        <f>Q287*H287</f>
        <v>0</v>
      </c>
      <c r="S287" s="217">
        <v>0</v>
      </c>
      <c r="T287" s="21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19" t="s">
        <v>260</v>
      </c>
      <c r="AT287" s="219" t="s">
        <v>153</v>
      </c>
      <c r="AU287" s="219" t="s">
        <v>90</v>
      </c>
      <c r="AY287" s="16" t="s">
        <v>150</v>
      </c>
      <c r="BE287" s="220">
        <f>IF(N287="základní",J287,0)</f>
        <v>0</v>
      </c>
      <c r="BF287" s="220">
        <f>IF(N287="snížená",J287,0)</f>
        <v>0</v>
      </c>
      <c r="BG287" s="220">
        <f>IF(N287="zákl. přenesená",J287,0)</f>
        <v>0</v>
      </c>
      <c r="BH287" s="220">
        <f>IF(N287="sníž. přenesená",J287,0)</f>
        <v>0</v>
      </c>
      <c r="BI287" s="220">
        <f>IF(N287="nulová",J287,0)</f>
        <v>0</v>
      </c>
      <c r="BJ287" s="16" t="s">
        <v>21</v>
      </c>
      <c r="BK287" s="220">
        <f>ROUND(I287*H287,2)</f>
        <v>0</v>
      </c>
      <c r="BL287" s="16" t="s">
        <v>260</v>
      </c>
      <c r="BM287" s="219" t="s">
        <v>1913</v>
      </c>
    </row>
    <row r="288" s="13" customFormat="1">
      <c r="A288" s="13"/>
      <c r="B288" s="226"/>
      <c r="C288" s="227"/>
      <c r="D288" s="228" t="s">
        <v>161</v>
      </c>
      <c r="E288" s="229" t="s">
        <v>41</v>
      </c>
      <c r="F288" s="230" t="s">
        <v>21</v>
      </c>
      <c r="G288" s="227"/>
      <c r="H288" s="231">
        <v>1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7" t="s">
        <v>161</v>
      </c>
      <c r="AU288" s="237" t="s">
        <v>90</v>
      </c>
      <c r="AV288" s="13" t="s">
        <v>90</v>
      </c>
      <c r="AW288" s="13" t="s">
        <v>42</v>
      </c>
      <c r="AX288" s="13" t="s">
        <v>81</v>
      </c>
      <c r="AY288" s="237" t="s">
        <v>150</v>
      </c>
    </row>
    <row r="289" s="14" customFormat="1">
      <c r="A289" s="14"/>
      <c r="B289" s="238"/>
      <c r="C289" s="239"/>
      <c r="D289" s="228" t="s">
        <v>161</v>
      </c>
      <c r="E289" s="240" t="s">
        <v>41</v>
      </c>
      <c r="F289" s="241" t="s">
        <v>167</v>
      </c>
      <c r="G289" s="239"/>
      <c r="H289" s="242">
        <v>1</v>
      </c>
      <c r="I289" s="243"/>
      <c r="J289" s="239"/>
      <c r="K289" s="239"/>
      <c r="L289" s="244"/>
      <c r="M289" s="245"/>
      <c r="N289" s="246"/>
      <c r="O289" s="246"/>
      <c r="P289" s="246"/>
      <c r="Q289" s="246"/>
      <c r="R289" s="246"/>
      <c r="S289" s="246"/>
      <c r="T289" s="247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8" t="s">
        <v>161</v>
      </c>
      <c r="AU289" s="248" t="s">
        <v>90</v>
      </c>
      <c r="AV289" s="14" t="s">
        <v>157</v>
      </c>
      <c r="AW289" s="14" t="s">
        <v>42</v>
      </c>
      <c r="AX289" s="14" t="s">
        <v>21</v>
      </c>
      <c r="AY289" s="248" t="s">
        <v>150</v>
      </c>
    </row>
    <row r="290" s="2" customFormat="1" ht="24.15" customHeight="1">
      <c r="A290" s="38"/>
      <c r="B290" s="39"/>
      <c r="C290" s="207" t="s">
        <v>540</v>
      </c>
      <c r="D290" s="207" t="s">
        <v>153</v>
      </c>
      <c r="E290" s="208" t="s">
        <v>1914</v>
      </c>
      <c r="F290" s="209" t="s">
        <v>1915</v>
      </c>
      <c r="G290" s="210" t="s">
        <v>239</v>
      </c>
      <c r="H290" s="211">
        <v>1</v>
      </c>
      <c r="I290" s="212"/>
      <c r="J290" s="213">
        <f>ROUND(I290*H290,2)</f>
        <v>0</v>
      </c>
      <c r="K290" s="214"/>
      <c r="L290" s="44"/>
      <c r="M290" s="215" t="s">
        <v>41</v>
      </c>
      <c r="N290" s="216" t="s">
        <v>52</v>
      </c>
      <c r="O290" s="84"/>
      <c r="P290" s="217">
        <f>O290*H290</f>
        <v>0</v>
      </c>
      <c r="Q290" s="217">
        <v>0</v>
      </c>
      <c r="R290" s="217">
        <f>Q290*H290</f>
        <v>0</v>
      </c>
      <c r="S290" s="217">
        <v>0</v>
      </c>
      <c r="T290" s="21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19" t="s">
        <v>260</v>
      </c>
      <c r="AT290" s="219" t="s">
        <v>153</v>
      </c>
      <c r="AU290" s="219" t="s">
        <v>90</v>
      </c>
      <c r="AY290" s="16" t="s">
        <v>150</v>
      </c>
      <c r="BE290" s="220">
        <f>IF(N290="základní",J290,0)</f>
        <v>0</v>
      </c>
      <c r="BF290" s="220">
        <f>IF(N290="snížená",J290,0)</f>
        <v>0</v>
      </c>
      <c r="BG290" s="220">
        <f>IF(N290="zákl. přenesená",J290,0)</f>
        <v>0</v>
      </c>
      <c r="BH290" s="220">
        <f>IF(N290="sníž. přenesená",J290,0)</f>
        <v>0</v>
      </c>
      <c r="BI290" s="220">
        <f>IF(N290="nulová",J290,0)</f>
        <v>0</v>
      </c>
      <c r="BJ290" s="16" t="s">
        <v>21</v>
      </c>
      <c r="BK290" s="220">
        <f>ROUND(I290*H290,2)</f>
        <v>0</v>
      </c>
      <c r="BL290" s="16" t="s">
        <v>260</v>
      </c>
      <c r="BM290" s="219" t="s">
        <v>1916</v>
      </c>
    </row>
    <row r="291" s="13" customFormat="1">
      <c r="A291" s="13"/>
      <c r="B291" s="226"/>
      <c r="C291" s="227"/>
      <c r="D291" s="228" t="s">
        <v>161</v>
      </c>
      <c r="E291" s="229" t="s">
        <v>41</v>
      </c>
      <c r="F291" s="230" t="s">
        <v>21</v>
      </c>
      <c r="G291" s="227"/>
      <c r="H291" s="231">
        <v>1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7" t="s">
        <v>161</v>
      </c>
      <c r="AU291" s="237" t="s">
        <v>90</v>
      </c>
      <c r="AV291" s="13" t="s">
        <v>90</v>
      </c>
      <c r="AW291" s="13" t="s">
        <v>42</v>
      </c>
      <c r="AX291" s="13" t="s">
        <v>81</v>
      </c>
      <c r="AY291" s="237" t="s">
        <v>150</v>
      </c>
    </row>
    <row r="292" s="14" customFormat="1">
      <c r="A292" s="14"/>
      <c r="B292" s="238"/>
      <c r="C292" s="239"/>
      <c r="D292" s="228" t="s">
        <v>161</v>
      </c>
      <c r="E292" s="240" t="s">
        <v>41</v>
      </c>
      <c r="F292" s="241" t="s">
        <v>167</v>
      </c>
      <c r="G292" s="239"/>
      <c r="H292" s="242">
        <v>1</v>
      </c>
      <c r="I292" s="243"/>
      <c r="J292" s="239"/>
      <c r="K292" s="239"/>
      <c r="L292" s="244"/>
      <c r="M292" s="245"/>
      <c r="N292" s="246"/>
      <c r="O292" s="246"/>
      <c r="P292" s="246"/>
      <c r="Q292" s="246"/>
      <c r="R292" s="246"/>
      <c r="S292" s="246"/>
      <c r="T292" s="247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8" t="s">
        <v>161</v>
      </c>
      <c r="AU292" s="248" t="s">
        <v>90</v>
      </c>
      <c r="AV292" s="14" t="s">
        <v>157</v>
      </c>
      <c r="AW292" s="14" t="s">
        <v>42</v>
      </c>
      <c r="AX292" s="14" t="s">
        <v>21</v>
      </c>
      <c r="AY292" s="248" t="s">
        <v>150</v>
      </c>
    </row>
    <row r="293" s="2" customFormat="1" ht="16.5" customHeight="1">
      <c r="A293" s="38"/>
      <c r="B293" s="39"/>
      <c r="C293" s="207" t="s">
        <v>546</v>
      </c>
      <c r="D293" s="207" t="s">
        <v>153</v>
      </c>
      <c r="E293" s="208" t="s">
        <v>1235</v>
      </c>
      <c r="F293" s="209" t="s">
        <v>1236</v>
      </c>
      <c r="G293" s="210" t="s">
        <v>239</v>
      </c>
      <c r="H293" s="211">
        <v>1</v>
      </c>
      <c r="I293" s="212"/>
      <c r="J293" s="213">
        <f>ROUND(I293*H293,2)</f>
        <v>0</v>
      </c>
      <c r="K293" s="214"/>
      <c r="L293" s="44"/>
      <c r="M293" s="215" t="s">
        <v>41</v>
      </c>
      <c r="N293" s="216" t="s">
        <v>52</v>
      </c>
      <c r="O293" s="84"/>
      <c r="P293" s="217">
        <f>O293*H293</f>
        <v>0</v>
      </c>
      <c r="Q293" s="217">
        <v>0</v>
      </c>
      <c r="R293" s="217">
        <f>Q293*H293</f>
        <v>0</v>
      </c>
      <c r="S293" s="217">
        <v>0</v>
      </c>
      <c r="T293" s="21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19" t="s">
        <v>260</v>
      </c>
      <c r="AT293" s="219" t="s">
        <v>153</v>
      </c>
      <c r="AU293" s="219" t="s">
        <v>90</v>
      </c>
      <c r="AY293" s="16" t="s">
        <v>150</v>
      </c>
      <c r="BE293" s="220">
        <f>IF(N293="základní",J293,0)</f>
        <v>0</v>
      </c>
      <c r="BF293" s="220">
        <f>IF(N293="snížená",J293,0)</f>
        <v>0</v>
      </c>
      <c r="BG293" s="220">
        <f>IF(N293="zákl. přenesená",J293,0)</f>
        <v>0</v>
      </c>
      <c r="BH293" s="220">
        <f>IF(N293="sníž. přenesená",J293,0)</f>
        <v>0</v>
      </c>
      <c r="BI293" s="220">
        <f>IF(N293="nulová",J293,0)</f>
        <v>0</v>
      </c>
      <c r="BJ293" s="16" t="s">
        <v>21</v>
      </c>
      <c r="BK293" s="220">
        <f>ROUND(I293*H293,2)</f>
        <v>0</v>
      </c>
      <c r="BL293" s="16" t="s">
        <v>260</v>
      </c>
      <c r="BM293" s="219" t="s">
        <v>1917</v>
      </c>
    </row>
    <row r="294" s="13" customFormat="1">
      <c r="A294" s="13"/>
      <c r="B294" s="226"/>
      <c r="C294" s="227"/>
      <c r="D294" s="228" t="s">
        <v>161</v>
      </c>
      <c r="E294" s="229" t="s">
        <v>41</v>
      </c>
      <c r="F294" s="230" t="s">
        <v>21</v>
      </c>
      <c r="G294" s="227"/>
      <c r="H294" s="231">
        <v>1</v>
      </c>
      <c r="I294" s="232"/>
      <c r="J294" s="227"/>
      <c r="K294" s="227"/>
      <c r="L294" s="233"/>
      <c r="M294" s="234"/>
      <c r="N294" s="235"/>
      <c r="O294" s="235"/>
      <c r="P294" s="235"/>
      <c r="Q294" s="235"/>
      <c r="R294" s="235"/>
      <c r="S294" s="235"/>
      <c r="T294" s="23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7" t="s">
        <v>161</v>
      </c>
      <c r="AU294" s="237" t="s">
        <v>90</v>
      </c>
      <c r="AV294" s="13" t="s">
        <v>90</v>
      </c>
      <c r="AW294" s="13" t="s">
        <v>42</v>
      </c>
      <c r="AX294" s="13" t="s">
        <v>81</v>
      </c>
      <c r="AY294" s="237" t="s">
        <v>150</v>
      </c>
    </row>
    <row r="295" s="14" customFormat="1">
      <c r="A295" s="14"/>
      <c r="B295" s="238"/>
      <c r="C295" s="239"/>
      <c r="D295" s="228" t="s">
        <v>161</v>
      </c>
      <c r="E295" s="240" t="s">
        <v>41</v>
      </c>
      <c r="F295" s="241" t="s">
        <v>167</v>
      </c>
      <c r="G295" s="239"/>
      <c r="H295" s="242">
        <v>1</v>
      </c>
      <c r="I295" s="243"/>
      <c r="J295" s="239"/>
      <c r="K295" s="239"/>
      <c r="L295" s="244"/>
      <c r="M295" s="245"/>
      <c r="N295" s="246"/>
      <c r="O295" s="246"/>
      <c r="P295" s="246"/>
      <c r="Q295" s="246"/>
      <c r="R295" s="246"/>
      <c r="S295" s="246"/>
      <c r="T295" s="24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8" t="s">
        <v>161</v>
      </c>
      <c r="AU295" s="248" t="s">
        <v>90</v>
      </c>
      <c r="AV295" s="14" t="s">
        <v>157</v>
      </c>
      <c r="AW295" s="14" t="s">
        <v>42</v>
      </c>
      <c r="AX295" s="14" t="s">
        <v>21</v>
      </c>
      <c r="AY295" s="248" t="s">
        <v>150</v>
      </c>
    </row>
    <row r="296" s="2" customFormat="1" ht="16.5" customHeight="1">
      <c r="A296" s="38"/>
      <c r="B296" s="39"/>
      <c r="C296" s="207" t="s">
        <v>551</v>
      </c>
      <c r="D296" s="207" t="s">
        <v>153</v>
      </c>
      <c r="E296" s="208" t="s">
        <v>1918</v>
      </c>
      <c r="F296" s="209" t="s">
        <v>1919</v>
      </c>
      <c r="G296" s="210" t="s">
        <v>1139</v>
      </c>
      <c r="H296" s="211">
        <v>1</v>
      </c>
      <c r="I296" s="212"/>
      <c r="J296" s="213">
        <f>ROUND(I296*H296,2)</f>
        <v>0</v>
      </c>
      <c r="K296" s="214"/>
      <c r="L296" s="44"/>
      <c r="M296" s="215" t="s">
        <v>41</v>
      </c>
      <c r="N296" s="216" t="s">
        <v>52</v>
      </c>
      <c r="O296" s="84"/>
      <c r="P296" s="217">
        <f>O296*H296</f>
        <v>0</v>
      </c>
      <c r="Q296" s="217">
        <v>0</v>
      </c>
      <c r="R296" s="217">
        <f>Q296*H296</f>
        <v>0</v>
      </c>
      <c r="S296" s="217">
        <v>0</v>
      </c>
      <c r="T296" s="218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19" t="s">
        <v>260</v>
      </c>
      <c r="AT296" s="219" t="s">
        <v>153</v>
      </c>
      <c r="AU296" s="219" t="s">
        <v>90</v>
      </c>
      <c r="AY296" s="16" t="s">
        <v>150</v>
      </c>
      <c r="BE296" s="220">
        <f>IF(N296="základní",J296,0)</f>
        <v>0</v>
      </c>
      <c r="BF296" s="220">
        <f>IF(N296="snížená",J296,0)</f>
        <v>0</v>
      </c>
      <c r="BG296" s="220">
        <f>IF(N296="zákl. přenesená",J296,0)</f>
        <v>0</v>
      </c>
      <c r="BH296" s="220">
        <f>IF(N296="sníž. přenesená",J296,0)</f>
        <v>0</v>
      </c>
      <c r="BI296" s="220">
        <f>IF(N296="nulová",J296,0)</f>
        <v>0</v>
      </c>
      <c r="BJ296" s="16" t="s">
        <v>21</v>
      </c>
      <c r="BK296" s="220">
        <f>ROUND(I296*H296,2)</f>
        <v>0</v>
      </c>
      <c r="BL296" s="16" t="s">
        <v>260</v>
      </c>
      <c r="BM296" s="219" t="s">
        <v>1920</v>
      </c>
    </row>
    <row r="297" s="13" customFormat="1">
      <c r="A297" s="13"/>
      <c r="B297" s="226"/>
      <c r="C297" s="227"/>
      <c r="D297" s="228" t="s">
        <v>161</v>
      </c>
      <c r="E297" s="229" t="s">
        <v>41</v>
      </c>
      <c r="F297" s="230" t="s">
        <v>21</v>
      </c>
      <c r="G297" s="227"/>
      <c r="H297" s="231">
        <v>1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161</v>
      </c>
      <c r="AU297" s="237" t="s">
        <v>90</v>
      </c>
      <c r="AV297" s="13" t="s">
        <v>90</v>
      </c>
      <c r="AW297" s="13" t="s">
        <v>42</v>
      </c>
      <c r="AX297" s="13" t="s">
        <v>81</v>
      </c>
      <c r="AY297" s="237" t="s">
        <v>150</v>
      </c>
    </row>
    <row r="298" s="14" customFormat="1">
      <c r="A298" s="14"/>
      <c r="B298" s="238"/>
      <c r="C298" s="239"/>
      <c r="D298" s="228" t="s">
        <v>161</v>
      </c>
      <c r="E298" s="240" t="s">
        <v>41</v>
      </c>
      <c r="F298" s="241" t="s">
        <v>167</v>
      </c>
      <c r="G298" s="239"/>
      <c r="H298" s="242">
        <v>1</v>
      </c>
      <c r="I298" s="243"/>
      <c r="J298" s="239"/>
      <c r="K298" s="239"/>
      <c r="L298" s="244"/>
      <c r="M298" s="245"/>
      <c r="N298" s="246"/>
      <c r="O298" s="246"/>
      <c r="P298" s="246"/>
      <c r="Q298" s="246"/>
      <c r="R298" s="246"/>
      <c r="S298" s="246"/>
      <c r="T298" s="247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8" t="s">
        <v>161</v>
      </c>
      <c r="AU298" s="248" t="s">
        <v>90</v>
      </c>
      <c r="AV298" s="14" t="s">
        <v>157</v>
      </c>
      <c r="AW298" s="14" t="s">
        <v>42</v>
      </c>
      <c r="AX298" s="14" t="s">
        <v>21</v>
      </c>
      <c r="AY298" s="248" t="s">
        <v>150</v>
      </c>
    </row>
    <row r="299" s="2" customFormat="1" ht="16.5" customHeight="1">
      <c r="A299" s="38"/>
      <c r="B299" s="39"/>
      <c r="C299" s="207" t="s">
        <v>556</v>
      </c>
      <c r="D299" s="207" t="s">
        <v>153</v>
      </c>
      <c r="E299" s="208" t="s">
        <v>1921</v>
      </c>
      <c r="F299" s="209" t="s">
        <v>1922</v>
      </c>
      <c r="G299" s="210" t="s">
        <v>1139</v>
      </c>
      <c r="H299" s="211">
        <v>1</v>
      </c>
      <c r="I299" s="212"/>
      <c r="J299" s="213">
        <f>ROUND(I299*H299,2)</f>
        <v>0</v>
      </c>
      <c r="K299" s="214"/>
      <c r="L299" s="44"/>
      <c r="M299" s="215" t="s">
        <v>41</v>
      </c>
      <c r="N299" s="216" t="s">
        <v>52</v>
      </c>
      <c r="O299" s="84"/>
      <c r="P299" s="217">
        <f>O299*H299</f>
        <v>0</v>
      </c>
      <c r="Q299" s="217">
        <v>0</v>
      </c>
      <c r="R299" s="217">
        <f>Q299*H299</f>
        <v>0</v>
      </c>
      <c r="S299" s="217">
        <v>0</v>
      </c>
      <c r="T299" s="21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9" t="s">
        <v>260</v>
      </c>
      <c r="AT299" s="219" t="s">
        <v>153</v>
      </c>
      <c r="AU299" s="219" t="s">
        <v>90</v>
      </c>
      <c r="AY299" s="16" t="s">
        <v>150</v>
      </c>
      <c r="BE299" s="220">
        <f>IF(N299="základní",J299,0)</f>
        <v>0</v>
      </c>
      <c r="BF299" s="220">
        <f>IF(N299="snížená",J299,0)</f>
        <v>0</v>
      </c>
      <c r="BG299" s="220">
        <f>IF(N299="zákl. přenesená",J299,0)</f>
        <v>0</v>
      </c>
      <c r="BH299" s="220">
        <f>IF(N299="sníž. přenesená",J299,0)</f>
        <v>0</v>
      </c>
      <c r="BI299" s="220">
        <f>IF(N299="nulová",J299,0)</f>
        <v>0</v>
      </c>
      <c r="BJ299" s="16" t="s">
        <v>21</v>
      </c>
      <c r="BK299" s="220">
        <f>ROUND(I299*H299,2)</f>
        <v>0</v>
      </c>
      <c r="BL299" s="16" t="s">
        <v>260</v>
      </c>
      <c r="BM299" s="219" t="s">
        <v>1923</v>
      </c>
    </row>
    <row r="300" s="13" customFormat="1">
      <c r="A300" s="13"/>
      <c r="B300" s="226"/>
      <c r="C300" s="227"/>
      <c r="D300" s="228" t="s">
        <v>161</v>
      </c>
      <c r="E300" s="229" t="s">
        <v>41</v>
      </c>
      <c r="F300" s="230" t="s">
        <v>21</v>
      </c>
      <c r="G300" s="227"/>
      <c r="H300" s="231">
        <v>1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7" t="s">
        <v>161</v>
      </c>
      <c r="AU300" s="237" t="s">
        <v>90</v>
      </c>
      <c r="AV300" s="13" t="s">
        <v>90</v>
      </c>
      <c r="AW300" s="13" t="s">
        <v>42</v>
      </c>
      <c r="AX300" s="13" t="s">
        <v>81</v>
      </c>
      <c r="AY300" s="237" t="s">
        <v>150</v>
      </c>
    </row>
    <row r="301" s="14" customFormat="1">
      <c r="A301" s="14"/>
      <c r="B301" s="238"/>
      <c r="C301" s="239"/>
      <c r="D301" s="228" t="s">
        <v>161</v>
      </c>
      <c r="E301" s="240" t="s">
        <v>41</v>
      </c>
      <c r="F301" s="241" t="s">
        <v>167</v>
      </c>
      <c r="G301" s="239"/>
      <c r="H301" s="242">
        <v>1</v>
      </c>
      <c r="I301" s="243"/>
      <c r="J301" s="239"/>
      <c r="K301" s="239"/>
      <c r="L301" s="244"/>
      <c r="M301" s="245"/>
      <c r="N301" s="246"/>
      <c r="O301" s="246"/>
      <c r="P301" s="246"/>
      <c r="Q301" s="246"/>
      <c r="R301" s="246"/>
      <c r="S301" s="246"/>
      <c r="T301" s="247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8" t="s">
        <v>161</v>
      </c>
      <c r="AU301" s="248" t="s">
        <v>90</v>
      </c>
      <c r="AV301" s="14" t="s">
        <v>157</v>
      </c>
      <c r="AW301" s="14" t="s">
        <v>42</v>
      </c>
      <c r="AX301" s="14" t="s">
        <v>21</v>
      </c>
      <c r="AY301" s="248" t="s">
        <v>150</v>
      </c>
    </row>
    <row r="302" s="2" customFormat="1" ht="16.5" customHeight="1">
      <c r="A302" s="38"/>
      <c r="B302" s="39"/>
      <c r="C302" s="207" t="s">
        <v>562</v>
      </c>
      <c r="D302" s="207" t="s">
        <v>153</v>
      </c>
      <c r="E302" s="208" t="s">
        <v>1238</v>
      </c>
      <c r="F302" s="209" t="s">
        <v>1239</v>
      </c>
      <c r="G302" s="210" t="s">
        <v>1139</v>
      </c>
      <c r="H302" s="211">
        <v>1</v>
      </c>
      <c r="I302" s="212"/>
      <c r="J302" s="213">
        <f>ROUND(I302*H302,2)</f>
        <v>0</v>
      </c>
      <c r="K302" s="214"/>
      <c r="L302" s="44"/>
      <c r="M302" s="215" t="s">
        <v>41</v>
      </c>
      <c r="N302" s="216" t="s">
        <v>52</v>
      </c>
      <c r="O302" s="84"/>
      <c r="P302" s="217">
        <f>O302*H302</f>
        <v>0</v>
      </c>
      <c r="Q302" s="217">
        <v>0</v>
      </c>
      <c r="R302" s="217">
        <f>Q302*H302</f>
        <v>0</v>
      </c>
      <c r="S302" s="217">
        <v>0</v>
      </c>
      <c r="T302" s="218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19" t="s">
        <v>260</v>
      </c>
      <c r="AT302" s="219" t="s">
        <v>153</v>
      </c>
      <c r="AU302" s="219" t="s">
        <v>90</v>
      </c>
      <c r="AY302" s="16" t="s">
        <v>150</v>
      </c>
      <c r="BE302" s="220">
        <f>IF(N302="základní",J302,0)</f>
        <v>0</v>
      </c>
      <c r="BF302" s="220">
        <f>IF(N302="snížená",J302,0)</f>
        <v>0</v>
      </c>
      <c r="BG302" s="220">
        <f>IF(N302="zákl. přenesená",J302,0)</f>
        <v>0</v>
      </c>
      <c r="BH302" s="220">
        <f>IF(N302="sníž. přenesená",J302,0)</f>
        <v>0</v>
      </c>
      <c r="BI302" s="220">
        <f>IF(N302="nulová",J302,0)</f>
        <v>0</v>
      </c>
      <c r="BJ302" s="16" t="s">
        <v>21</v>
      </c>
      <c r="BK302" s="220">
        <f>ROUND(I302*H302,2)</f>
        <v>0</v>
      </c>
      <c r="BL302" s="16" t="s">
        <v>260</v>
      </c>
      <c r="BM302" s="219" t="s">
        <v>1924</v>
      </c>
    </row>
    <row r="303" s="13" customFormat="1">
      <c r="A303" s="13"/>
      <c r="B303" s="226"/>
      <c r="C303" s="227"/>
      <c r="D303" s="228" t="s">
        <v>161</v>
      </c>
      <c r="E303" s="229" t="s">
        <v>41</v>
      </c>
      <c r="F303" s="230" t="s">
        <v>21</v>
      </c>
      <c r="G303" s="227"/>
      <c r="H303" s="231">
        <v>1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7" t="s">
        <v>161</v>
      </c>
      <c r="AU303" s="237" t="s">
        <v>90</v>
      </c>
      <c r="AV303" s="13" t="s">
        <v>90</v>
      </c>
      <c r="AW303" s="13" t="s">
        <v>42</v>
      </c>
      <c r="AX303" s="13" t="s">
        <v>81</v>
      </c>
      <c r="AY303" s="237" t="s">
        <v>150</v>
      </c>
    </row>
    <row r="304" s="14" customFormat="1">
      <c r="A304" s="14"/>
      <c r="B304" s="238"/>
      <c r="C304" s="239"/>
      <c r="D304" s="228" t="s">
        <v>161</v>
      </c>
      <c r="E304" s="240" t="s">
        <v>41</v>
      </c>
      <c r="F304" s="241" t="s">
        <v>167</v>
      </c>
      <c r="G304" s="239"/>
      <c r="H304" s="242">
        <v>1</v>
      </c>
      <c r="I304" s="243"/>
      <c r="J304" s="239"/>
      <c r="K304" s="239"/>
      <c r="L304" s="244"/>
      <c r="M304" s="245"/>
      <c r="N304" s="246"/>
      <c r="O304" s="246"/>
      <c r="P304" s="246"/>
      <c r="Q304" s="246"/>
      <c r="R304" s="246"/>
      <c r="S304" s="246"/>
      <c r="T304" s="247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8" t="s">
        <v>161</v>
      </c>
      <c r="AU304" s="248" t="s">
        <v>90</v>
      </c>
      <c r="AV304" s="14" t="s">
        <v>157</v>
      </c>
      <c r="AW304" s="14" t="s">
        <v>42</v>
      </c>
      <c r="AX304" s="14" t="s">
        <v>21</v>
      </c>
      <c r="AY304" s="248" t="s">
        <v>150</v>
      </c>
    </row>
    <row r="305" s="2" customFormat="1" ht="16.5" customHeight="1">
      <c r="A305" s="38"/>
      <c r="B305" s="39"/>
      <c r="C305" s="207" t="s">
        <v>568</v>
      </c>
      <c r="D305" s="207" t="s">
        <v>153</v>
      </c>
      <c r="E305" s="208" t="s">
        <v>1925</v>
      </c>
      <c r="F305" s="209" t="s">
        <v>1926</v>
      </c>
      <c r="G305" s="210" t="s">
        <v>798</v>
      </c>
      <c r="H305" s="211">
        <v>21</v>
      </c>
      <c r="I305" s="212"/>
      <c r="J305" s="213">
        <f>ROUND(I305*H305,2)</f>
        <v>0</v>
      </c>
      <c r="K305" s="214"/>
      <c r="L305" s="44"/>
      <c r="M305" s="215" t="s">
        <v>41</v>
      </c>
      <c r="N305" s="216" t="s">
        <v>52</v>
      </c>
      <c r="O305" s="84"/>
      <c r="P305" s="217">
        <f>O305*H305</f>
        <v>0</v>
      </c>
      <c r="Q305" s="217">
        <v>0</v>
      </c>
      <c r="R305" s="217">
        <f>Q305*H305</f>
        <v>0</v>
      </c>
      <c r="S305" s="217">
        <v>0</v>
      </c>
      <c r="T305" s="218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19" t="s">
        <v>260</v>
      </c>
      <c r="AT305" s="219" t="s">
        <v>153</v>
      </c>
      <c r="AU305" s="219" t="s">
        <v>90</v>
      </c>
      <c r="AY305" s="16" t="s">
        <v>150</v>
      </c>
      <c r="BE305" s="220">
        <f>IF(N305="základní",J305,0)</f>
        <v>0</v>
      </c>
      <c r="BF305" s="220">
        <f>IF(N305="snížená",J305,0)</f>
        <v>0</v>
      </c>
      <c r="BG305" s="220">
        <f>IF(N305="zákl. přenesená",J305,0)</f>
        <v>0</v>
      </c>
      <c r="BH305" s="220">
        <f>IF(N305="sníž. přenesená",J305,0)</f>
        <v>0</v>
      </c>
      <c r="BI305" s="220">
        <f>IF(N305="nulová",J305,0)</f>
        <v>0</v>
      </c>
      <c r="BJ305" s="16" t="s">
        <v>21</v>
      </c>
      <c r="BK305" s="220">
        <f>ROUND(I305*H305,2)</f>
        <v>0</v>
      </c>
      <c r="BL305" s="16" t="s">
        <v>260</v>
      </c>
      <c r="BM305" s="219" t="s">
        <v>1927</v>
      </c>
    </row>
    <row r="306" s="13" customFormat="1">
      <c r="A306" s="13"/>
      <c r="B306" s="226"/>
      <c r="C306" s="227"/>
      <c r="D306" s="228" t="s">
        <v>161</v>
      </c>
      <c r="E306" s="229" t="s">
        <v>41</v>
      </c>
      <c r="F306" s="230" t="s">
        <v>7</v>
      </c>
      <c r="G306" s="227"/>
      <c r="H306" s="231">
        <v>21</v>
      </c>
      <c r="I306" s="232"/>
      <c r="J306" s="227"/>
      <c r="K306" s="227"/>
      <c r="L306" s="233"/>
      <c r="M306" s="234"/>
      <c r="N306" s="235"/>
      <c r="O306" s="235"/>
      <c r="P306" s="235"/>
      <c r="Q306" s="235"/>
      <c r="R306" s="235"/>
      <c r="S306" s="235"/>
      <c r="T306" s="23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7" t="s">
        <v>161</v>
      </c>
      <c r="AU306" s="237" t="s">
        <v>90</v>
      </c>
      <c r="AV306" s="13" t="s">
        <v>90</v>
      </c>
      <c r="AW306" s="13" t="s">
        <v>42</v>
      </c>
      <c r="AX306" s="13" t="s">
        <v>81</v>
      </c>
      <c r="AY306" s="237" t="s">
        <v>150</v>
      </c>
    </row>
    <row r="307" s="14" customFormat="1">
      <c r="A307" s="14"/>
      <c r="B307" s="238"/>
      <c r="C307" s="239"/>
      <c r="D307" s="228" t="s">
        <v>161</v>
      </c>
      <c r="E307" s="240" t="s">
        <v>41</v>
      </c>
      <c r="F307" s="241" t="s">
        <v>167</v>
      </c>
      <c r="G307" s="239"/>
      <c r="H307" s="242">
        <v>21</v>
      </c>
      <c r="I307" s="243"/>
      <c r="J307" s="239"/>
      <c r="K307" s="239"/>
      <c r="L307" s="244"/>
      <c r="M307" s="245"/>
      <c r="N307" s="246"/>
      <c r="O307" s="246"/>
      <c r="P307" s="246"/>
      <c r="Q307" s="246"/>
      <c r="R307" s="246"/>
      <c r="S307" s="246"/>
      <c r="T307" s="247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8" t="s">
        <v>161</v>
      </c>
      <c r="AU307" s="248" t="s">
        <v>90</v>
      </c>
      <c r="AV307" s="14" t="s">
        <v>157</v>
      </c>
      <c r="AW307" s="14" t="s">
        <v>42</v>
      </c>
      <c r="AX307" s="14" t="s">
        <v>21</v>
      </c>
      <c r="AY307" s="248" t="s">
        <v>150</v>
      </c>
    </row>
    <row r="308" s="2" customFormat="1" ht="16.5" customHeight="1">
      <c r="A308" s="38"/>
      <c r="B308" s="39"/>
      <c r="C308" s="207" t="s">
        <v>575</v>
      </c>
      <c r="D308" s="207" t="s">
        <v>153</v>
      </c>
      <c r="E308" s="208" t="s">
        <v>1241</v>
      </c>
      <c r="F308" s="209" t="s">
        <v>1242</v>
      </c>
      <c r="G308" s="210" t="s">
        <v>798</v>
      </c>
      <c r="H308" s="211">
        <v>7</v>
      </c>
      <c r="I308" s="212"/>
      <c r="J308" s="213">
        <f>ROUND(I308*H308,2)</f>
        <v>0</v>
      </c>
      <c r="K308" s="214"/>
      <c r="L308" s="44"/>
      <c r="M308" s="215" t="s">
        <v>41</v>
      </c>
      <c r="N308" s="216" t="s">
        <v>52</v>
      </c>
      <c r="O308" s="84"/>
      <c r="P308" s="217">
        <f>O308*H308</f>
        <v>0</v>
      </c>
      <c r="Q308" s="217">
        <v>0</v>
      </c>
      <c r="R308" s="217">
        <f>Q308*H308</f>
        <v>0</v>
      </c>
      <c r="S308" s="217">
        <v>0</v>
      </c>
      <c r="T308" s="218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19" t="s">
        <v>260</v>
      </c>
      <c r="AT308" s="219" t="s">
        <v>153</v>
      </c>
      <c r="AU308" s="219" t="s">
        <v>90</v>
      </c>
      <c r="AY308" s="16" t="s">
        <v>150</v>
      </c>
      <c r="BE308" s="220">
        <f>IF(N308="základní",J308,0)</f>
        <v>0</v>
      </c>
      <c r="BF308" s="220">
        <f>IF(N308="snížená",J308,0)</f>
        <v>0</v>
      </c>
      <c r="BG308" s="220">
        <f>IF(N308="zákl. přenesená",J308,0)</f>
        <v>0</v>
      </c>
      <c r="BH308" s="220">
        <f>IF(N308="sníž. přenesená",J308,0)</f>
        <v>0</v>
      </c>
      <c r="BI308" s="220">
        <f>IF(N308="nulová",J308,0)</f>
        <v>0</v>
      </c>
      <c r="BJ308" s="16" t="s">
        <v>21</v>
      </c>
      <c r="BK308" s="220">
        <f>ROUND(I308*H308,2)</f>
        <v>0</v>
      </c>
      <c r="BL308" s="16" t="s">
        <v>260</v>
      </c>
      <c r="BM308" s="219" t="s">
        <v>1928</v>
      </c>
    </row>
    <row r="309" s="13" customFormat="1">
      <c r="A309" s="13"/>
      <c r="B309" s="226"/>
      <c r="C309" s="227"/>
      <c r="D309" s="228" t="s">
        <v>161</v>
      </c>
      <c r="E309" s="229" t="s">
        <v>41</v>
      </c>
      <c r="F309" s="230" t="s">
        <v>205</v>
      </c>
      <c r="G309" s="227"/>
      <c r="H309" s="231">
        <v>7</v>
      </c>
      <c r="I309" s="232"/>
      <c r="J309" s="227"/>
      <c r="K309" s="227"/>
      <c r="L309" s="233"/>
      <c r="M309" s="234"/>
      <c r="N309" s="235"/>
      <c r="O309" s="235"/>
      <c r="P309" s="235"/>
      <c r="Q309" s="235"/>
      <c r="R309" s="235"/>
      <c r="S309" s="235"/>
      <c r="T309" s="23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7" t="s">
        <v>161</v>
      </c>
      <c r="AU309" s="237" t="s">
        <v>90</v>
      </c>
      <c r="AV309" s="13" t="s">
        <v>90</v>
      </c>
      <c r="AW309" s="13" t="s">
        <v>42</v>
      </c>
      <c r="AX309" s="13" t="s">
        <v>81</v>
      </c>
      <c r="AY309" s="237" t="s">
        <v>150</v>
      </c>
    </row>
    <row r="310" s="14" customFormat="1">
      <c r="A310" s="14"/>
      <c r="B310" s="238"/>
      <c r="C310" s="239"/>
      <c r="D310" s="228" t="s">
        <v>161</v>
      </c>
      <c r="E310" s="240" t="s">
        <v>41</v>
      </c>
      <c r="F310" s="241" t="s">
        <v>167</v>
      </c>
      <c r="G310" s="239"/>
      <c r="H310" s="242">
        <v>7</v>
      </c>
      <c r="I310" s="243"/>
      <c r="J310" s="239"/>
      <c r="K310" s="239"/>
      <c r="L310" s="244"/>
      <c r="M310" s="266"/>
      <c r="N310" s="267"/>
      <c r="O310" s="267"/>
      <c r="P310" s="267"/>
      <c r="Q310" s="267"/>
      <c r="R310" s="267"/>
      <c r="S310" s="267"/>
      <c r="T310" s="26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48" t="s">
        <v>161</v>
      </c>
      <c r="AU310" s="248" t="s">
        <v>90</v>
      </c>
      <c r="AV310" s="14" t="s">
        <v>157</v>
      </c>
      <c r="AW310" s="14" t="s">
        <v>42</v>
      </c>
      <c r="AX310" s="14" t="s">
        <v>21</v>
      </c>
      <c r="AY310" s="248" t="s">
        <v>150</v>
      </c>
    </row>
    <row r="311" s="2" customFormat="1" ht="6.96" customHeight="1">
      <c r="A311" s="38"/>
      <c r="B311" s="59"/>
      <c r="C311" s="60"/>
      <c r="D311" s="60"/>
      <c r="E311" s="60"/>
      <c r="F311" s="60"/>
      <c r="G311" s="60"/>
      <c r="H311" s="60"/>
      <c r="I311" s="60"/>
      <c r="J311" s="60"/>
      <c r="K311" s="60"/>
      <c r="L311" s="44"/>
      <c r="M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</row>
  </sheetData>
  <sheetProtection sheet="1" autoFilter="0" formatColumns="0" formatRows="0" objects="1" scenarios="1" spinCount="100000" saltValue="kayRhrHmcsYjvZ/28slFg3qtmwib7vRNh9fpiQ32duOYhxYUwmmS0rIG871ydg5wv4FA8OKBPNSHMKfMoXEm/Q==" hashValue="VOo8o4pQrktaVsJboNIK+Q43qG4f+p2yNjr62Bi5N0vLK4qoxft9c6vrdZkpVW3hOgUIA88NdG3ZgJHw9U5Kdg==" algorithmName="SHA-512" password="CC35"/>
  <autoFilter ref="C86:K310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122" r:id="rId1" display="https://podminky.urs.cz/item/CS_URS_2021_02/998731101"/>
    <hyperlink ref="F139" r:id="rId2" display="https://podminky.urs.cz/item/CS_URS_2021_02/998732102"/>
    <hyperlink ref="F147" r:id="rId3" display="https://podminky.urs.cz/item/CS_URS_2021_02/733222104"/>
    <hyperlink ref="F151" r:id="rId4" display="https://podminky.urs.cz/item/CS_URS_2021_02/733223105"/>
    <hyperlink ref="F155" r:id="rId5" display="https://podminky.urs.cz/item/CS_URS_2021_02/733223106"/>
    <hyperlink ref="F159" r:id="rId6" display="https://podminky.urs.cz/item/CS_URS_2021_02/733291101"/>
    <hyperlink ref="F175" r:id="rId7" display="https://podminky.urs.cz/item/CS_URS_2021_02/733391101"/>
    <hyperlink ref="F179" r:id="rId8" display="https://podminky.urs.cz/item/CS_URS_2021_02/998733103"/>
    <hyperlink ref="F184" r:id="rId9" display="https://podminky.urs.cz/item/CS_URS_2021_02/734211113"/>
    <hyperlink ref="F212" r:id="rId10" display="https://podminky.urs.cz/item/CS_URS_2021_02/734292716"/>
    <hyperlink ref="F222" r:id="rId11" display="https://podminky.urs.cz/item/CS_URS_2021_02/998734103"/>
    <hyperlink ref="F227" r:id="rId12" display="https://podminky.urs.cz/item/CS_URS_2021_02/735152471"/>
    <hyperlink ref="F231" r:id="rId13" display="https://podminky.urs.cz/item/CS_URS_2021_02/735152553"/>
    <hyperlink ref="F235" r:id="rId14" display="https://podminky.urs.cz/item/CS_URS_2021_02/735152554"/>
    <hyperlink ref="F239" r:id="rId15" display="https://podminky.urs.cz/item/CS_URS_2021_02/735152555"/>
    <hyperlink ref="F243" r:id="rId16" display="https://podminky.urs.cz/item/CS_URS_2021_02/735152556"/>
    <hyperlink ref="F247" r:id="rId17" display="https://podminky.urs.cz/item/CS_URS_2021_02/735152559"/>
    <hyperlink ref="F251" r:id="rId18" display="https://podminky.urs.cz/item/CS_URS_2021_02/735152560"/>
    <hyperlink ref="F255" r:id="rId19" display="https://podminky.urs.cz/item/CS_URS_2021_02/735152571"/>
    <hyperlink ref="F259" r:id="rId20" display="https://podminky.urs.cz/item/CS_URS_2021_02/735152575"/>
    <hyperlink ref="F263" r:id="rId21" display="https://podminky.urs.cz/item/CS_URS_2021_02/735152592"/>
    <hyperlink ref="F267" r:id="rId22" display="https://podminky.urs.cz/item/CS_URS_2021_02/735152593"/>
    <hyperlink ref="F271" r:id="rId23" display="https://podminky.urs.cz/item/CS_URS_2021_02/735152594"/>
    <hyperlink ref="F275" r:id="rId24" display="https://podminky.urs.cz/item/CS_URS_2021_02/735159210"/>
    <hyperlink ref="F279" r:id="rId25" display="https://podminky.urs.cz/item/CS_URS_2021_02/735159230"/>
    <hyperlink ref="F283" r:id="rId26" display="https://podminky.urs.cz/item/CS_URS_2021_02/998735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7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9"/>
      <c r="AT3" s="16" t="s">
        <v>90</v>
      </c>
    </row>
    <row r="4" s="1" customFormat="1" ht="24.96" customHeight="1">
      <c r="B4" s="19"/>
      <c r="D4" s="130" t="s">
        <v>106</v>
      </c>
      <c r="L4" s="19"/>
      <c r="M4" s="131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2" t="s">
        <v>16</v>
      </c>
      <c r="L6" s="19"/>
    </row>
    <row r="7" s="1" customFormat="1" ht="26.25" customHeight="1">
      <c r="B7" s="19"/>
      <c r="E7" s="133" t="str">
        <f>'Rekapitulace stavby'!K6</f>
        <v>Stavební úpravy objektu č.p. 52 ve Vysočanech - ostatní prostory (ÚRS 2021 02)</v>
      </c>
      <c r="F7" s="132"/>
      <c r="G7" s="132"/>
      <c r="H7" s="132"/>
      <c r="L7" s="19"/>
    </row>
    <row r="8" s="2" customFormat="1" ht="12" customHeight="1">
      <c r="A8" s="38"/>
      <c r="B8" s="44"/>
      <c r="C8" s="38"/>
      <c r="D8" s="132" t="s">
        <v>107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1929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21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22</v>
      </c>
      <c r="E12" s="38"/>
      <c r="F12" s="136" t="s">
        <v>23</v>
      </c>
      <c r="G12" s="38"/>
      <c r="H12" s="38"/>
      <c r="I12" s="132" t="s">
        <v>24</v>
      </c>
      <c r="J12" s="137" t="str">
        <f>'Rekapitulace stavby'!AN8</f>
        <v>7. 9. 2020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38" t="s">
        <v>26</v>
      </c>
      <c r="E13" s="38"/>
      <c r="F13" s="139" t="s">
        <v>27</v>
      </c>
      <c r="G13" s="38"/>
      <c r="H13" s="38"/>
      <c r="I13" s="138" t="s">
        <v>28</v>
      </c>
      <c r="J13" s="139" t="s">
        <v>29</v>
      </c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30</v>
      </c>
      <c r="E14" s="38"/>
      <c r="F14" s="38"/>
      <c r="G14" s="38"/>
      <c r="H14" s="38"/>
      <c r="I14" s="132" t="s">
        <v>31</v>
      </c>
      <c r="J14" s="136" t="s">
        <v>32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33</v>
      </c>
      <c r="F15" s="38"/>
      <c r="G15" s="38"/>
      <c r="H15" s="38"/>
      <c r="I15" s="132" t="s">
        <v>34</v>
      </c>
      <c r="J15" s="136" t="s">
        <v>35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36</v>
      </c>
      <c r="E17" s="38"/>
      <c r="F17" s="38"/>
      <c r="G17" s="38"/>
      <c r="H17" s="38"/>
      <c r="I17" s="132" t="s">
        <v>31</v>
      </c>
      <c r="J17" s="32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36"/>
      <c r="G18" s="136"/>
      <c r="H18" s="136"/>
      <c r="I18" s="132" t="s">
        <v>34</v>
      </c>
      <c r="J18" s="32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38</v>
      </c>
      <c r="E20" s="38"/>
      <c r="F20" s="38"/>
      <c r="G20" s="38"/>
      <c r="H20" s="38"/>
      <c r="I20" s="132" t="s">
        <v>31</v>
      </c>
      <c r="J20" s="136" t="s">
        <v>39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40</v>
      </c>
      <c r="F21" s="38"/>
      <c r="G21" s="38"/>
      <c r="H21" s="38"/>
      <c r="I21" s="132" t="s">
        <v>34</v>
      </c>
      <c r="J21" s="136" t="s">
        <v>41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43</v>
      </c>
      <c r="E23" s="38"/>
      <c r="F23" s="38"/>
      <c r="G23" s="38"/>
      <c r="H23" s="38"/>
      <c r="I23" s="132" t="s">
        <v>31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34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45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71.25" customHeight="1">
      <c r="A27" s="140"/>
      <c r="B27" s="141"/>
      <c r="C27" s="140"/>
      <c r="D27" s="140"/>
      <c r="E27" s="142" t="s">
        <v>109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4"/>
      <c r="E29" s="144"/>
      <c r="F29" s="144"/>
      <c r="G29" s="144"/>
      <c r="H29" s="144"/>
      <c r="I29" s="144"/>
      <c r="J29" s="144"/>
      <c r="K29" s="144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5" t="s">
        <v>47</v>
      </c>
      <c r="E30" s="38"/>
      <c r="F30" s="38"/>
      <c r="G30" s="38"/>
      <c r="H30" s="38"/>
      <c r="I30" s="38"/>
      <c r="J30" s="146">
        <f>ROUND(J84,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4"/>
      <c r="E31" s="144"/>
      <c r="F31" s="144"/>
      <c r="G31" s="144"/>
      <c r="H31" s="144"/>
      <c r="I31" s="144"/>
      <c r="J31" s="144"/>
      <c r="K31" s="144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7" t="s">
        <v>49</v>
      </c>
      <c r="G32" s="38"/>
      <c r="H32" s="38"/>
      <c r="I32" s="147" t="s">
        <v>48</v>
      </c>
      <c r="J32" s="147" t="s">
        <v>50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8" t="s">
        <v>51</v>
      </c>
      <c r="E33" s="132" t="s">
        <v>52</v>
      </c>
      <c r="F33" s="149">
        <f>ROUND((SUM(BE84:BE421)),  2)</f>
        <v>0</v>
      </c>
      <c r="G33" s="38"/>
      <c r="H33" s="38"/>
      <c r="I33" s="150">
        <v>0.20999999999999999</v>
      </c>
      <c r="J33" s="149">
        <f>ROUND(((SUM(BE84:BE421))*I33),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53</v>
      </c>
      <c r="F34" s="149">
        <f>ROUND((SUM(BF84:BF421)),  2)</f>
        <v>0</v>
      </c>
      <c r="G34" s="38"/>
      <c r="H34" s="38"/>
      <c r="I34" s="150">
        <v>0.14999999999999999</v>
      </c>
      <c r="J34" s="149">
        <f>ROUND(((SUM(BF84:BF421))*I34),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54</v>
      </c>
      <c r="F35" s="149">
        <f>ROUND((SUM(BG84:BG421)),  2)</f>
        <v>0</v>
      </c>
      <c r="G35" s="38"/>
      <c r="H35" s="38"/>
      <c r="I35" s="150">
        <v>0.20999999999999999</v>
      </c>
      <c r="J35" s="149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55</v>
      </c>
      <c r="F36" s="149">
        <f>ROUND((SUM(BH84:BH421)),  2)</f>
        <v>0</v>
      </c>
      <c r="G36" s="38"/>
      <c r="H36" s="38"/>
      <c r="I36" s="150">
        <v>0.14999999999999999</v>
      </c>
      <c r="J36" s="149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56</v>
      </c>
      <c r="F37" s="149">
        <f>ROUND((SUM(BI84:BI421)),  2)</f>
        <v>0</v>
      </c>
      <c r="G37" s="38"/>
      <c r="H37" s="38"/>
      <c r="I37" s="150">
        <v>0</v>
      </c>
      <c r="J37" s="149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1"/>
      <c r="D39" s="152" t="s">
        <v>57</v>
      </c>
      <c r="E39" s="153"/>
      <c r="F39" s="153"/>
      <c r="G39" s="154" t="s">
        <v>58</v>
      </c>
      <c r="H39" s="155" t="s">
        <v>59</v>
      </c>
      <c r="I39" s="153"/>
      <c r="J39" s="156">
        <f>SUM(J30:J37)</f>
        <v>0</v>
      </c>
      <c r="K39" s="157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2" t="s">
        <v>110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1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26.25" customHeight="1">
      <c r="A48" s="38"/>
      <c r="B48" s="39"/>
      <c r="C48" s="40"/>
      <c r="D48" s="40"/>
      <c r="E48" s="162" t="str">
        <f>E7</f>
        <v>Stavební úpravy objektu č.p. 52 ve Vysočanech - ostatní prostory (ÚRS 2021 02)</v>
      </c>
      <c r="F48" s="31"/>
      <c r="G48" s="31"/>
      <c r="H48" s="31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1" t="s">
        <v>107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2020_27_05 - Zdravotní technika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1" t="s">
        <v>22</v>
      </c>
      <c r="D52" s="40"/>
      <c r="E52" s="40"/>
      <c r="F52" s="26" t="str">
        <f>F12</f>
        <v>Vysočany u Nového Bydžova</v>
      </c>
      <c r="G52" s="40"/>
      <c r="H52" s="40"/>
      <c r="I52" s="31" t="s">
        <v>24</v>
      </c>
      <c r="J52" s="72" t="str">
        <f>IF(J12="","",J12)</f>
        <v>7. 9. 2020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25.65" customHeight="1">
      <c r="A54" s="38"/>
      <c r="B54" s="39"/>
      <c r="C54" s="31" t="s">
        <v>30</v>
      </c>
      <c r="D54" s="40"/>
      <c r="E54" s="40"/>
      <c r="F54" s="26" t="str">
        <f>E15</f>
        <v>Město Nový Bydžov</v>
      </c>
      <c r="G54" s="40"/>
      <c r="H54" s="40"/>
      <c r="I54" s="31" t="s">
        <v>38</v>
      </c>
      <c r="J54" s="36" t="str">
        <f>E21</f>
        <v>SPA - Ing. Václav Hanuš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1" t="s">
        <v>36</v>
      </c>
      <c r="D55" s="40"/>
      <c r="E55" s="40"/>
      <c r="F55" s="26" t="str">
        <f>IF(E18="","",E18)</f>
        <v>Vyplň údaj</v>
      </c>
      <c r="G55" s="40"/>
      <c r="H55" s="40"/>
      <c r="I55" s="31" t="s">
        <v>43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3" t="s">
        <v>111</v>
      </c>
      <c r="D57" s="164"/>
      <c r="E57" s="164"/>
      <c r="F57" s="164"/>
      <c r="G57" s="164"/>
      <c r="H57" s="164"/>
      <c r="I57" s="164"/>
      <c r="J57" s="165" t="s">
        <v>112</v>
      </c>
      <c r="K57" s="164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6" t="s">
        <v>79</v>
      </c>
      <c r="D59" s="40"/>
      <c r="E59" s="40"/>
      <c r="F59" s="40"/>
      <c r="G59" s="40"/>
      <c r="H59" s="40"/>
      <c r="I59" s="40"/>
      <c r="J59" s="102">
        <f>J84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6" t="s">
        <v>113</v>
      </c>
    </row>
    <row r="60" hidden="1" s="9" customFormat="1" ht="24.96" customHeight="1">
      <c r="A60" s="9"/>
      <c r="B60" s="167"/>
      <c r="C60" s="168"/>
      <c r="D60" s="169" t="s">
        <v>123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3"/>
      <c r="C61" s="174"/>
      <c r="D61" s="175" t="s">
        <v>1930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3"/>
      <c r="C62" s="174"/>
      <c r="D62" s="175" t="s">
        <v>1931</v>
      </c>
      <c r="E62" s="176"/>
      <c r="F62" s="176"/>
      <c r="G62" s="176"/>
      <c r="H62" s="176"/>
      <c r="I62" s="176"/>
      <c r="J62" s="177">
        <f>J154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3"/>
      <c r="C63" s="174"/>
      <c r="D63" s="175" t="s">
        <v>1932</v>
      </c>
      <c r="E63" s="176"/>
      <c r="F63" s="176"/>
      <c r="G63" s="176"/>
      <c r="H63" s="176"/>
      <c r="I63" s="176"/>
      <c r="J63" s="177">
        <f>J306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73"/>
      <c r="C64" s="174"/>
      <c r="D64" s="175" t="s">
        <v>1155</v>
      </c>
      <c r="E64" s="176"/>
      <c r="F64" s="176"/>
      <c r="G64" s="176"/>
      <c r="H64" s="176"/>
      <c r="I64" s="176"/>
      <c r="J64" s="177">
        <f>J415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34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hidden="1"/>
    <row r="68" hidden="1"/>
    <row r="69" hidden="1"/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2" t="s">
        <v>135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1" t="s">
        <v>16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6.25" customHeight="1">
      <c r="A74" s="38"/>
      <c r="B74" s="39"/>
      <c r="C74" s="40"/>
      <c r="D74" s="40"/>
      <c r="E74" s="162" t="str">
        <f>E7</f>
        <v>Stavební úpravy objektu č.p. 52 ve Vysočanech - ostatní prostory (ÚRS 2021 02)</v>
      </c>
      <c r="F74" s="31"/>
      <c r="G74" s="31"/>
      <c r="H74" s="31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1" t="s">
        <v>107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69" t="str">
        <f>E9</f>
        <v>2020_27_05 - Zdravotní technika</v>
      </c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1" t="s">
        <v>22</v>
      </c>
      <c r="D78" s="40"/>
      <c r="E78" s="40"/>
      <c r="F78" s="26" t="str">
        <f>F12</f>
        <v>Vysočany u Nového Bydžova</v>
      </c>
      <c r="G78" s="40"/>
      <c r="H78" s="40"/>
      <c r="I78" s="31" t="s">
        <v>24</v>
      </c>
      <c r="J78" s="72" t="str">
        <f>IF(J12="","",J12)</f>
        <v>7. 9. 2020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25.65" customHeight="1">
      <c r="A80" s="38"/>
      <c r="B80" s="39"/>
      <c r="C80" s="31" t="s">
        <v>30</v>
      </c>
      <c r="D80" s="40"/>
      <c r="E80" s="40"/>
      <c r="F80" s="26" t="str">
        <f>E15</f>
        <v>Město Nový Bydžov</v>
      </c>
      <c r="G80" s="40"/>
      <c r="H80" s="40"/>
      <c r="I80" s="31" t="s">
        <v>38</v>
      </c>
      <c r="J80" s="36" t="str">
        <f>E21</f>
        <v>SPA - Ing. Václav Hanuš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5.15" customHeight="1">
      <c r="A81" s="38"/>
      <c r="B81" s="39"/>
      <c r="C81" s="31" t="s">
        <v>36</v>
      </c>
      <c r="D81" s="40"/>
      <c r="E81" s="40"/>
      <c r="F81" s="26" t="str">
        <f>IF(E18="","",E18)</f>
        <v>Vyplň údaj</v>
      </c>
      <c r="G81" s="40"/>
      <c r="H81" s="40"/>
      <c r="I81" s="31" t="s">
        <v>43</v>
      </c>
      <c r="J81" s="36" t="str">
        <f>E24</f>
        <v xml:space="preserve"> 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0.32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11" customFormat="1" ht="29.28" customHeight="1">
      <c r="A83" s="179"/>
      <c r="B83" s="180"/>
      <c r="C83" s="181" t="s">
        <v>136</v>
      </c>
      <c r="D83" s="182" t="s">
        <v>66</v>
      </c>
      <c r="E83" s="182" t="s">
        <v>62</v>
      </c>
      <c r="F83" s="182" t="s">
        <v>63</v>
      </c>
      <c r="G83" s="182" t="s">
        <v>137</v>
      </c>
      <c r="H83" s="182" t="s">
        <v>138</v>
      </c>
      <c r="I83" s="182" t="s">
        <v>139</v>
      </c>
      <c r="J83" s="183" t="s">
        <v>112</v>
      </c>
      <c r="K83" s="184" t="s">
        <v>140</v>
      </c>
      <c r="L83" s="185"/>
      <c r="M83" s="92" t="s">
        <v>41</v>
      </c>
      <c r="N83" s="93" t="s">
        <v>51</v>
      </c>
      <c r="O83" s="93" t="s">
        <v>141</v>
      </c>
      <c r="P83" s="93" t="s">
        <v>142</v>
      </c>
      <c r="Q83" s="93" t="s">
        <v>143</v>
      </c>
      <c r="R83" s="93" t="s">
        <v>144</v>
      </c>
      <c r="S83" s="93" t="s">
        <v>145</v>
      </c>
      <c r="T83" s="94" t="s">
        <v>146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38"/>
      <c r="B84" s="39"/>
      <c r="C84" s="99" t="s">
        <v>147</v>
      </c>
      <c r="D84" s="40"/>
      <c r="E84" s="40"/>
      <c r="F84" s="40"/>
      <c r="G84" s="40"/>
      <c r="H84" s="40"/>
      <c r="I84" s="40"/>
      <c r="J84" s="186">
        <f>BK84</f>
        <v>0</v>
      </c>
      <c r="K84" s="40"/>
      <c r="L84" s="44"/>
      <c r="M84" s="95"/>
      <c r="N84" s="187"/>
      <c r="O84" s="96"/>
      <c r="P84" s="188">
        <f>P85</f>
        <v>0</v>
      </c>
      <c r="Q84" s="96"/>
      <c r="R84" s="188">
        <f>R85</f>
        <v>0.8335999999999999</v>
      </c>
      <c r="S84" s="96"/>
      <c r="T84" s="189">
        <f>T85</f>
        <v>0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T84" s="16" t="s">
        <v>80</v>
      </c>
      <c r="AU84" s="16" t="s">
        <v>113</v>
      </c>
      <c r="BK84" s="190">
        <f>BK85</f>
        <v>0</v>
      </c>
    </row>
    <row r="85" s="12" customFormat="1" ht="25.92" customHeight="1">
      <c r="A85" s="12"/>
      <c r="B85" s="191"/>
      <c r="C85" s="192"/>
      <c r="D85" s="193" t="s">
        <v>80</v>
      </c>
      <c r="E85" s="194" t="s">
        <v>810</v>
      </c>
      <c r="F85" s="194" t="s">
        <v>811</v>
      </c>
      <c r="G85" s="192"/>
      <c r="H85" s="192"/>
      <c r="I85" s="195"/>
      <c r="J85" s="196">
        <f>BK85</f>
        <v>0</v>
      </c>
      <c r="K85" s="192"/>
      <c r="L85" s="197"/>
      <c r="M85" s="198"/>
      <c r="N85" s="199"/>
      <c r="O85" s="199"/>
      <c r="P85" s="200">
        <f>P86+P154+P306+P415</f>
        <v>0</v>
      </c>
      <c r="Q85" s="199"/>
      <c r="R85" s="200">
        <f>R86+R154+R306+R415</f>
        <v>0.8335999999999999</v>
      </c>
      <c r="S85" s="199"/>
      <c r="T85" s="201">
        <f>T86+T154+T306+T415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90</v>
      </c>
      <c r="AT85" s="203" t="s">
        <v>80</v>
      </c>
      <c r="AU85" s="203" t="s">
        <v>81</v>
      </c>
      <c r="AY85" s="202" t="s">
        <v>150</v>
      </c>
      <c r="BK85" s="204">
        <f>BK86+BK154+BK306+BK415</f>
        <v>0</v>
      </c>
    </row>
    <row r="86" s="12" customFormat="1" ht="22.8" customHeight="1">
      <c r="A86" s="12"/>
      <c r="B86" s="191"/>
      <c r="C86" s="192"/>
      <c r="D86" s="193" t="s">
        <v>80</v>
      </c>
      <c r="E86" s="205" t="s">
        <v>1933</v>
      </c>
      <c r="F86" s="205" t="s">
        <v>1934</v>
      </c>
      <c r="G86" s="192"/>
      <c r="H86" s="192"/>
      <c r="I86" s="195"/>
      <c r="J86" s="206">
        <f>BK86</f>
        <v>0</v>
      </c>
      <c r="K86" s="192"/>
      <c r="L86" s="197"/>
      <c r="M86" s="198"/>
      <c r="N86" s="199"/>
      <c r="O86" s="199"/>
      <c r="P86" s="200">
        <f>SUM(P87:P153)</f>
        <v>0</v>
      </c>
      <c r="Q86" s="199"/>
      <c r="R86" s="200">
        <f>SUM(R87:R153)</f>
        <v>0.7310399999999998</v>
      </c>
      <c r="S86" s="199"/>
      <c r="T86" s="201">
        <f>SUM(T87:T153)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90</v>
      </c>
      <c r="AT86" s="203" t="s">
        <v>80</v>
      </c>
      <c r="AU86" s="203" t="s">
        <v>21</v>
      </c>
      <c r="AY86" s="202" t="s">
        <v>150</v>
      </c>
      <c r="BK86" s="204">
        <f>SUM(BK87:BK153)</f>
        <v>0</v>
      </c>
    </row>
    <row r="87" s="2" customFormat="1" ht="21.75" customHeight="1">
      <c r="A87" s="38"/>
      <c r="B87" s="39"/>
      <c r="C87" s="207" t="s">
        <v>21</v>
      </c>
      <c r="D87" s="207" t="s">
        <v>153</v>
      </c>
      <c r="E87" s="208" t="s">
        <v>1935</v>
      </c>
      <c r="F87" s="209" t="s">
        <v>1936</v>
      </c>
      <c r="G87" s="210" t="s">
        <v>182</v>
      </c>
      <c r="H87" s="211">
        <v>6</v>
      </c>
      <c r="I87" s="212"/>
      <c r="J87" s="213">
        <f>ROUND(I87*H87,2)</f>
        <v>0</v>
      </c>
      <c r="K87" s="214"/>
      <c r="L87" s="44"/>
      <c r="M87" s="215" t="s">
        <v>41</v>
      </c>
      <c r="N87" s="216" t="s">
        <v>52</v>
      </c>
      <c r="O87" s="84"/>
      <c r="P87" s="217">
        <f>O87*H87</f>
        <v>0</v>
      </c>
      <c r="Q87" s="217">
        <v>0.00142</v>
      </c>
      <c r="R87" s="217">
        <f>Q87*H87</f>
        <v>0.0085199999999999998</v>
      </c>
      <c r="S87" s="217">
        <v>0</v>
      </c>
      <c r="T87" s="218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19" t="s">
        <v>260</v>
      </c>
      <c r="AT87" s="219" t="s">
        <v>153</v>
      </c>
      <c r="AU87" s="219" t="s">
        <v>90</v>
      </c>
      <c r="AY87" s="16" t="s">
        <v>150</v>
      </c>
      <c r="BE87" s="220">
        <f>IF(N87="základní",J87,0)</f>
        <v>0</v>
      </c>
      <c r="BF87" s="220">
        <f>IF(N87="snížená",J87,0)</f>
        <v>0</v>
      </c>
      <c r="BG87" s="220">
        <f>IF(N87="zákl. přenesená",J87,0)</f>
        <v>0</v>
      </c>
      <c r="BH87" s="220">
        <f>IF(N87="sníž. přenesená",J87,0)</f>
        <v>0</v>
      </c>
      <c r="BI87" s="220">
        <f>IF(N87="nulová",J87,0)</f>
        <v>0</v>
      </c>
      <c r="BJ87" s="16" t="s">
        <v>21</v>
      </c>
      <c r="BK87" s="220">
        <f>ROUND(I87*H87,2)</f>
        <v>0</v>
      </c>
      <c r="BL87" s="16" t="s">
        <v>260</v>
      </c>
      <c r="BM87" s="219" t="s">
        <v>1937</v>
      </c>
    </row>
    <row r="88" s="2" customFormat="1">
      <c r="A88" s="38"/>
      <c r="B88" s="39"/>
      <c r="C88" s="40"/>
      <c r="D88" s="221" t="s">
        <v>159</v>
      </c>
      <c r="E88" s="40"/>
      <c r="F88" s="222" t="s">
        <v>1938</v>
      </c>
      <c r="G88" s="40"/>
      <c r="H88" s="40"/>
      <c r="I88" s="223"/>
      <c r="J88" s="40"/>
      <c r="K88" s="40"/>
      <c r="L88" s="44"/>
      <c r="M88" s="224"/>
      <c r="N88" s="225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6" t="s">
        <v>159</v>
      </c>
      <c r="AU88" s="16" t="s">
        <v>90</v>
      </c>
    </row>
    <row r="89" s="13" customFormat="1">
      <c r="A89" s="13"/>
      <c r="B89" s="226"/>
      <c r="C89" s="227"/>
      <c r="D89" s="228" t="s">
        <v>161</v>
      </c>
      <c r="E89" s="229" t="s">
        <v>41</v>
      </c>
      <c r="F89" s="230" t="s">
        <v>198</v>
      </c>
      <c r="G89" s="227"/>
      <c r="H89" s="231">
        <v>6</v>
      </c>
      <c r="I89" s="232"/>
      <c r="J89" s="227"/>
      <c r="K89" s="227"/>
      <c r="L89" s="233"/>
      <c r="M89" s="234"/>
      <c r="N89" s="235"/>
      <c r="O89" s="235"/>
      <c r="P89" s="235"/>
      <c r="Q89" s="235"/>
      <c r="R89" s="235"/>
      <c r="S89" s="235"/>
      <c r="T89" s="236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37" t="s">
        <v>161</v>
      </c>
      <c r="AU89" s="237" t="s">
        <v>90</v>
      </c>
      <c r="AV89" s="13" t="s">
        <v>90</v>
      </c>
      <c r="AW89" s="13" t="s">
        <v>42</v>
      </c>
      <c r="AX89" s="13" t="s">
        <v>81</v>
      </c>
      <c r="AY89" s="237" t="s">
        <v>150</v>
      </c>
    </row>
    <row r="90" s="14" customFormat="1">
      <c r="A90" s="14"/>
      <c r="B90" s="238"/>
      <c r="C90" s="239"/>
      <c r="D90" s="228" t="s">
        <v>161</v>
      </c>
      <c r="E90" s="240" t="s">
        <v>41</v>
      </c>
      <c r="F90" s="241" t="s">
        <v>167</v>
      </c>
      <c r="G90" s="239"/>
      <c r="H90" s="242">
        <v>6</v>
      </c>
      <c r="I90" s="243"/>
      <c r="J90" s="239"/>
      <c r="K90" s="239"/>
      <c r="L90" s="244"/>
      <c r="M90" s="245"/>
      <c r="N90" s="246"/>
      <c r="O90" s="246"/>
      <c r="P90" s="246"/>
      <c r="Q90" s="246"/>
      <c r="R90" s="246"/>
      <c r="S90" s="246"/>
      <c r="T90" s="247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8" t="s">
        <v>161</v>
      </c>
      <c r="AU90" s="248" t="s">
        <v>90</v>
      </c>
      <c r="AV90" s="14" t="s">
        <v>157</v>
      </c>
      <c r="AW90" s="14" t="s">
        <v>42</v>
      </c>
      <c r="AX90" s="14" t="s">
        <v>21</v>
      </c>
      <c r="AY90" s="248" t="s">
        <v>150</v>
      </c>
    </row>
    <row r="91" s="2" customFormat="1" ht="21.75" customHeight="1">
      <c r="A91" s="38"/>
      <c r="B91" s="39"/>
      <c r="C91" s="207" t="s">
        <v>90</v>
      </c>
      <c r="D91" s="207" t="s">
        <v>153</v>
      </c>
      <c r="E91" s="208" t="s">
        <v>1939</v>
      </c>
      <c r="F91" s="209" t="s">
        <v>1940</v>
      </c>
      <c r="G91" s="210" t="s">
        <v>182</v>
      </c>
      <c r="H91" s="211">
        <v>22</v>
      </c>
      <c r="I91" s="212"/>
      <c r="J91" s="213">
        <f>ROUND(I91*H91,2)</f>
        <v>0</v>
      </c>
      <c r="K91" s="214"/>
      <c r="L91" s="44"/>
      <c r="M91" s="215" t="s">
        <v>41</v>
      </c>
      <c r="N91" s="216" t="s">
        <v>52</v>
      </c>
      <c r="O91" s="84"/>
      <c r="P91" s="217">
        <f>O91*H91</f>
        <v>0</v>
      </c>
      <c r="Q91" s="217">
        <v>0.0074400000000000004</v>
      </c>
      <c r="R91" s="217">
        <f>Q91*H91</f>
        <v>0.16368000000000002</v>
      </c>
      <c r="S91" s="217">
        <v>0</v>
      </c>
      <c r="T91" s="218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9" t="s">
        <v>260</v>
      </c>
      <c r="AT91" s="219" t="s">
        <v>153</v>
      </c>
      <c r="AU91" s="219" t="s">
        <v>90</v>
      </c>
      <c r="AY91" s="16" t="s">
        <v>150</v>
      </c>
      <c r="BE91" s="220">
        <f>IF(N91="základní",J91,0)</f>
        <v>0</v>
      </c>
      <c r="BF91" s="220">
        <f>IF(N91="snížená",J91,0)</f>
        <v>0</v>
      </c>
      <c r="BG91" s="220">
        <f>IF(N91="zákl. přenesená",J91,0)</f>
        <v>0</v>
      </c>
      <c r="BH91" s="220">
        <f>IF(N91="sníž. přenesená",J91,0)</f>
        <v>0</v>
      </c>
      <c r="BI91" s="220">
        <f>IF(N91="nulová",J91,0)</f>
        <v>0</v>
      </c>
      <c r="BJ91" s="16" t="s">
        <v>21</v>
      </c>
      <c r="BK91" s="220">
        <f>ROUND(I91*H91,2)</f>
        <v>0</v>
      </c>
      <c r="BL91" s="16" t="s">
        <v>260</v>
      </c>
      <c r="BM91" s="219" t="s">
        <v>1941</v>
      </c>
    </row>
    <row r="92" s="2" customFormat="1">
      <c r="A92" s="38"/>
      <c r="B92" s="39"/>
      <c r="C92" s="40"/>
      <c r="D92" s="221" t="s">
        <v>159</v>
      </c>
      <c r="E92" s="40"/>
      <c r="F92" s="222" t="s">
        <v>1942</v>
      </c>
      <c r="G92" s="40"/>
      <c r="H92" s="40"/>
      <c r="I92" s="223"/>
      <c r="J92" s="40"/>
      <c r="K92" s="40"/>
      <c r="L92" s="44"/>
      <c r="M92" s="224"/>
      <c r="N92" s="225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6" t="s">
        <v>159</v>
      </c>
      <c r="AU92" s="16" t="s">
        <v>90</v>
      </c>
    </row>
    <row r="93" s="13" customFormat="1">
      <c r="A93" s="13"/>
      <c r="B93" s="226"/>
      <c r="C93" s="227"/>
      <c r="D93" s="228" t="s">
        <v>161</v>
      </c>
      <c r="E93" s="229" t="s">
        <v>41</v>
      </c>
      <c r="F93" s="230" t="s">
        <v>318</v>
      </c>
      <c r="G93" s="227"/>
      <c r="H93" s="231">
        <v>22</v>
      </c>
      <c r="I93" s="232"/>
      <c r="J93" s="227"/>
      <c r="K93" s="227"/>
      <c r="L93" s="233"/>
      <c r="M93" s="234"/>
      <c r="N93" s="235"/>
      <c r="O93" s="235"/>
      <c r="P93" s="235"/>
      <c r="Q93" s="235"/>
      <c r="R93" s="235"/>
      <c r="S93" s="235"/>
      <c r="T93" s="23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7" t="s">
        <v>161</v>
      </c>
      <c r="AU93" s="237" t="s">
        <v>90</v>
      </c>
      <c r="AV93" s="13" t="s">
        <v>90</v>
      </c>
      <c r="AW93" s="13" t="s">
        <v>42</v>
      </c>
      <c r="AX93" s="13" t="s">
        <v>81</v>
      </c>
      <c r="AY93" s="237" t="s">
        <v>150</v>
      </c>
    </row>
    <row r="94" s="14" customFormat="1">
      <c r="A94" s="14"/>
      <c r="B94" s="238"/>
      <c r="C94" s="239"/>
      <c r="D94" s="228" t="s">
        <v>161</v>
      </c>
      <c r="E94" s="240" t="s">
        <v>41</v>
      </c>
      <c r="F94" s="241" t="s">
        <v>167</v>
      </c>
      <c r="G94" s="239"/>
      <c r="H94" s="242">
        <v>22</v>
      </c>
      <c r="I94" s="243"/>
      <c r="J94" s="239"/>
      <c r="K94" s="239"/>
      <c r="L94" s="244"/>
      <c r="M94" s="245"/>
      <c r="N94" s="246"/>
      <c r="O94" s="246"/>
      <c r="P94" s="246"/>
      <c r="Q94" s="246"/>
      <c r="R94" s="246"/>
      <c r="S94" s="246"/>
      <c r="T94" s="247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8" t="s">
        <v>161</v>
      </c>
      <c r="AU94" s="248" t="s">
        <v>90</v>
      </c>
      <c r="AV94" s="14" t="s">
        <v>157</v>
      </c>
      <c r="AW94" s="14" t="s">
        <v>42</v>
      </c>
      <c r="AX94" s="14" t="s">
        <v>21</v>
      </c>
      <c r="AY94" s="248" t="s">
        <v>150</v>
      </c>
    </row>
    <row r="95" s="2" customFormat="1" ht="21.75" customHeight="1">
      <c r="A95" s="38"/>
      <c r="B95" s="39"/>
      <c r="C95" s="207" t="s">
        <v>174</v>
      </c>
      <c r="D95" s="207" t="s">
        <v>153</v>
      </c>
      <c r="E95" s="208" t="s">
        <v>1943</v>
      </c>
      <c r="F95" s="209" t="s">
        <v>1944</v>
      </c>
      <c r="G95" s="210" t="s">
        <v>182</v>
      </c>
      <c r="H95" s="211">
        <v>30</v>
      </c>
      <c r="I95" s="212"/>
      <c r="J95" s="213">
        <f>ROUND(I95*H95,2)</f>
        <v>0</v>
      </c>
      <c r="K95" s="214"/>
      <c r="L95" s="44"/>
      <c r="M95" s="215" t="s">
        <v>41</v>
      </c>
      <c r="N95" s="216" t="s">
        <v>52</v>
      </c>
      <c r="O95" s="84"/>
      <c r="P95" s="217">
        <f>O95*H95</f>
        <v>0</v>
      </c>
      <c r="Q95" s="217">
        <v>0.012319999999999999</v>
      </c>
      <c r="R95" s="217">
        <f>Q95*H95</f>
        <v>0.36959999999999998</v>
      </c>
      <c r="S95" s="217">
        <v>0</v>
      </c>
      <c r="T95" s="218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9" t="s">
        <v>260</v>
      </c>
      <c r="AT95" s="219" t="s">
        <v>153</v>
      </c>
      <c r="AU95" s="219" t="s">
        <v>90</v>
      </c>
      <c r="AY95" s="16" t="s">
        <v>150</v>
      </c>
      <c r="BE95" s="220">
        <f>IF(N95="základní",J95,0)</f>
        <v>0</v>
      </c>
      <c r="BF95" s="220">
        <f>IF(N95="snížená",J95,0)</f>
        <v>0</v>
      </c>
      <c r="BG95" s="220">
        <f>IF(N95="zákl. přenesená",J95,0)</f>
        <v>0</v>
      </c>
      <c r="BH95" s="220">
        <f>IF(N95="sníž. přenesená",J95,0)</f>
        <v>0</v>
      </c>
      <c r="BI95" s="220">
        <f>IF(N95="nulová",J95,0)</f>
        <v>0</v>
      </c>
      <c r="BJ95" s="16" t="s">
        <v>21</v>
      </c>
      <c r="BK95" s="220">
        <f>ROUND(I95*H95,2)</f>
        <v>0</v>
      </c>
      <c r="BL95" s="16" t="s">
        <v>260</v>
      </c>
      <c r="BM95" s="219" t="s">
        <v>1945</v>
      </c>
    </row>
    <row r="96" s="2" customFormat="1">
      <c r="A96" s="38"/>
      <c r="B96" s="39"/>
      <c r="C96" s="40"/>
      <c r="D96" s="221" t="s">
        <v>159</v>
      </c>
      <c r="E96" s="40"/>
      <c r="F96" s="222" t="s">
        <v>1946</v>
      </c>
      <c r="G96" s="40"/>
      <c r="H96" s="40"/>
      <c r="I96" s="223"/>
      <c r="J96" s="40"/>
      <c r="K96" s="40"/>
      <c r="L96" s="44"/>
      <c r="M96" s="224"/>
      <c r="N96" s="225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6" t="s">
        <v>159</v>
      </c>
      <c r="AU96" s="16" t="s">
        <v>90</v>
      </c>
    </row>
    <row r="97" s="13" customFormat="1">
      <c r="A97" s="13"/>
      <c r="B97" s="226"/>
      <c r="C97" s="227"/>
      <c r="D97" s="228" t="s">
        <v>161</v>
      </c>
      <c r="E97" s="229" t="s">
        <v>41</v>
      </c>
      <c r="F97" s="230" t="s">
        <v>374</v>
      </c>
      <c r="G97" s="227"/>
      <c r="H97" s="231">
        <v>30</v>
      </c>
      <c r="I97" s="232"/>
      <c r="J97" s="227"/>
      <c r="K97" s="227"/>
      <c r="L97" s="233"/>
      <c r="M97" s="234"/>
      <c r="N97" s="235"/>
      <c r="O97" s="235"/>
      <c r="P97" s="235"/>
      <c r="Q97" s="235"/>
      <c r="R97" s="235"/>
      <c r="S97" s="235"/>
      <c r="T97" s="23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7" t="s">
        <v>161</v>
      </c>
      <c r="AU97" s="237" t="s">
        <v>90</v>
      </c>
      <c r="AV97" s="13" t="s">
        <v>90</v>
      </c>
      <c r="AW97" s="13" t="s">
        <v>42</v>
      </c>
      <c r="AX97" s="13" t="s">
        <v>81</v>
      </c>
      <c r="AY97" s="237" t="s">
        <v>150</v>
      </c>
    </row>
    <row r="98" s="14" customFormat="1">
      <c r="A98" s="14"/>
      <c r="B98" s="238"/>
      <c r="C98" s="239"/>
      <c r="D98" s="228" t="s">
        <v>161</v>
      </c>
      <c r="E98" s="240" t="s">
        <v>41</v>
      </c>
      <c r="F98" s="241" t="s">
        <v>167</v>
      </c>
      <c r="G98" s="239"/>
      <c r="H98" s="242">
        <v>30</v>
      </c>
      <c r="I98" s="243"/>
      <c r="J98" s="239"/>
      <c r="K98" s="239"/>
      <c r="L98" s="244"/>
      <c r="M98" s="245"/>
      <c r="N98" s="246"/>
      <c r="O98" s="246"/>
      <c r="P98" s="246"/>
      <c r="Q98" s="246"/>
      <c r="R98" s="246"/>
      <c r="S98" s="246"/>
      <c r="T98" s="247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8" t="s">
        <v>161</v>
      </c>
      <c r="AU98" s="248" t="s">
        <v>90</v>
      </c>
      <c r="AV98" s="14" t="s">
        <v>157</v>
      </c>
      <c r="AW98" s="14" t="s">
        <v>42</v>
      </c>
      <c r="AX98" s="14" t="s">
        <v>21</v>
      </c>
      <c r="AY98" s="248" t="s">
        <v>150</v>
      </c>
    </row>
    <row r="99" s="2" customFormat="1" ht="16.5" customHeight="1">
      <c r="A99" s="38"/>
      <c r="B99" s="39"/>
      <c r="C99" s="207" t="s">
        <v>157</v>
      </c>
      <c r="D99" s="207" t="s">
        <v>153</v>
      </c>
      <c r="E99" s="208" t="s">
        <v>1947</v>
      </c>
      <c r="F99" s="209" t="s">
        <v>1948</v>
      </c>
      <c r="G99" s="210" t="s">
        <v>182</v>
      </c>
      <c r="H99" s="211">
        <v>6</v>
      </c>
      <c r="I99" s="212"/>
      <c r="J99" s="213">
        <f>ROUND(I99*H99,2)</f>
        <v>0</v>
      </c>
      <c r="K99" s="214"/>
      <c r="L99" s="44"/>
      <c r="M99" s="215" t="s">
        <v>41</v>
      </c>
      <c r="N99" s="216" t="s">
        <v>52</v>
      </c>
      <c r="O99" s="84"/>
      <c r="P99" s="217">
        <f>O99*H99</f>
        <v>0</v>
      </c>
      <c r="Q99" s="217">
        <v>0.00040999999999999999</v>
      </c>
      <c r="R99" s="217">
        <f>Q99*H99</f>
        <v>0.0024599999999999999</v>
      </c>
      <c r="S99" s="217">
        <v>0</v>
      </c>
      <c r="T99" s="218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9" t="s">
        <v>260</v>
      </c>
      <c r="AT99" s="219" t="s">
        <v>153</v>
      </c>
      <c r="AU99" s="219" t="s">
        <v>90</v>
      </c>
      <c r="AY99" s="16" t="s">
        <v>150</v>
      </c>
      <c r="BE99" s="220">
        <f>IF(N99="základní",J99,0)</f>
        <v>0</v>
      </c>
      <c r="BF99" s="220">
        <f>IF(N99="snížená",J99,0)</f>
        <v>0</v>
      </c>
      <c r="BG99" s="220">
        <f>IF(N99="zákl. přenesená",J99,0)</f>
        <v>0</v>
      </c>
      <c r="BH99" s="220">
        <f>IF(N99="sníž. přenesená",J99,0)</f>
        <v>0</v>
      </c>
      <c r="BI99" s="220">
        <f>IF(N99="nulová",J99,0)</f>
        <v>0</v>
      </c>
      <c r="BJ99" s="16" t="s">
        <v>21</v>
      </c>
      <c r="BK99" s="220">
        <f>ROUND(I99*H99,2)</f>
        <v>0</v>
      </c>
      <c r="BL99" s="16" t="s">
        <v>260</v>
      </c>
      <c r="BM99" s="219" t="s">
        <v>1949</v>
      </c>
    </row>
    <row r="100" s="2" customFormat="1">
      <c r="A100" s="38"/>
      <c r="B100" s="39"/>
      <c r="C100" s="40"/>
      <c r="D100" s="221" t="s">
        <v>159</v>
      </c>
      <c r="E100" s="40"/>
      <c r="F100" s="222" t="s">
        <v>1950</v>
      </c>
      <c r="G100" s="40"/>
      <c r="H100" s="40"/>
      <c r="I100" s="223"/>
      <c r="J100" s="40"/>
      <c r="K100" s="40"/>
      <c r="L100" s="44"/>
      <c r="M100" s="224"/>
      <c r="N100" s="225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6" t="s">
        <v>159</v>
      </c>
      <c r="AU100" s="16" t="s">
        <v>90</v>
      </c>
    </row>
    <row r="101" s="13" customFormat="1">
      <c r="A101" s="13"/>
      <c r="B101" s="226"/>
      <c r="C101" s="227"/>
      <c r="D101" s="228" t="s">
        <v>161</v>
      </c>
      <c r="E101" s="229" t="s">
        <v>41</v>
      </c>
      <c r="F101" s="230" t="s">
        <v>198</v>
      </c>
      <c r="G101" s="227"/>
      <c r="H101" s="231">
        <v>6</v>
      </c>
      <c r="I101" s="232"/>
      <c r="J101" s="227"/>
      <c r="K101" s="227"/>
      <c r="L101" s="233"/>
      <c r="M101" s="234"/>
      <c r="N101" s="235"/>
      <c r="O101" s="235"/>
      <c r="P101" s="235"/>
      <c r="Q101" s="235"/>
      <c r="R101" s="235"/>
      <c r="S101" s="235"/>
      <c r="T101" s="23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7" t="s">
        <v>161</v>
      </c>
      <c r="AU101" s="237" t="s">
        <v>90</v>
      </c>
      <c r="AV101" s="13" t="s">
        <v>90</v>
      </c>
      <c r="AW101" s="13" t="s">
        <v>42</v>
      </c>
      <c r="AX101" s="13" t="s">
        <v>81</v>
      </c>
      <c r="AY101" s="237" t="s">
        <v>150</v>
      </c>
    </row>
    <row r="102" s="14" customFormat="1">
      <c r="A102" s="14"/>
      <c r="B102" s="238"/>
      <c r="C102" s="239"/>
      <c r="D102" s="228" t="s">
        <v>161</v>
      </c>
      <c r="E102" s="240" t="s">
        <v>41</v>
      </c>
      <c r="F102" s="241" t="s">
        <v>167</v>
      </c>
      <c r="G102" s="239"/>
      <c r="H102" s="242">
        <v>6</v>
      </c>
      <c r="I102" s="243"/>
      <c r="J102" s="239"/>
      <c r="K102" s="239"/>
      <c r="L102" s="244"/>
      <c r="M102" s="245"/>
      <c r="N102" s="246"/>
      <c r="O102" s="246"/>
      <c r="P102" s="246"/>
      <c r="Q102" s="246"/>
      <c r="R102" s="246"/>
      <c r="S102" s="246"/>
      <c r="T102" s="247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8" t="s">
        <v>161</v>
      </c>
      <c r="AU102" s="248" t="s">
        <v>90</v>
      </c>
      <c r="AV102" s="14" t="s">
        <v>157</v>
      </c>
      <c r="AW102" s="14" t="s">
        <v>42</v>
      </c>
      <c r="AX102" s="14" t="s">
        <v>21</v>
      </c>
      <c r="AY102" s="248" t="s">
        <v>150</v>
      </c>
    </row>
    <row r="103" s="2" customFormat="1" ht="16.5" customHeight="1">
      <c r="A103" s="38"/>
      <c r="B103" s="39"/>
      <c r="C103" s="207" t="s">
        <v>186</v>
      </c>
      <c r="D103" s="207" t="s">
        <v>153</v>
      </c>
      <c r="E103" s="208" t="s">
        <v>1951</v>
      </c>
      <c r="F103" s="209" t="s">
        <v>1952</v>
      </c>
      <c r="G103" s="210" t="s">
        <v>182</v>
      </c>
      <c r="H103" s="211">
        <v>20</v>
      </c>
      <c r="I103" s="212"/>
      <c r="J103" s="213">
        <f>ROUND(I103*H103,2)</f>
        <v>0</v>
      </c>
      <c r="K103" s="214"/>
      <c r="L103" s="44"/>
      <c r="M103" s="215" t="s">
        <v>41</v>
      </c>
      <c r="N103" s="216" t="s">
        <v>52</v>
      </c>
      <c r="O103" s="84"/>
      <c r="P103" s="217">
        <f>O103*H103</f>
        <v>0</v>
      </c>
      <c r="Q103" s="217">
        <v>0.00048000000000000001</v>
      </c>
      <c r="R103" s="217">
        <f>Q103*H103</f>
        <v>0.0096000000000000009</v>
      </c>
      <c r="S103" s="217">
        <v>0</v>
      </c>
      <c r="T103" s="218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9" t="s">
        <v>260</v>
      </c>
      <c r="AT103" s="219" t="s">
        <v>153</v>
      </c>
      <c r="AU103" s="219" t="s">
        <v>90</v>
      </c>
      <c r="AY103" s="16" t="s">
        <v>150</v>
      </c>
      <c r="BE103" s="220">
        <f>IF(N103="základní",J103,0)</f>
        <v>0</v>
      </c>
      <c r="BF103" s="220">
        <f>IF(N103="snížená",J103,0)</f>
        <v>0</v>
      </c>
      <c r="BG103" s="220">
        <f>IF(N103="zákl. přenesená",J103,0)</f>
        <v>0</v>
      </c>
      <c r="BH103" s="220">
        <f>IF(N103="sníž. přenesená",J103,0)</f>
        <v>0</v>
      </c>
      <c r="BI103" s="220">
        <f>IF(N103="nulová",J103,0)</f>
        <v>0</v>
      </c>
      <c r="BJ103" s="16" t="s">
        <v>21</v>
      </c>
      <c r="BK103" s="220">
        <f>ROUND(I103*H103,2)</f>
        <v>0</v>
      </c>
      <c r="BL103" s="16" t="s">
        <v>260</v>
      </c>
      <c r="BM103" s="219" t="s">
        <v>1953</v>
      </c>
    </row>
    <row r="104" s="2" customFormat="1">
      <c r="A104" s="38"/>
      <c r="B104" s="39"/>
      <c r="C104" s="40"/>
      <c r="D104" s="221" t="s">
        <v>159</v>
      </c>
      <c r="E104" s="40"/>
      <c r="F104" s="222" t="s">
        <v>1954</v>
      </c>
      <c r="G104" s="40"/>
      <c r="H104" s="40"/>
      <c r="I104" s="223"/>
      <c r="J104" s="40"/>
      <c r="K104" s="40"/>
      <c r="L104" s="44"/>
      <c r="M104" s="224"/>
      <c r="N104" s="225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6" t="s">
        <v>159</v>
      </c>
      <c r="AU104" s="16" t="s">
        <v>90</v>
      </c>
    </row>
    <row r="105" s="13" customFormat="1">
      <c r="A105" s="13"/>
      <c r="B105" s="226"/>
      <c r="C105" s="227"/>
      <c r="D105" s="228" t="s">
        <v>161</v>
      </c>
      <c r="E105" s="229" t="s">
        <v>41</v>
      </c>
      <c r="F105" s="230" t="s">
        <v>307</v>
      </c>
      <c r="G105" s="227"/>
      <c r="H105" s="231">
        <v>20</v>
      </c>
      <c r="I105" s="232"/>
      <c r="J105" s="227"/>
      <c r="K105" s="227"/>
      <c r="L105" s="233"/>
      <c r="M105" s="234"/>
      <c r="N105" s="235"/>
      <c r="O105" s="235"/>
      <c r="P105" s="235"/>
      <c r="Q105" s="235"/>
      <c r="R105" s="235"/>
      <c r="S105" s="235"/>
      <c r="T105" s="23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7" t="s">
        <v>161</v>
      </c>
      <c r="AU105" s="237" t="s">
        <v>90</v>
      </c>
      <c r="AV105" s="13" t="s">
        <v>90</v>
      </c>
      <c r="AW105" s="13" t="s">
        <v>42</v>
      </c>
      <c r="AX105" s="13" t="s">
        <v>81</v>
      </c>
      <c r="AY105" s="237" t="s">
        <v>150</v>
      </c>
    </row>
    <row r="106" s="14" customFormat="1">
      <c r="A106" s="14"/>
      <c r="B106" s="238"/>
      <c r="C106" s="239"/>
      <c r="D106" s="228" t="s">
        <v>161</v>
      </c>
      <c r="E106" s="240" t="s">
        <v>41</v>
      </c>
      <c r="F106" s="241" t="s">
        <v>167</v>
      </c>
      <c r="G106" s="239"/>
      <c r="H106" s="242">
        <v>20</v>
      </c>
      <c r="I106" s="243"/>
      <c r="J106" s="239"/>
      <c r="K106" s="239"/>
      <c r="L106" s="244"/>
      <c r="M106" s="245"/>
      <c r="N106" s="246"/>
      <c r="O106" s="246"/>
      <c r="P106" s="246"/>
      <c r="Q106" s="246"/>
      <c r="R106" s="246"/>
      <c r="S106" s="246"/>
      <c r="T106" s="247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8" t="s">
        <v>161</v>
      </c>
      <c r="AU106" s="248" t="s">
        <v>90</v>
      </c>
      <c r="AV106" s="14" t="s">
        <v>157</v>
      </c>
      <c r="AW106" s="14" t="s">
        <v>42</v>
      </c>
      <c r="AX106" s="14" t="s">
        <v>21</v>
      </c>
      <c r="AY106" s="248" t="s">
        <v>150</v>
      </c>
    </row>
    <row r="107" s="2" customFormat="1" ht="16.5" customHeight="1">
      <c r="A107" s="38"/>
      <c r="B107" s="39"/>
      <c r="C107" s="207" t="s">
        <v>198</v>
      </c>
      <c r="D107" s="207" t="s">
        <v>153</v>
      </c>
      <c r="E107" s="208" t="s">
        <v>1955</v>
      </c>
      <c r="F107" s="209" t="s">
        <v>1956</v>
      </c>
      <c r="G107" s="210" t="s">
        <v>182</v>
      </c>
      <c r="H107" s="211">
        <v>22</v>
      </c>
      <c r="I107" s="212"/>
      <c r="J107" s="213">
        <f>ROUND(I107*H107,2)</f>
        <v>0</v>
      </c>
      <c r="K107" s="214"/>
      <c r="L107" s="44"/>
      <c r="M107" s="215" t="s">
        <v>41</v>
      </c>
      <c r="N107" s="216" t="s">
        <v>52</v>
      </c>
      <c r="O107" s="84"/>
      <c r="P107" s="217">
        <f>O107*H107</f>
        <v>0</v>
      </c>
      <c r="Q107" s="217">
        <v>0.00071000000000000002</v>
      </c>
      <c r="R107" s="217">
        <f>Q107*H107</f>
        <v>0.01562</v>
      </c>
      <c r="S107" s="217">
        <v>0</v>
      </c>
      <c r="T107" s="218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9" t="s">
        <v>260</v>
      </c>
      <c r="AT107" s="219" t="s">
        <v>153</v>
      </c>
      <c r="AU107" s="219" t="s">
        <v>90</v>
      </c>
      <c r="AY107" s="16" t="s">
        <v>150</v>
      </c>
      <c r="BE107" s="220">
        <f>IF(N107="základní",J107,0)</f>
        <v>0</v>
      </c>
      <c r="BF107" s="220">
        <f>IF(N107="snížená",J107,0)</f>
        <v>0</v>
      </c>
      <c r="BG107" s="220">
        <f>IF(N107="zákl. přenesená",J107,0)</f>
        <v>0</v>
      </c>
      <c r="BH107" s="220">
        <f>IF(N107="sníž. přenesená",J107,0)</f>
        <v>0</v>
      </c>
      <c r="BI107" s="220">
        <f>IF(N107="nulová",J107,0)</f>
        <v>0</v>
      </c>
      <c r="BJ107" s="16" t="s">
        <v>21</v>
      </c>
      <c r="BK107" s="220">
        <f>ROUND(I107*H107,2)</f>
        <v>0</v>
      </c>
      <c r="BL107" s="16" t="s">
        <v>260</v>
      </c>
      <c r="BM107" s="219" t="s">
        <v>1957</v>
      </c>
    </row>
    <row r="108" s="2" customFormat="1">
      <c r="A108" s="38"/>
      <c r="B108" s="39"/>
      <c r="C108" s="40"/>
      <c r="D108" s="221" t="s">
        <v>159</v>
      </c>
      <c r="E108" s="40"/>
      <c r="F108" s="222" t="s">
        <v>1958</v>
      </c>
      <c r="G108" s="40"/>
      <c r="H108" s="40"/>
      <c r="I108" s="223"/>
      <c r="J108" s="40"/>
      <c r="K108" s="40"/>
      <c r="L108" s="44"/>
      <c r="M108" s="224"/>
      <c r="N108" s="225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6" t="s">
        <v>159</v>
      </c>
      <c r="AU108" s="16" t="s">
        <v>90</v>
      </c>
    </row>
    <row r="109" s="13" customFormat="1">
      <c r="A109" s="13"/>
      <c r="B109" s="226"/>
      <c r="C109" s="227"/>
      <c r="D109" s="228" t="s">
        <v>161</v>
      </c>
      <c r="E109" s="229" t="s">
        <v>41</v>
      </c>
      <c r="F109" s="230" t="s">
        <v>318</v>
      </c>
      <c r="G109" s="227"/>
      <c r="H109" s="231">
        <v>22</v>
      </c>
      <c r="I109" s="232"/>
      <c r="J109" s="227"/>
      <c r="K109" s="227"/>
      <c r="L109" s="233"/>
      <c r="M109" s="234"/>
      <c r="N109" s="235"/>
      <c r="O109" s="235"/>
      <c r="P109" s="235"/>
      <c r="Q109" s="235"/>
      <c r="R109" s="235"/>
      <c r="S109" s="235"/>
      <c r="T109" s="23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7" t="s">
        <v>161</v>
      </c>
      <c r="AU109" s="237" t="s">
        <v>90</v>
      </c>
      <c r="AV109" s="13" t="s">
        <v>90</v>
      </c>
      <c r="AW109" s="13" t="s">
        <v>42</v>
      </c>
      <c r="AX109" s="13" t="s">
        <v>81</v>
      </c>
      <c r="AY109" s="237" t="s">
        <v>150</v>
      </c>
    </row>
    <row r="110" s="14" customFormat="1">
      <c r="A110" s="14"/>
      <c r="B110" s="238"/>
      <c r="C110" s="239"/>
      <c r="D110" s="228" t="s">
        <v>161</v>
      </c>
      <c r="E110" s="240" t="s">
        <v>41</v>
      </c>
      <c r="F110" s="241" t="s">
        <v>167</v>
      </c>
      <c r="G110" s="239"/>
      <c r="H110" s="242">
        <v>22</v>
      </c>
      <c r="I110" s="243"/>
      <c r="J110" s="239"/>
      <c r="K110" s="239"/>
      <c r="L110" s="244"/>
      <c r="M110" s="245"/>
      <c r="N110" s="246"/>
      <c r="O110" s="246"/>
      <c r="P110" s="246"/>
      <c r="Q110" s="246"/>
      <c r="R110" s="246"/>
      <c r="S110" s="246"/>
      <c r="T110" s="247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8" t="s">
        <v>161</v>
      </c>
      <c r="AU110" s="248" t="s">
        <v>90</v>
      </c>
      <c r="AV110" s="14" t="s">
        <v>157</v>
      </c>
      <c r="AW110" s="14" t="s">
        <v>42</v>
      </c>
      <c r="AX110" s="14" t="s">
        <v>21</v>
      </c>
      <c r="AY110" s="248" t="s">
        <v>150</v>
      </c>
    </row>
    <row r="111" s="2" customFormat="1" ht="16.5" customHeight="1">
      <c r="A111" s="38"/>
      <c r="B111" s="39"/>
      <c r="C111" s="207" t="s">
        <v>205</v>
      </c>
      <c r="D111" s="207" t="s">
        <v>153</v>
      </c>
      <c r="E111" s="208" t="s">
        <v>1959</v>
      </c>
      <c r="F111" s="209" t="s">
        <v>1960</v>
      </c>
      <c r="G111" s="210" t="s">
        <v>182</v>
      </c>
      <c r="H111" s="211">
        <v>54</v>
      </c>
      <c r="I111" s="212"/>
      <c r="J111" s="213">
        <f>ROUND(I111*H111,2)</f>
        <v>0</v>
      </c>
      <c r="K111" s="214"/>
      <c r="L111" s="44"/>
      <c r="M111" s="215" t="s">
        <v>41</v>
      </c>
      <c r="N111" s="216" t="s">
        <v>52</v>
      </c>
      <c r="O111" s="84"/>
      <c r="P111" s="217">
        <f>O111*H111</f>
        <v>0</v>
      </c>
      <c r="Q111" s="217">
        <v>0.0022399999999999998</v>
      </c>
      <c r="R111" s="217">
        <f>Q111*H111</f>
        <v>0.12095999999999998</v>
      </c>
      <c r="S111" s="217">
        <v>0</v>
      </c>
      <c r="T111" s="218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9" t="s">
        <v>260</v>
      </c>
      <c r="AT111" s="219" t="s">
        <v>153</v>
      </c>
      <c r="AU111" s="219" t="s">
        <v>90</v>
      </c>
      <c r="AY111" s="16" t="s">
        <v>150</v>
      </c>
      <c r="BE111" s="220">
        <f>IF(N111="základní",J111,0)</f>
        <v>0</v>
      </c>
      <c r="BF111" s="220">
        <f>IF(N111="snížená",J111,0)</f>
        <v>0</v>
      </c>
      <c r="BG111" s="220">
        <f>IF(N111="zákl. přenesená",J111,0)</f>
        <v>0</v>
      </c>
      <c r="BH111" s="220">
        <f>IF(N111="sníž. přenesená",J111,0)</f>
        <v>0</v>
      </c>
      <c r="BI111" s="220">
        <f>IF(N111="nulová",J111,0)</f>
        <v>0</v>
      </c>
      <c r="BJ111" s="16" t="s">
        <v>21</v>
      </c>
      <c r="BK111" s="220">
        <f>ROUND(I111*H111,2)</f>
        <v>0</v>
      </c>
      <c r="BL111" s="16" t="s">
        <v>260</v>
      </c>
      <c r="BM111" s="219" t="s">
        <v>1961</v>
      </c>
    </row>
    <row r="112" s="2" customFormat="1">
      <c r="A112" s="38"/>
      <c r="B112" s="39"/>
      <c r="C112" s="40"/>
      <c r="D112" s="221" t="s">
        <v>159</v>
      </c>
      <c r="E112" s="40"/>
      <c r="F112" s="222" t="s">
        <v>1962</v>
      </c>
      <c r="G112" s="40"/>
      <c r="H112" s="40"/>
      <c r="I112" s="223"/>
      <c r="J112" s="40"/>
      <c r="K112" s="40"/>
      <c r="L112" s="44"/>
      <c r="M112" s="224"/>
      <c r="N112" s="225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6" t="s">
        <v>159</v>
      </c>
      <c r="AU112" s="16" t="s">
        <v>90</v>
      </c>
    </row>
    <row r="113" s="13" customFormat="1">
      <c r="A113" s="13"/>
      <c r="B113" s="226"/>
      <c r="C113" s="227"/>
      <c r="D113" s="228" t="s">
        <v>161</v>
      </c>
      <c r="E113" s="229" t="s">
        <v>41</v>
      </c>
      <c r="F113" s="230" t="s">
        <v>521</v>
      </c>
      <c r="G113" s="227"/>
      <c r="H113" s="231">
        <v>54</v>
      </c>
      <c r="I113" s="232"/>
      <c r="J113" s="227"/>
      <c r="K113" s="227"/>
      <c r="L113" s="233"/>
      <c r="M113" s="234"/>
      <c r="N113" s="235"/>
      <c r="O113" s="235"/>
      <c r="P113" s="235"/>
      <c r="Q113" s="235"/>
      <c r="R113" s="235"/>
      <c r="S113" s="235"/>
      <c r="T113" s="23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7" t="s">
        <v>161</v>
      </c>
      <c r="AU113" s="237" t="s">
        <v>90</v>
      </c>
      <c r="AV113" s="13" t="s">
        <v>90</v>
      </c>
      <c r="AW113" s="13" t="s">
        <v>42</v>
      </c>
      <c r="AX113" s="13" t="s">
        <v>81</v>
      </c>
      <c r="AY113" s="237" t="s">
        <v>150</v>
      </c>
    </row>
    <row r="114" s="14" customFormat="1">
      <c r="A114" s="14"/>
      <c r="B114" s="238"/>
      <c r="C114" s="239"/>
      <c r="D114" s="228" t="s">
        <v>161</v>
      </c>
      <c r="E114" s="240" t="s">
        <v>41</v>
      </c>
      <c r="F114" s="241" t="s">
        <v>167</v>
      </c>
      <c r="G114" s="239"/>
      <c r="H114" s="242">
        <v>54</v>
      </c>
      <c r="I114" s="243"/>
      <c r="J114" s="239"/>
      <c r="K114" s="239"/>
      <c r="L114" s="244"/>
      <c r="M114" s="245"/>
      <c r="N114" s="246"/>
      <c r="O114" s="246"/>
      <c r="P114" s="246"/>
      <c r="Q114" s="246"/>
      <c r="R114" s="246"/>
      <c r="S114" s="246"/>
      <c r="T114" s="247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8" t="s">
        <v>161</v>
      </c>
      <c r="AU114" s="248" t="s">
        <v>90</v>
      </c>
      <c r="AV114" s="14" t="s">
        <v>157</v>
      </c>
      <c r="AW114" s="14" t="s">
        <v>42</v>
      </c>
      <c r="AX114" s="14" t="s">
        <v>21</v>
      </c>
      <c r="AY114" s="248" t="s">
        <v>150</v>
      </c>
    </row>
    <row r="115" s="2" customFormat="1" ht="16.5" customHeight="1">
      <c r="A115" s="38"/>
      <c r="B115" s="39"/>
      <c r="C115" s="207" t="s">
        <v>212</v>
      </c>
      <c r="D115" s="207" t="s">
        <v>153</v>
      </c>
      <c r="E115" s="208" t="s">
        <v>1963</v>
      </c>
      <c r="F115" s="209" t="s">
        <v>1964</v>
      </c>
      <c r="G115" s="210" t="s">
        <v>182</v>
      </c>
      <c r="H115" s="211">
        <v>28</v>
      </c>
      <c r="I115" s="212"/>
      <c r="J115" s="213">
        <f>ROUND(I115*H115,2)</f>
        <v>0</v>
      </c>
      <c r="K115" s="214"/>
      <c r="L115" s="44"/>
      <c r="M115" s="215" t="s">
        <v>41</v>
      </c>
      <c r="N115" s="216" t="s">
        <v>52</v>
      </c>
      <c r="O115" s="84"/>
      <c r="P115" s="217">
        <f>O115*H115</f>
        <v>0</v>
      </c>
      <c r="Q115" s="217">
        <v>0.0014499999999999999</v>
      </c>
      <c r="R115" s="217">
        <f>Q115*H115</f>
        <v>0.040599999999999997</v>
      </c>
      <c r="S115" s="217">
        <v>0</v>
      </c>
      <c r="T115" s="218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9" t="s">
        <v>260</v>
      </c>
      <c r="AT115" s="219" t="s">
        <v>153</v>
      </c>
      <c r="AU115" s="219" t="s">
        <v>90</v>
      </c>
      <c r="AY115" s="16" t="s">
        <v>150</v>
      </c>
      <c r="BE115" s="220">
        <f>IF(N115="základní",J115,0)</f>
        <v>0</v>
      </c>
      <c r="BF115" s="220">
        <f>IF(N115="snížená",J115,0)</f>
        <v>0</v>
      </c>
      <c r="BG115" s="220">
        <f>IF(N115="zákl. přenesená",J115,0)</f>
        <v>0</v>
      </c>
      <c r="BH115" s="220">
        <f>IF(N115="sníž. přenesená",J115,0)</f>
        <v>0</v>
      </c>
      <c r="BI115" s="220">
        <f>IF(N115="nulová",J115,0)</f>
        <v>0</v>
      </c>
      <c r="BJ115" s="16" t="s">
        <v>21</v>
      </c>
      <c r="BK115" s="220">
        <f>ROUND(I115*H115,2)</f>
        <v>0</v>
      </c>
      <c r="BL115" s="16" t="s">
        <v>260</v>
      </c>
      <c r="BM115" s="219" t="s">
        <v>1965</v>
      </c>
    </row>
    <row r="116" s="2" customFormat="1">
      <c r="A116" s="38"/>
      <c r="B116" s="39"/>
      <c r="C116" s="40"/>
      <c r="D116" s="221" t="s">
        <v>159</v>
      </c>
      <c r="E116" s="40"/>
      <c r="F116" s="222" t="s">
        <v>1966</v>
      </c>
      <c r="G116" s="40"/>
      <c r="H116" s="40"/>
      <c r="I116" s="223"/>
      <c r="J116" s="40"/>
      <c r="K116" s="40"/>
      <c r="L116" s="44"/>
      <c r="M116" s="224"/>
      <c r="N116" s="225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6" t="s">
        <v>159</v>
      </c>
      <c r="AU116" s="16" t="s">
        <v>90</v>
      </c>
    </row>
    <row r="117" s="13" customFormat="1">
      <c r="A117" s="13"/>
      <c r="B117" s="226"/>
      <c r="C117" s="227"/>
      <c r="D117" s="228" t="s">
        <v>161</v>
      </c>
      <c r="E117" s="229" t="s">
        <v>41</v>
      </c>
      <c r="F117" s="230" t="s">
        <v>358</v>
      </c>
      <c r="G117" s="227"/>
      <c r="H117" s="231">
        <v>28</v>
      </c>
      <c r="I117" s="232"/>
      <c r="J117" s="227"/>
      <c r="K117" s="227"/>
      <c r="L117" s="233"/>
      <c r="M117" s="234"/>
      <c r="N117" s="235"/>
      <c r="O117" s="235"/>
      <c r="P117" s="235"/>
      <c r="Q117" s="235"/>
      <c r="R117" s="235"/>
      <c r="S117" s="235"/>
      <c r="T117" s="23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7" t="s">
        <v>161</v>
      </c>
      <c r="AU117" s="237" t="s">
        <v>90</v>
      </c>
      <c r="AV117" s="13" t="s">
        <v>90</v>
      </c>
      <c r="AW117" s="13" t="s">
        <v>42</v>
      </c>
      <c r="AX117" s="13" t="s">
        <v>81</v>
      </c>
      <c r="AY117" s="237" t="s">
        <v>150</v>
      </c>
    </row>
    <row r="118" s="14" customFormat="1">
      <c r="A118" s="14"/>
      <c r="B118" s="238"/>
      <c r="C118" s="239"/>
      <c r="D118" s="228" t="s">
        <v>161</v>
      </c>
      <c r="E118" s="240" t="s">
        <v>41</v>
      </c>
      <c r="F118" s="241" t="s">
        <v>167</v>
      </c>
      <c r="G118" s="239"/>
      <c r="H118" s="242">
        <v>28</v>
      </c>
      <c r="I118" s="243"/>
      <c r="J118" s="239"/>
      <c r="K118" s="239"/>
      <c r="L118" s="244"/>
      <c r="M118" s="245"/>
      <c r="N118" s="246"/>
      <c r="O118" s="246"/>
      <c r="P118" s="246"/>
      <c r="Q118" s="246"/>
      <c r="R118" s="246"/>
      <c r="S118" s="246"/>
      <c r="T118" s="247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8" t="s">
        <v>161</v>
      </c>
      <c r="AU118" s="248" t="s">
        <v>90</v>
      </c>
      <c r="AV118" s="14" t="s">
        <v>157</v>
      </c>
      <c r="AW118" s="14" t="s">
        <v>42</v>
      </c>
      <c r="AX118" s="14" t="s">
        <v>21</v>
      </c>
      <c r="AY118" s="248" t="s">
        <v>150</v>
      </c>
    </row>
    <row r="119" s="2" customFormat="1" ht="16.5" customHeight="1">
      <c r="A119" s="38"/>
      <c r="B119" s="39"/>
      <c r="C119" s="207" t="s">
        <v>151</v>
      </c>
      <c r="D119" s="207" t="s">
        <v>153</v>
      </c>
      <c r="E119" s="208" t="s">
        <v>1967</v>
      </c>
      <c r="F119" s="209" t="s">
        <v>1968</v>
      </c>
      <c r="G119" s="210" t="s">
        <v>239</v>
      </c>
      <c r="H119" s="211">
        <v>4</v>
      </c>
      <c r="I119" s="212"/>
      <c r="J119" s="213">
        <f>ROUND(I119*H119,2)</f>
        <v>0</v>
      </c>
      <c r="K119" s="214"/>
      <c r="L119" s="44"/>
      <c r="M119" s="215" t="s">
        <v>41</v>
      </c>
      <c r="N119" s="216" t="s">
        <v>52</v>
      </c>
      <c r="O119" s="84"/>
      <c r="P119" s="217">
        <f>O119*H119</f>
        <v>0</v>
      </c>
      <c r="Q119" s="217">
        <v>0</v>
      </c>
      <c r="R119" s="217">
        <f>Q119*H119</f>
        <v>0</v>
      </c>
      <c r="S119" s="217">
        <v>0</v>
      </c>
      <c r="T119" s="218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9" t="s">
        <v>260</v>
      </c>
      <c r="AT119" s="219" t="s">
        <v>153</v>
      </c>
      <c r="AU119" s="219" t="s">
        <v>90</v>
      </c>
      <c r="AY119" s="16" t="s">
        <v>150</v>
      </c>
      <c r="BE119" s="220">
        <f>IF(N119="základní",J119,0)</f>
        <v>0</v>
      </c>
      <c r="BF119" s="220">
        <f>IF(N119="snížená",J119,0)</f>
        <v>0</v>
      </c>
      <c r="BG119" s="220">
        <f>IF(N119="zákl. přenesená",J119,0)</f>
        <v>0</v>
      </c>
      <c r="BH119" s="220">
        <f>IF(N119="sníž. přenesená",J119,0)</f>
        <v>0</v>
      </c>
      <c r="BI119" s="220">
        <f>IF(N119="nulová",J119,0)</f>
        <v>0</v>
      </c>
      <c r="BJ119" s="16" t="s">
        <v>21</v>
      </c>
      <c r="BK119" s="220">
        <f>ROUND(I119*H119,2)</f>
        <v>0</v>
      </c>
      <c r="BL119" s="16" t="s">
        <v>260</v>
      </c>
      <c r="BM119" s="219" t="s">
        <v>1969</v>
      </c>
    </row>
    <row r="120" s="2" customFormat="1">
      <c r="A120" s="38"/>
      <c r="B120" s="39"/>
      <c r="C120" s="40"/>
      <c r="D120" s="221" t="s">
        <v>159</v>
      </c>
      <c r="E120" s="40"/>
      <c r="F120" s="222" t="s">
        <v>1970</v>
      </c>
      <c r="G120" s="40"/>
      <c r="H120" s="40"/>
      <c r="I120" s="223"/>
      <c r="J120" s="40"/>
      <c r="K120" s="40"/>
      <c r="L120" s="44"/>
      <c r="M120" s="224"/>
      <c r="N120" s="225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6" t="s">
        <v>159</v>
      </c>
      <c r="AU120" s="16" t="s">
        <v>90</v>
      </c>
    </row>
    <row r="121" s="13" customFormat="1">
      <c r="A121" s="13"/>
      <c r="B121" s="226"/>
      <c r="C121" s="227"/>
      <c r="D121" s="228" t="s">
        <v>161</v>
      </c>
      <c r="E121" s="229" t="s">
        <v>41</v>
      </c>
      <c r="F121" s="230" t="s">
        <v>157</v>
      </c>
      <c r="G121" s="227"/>
      <c r="H121" s="231">
        <v>4</v>
      </c>
      <c r="I121" s="232"/>
      <c r="J121" s="227"/>
      <c r="K121" s="227"/>
      <c r="L121" s="233"/>
      <c r="M121" s="234"/>
      <c r="N121" s="235"/>
      <c r="O121" s="235"/>
      <c r="P121" s="235"/>
      <c r="Q121" s="235"/>
      <c r="R121" s="235"/>
      <c r="S121" s="235"/>
      <c r="T121" s="23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7" t="s">
        <v>161</v>
      </c>
      <c r="AU121" s="237" t="s">
        <v>90</v>
      </c>
      <c r="AV121" s="13" t="s">
        <v>90</v>
      </c>
      <c r="AW121" s="13" t="s">
        <v>42</v>
      </c>
      <c r="AX121" s="13" t="s">
        <v>81</v>
      </c>
      <c r="AY121" s="237" t="s">
        <v>150</v>
      </c>
    </row>
    <row r="122" s="14" customFormat="1">
      <c r="A122" s="14"/>
      <c r="B122" s="238"/>
      <c r="C122" s="239"/>
      <c r="D122" s="228" t="s">
        <v>161</v>
      </c>
      <c r="E122" s="240" t="s">
        <v>41</v>
      </c>
      <c r="F122" s="241" t="s">
        <v>167</v>
      </c>
      <c r="G122" s="239"/>
      <c r="H122" s="242">
        <v>4</v>
      </c>
      <c r="I122" s="243"/>
      <c r="J122" s="239"/>
      <c r="K122" s="239"/>
      <c r="L122" s="244"/>
      <c r="M122" s="245"/>
      <c r="N122" s="246"/>
      <c r="O122" s="246"/>
      <c r="P122" s="246"/>
      <c r="Q122" s="246"/>
      <c r="R122" s="246"/>
      <c r="S122" s="246"/>
      <c r="T122" s="247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8" t="s">
        <v>161</v>
      </c>
      <c r="AU122" s="248" t="s">
        <v>90</v>
      </c>
      <c r="AV122" s="14" t="s">
        <v>157</v>
      </c>
      <c r="AW122" s="14" t="s">
        <v>42</v>
      </c>
      <c r="AX122" s="14" t="s">
        <v>21</v>
      </c>
      <c r="AY122" s="248" t="s">
        <v>150</v>
      </c>
    </row>
    <row r="123" s="2" customFormat="1" ht="16.5" customHeight="1">
      <c r="A123" s="38"/>
      <c r="B123" s="39"/>
      <c r="C123" s="207" t="s">
        <v>225</v>
      </c>
      <c r="D123" s="207" t="s">
        <v>153</v>
      </c>
      <c r="E123" s="208" t="s">
        <v>1971</v>
      </c>
      <c r="F123" s="209" t="s">
        <v>1972</v>
      </c>
      <c r="G123" s="210" t="s">
        <v>239</v>
      </c>
      <c r="H123" s="211">
        <v>18</v>
      </c>
      <c r="I123" s="212"/>
      <c r="J123" s="213">
        <f>ROUND(I123*H123,2)</f>
        <v>0</v>
      </c>
      <c r="K123" s="214"/>
      <c r="L123" s="44"/>
      <c r="M123" s="215" t="s">
        <v>41</v>
      </c>
      <c r="N123" s="216" t="s">
        <v>52</v>
      </c>
      <c r="O123" s="84"/>
      <c r="P123" s="217">
        <f>O123*H123</f>
        <v>0</v>
      </c>
      <c r="Q123" s="217">
        <v>0</v>
      </c>
      <c r="R123" s="217">
        <f>Q123*H123</f>
        <v>0</v>
      </c>
      <c r="S123" s="217">
        <v>0</v>
      </c>
      <c r="T123" s="21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9" t="s">
        <v>260</v>
      </c>
      <c r="AT123" s="219" t="s">
        <v>153</v>
      </c>
      <c r="AU123" s="219" t="s">
        <v>90</v>
      </c>
      <c r="AY123" s="16" t="s">
        <v>150</v>
      </c>
      <c r="BE123" s="220">
        <f>IF(N123="základní",J123,0)</f>
        <v>0</v>
      </c>
      <c r="BF123" s="220">
        <f>IF(N123="snížená",J123,0)</f>
        <v>0</v>
      </c>
      <c r="BG123" s="220">
        <f>IF(N123="zákl. přenesená",J123,0)</f>
        <v>0</v>
      </c>
      <c r="BH123" s="220">
        <f>IF(N123="sníž. přenesená",J123,0)</f>
        <v>0</v>
      </c>
      <c r="BI123" s="220">
        <f>IF(N123="nulová",J123,0)</f>
        <v>0</v>
      </c>
      <c r="BJ123" s="16" t="s">
        <v>21</v>
      </c>
      <c r="BK123" s="220">
        <f>ROUND(I123*H123,2)</f>
        <v>0</v>
      </c>
      <c r="BL123" s="16" t="s">
        <v>260</v>
      </c>
      <c r="BM123" s="219" t="s">
        <v>1973</v>
      </c>
    </row>
    <row r="124" s="2" customFormat="1">
      <c r="A124" s="38"/>
      <c r="B124" s="39"/>
      <c r="C124" s="40"/>
      <c r="D124" s="221" t="s">
        <v>159</v>
      </c>
      <c r="E124" s="40"/>
      <c r="F124" s="222" t="s">
        <v>1974</v>
      </c>
      <c r="G124" s="40"/>
      <c r="H124" s="40"/>
      <c r="I124" s="223"/>
      <c r="J124" s="40"/>
      <c r="K124" s="40"/>
      <c r="L124" s="44"/>
      <c r="M124" s="224"/>
      <c r="N124" s="225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159</v>
      </c>
      <c r="AU124" s="16" t="s">
        <v>90</v>
      </c>
    </row>
    <row r="125" s="13" customFormat="1">
      <c r="A125" s="13"/>
      <c r="B125" s="226"/>
      <c r="C125" s="227"/>
      <c r="D125" s="228" t="s">
        <v>161</v>
      </c>
      <c r="E125" s="229" t="s">
        <v>41</v>
      </c>
      <c r="F125" s="230" t="s">
        <v>283</v>
      </c>
      <c r="G125" s="227"/>
      <c r="H125" s="231">
        <v>18</v>
      </c>
      <c r="I125" s="232"/>
      <c r="J125" s="227"/>
      <c r="K125" s="227"/>
      <c r="L125" s="233"/>
      <c r="M125" s="234"/>
      <c r="N125" s="235"/>
      <c r="O125" s="235"/>
      <c r="P125" s="235"/>
      <c r="Q125" s="235"/>
      <c r="R125" s="235"/>
      <c r="S125" s="235"/>
      <c r="T125" s="23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7" t="s">
        <v>161</v>
      </c>
      <c r="AU125" s="237" t="s">
        <v>90</v>
      </c>
      <c r="AV125" s="13" t="s">
        <v>90</v>
      </c>
      <c r="AW125" s="13" t="s">
        <v>42</v>
      </c>
      <c r="AX125" s="13" t="s">
        <v>81</v>
      </c>
      <c r="AY125" s="237" t="s">
        <v>150</v>
      </c>
    </row>
    <row r="126" s="14" customFormat="1">
      <c r="A126" s="14"/>
      <c r="B126" s="238"/>
      <c r="C126" s="239"/>
      <c r="D126" s="228" t="s">
        <v>161</v>
      </c>
      <c r="E126" s="240" t="s">
        <v>41</v>
      </c>
      <c r="F126" s="241" t="s">
        <v>167</v>
      </c>
      <c r="G126" s="239"/>
      <c r="H126" s="242">
        <v>18</v>
      </c>
      <c r="I126" s="243"/>
      <c r="J126" s="239"/>
      <c r="K126" s="239"/>
      <c r="L126" s="244"/>
      <c r="M126" s="245"/>
      <c r="N126" s="246"/>
      <c r="O126" s="246"/>
      <c r="P126" s="246"/>
      <c r="Q126" s="246"/>
      <c r="R126" s="246"/>
      <c r="S126" s="246"/>
      <c r="T126" s="247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8" t="s">
        <v>161</v>
      </c>
      <c r="AU126" s="248" t="s">
        <v>90</v>
      </c>
      <c r="AV126" s="14" t="s">
        <v>157</v>
      </c>
      <c r="AW126" s="14" t="s">
        <v>42</v>
      </c>
      <c r="AX126" s="14" t="s">
        <v>21</v>
      </c>
      <c r="AY126" s="248" t="s">
        <v>150</v>
      </c>
    </row>
    <row r="127" s="2" customFormat="1" ht="21.75" customHeight="1">
      <c r="A127" s="38"/>
      <c r="B127" s="39"/>
      <c r="C127" s="207" t="s">
        <v>231</v>
      </c>
      <c r="D127" s="207" t="s">
        <v>153</v>
      </c>
      <c r="E127" s="208" t="s">
        <v>1975</v>
      </c>
      <c r="F127" s="209" t="s">
        <v>1976</v>
      </c>
      <c r="G127" s="210" t="s">
        <v>239</v>
      </c>
      <c r="H127" s="211">
        <v>9</v>
      </c>
      <c r="I127" s="212"/>
      <c r="J127" s="213">
        <f>ROUND(I127*H127,2)</f>
        <v>0</v>
      </c>
      <c r="K127" s="214"/>
      <c r="L127" s="44"/>
      <c r="M127" s="215" t="s">
        <v>41</v>
      </c>
      <c r="N127" s="216" t="s">
        <v>52</v>
      </c>
      <c r="O127" s="84"/>
      <c r="P127" s="217">
        <f>O127*H127</f>
        <v>0</v>
      </c>
      <c r="Q127" s="217">
        <v>0</v>
      </c>
      <c r="R127" s="217">
        <f>Q127*H127</f>
        <v>0</v>
      </c>
      <c r="S127" s="217">
        <v>0</v>
      </c>
      <c r="T127" s="21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9" t="s">
        <v>260</v>
      </c>
      <c r="AT127" s="219" t="s">
        <v>153</v>
      </c>
      <c r="AU127" s="219" t="s">
        <v>90</v>
      </c>
      <c r="AY127" s="16" t="s">
        <v>150</v>
      </c>
      <c r="BE127" s="220">
        <f>IF(N127="základní",J127,0)</f>
        <v>0</v>
      </c>
      <c r="BF127" s="220">
        <f>IF(N127="snížená",J127,0)</f>
        <v>0</v>
      </c>
      <c r="BG127" s="220">
        <f>IF(N127="zákl. přenesená",J127,0)</f>
        <v>0</v>
      </c>
      <c r="BH127" s="220">
        <f>IF(N127="sníž. přenesená",J127,0)</f>
        <v>0</v>
      </c>
      <c r="BI127" s="220">
        <f>IF(N127="nulová",J127,0)</f>
        <v>0</v>
      </c>
      <c r="BJ127" s="16" t="s">
        <v>21</v>
      </c>
      <c r="BK127" s="220">
        <f>ROUND(I127*H127,2)</f>
        <v>0</v>
      </c>
      <c r="BL127" s="16" t="s">
        <v>260</v>
      </c>
      <c r="BM127" s="219" t="s">
        <v>1977</v>
      </c>
    </row>
    <row r="128" s="2" customFormat="1">
      <c r="A128" s="38"/>
      <c r="B128" s="39"/>
      <c r="C128" s="40"/>
      <c r="D128" s="221" t="s">
        <v>159</v>
      </c>
      <c r="E128" s="40"/>
      <c r="F128" s="222" t="s">
        <v>1978</v>
      </c>
      <c r="G128" s="40"/>
      <c r="H128" s="40"/>
      <c r="I128" s="223"/>
      <c r="J128" s="40"/>
      <c r="K128" s="40"/>
      <c r="L128" s="44"/>
      <c r="M128" s="224"/>
      <c r="N128" s="225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159</v>
      </c>
      <c r="AU128" s="16" t="s">
        <v>90</v>
      </c>
    </row>
    <row r="129" s="13" customFormat="1">
      <c r="A129" s="13"/>
      <c r="B129" s="226"/>
      <c r="C129" s="227"/>
      <c r="D129" s="228" t="s">
        <v>161</v>
      </c>
      <c r="E129" s="229" t="s">
        <v>41</v>
      </c>
      <c r="F129" s="230" t="s">
        <v>151</v>
      </c>
      <c r="G129" s="227"/>
      <c r="H129" s="231">
        <v>9</v>
      </c>
      <c r="I129" s="232"/>
      <c r="J129" s="227"/>
      <c r="K129" s="227"/>
      <c r="L129" s="233"/>
      <c r="M129" s="234"/>
      <c r="N129" s="235"/>
      <c r="O129" s="235"/>
      <c r="P129" s="235"/>
      <c r="Q129" s="235"/>
      <c r="R129" s="235"/>
      <c r="S129" s="235"/>
      <c r="T129" s="23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7" t="s">
        <v>161</v>
      </c>
      <c r="AU129" s="237" t="s">
        <v>90</v>
      </c>
      <c r="AV129" s="13" t="s">
        <v>90</v>
      </c>
      <c r="AW129" s="13" t="s">
        <v>42</v>
      </c>
      <c r="AX129" s="13" t="s">
        <v>81</v>
      </c>
      <c r="AY129" s="237" t="s">
        <v>150</v>
      </c>
    </row>
    <row r="130" s="14" customFormat="1">
      <c r="A130" s="14"/>
      <c r="B130" s="238"/>
      <c r="C130" s="239"/>
      <c r="D130" s="228" t="s">
        <v>161</v>
      </c>
      <c r="E130" s="240" t="s">
        <v>41</v>
      </c>
      <c r="F130" s="241" t="s">
        <v>167</v>
      </c>
      <c r="G130" s="239"/>
      <c r="H130" s="242">
        <v>9</v>
      </c>
      <c r="I130" s="243"/>
      <c r="J130" s="239"/>
      <c r="K130" s="239"/>
      <c r="L130" s="244"/>
      <c r="M130" s="245"/>
      <c r="N130" s="246"/>
      <c r="O130" s="246"/>
      <c r="P130" s="246"/>
      <c r="Q130" s="246"/>
      <c r="R130" s="246"/>
      <c r="S130" s="246"/>
      <c r="T130" s="24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8" t="s">
        <v>161</v>
      </c>
      <c r="AU130" s="248" t="s">
        <v>90</v>
      </c>
      <c r="AV130" s="14" t="s">
        <v>157</v>
      </c>
      <c r="AW130" s="14" t="s">
        <v>42</v>
      </c>
      <c r="AX130" s="14" t="s">
        <v>21</v>
      </c>
      <c r="AY130" s="248" t="s">
        <v>150</v>
      </c>
    </row>
    <row r="131" s="2" customFormat="1" ht="16.5" customHeight="1">
      <c r="A131" s="38"/>
      <c r="B131" s="39"/>
      <c r="C131" s="207" t="s">
        <v>236</v>
      </c>
      <c r="D131" s="207" t="s">
        <v>153</v>
      </c>
      <c r="E131" s="208" t="s">
        <v>1979</v>
      </c>
      <c r="F131" s="209" t="s">
        <v>1980</v>
      </c>
      <c r="G131" s="210" t="s">
        <v>239</v>
      </c>
      <c r="H131" s="211">
        <v>4</v>
      </c>
      <c r="I131" s="212"/>
      <c r="J131" s="213">
        <f>ROUND(I131*H131,2)</f>
        <v>0</v>
      </c>
      <c r="K131" s="214"/>
      <c r="L131" s="44"/>
      <c r="M131" s="215" t="s">
        <v>41</v>
      </c>
      <c r="N131" s="216" t="s">
        <v>52</v>
      </c>
      <c r="O131" s="84"/>
      <c r="P131" s="217">
        <f>O131*H131</f>
        <v>0</v>
      </c>
      <c r="Q131" s="217">
        <v>0</v>
      </c>
      <c r="R131" s="217">
        <f>Q131*H131</f>
        <v>0</v>
      </c>
      <c r="S131" s="217">
        <v>0</v>
      </c>
      <c r="T131" s="21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9" t="s">
        <v>260</v>
      </c>
      <c r="AT131" s="219" t="s">
        <v>153</v>
      </c>
      <c r="AU131" s="219" t="s">
        <v>90</v>
      </c>
      <c r="AY131" s="16" t="s">
        <v>150</v>
      </c>
      <c r="BE131" s="220">
        <f>IF(N131="základní",J131,0)</f>
        <v>0</v>
      </c>
      <c r="BF131" s="220">
        <f>IF(N131="snížená",J131,0)</f>
        <v>0</v>
      </c>
      <c r="BG131" s="220">
        <f>IF(N131="zákl. přenesená",J131,0)</f>
        <v>0</v>
      </c>
      <c r="BH131" s="220">
        <f>IF(N131="sníž. přenesená",J131,0)</f>
        <v>0</v>
      </c>
      <c r="BI131" s="220">
        <f>IF(N131="nulová",J131,0)</f>
        <v>0</v>
      </c>
      <c r="BJ131" s="16" t="s">
        <v>21</v>
      </c>
      <c r="BK131" s="220">
        <f>ROUND(I131*H131,2)</f>
        <v>0</v>
      </c>
      <c r="BL131" s="16" t="s">
        <v>260</v>
      </c>
      <c r="BM131" s="219" t="s">
        <v>1981</v>
      </c>
    </row>
    <row r="132" s="13" customFormat="1">
      <c r="A132" s="13"/>
      <c r="B132" s="226"/>
      <c r="C132" s="227"/>
      <c r="D132" s="228" t="s">
        <v>161</v>
      </c>
      <c r="E132" s="229" t="s">
        <v>41</v>
      </c>
      <c r="F132" s="230" t="s">
        <v>157</v>
      </c>
      <c r="G132" s="227"/>
      <c r="H132" s="231">
        <v>4</v>
      </c>
      <c r="I132" s="232"/>
      <c r="J132" s="227"/>
      <c r="K132" s="227"/>
      <c r="L132" s="233"/>
      <c r="M132" s="234"/>
      <c r="N132" s="235"/>
      <c r="O132" s="235"/>
      <c r="P132" s="235"/>
      <c r="Q132" s="235"/>
      <c r="R132" s="235"/>
      <c r="S132" s="235"/>
      <c r="T132" s="23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7" t="s">
        <v>161</v>
      </c>
      <c r="AU132" s="237" t="s">
        <v>90</v>
      </c>
      <c r="AV132" s="13" t="s">
        <v>90</v>
      </c>
      <c r="AW132" s="13" t="s">
        <v>42</v>
      </c>
      <c r="AX132" s="13" t="s">
        <v>81</v>
      </c>
      <c r="AY132" s="237" t="s">
        <v>150</v>
      </c>
    </row>
    <row r="133" s="14" customFormat="1">
      <c r="A133" s="14"/>
      <c r="B133" s="238"/>
      <c r="C133" s="239"/>
      <c r="D133" s="228" t="s">
        <v>161</v>
      </c>
      <c r="E133" s="240" t="s">
        <v>41</v>
      </c>
      <c r="F133" s="241" t="s">
        <v>167</v>
      </c>
      <c r="G133" s="239"/>
      <c r="H133" s="242">
        <v>4</v>
      </c>
      <c r="I133" s="243"/>
      <c r="J133" s="239"/>
      <c r="K133" s="239"/>
      <c r="L133" s="244"/>
      <c r="M133" s="245"/>
      <c r="N133" s="246"/>
      <c r="O133" s="246"/>
      <c r="P133" s="246"/>
      <c r="Q133" s="246"/>
      <c r="R133" s="246"/>
      <c r="S133" s="246"/>
      <c r="T133" s="24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8" t="s">
        <v>161</v>
      </c>
      <c r="AU133" s="248" t="s">
        <v>90</v>
      </c>
      <c r="AV133" s="14" t="s">
        <v>157</v>
      </c>
      <c r="AW133" s="14" t="s">
        <v>42</v>
      </c>
      <c r="AX133" s="14" t="s">
        <v>21</v>
      </c>
      <c r="AY133" s="248" t="s">
        <v>150</v>
      </c>
    </row>
    <row r="134" s="2" customFormat="1" ht="16.5" customHeight="1">
      <c r="A134" s="38"/>
      <c r="B134" s="39"/>
      <c r="C134" s="207" t="s">
        <v>243</v>
      </c>
      <c r="D134" s="207" t="s">
        <v>153</v>
      </c>
      <c r="E134" s="208" t="s">
        <v>1982</v>
      </c>
      <c r="F134" s="209" t="s">
        <v>1983</v>
      </c>
      <c r="G134" s="210" t="s">
        <v>239</v>
      </c>
      <c r="H134" s="211">
        <v>5</v>
      </c>
      <c r="I134" s="212"/>
      <c r="J134" s="213">
        <f>ROUND(I134*H134,2)</f>
        <v>0</v>
      </c>
      <c r="K134" s="214"/>
      <c r="L134" s="44"/>
      <c r="M134" s="215" t="s">
        <v>41</v>
      </c>
      <c r="N134" s="216" t="s">
        <v>52</v>
      </c>
      <c r="O134" s="84"/>
      <c r="P134" s="217">
        <f>O134*H134</f>
        <v>0</v>
      </c>
      <c r="Q134" s="217">
        <v>0</v>
      </c>
      <c r="R134" s="217">
        <f>Q134*H134</f>
        <v>0</v>
      </c>
      <c r="S134" s="217">
        <v>0</v>
      </c>
      <c r="T134" s="21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9" t="s">
        <v>260</v>
      </c>
      <c r="AT134" s="219" t="s">
        <v>153</v>
      </c>
      <c r="AU134" s="219" t="s">
        <v>90</v>
      </c>
      <c r="AY134" s="16" t="s">
        <v>150</v>
      </c>
      <c r="BE134" s="220">
        <f>IF(N134="základní",J134,0)</f>
        <v>0</v>
      </c>
      <c r="BF134" s="220">
        <f>IF(N134="snížená",J134,0)</f>
        <v>0</v>
      </c>
      <c r="BG134" s="220">
        <f>IF(N134="zákl. přenesená",J134,0)</f>
        <v>0</v>
      </c>
      <c r="BH134" s="220">
        <f>IF(N134="sníž. přenesená",J134,0)</f>
        <v>0</v>
      </c>
      <c r="BI134" s="220">
        <f>IF(N134="nulová",J134,0)</f>
        <v>0</v>
      </c>
      <c r="BJ134" s="16" t="s">
        <v>21</v>
      </c>
      <c r="BK134" s="220">
        <f>ROUND(I134*H134,2)</f>
        <v>0</v>
      </c>
      <c r="BL134" s="16" t="s">
        <v>260</v>
      </c>
      <c r="BM134" s="219" t="s">
        <v>1984</v>
      </c>
    </row>
    <row r="135" s="13" customFormat="1">
      <c r="A135" s="13"/>
      <c r="B135" s="226"/>
      <c r="C135" s="227"/>
      <c r="D135" s="228" t="s">
        <v>161</v>
      </c>
      <c r="E135" s="229" t="s">
        <v>41</v>
      </c>
      <c r="F135" s="230" t="s">
        <v>186</v>
      </c>
      <c r="G135" s="227"/>
      <c r="H135" s="231">
        <v>5</v>
      </c>
      <c r="I135" s="232"/>
      <c r="J135" s="227"/>
      <c r="K135" s="227"/>
      <c r="L135" s="233"/>
      <c r="M135" s="234"/>
      <c r="N135" s="235"/>
      <c r="O135" s="235"/>
      <c r="P135" s="235"/>
      <c r="Q135" s="235"/>
      <c r="R135" s="235"/>
      <c r="S135" s="235"/>
      <c r="T135" s="23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7" t="s">
        <v>161</v>
      </c>
      <c r="AU135" s="237" t="s">
        <v>90</v>
      </c>
      <c r="AV135" s="13" t="s">
        <v>90</v>
      </c>
      <c r="AW135" s="13" t="s">
        <v>42</v>
      </c>
      <c r="AX135" s="13" t="s">
        <v>81</v>
      </c>
      <c r="AY135" s="237" t="s">
        <v>150</v>
      </c>
    </row>
    <row r="136" s="14" customFormat="1">
      <c r="A136" s="14"/>
      <c r="B136" s="238"/>
      <c r="C136" s="239"/>
      <c r="D136" s="228" t="s">
        <v>161</v>
      </c>
      <c r="E136" s="240" t="s">
        <v>41</v>
      </c>
      <c r="F136" s="241" t="s">
        <v>167</v>
      </c>
      <c r="G136" s="239"/>
      <c r="H136" s="242">
        <v>5</v>
      </c>
      <c r="I136" s="243"/>
      <c r="J136" s="239"/>
      <c r="K136" s="239"/>
      <c r="L136" s="244"/>
      <c r="M136" s="245"/>
      <c r="N136" s="246"/>
      <c r="O136" s="246"/>
      <c r="P136" s="246"/>
      <c r="Q136" s="246"/>
      <c r="R136" s="246"/>
      <c r="S136" s="246"/>
      <c r="T136" s="24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8" t="s">
        <v>161</v>
      </c>
      <c r="AU136" s="248" t="s">
        <v>90</v>
      </c>
      <c r="AV136" s="14" t="s">
        <v>157</v>
      </c>
      <c r="AW136" s="14" t="s">
        <v>42</v>
      </c>
      <c r="AX136" s="14" t="s">
        <v>21</v>
      </c>
      <c r="AY136" s="248" t="s">
        <v>150</v>
      </c>
    </row>
    <row r="137" s="2" customFormat="1" ht="16.5" customHeight="1">
      <c r="A137" s="38"/>
      <c r="B137" s="39"/>
      <c r="C137" s="207" t="s">
        <v>249</v>
      </c>
      <c r="D137" s="207" t="s">
        <v>153</v>
      </c>
      <c r="E137" s="208" t="s">
        <v>1985</v>
      </c>
      <c r="F137" s="209" t="s">
        <v>1986</v>
      </c>
      <c r="G137" s="210" t="s">
        <v>239</v>
      </c>
      <c r="H137" s="211">
        <v>2</v>
      </c>
      <c r="I137" s="212"/>
      <c r="J137" s="213">
        <f>ROUND(I137*H137,2)</f>
        <v>0</v>
      </c>
      <c r="K137" s="214"/>
      <c r="L137" s="44"/>
      <c r="M137" s="215" t="s">
        <v>41</v>
      </c>
      <c r="N137" s="216" t="s">
        <v>52</v>
      </c>
      <c r="O137" s="84"/>
      <c r="P137" s="217">
        <f>O137*H137</f>
        <v>0</v>
      </c>
      <c r="Q137" s="217">
        <v>0</v>
      </c>
      <c r="R137" s="217">
        <f>Q137*H137</f>
        <v>0</v>
      </c>
      <c r="S137" s="217">
        <v>0</v>
      </c>
      <c r="T137" s="21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19" t="s">
        <v>260</v>
      </c>
      <c r="AT137" s="219" t="s">
        <v>153</v>
      </c>
      <c r="AU137" s="219" t="s">
        <v>90</v>
      </c>
      <c r="AY137" s="16" t="s">
        <v>150</v>
      </c>
      <c r="BE137" s="220">
        <f>IF(N137="základní",J137,0)</f>
        <v>0</v>
      </c>
      <c r="BF137" s="220">
        <f>IF(N137="snížená",J137,0)</f>
        <v>0</v>
      </c>
      <c r="BG137" s="220">
        <f>IF(N137="zákl. přenesená",J137,0)</f>
        <v>0</v>
      </c>
      <c r="BH137" s="220">
        <f>IF(N137="sníž. přenesená",J137,0)</f>
        <v>0</v>
      </c>
      <c r="BI137" s="220">
        <f>IF(N137="nulová",J137,0)</f>
        <v>0</v>
      </c>
      <c r="BJ137" s="16" t="s">
        <v>21</v>
      </c>
      <c r="BK137" s="220">
        <f>ROUND(I137*H137,2)</f>
        <v>0</v>
      </c>
      <c r="BL137" s="16" t="s">
        <v>260</v>
      </c>
      <c r="BM137" s="219" t="s">
        <v>1987</v>
      </c>
    </row>
    <row r="138" s="13" customFormat="1">
      <c r="A138" s="13"/>
      <c r="B138" s="226"/>
      <c r="C138" s="227"/>
      <c r="D138" s="228" t="s">
        <v>161</v>
      </c>
      <c r="E138" s="229" t="s">
        <v>41</v>
      </c>
      <c r="F138" s="230" t="s">
        <v>90</v>
      </c>
      <c r="G138" s="227"/>
      <c r="H138" s="231">
        <v>2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7" t="s">
        <v>161</v>
      </c>
      <c r="AU138" s="237" t="s">
        <v>90</v>
      </c>
      <c r="AV138" s="13" t="s">
        <v>90</v>
      </c>
      <c r="AW138" s="13" t="s">
        <v>42</v>
      </c>
      <c r="AX138" s="13" t="s">
        <v>81</v>
      </c>
      <c r="AY138" s="237" t="s">
        <v>150</v>
      </c>
    </row>
    <row r="139" s="14" customFormat="1">
      <c r="A139" s="14"/>
      <c r="B139" s="238"/>
      <c r="C139" s="239"/>
      <c r="D139" s="228" t="s">
        <v>161</v>
      </c>
      <c r="E139" s="240" t="s">
        <v>41</v>
      </c>
      <c r="F139" s="241" t="s">
        <v>167</v>
      </c>
      <c r="G139" s="239"/>
      <c r="H139" s="242">
        <v>2</v>
      </c>
      <c r="I139" s="243"/>
      <c r="J139" s="239"/>
      <c r="K139" s="239"/>
      <c r="L139" s="244"/>
      <c r="M139" s="245"/>
      <c r="N139" s="246"/>
      <c r="O139" s="246"/>
      <c r="P139" s="246"/>
      <c r="Q139" s="246"/>
      <c r="R139" s="246"/>
      <c r="S139" s="246"/>
      <c r="T139" s="24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8" t="s">
        <v>161</v>
      </c>
      <c r="AU139" s="248" t="s">
        <v>90</v>
      </c>
      <c r="AV139" s="14" t="s">
        <v>157</v>
      </c>
      <c r="AW139" s="14" t="s">
        <v>42</v>
      </c>
      <c r="AX139" s="14" t="s">
        <v>21</v>
      </c>
      <c r="AY139" s="248" t="s">
        <v>150</v>
      </c>
    </row>
    <row r="140" s="2" customFormat="1" ht="16.5" customHeight="1">
      <c r="A140" s="38"/>
      <c r="B140" s="39"/>
      <c r="C140" s="207" t="s">
        <v>8</v>
      </c>
      <c r="D140" s="207" t="s">
        <v>153</v>
      </c>
      <c r="E140" s="208" t="s">
        <v>1988</v>
      </c>
      <c r="F140" s="209" t="s">
        <v>1989</v>
      </c>
      <c r="G140" s="210" t="s">
        <v>239</v>
      </c>
      <c r="H140" s="211">
        <v>3</v>
      </c>
      <c r="I140" s="212"/>
      <c r="J140" s="213">
        <f>ROUND(I140*H140,2)</f>
        <v>0</v>
      </c>
      <c r="K140" s="214"/>
      <c r="L140" s="44"/>
      <c r="M140" s="215" t="s">
        <v>41</v>
      </c>
      <c r="N140" s="216" t="s">
        <v>52</v>
      </c>
      <c r="O140" s="84"/>
      <c r="P140" s="217">
        <f>O140*H140</f>
        <v>0</v>
      </c>
      <c r="Q140" s="217">
        <v>0</v>
      </c>
      <c r="R140" s="217">
        <f>Q140*H140</f>
        <v>0</v>
      </c>
      <c r="S140" s="217">
        <v>0</v>
      </c>
      <c r="T140" s="21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9" t="s">
        <v>260</v>
      </c>
      <c r="AT140" s="219" t="s">
        <v>153</v>
      </c>
      <c r="AU140" s="219" t="s">
        <v>90</v>
      </c>
      <c r="AY140" s="16" t="s">
        <v>150</v>
      </c>
      <c r="BE140" s="220">
        <f>IF(N140="základní",J140,0)</f>
        <v>0</v>
      </c>
      <c r="BF140" s="220">
        <f>IF(N140="snížená",J140,0)</f>
        <v>0</v>
      </c>
      <c r="BG140" s="220">
        <f>IF(N140="zákl. přenesená",J140,0)</f>
        <v>0</v>
      </c>
      <c r="BH140" s="220">
        <f>IF(N140="sníž. přenesená",J140,0)</f>
        <v>0</v>
      </c>
      <c r="BI140" s="220">
        <f>IF(N140="nulová",J140,0)</f>
        <v>0</v>
      </c>
      <c r="BJ140" s="16" t="s">
        <v>21</v>
      </c>
      <c r="BK140" s="220">
        <f>ROUND(I140*H140,2)</f>
        <v>0</v>
      </c>
      <c r="BL140" s="16" t="s">
        <v>260</v>
      </c>
      <c r="BM140" s="219" t="s">
        <v>1990</v>
      </c>
    </row>
    <row r="141" s="13" customFormat="1">
      <c r="A141" s="13"/>
      <c r="B141" s="226"/>
      <c r="C141" s="227"/>
      <c r="D141" s="228" t="s">
        <v>161</v>
      </c>
      <c r="E141" s="229" t="s">
        <v>41</v>
      </c>
      <c r="F141" s="230" t="s">
        <v>174</v>
      </c>
      <c r="G141" s="227"/>
      <c r="H141" s="231">
        <v>3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7" t="s">
        <v>161</v>
      </c>
      <c r="AU141" s="237" t="s">
        <v>90</v>
      </c>
      <c r="AV141" s="13" t="s">
        <v>90</v>
      </c>
      <c r="AW141" s="13" t="s">
        <v>42</v>
      </c>
      <c r="AX141" s="13" t="s">
        <v>81</v>
      </c>
      <c r="AY141" s="237" t="s">
        <v>150</v>
      </c>
    </row>
    <row r="142" s="14" customFormat="1">
      <c r="A142" s="14"/>
      <c r="B142" s="238"/>
      <c r="C142" s="239"/>
      <c r="D142" s="228" t="s">
        <v>161</v>
      </c>
      <c r="E142" s="240" t="s">
        <v>41</v>
      </c>
      <c r="F142" s="241" t="s">
        <v>167</v>
      </c>
      <c r="G142" s="239"/>
      <c r="H142" s="242">
        <v>3</v>
      </c>
      <c r="I142" s="243"/>
      <c r="J142" s="239"/>
      <c r="K142" s="239"/>
      <c r="L142" s="244"/>
      <c r="M142" s="245"/>
      <c r="N142" s="246"/>
      <c r="O142" s="246"/>
      <c r="P142" s="246"/>
      <c r="Q142" s="246"/>
      <c r="R142" s="246"/>
      <c r="S142" s="246"/>
      <c r="T142" s="24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8" t="s">
        <v>161</v>
      </c>
      <c r="AU142" s="248" t="s">
        <v>90</v>
      </c>
      <c r="AV142" s="14" t="s">
        <v>157</v>
      </c>
      <c r="AW142" s="14" t="s">
        <v>42</v>
      </c>
      <c r="AX142" s="14" t="s">
        <v>21</v>
      </c>
      <c r="AY142" s="248" t="s">
        <v>150</v>
      </c>
    </row>
    <row r="143" s="2" customFormat="1" ht="21.75" customHeight="1">
      <c r="A143" s="38"/>
      <c r="B143" s="39"/>
      <c r="C143" s="207" t="s">
        <v>260</v>
      </c>
      <c r="D143" s="207" t="s">
        <v>153</v>
      </c>
      <c r="E143" s="208" t="s">
        <v>1991</v>
      </c>
      <c r="F143" s="209" t="s">
        <v>1992</v>
      </c>
      <c r="G143" s="210" t="s">
        <v>182</v>
      </c>
      <c r="H143" s="211">
        <v>158</v>
      </c>
      <c r="I143" s="212"/>
      <c r="J143" s="213">
        <f>ROUND(I143*H143,2)</f>
        <v>0</v>
      </c>
      <c r="K143" s="214"/>
      <c r="L143" s="44"/>
      <c r="M143" s="215" t="s">
        <v>41</v>
      </c>
      <c r="N143" s="216" t="s">
        <v>52</v>
      </c>
      <c r="O143" s="84"/>
      <c r="P143" s="217">
        <f>O143*H143</f>
        <v>0</v>
      </c>
      <c r="Q143" s="217">
        <v>0</v>
      </c>
      <c r="R143" s="217">
        <f>Q143*H143</f>
        <v>0</v>
      </c>
      <c r="S143" s="217">
        <v>0</v>
      </c>
      <c r="T143" s="21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9" t="s">
        <v>260</v>
      </c>
      <c r="AT143" s="219" t="s">
        <v>153</v>
      </c>
      <c r="AU143" s="219" t="s">
        <v>90</v>
      </c>
      <c r="AY143" s="16" t="s">
        <v>150</v>
      </c>
      <c r="BE143" s="220">
        <f>IF(N143="základní",J143,0)</f>
        <v>0</v>
      </c>
      <c r="BF143" s="220">
        <f>IF(N143="snížená",J143,0)</f>
        <v>0</v>
      </c>
      <c r="BG143" s="220">
        <f>IF(N143="zákl. přenesená",J143,0)</f>
        <v>0</v>
      </c>
      <c r="BH143" s="220">
        <f>IF(N143="sníž. přenesená",J143,0)</f>
        <v>0</v>
      </c>
      <c r="BI143" s="220">
        <f>IF(N143="nulová",J143,0)</f>
        <v>0</v>
      </c>
      <c r="BJ143" s="16" t="s">
        <v>21</v>
      </c>
      <c r="BK143" s="220">
        <f>ROUND(I143*H143,2)</f>
        <v>0</v>
      </c>
      <c r="BL143" s="16" t="s">
        <v>260</v>
      </c>
      <c r="BM143" s="219" t="s">
        <v>1993</v>
      </c>
    </row>
    <row r="144" s="2" customFormat="1">
      <c r="A144" s="38"/>
      <c r="B144" s="39"/>
      <c r="C144" s="40"/>
      <c r="D144" s="221" t="s">
        <v>159</v>
      </c>
      <c r="E144" s="40"/>
      <c r="F144" s="222" t="s">
        <v>1994</v>
      </c>
      <c r="G144" s="40"/>
      <c r="H144" s="40"/>
      <c r="I144" s="223"/>
      <c r="J144" s="40"/>
      <c r="K144" s="40"/>
      <c r="L144" s="44"/>
      <c r="M144" s="224"/>
      <c r="N144" s="225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159</v>
      </c>
      <c r="AU144" s="16" t="s">
        <v>90</v>
      </c>
    </row>
    <row r="145" s="13" customFormat="1">
      <c r="A145" s="13"/>
      <c r="B145" s="226"/>
      <c r="C145" s="227"/>
      <c r="D145" s="228" t="s">
        <v>161</v>
      </c>
      <c r="E145" s="229" t="s">
        <v>41</v>
      </c>
      <c r="F145" s="230" t="s">
        <v>1127</v>
      </c>
      <c r="G145" s="227"/>
      <c r="H145" s="231">
        <v>158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7" t="s">
        <v>161</v>
      </c>
      <c r="AU145" s="237" t="s">
        <v>90</v>
      </c>
      <c r="AV145" s="13" t="s">
        <v>90</v>
      </c>
      <c r="AW145" s="13" t="s">
        <v>42</v>
      </c>
      <c r="AX145" s="13" t="s">
        <v>81</v>
      </c>
      <c r="AY145" s="237" t="s">
        <v>150</v>
      </c>
    </row>
    <row r="146" s="14" customFormat="1">
      <c r="A146" s="14"/>
      <c r="B146" s="238"/>
      <c r="C146" s="239"/>
      <c r="D146" s="228" t="s">
        <v>161</v>
      </c>
      <c r="E146" s="240" t="s">
        <v>41</v>
      </c>
      <c r="F146" s="241" t="s">
        <v>167</v>
      </c>
      <c r="G146" s="239"/>
      <c r="H146" s="242">
        <v>158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8" t="s">
        <v>161</v>
      </c>
      <c r="AU146" s="248" t="s">
        <v>90</v>
      </c>
      <c r="AV146" s="14" t="s">
        <v>157</v>
      </c>
      <c r="AW146" s="14" t="s">
        <v>42</v>
      </c>
      <c r="AX146" s="14" t="s">
        <v>21</v>
      </c>
      <c r="AY146" s="248" t="s">
        <v>150</v>
      </c>
    </row>
    <row r="147" s="2" customFormat="1" ht="24.15" customHeight="1">
      <c r="A147" s="38"/>
      <c r="B147" s="39"/>
      <c r="C147" s="207" t="s">
        <v>275</v>
      </c>
      <c r="D147" s="207" t="s">
        <v>153</v>
      </c>
      <c r="E147" s="208" t="s">
        <v>1995</v>
      </c>
      <c r="F147" s="209" t="s">
        <v>1996</v>
      </c>
      <c r="G147" s="210" t="s">
        <v>182</v>
      </c>
      <c r="H147" s="211">
        <v>30</v>
      </c>
      <c r="I147" s="212"/>
      <c r="J147" s="213">
        <f>ROUND(I147*H147,2)</f>
        <v>0</v>
      </c>
      <c r="K147" s="214"/>
      <c r="L147" s="44"/>
      <c r="M147" s="215" t="s">
        <v>41</v>
      </c>
      <c r="N147" s="216" t="s">
        <v>52</v>
      </c>
      <c r="O147" s="84"/>
      <c r="P147" s="217">
        <f>O147*H147</f>
        <v>0</v>
      </c>
      <c r="Q147" s="217">
        <v>0</v>
      </c>
      <c r="R147" s="217">
        <f>Q147*H147</f>
        <v>0</v>
      </c>
      <c r="S147" s="217">
        <v>0</v>
      </c>
      <c r="T147" s="21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19" t="s">
        <v>260</v>
      </c>
      <c r="AT147" s="219" t="s">
        <v>153</v>
      </c>
      <c r="AU147" s="219" t="s">
        <v>90</v>
      </c>
      <c r="AY147" s="16" t="s">
        <v>150</v>
      </c>
      <c r="BE147" s="220">
        <f>IF(N147="základní",J147,0)</f>
        <v>0</v>
      </c>
      <c r="BF147" s="220">
        <f>IF(N147="snížená",J147,0)</f>
        <v>0</v>
      </c>
      <c r="BG147" s="220">
        <f>IF(N147="zákl. přenesená",J147,0)</f>
        <v>0</v>
      </c>
      <c r="BH147" s="220">
        <f>IF(N147="sníž. přenesená",J147,0)</f>
        <v>0</v>
      </c>
      <c r="BI147" s="220">
        <f>IF(N147="nulová",J147,0)</f>
        <v>0</v>
      </c>
      <c r="BJ147" s="16" t="s">
        <v>21</v>
      </c>
      <c r="BK147" s="220">
        <f>ROUND(I147*H147,2)</f>
        <v>0</v>
      </c>
      <c r="BL147" s="16" t="s">
        <v>260</v>
      </c>
      <c r="BM147" s="219" t="s">
        <v>1997</v>
      </c>
    </row>
    <row r="148" s="2" customFormat="1">
      <c r="A148" s="38"/>
      <c r="B148" s="39"/>
      <c r="C148" s="40"/>
      <c r="D148" s="221" t="s">
        <v>159</v>
      </c>
      <c r="E148" s="40"/>
      <c r="F148" s="222" t="s">
        <v>1998</v>
      </c>
      <c r="G148" s="40"/>
      <c r="H148" s="40"/>
      <c r="I148" s="223"/>
      <c r="J148" s="40"/>
      <c r="K148" s="40"/>
      <c r="L148" s="44"/>
      <c r="M148" s="224"/>
      <c r="N148" s="225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6" t="s">
        <v>159</v>
      </c>
      <c r="AU148" s="16" t="s">
        <v>90</v>
      </c>
    </row>
    <row r="149" s="13" customFormat="1">
      <c r="A149" s="13"/>
      <c r="B149" s="226"/>
      <c r="C149" s="227"/>
      <c r="D149" s="228" t="s">
        <v>161</v>
      </c>
      <c r="E149" s="229" t="s">
        <v>41</v>
      </c>
      <c r="F149" s="230" t="s">
        <v>374</v>
      </c>
      <c r="G149" s="227"/>
      <c r="H149" s="231">
        <v>30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7" t="s">
        <v>161</v>
      </c>
      <c r="AU149" s="237" t="s">
        <v>90</v>
      </c>
      <c r="AV149" s="13" t="s">
        <v>90</v>
      </c>
      <c r="AW149" s="13" t="s">
        <v>42</v>
      </c>
      <c r="AX149" s="13" t="s">
        <v>81</v>
      </c>
      <c r="AY149" s="237" t="s">
        <v>150</v>
      </c>
    </row>
    <row r="150" s="14" customFormat="1">
      <c r="A150" s="14"/>
      <c r="B150" s="238"/>
      <c r="C150" s="239"/>
      <c r="D150" s="228" t="s">
        <v>161</v>
      </c>
      <c r="E150" s="240" t="s">
        <v>41</v>
      </c>
      <c r="F150" s="241" t="s">
        <v>167</v>
      </c>
      <c r="G150" s="239"/>
      <c r="H150" s="242">
        <v>30</v>
      </c>
      <c r="I150" s="243"/>
      <c r="J150" s="239"/>
      <c r="K150" s="239"/>
      <c r="L150" s="244"/>
      <c r="M150" s="245"/>
      <c r="N150" s="246"/>
      <c r="O150" s="246"/>
      <c r="P150" s="246"/>
      <c r="Q150" s="246"/>
      <c r="R150" s="246"/>
      <c r="S150" s="246"/>
      <c r="T150" s="24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8" t="s">
        <v>161</v>
      </c>
      <c r="AU150" s="248" t="s">
        <v>90</v>
      </c>
      <c r="AV150" s="14" t="s">
        <v>157</v>
      </c>
      <c r="AW150" s="14" t="s">
        <v>42</v>
      </c>
      <c r="AX150" s="14" t="s">
        <v>21</v>
      </c>
      <c r="AY150" s="248" t="s">
        <v>150</v>
      </c>
    </row>
    <row r="151" s="2" customFormat="1" ht="24.15" customHeight="1">
      <c r="A151" s="38"/>
      <c r="B151" s="39"/>
      <c r="C151" s="207" t="s">
        <v>283</v>
      </c>
      <c r="D151" s="207" t="s">
        <v>153</v>
      </c>
      <c r="E151" s="208" t="s">
        <v>1999</v>
      </c>
      <c r="F151" s="209" t="s">
        <v>2000</v>
      </c>
      <c r="G151" s="210" t="s">
        <v>834</v>
      </c>
      <c r="H151" s="261"/>
      <c r="I151" s="212"/>
      <c r="J151" s="213">
        <f>ROUND(I151*H151,2)</f>
        <v>0</v>
      </c>
      <c r="K151" s="214"/>
      <c r="L151" s="44"/>
      <c r="M151" s="215" t="s">
        <v>41</v>
      </c>
      <c r="N151" s="216" t="s">
        <v>52</v>
      </c>
      <c r="O151" s="84"/>
      <c r="P151" s="217">
        <f>O151*H151</f>
        <v>0</v>
      </c>
      <c r="Q151" s="217">
        <v>0</v>
      </c>
      <c r="R151" s="217">
        <f>Q151*H151</f>
        <v>0</v>
      </c>
      <c r="S151" s="217">
        <v>0</v>
      </c>
      <c r="T151" s="21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9" t="s">
        <v>260</v>
      </c>
      <c r="AT151" s="219" t="s">
        <v>153</v>
      </c>
      <c r="AU151" s="219" t="s">
        <v>90</v>
      </c>
      <c r="AY151" s="16" t="s">
        <v>150</v>
      </c>
      <c r="BE151" s="220">
        <f>IF(N151="základní",J151,0)</f>
        <v>0</v>
      </c>
      <c r="BF151" s="220">
        <f>IF(N151="snížená",J151,0)</f>
        <v>0</v>
      </c>
      <c r="BG151" s="220">
        <f>IF(N151="zákl. přenesená",J151,0)</f>
        <v>0</v>
      </c>
      <c r="BH151" s="220">
        <f>IF(N151="sníž. přenesená",J151,0)</f>
        <v>0</v>
      </c>
      <c r="BI151" s="220">
        <f>IF(N151="nulová",J151,0)</f>
        <v>0</v>
      </c>
      <c r="BJ151" s="16" t="s">
        <v>21</v>
      </c>
      <c r="BK151" s="220">
        <f>ROUND(I151*H151,2)</f>
        <v>0</v>
      </c>
      <c r="BL151" s="16" t="s">
        <v>260</v>
      </c>
      <c r="BM151" s="219" t="s">
        <v>2001</v>
      </c>
    </row>
    <row r="152" s="13" customFormat="1">
      <c r="A152" s="13"/>
      <c r="B152" s="226"/>
      <c r="C152" s="227"/>
      <c r="D152" s="228" t="s">
        <v>161</v>
      </c>
      <c r="E152" s="229" t="s">
        <v>41</v>
      </c>
      <c r="F152" s="230" t="s">
        <v>2002</v>
      </c>
      <c r="G152" s="227"/>
      <c r="H152" s="231">
        <v>1.95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7" t="s">
        <v>161</v>
      </c>
      <c r="AU152" s="237" t="s">
        <v>90</v>
      </c>
      <c r="AV152" s="13" t="s">
        <v>90</v>
      </c>
      <c r="AW152" s="13" t="s">
        <v>42</v>
      </c>
      <c r="AX152" s="13" t="s">
        <v>81</v>
      </c>
      <c r="AY152" s="237" t="s">
        <v>150</v>
      </c>
    </row>
    <row r="153" s="14" customFormat="1">
      <c r="A153" s="14"/>
      <c r="B153" s="238"/>
      <c r="C153" s="239"/>
      <c r="D153" s="228" t="s">
        <v>161</v>
      </c>
      <c r="E153" s="240" t="s">
        <v>41</v>
      </c>
      <c r="F153" s="241" t="s">
        <v>167</v>
      </c>
      <c r="G153" s="239"/>
      <c r="H153" s="242">
        <v>1.95</v>
      </c>
      <c r="I153" s="243"/>
      <c r="J153" s="239"/>
      <c r="K153" s="239"/>
      <c r="L153" s="244"/>
      <c r="M153" s="245"/>
      <c r="N153" s="246"/>
      <c r="O153" s="246"/>
      <c r="P153" s="246"/>
      <c r="Q153" s="246"/>
      <c r="R153" s="246"/>
      <c r="S153" s="246"/>
      <c r="T153" s="24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8" t="s">
        <v>161</v>
      </c>
      <c r="AU153" s="248" t="s">
        <v>90</v>
      </c>
      <c r="AV153" s="14" t="s">
        <v>157</v>
      </c>
      <c r="AW153" s="14" t="s">
        <v>42</v>
      </c>
      <c r="AX153" s="14" t="s">
        <v>21</v>
      </c>
      <c r="AY153" s="248" t="s">
        <v>150</v>
      </c>
    </row>
    <row r="154" s="12" customFormat="1" ht="22.8" customHeight="1">
      <c r="A154" s="12"/>
      <c r="B154" s="191"/>
      <c r="C154" s="192"/>
      <c r="D154" s="193" t="s">
        <v>80</v>
      </c>
      <c r="E154" s="205" t="s">
        <v>2003</v>
      </c>
      <c r="F154" s="205" t="s">
        <v>2004</v>
      </c>
      <c r="G154" s="192"/>
      <c r="H154" s="192"/>
      <c r="I154" s="195"/>
      <c r="J154" s="206">
        <f>BK154</f>
        <v>0</v>
      </c>
      <c r="K154" s="192"/>
      <c r="L154" s="197"/>
      <c r="M154" s="198"/>
      <c r="N154" s="199"/>
      <c r="O154" s="199"/>
      <c r="P154" s="200">
        <f>SUM(P155:P305)</f>
        <v>0</v>
      </c>
      <c r="Q154" s="199"/>
      <c r="R154" s="200">
        <f>SUM(R155:R305)</f>
        <v>0.09147000000000001</v>
      </c>
      <c r="S154" s="199"/>
      <c r="T154" s="201">
        <f>SUM(T155:T305)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2" t="s">
        <v>90</v>
      </c>
      <c r="AT154" s="203" t="s">
        <v>80</v>
      </c>
      <c r="AU154" s="203" t="s">
        <v>21</v>
      </c>
      <c r="AY154" s="202" t="s">
        <v>150</v>
      </c>
      <c r="BK154" s="204">
        <f>SUM(BK155:BK305)</f>
        <v>0</v>
      </c>
    </row>
    <row r="155" s="2" customFormat="1" ht="21.75" customHeight="1">
      <c r="A155" s="38"/>
      <c r="B155" s="39"/>
      <c r="C155" s="207" t="s">
        <v>299</v>
      </c>
      <c r="D155" s="207" t="s">
        <v>153</v>
      </c>
      <c r="E155" s="208" t="s">
        <v>2005</v>
      </c>
      <c r="F155" s="209" t="s">
        <v>2006</v>
      </c>
      <c r="G155" s="210" t="s">
        <v>239</v>
      </c>
      <c r="H155" s="211">
        <v>1</v>
      </c>
      <c r="I155" s="212"/>
      <c r="J155" s="213">
        <f>ROUND(I155*H155,2)</f>
        <v>0</v>
      </c>
      <c r="K155" s="214"/>
      <c r="L155" s="44"/>
      <c r="M155" s="215" t="s">
        <v>41</v>
      </c>
      <c r="N155" s="216" t="s">
        <v>52</v>
      </c>
      <c r="O155" s="84"/>
      <c r="P155" s="217">
        <f>O155*H155</f>
        <v>0</v>
      </c>
      <c r="Q155" s="217">
        <v>0.0011999999999999999</v>
      </c>
      <c r="R155" s="217">
        <f>Q155*H155</f>
        <v>0.0011999999999999999</v>
      </c>
      <c r="S155" s="217">
        <v>0</v>
      </c>
      <c r="T155" s="21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9" t="s">
        <v>260</v>
      </c>
      <c r="AT155" s="219" t="s">
        <v>153</v>
      </c>
      <c r="AU155" s="219" t="s">
        <v>90</v>
      </c>
      <c r="AY155" s="16" t="s">
        <v>150</v>
      </c>
      <c r="BE155" s="220">
        <f>IF(N155="základní",J155,0)</f>
        <v>0</v>
      </c>
      <c r="BF155" s="220">
        <f>IF(N155="snížená",J155,0)</f>
        <v>0</v>
      </c>
      <c r="BG155" s="220">
        <f>IF(N155="zákl. přenesená",J155,0)</f>
        <v>0</v>
      </c>
      <c r="BH155" s="220">
        <f>IF(N155="sníž. přenesená",J155,0)</f>
        <v>0</v>
      </c>
      <c r="BI155" s="220">
        <f>IF(N155="nulová",J155,0)</f>
        <v>0</v>
      </c>
      <c r="BJ155" s="16" t="s">
        <v>21</v>
      </c>
      <c r="BK155" s="220">
        <f>ROUND(I155*H155,2)</f>
        <v>0</v>
      </c>
      <c r="BL155" s="16" t="s">
        <v>260</v>
      </c>
      <c r="BM155" s="219" t="s">
        <v>2007</v>
      </c>
    </row>
    <row r="156" s="2" customFormat="1">
      <c r="A156" s="38"/>
      <c r="B156" s="39"/>
      <c r="C156" s="40"/>
      <c r="D156" s="221" t="s">
        <v>159</v>
      </c>
      <c r="E156" s="40"/>
      <c r="F156" s="222" t="s">
        <v>2008</v>
      </c>
      <c r="G156" s="40"/>
      <c r="H156" s="40"/>
      <c r="I156" s="223"/>
      <c r="J156" s="40"/>
      <c r="K156" s="40"/>
      <c r="L156" s="44"/>
      <c r="M156" s="224"/>
      <c r="N156" s="225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159</v>
      </c>
      <c r="AU156" s="16" t="s">
        <v>90</v>
      </c>
    </row>
    <row r="157" s="13" customFormat="1">
      <c r="A157" s="13"/>
      <c r="B157" s="226"/>
      <c r="C157" s="227"/>
      <c r="D157" s="228" t="s">
        <v>161</v>
      </c>
      <c r="E157" s="229" t="s">
        <v>41</v>
      </c>
      <c r="F157" s="230" t="s">
        <v>21</v>
      </c>
      <c r="G157" s="227"/>
      <c r="H157" s="231">
        <v>1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7" t="s">
        <v>161</v>
      </c>
      <c r="AU157" s="237" t="s">
        <v>90</v>
      </c>
      <c r="AV157" s="13" t="s">
        <v>90</v>
      </c>
      <c r="AW157" s="13" t="s">
        <v>42</v>
      </c>
      <c r="AX157" s="13" t="s">
        <v>81</v>
      </c>
      <c r="AY157" s="237" t="s">
        <v>150</v>
      </c>
    </row>
    <row r="158" s="14" customFormat="1">
      <c r="A158" s="14"/>
      <c r="B158" s="238"/>
      <c r="C158" s="239"/>
      <c r="D158" s="228" t="s">
        <v>161</v>
      </c>
      <c r="E158" s="240" t="s">
        <v>41</v>
      </c>
      <c r="F158" s="241" t="s">
        <v>167</v>
      </c>
      <c r="G158" s="239"/>
      <c r="H158" s="242">
        <v>1</v>
      </c>
      <c r="I158" s="243"/>
      <c r="J158" s="239"/>
      <c r="K158" s="239"/>
      <c r="L158" s="244"/>
      <c r="M158" s="245"/>
      <c r="N158" s="246"/>
      <c r="O158" s="246"/>
      <c r="P158" s="246"/>
      <c r="Q158" s="246"/>
      <c r="R158" s="246"/>
      <c r="S158" s="246"/>
      <c r="T158" s="24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8" t="s">
        <v>161</v>
      </c>
      <c r="AU158" s="248" t="s">
        <v>90</v>
      </c>
      <c r="AV158" s="14" t="s">
        <v>157</v>
      </c>
      <c r="AW158" s="14" t="s">
        <v>42</v>
      </c>
      <c r="AX158" s="14" t="s">
        <v>21</v>
      </c>
      <c r="AY158" s="248" t="s">
        <v>150</v>
      </c>
    </row>
    <row r="159" s="2" customFormat="1" ht="21.75" customHeight="1">
      <c r="A159" s="38"/>
      <c r="B159" s="39"/>
      <c r="C159" s="207" t="s">
        <v>307</v>
      </c>
      <c r="D159" s="207" t="s">
        <v>153</v>
      </c>
      <c r="E159" s="208" t="s">
        <v>2009</v>
      </c>
      <c r="F159" s="209" t="s">
        <v>2010</v>
      </c>
      <c r="G159" s="210" t="s">
        <v>239</v>
      </c>
      <c r="H159" s="211">
        <v>1</v>
      </c>
      <c r="I159" s="212"/>
      <c r="J159" s="213">
        <f>ROUND(I159*H159,2)</f>
        <v>0</v>
      </c>
      <c r="K159" s="214"/>
      <c r="L159" s="44"/>
      <c r="M159" s="215" t="s">
        <v>41</v>
      </c>
      <c r="N159" s="216" t="s">
        <v>52</v>
      </c>
      <c r="O159" s="84"/>
      <c r="P159" s="217">
        <f>O159*H159</f>
        <v>0</v>
      </c>
      <c r="Q159" s="217">
        <v>0.00155</v>
      </c>
      <c r="R159" s="217">
        <f>Q159*H159</f>
        <v>0.00155</v>
      </c>
      <c r="S159" s="217">
        <v>0</v>
      </c>
      <c r="T159" s="21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9" t="s">
        <v>260</v>
      </c>
      <c r="AT159" s="219" t="s">
        <v>153</v>
      </c>
      <c r="AU159" s="219" t="s">
        <v>90</v>
      </c>
      <c r="AY159" s="16" t="s">
        <v>150</v>
      </c>
      <c r="BE159" s="220">
        <f>IF(N159="základní",J159,0)</f>
        <v>0</v>
      </c>
      <c r="BF159" s="220">
        <f>IF(N159="snížená",J159,0)</f>
        <v>0</v>
      </c>
      <c r="BG159" s="220">
        <f>IF(N159="zákl. přenesená",J159,0)</f>
        <v>0</v>
      </c>
      <c r="BH159" s="220">
        <f>IF(N159="sníž. přenesená",J159,0)</f>
        <v>0</v>
      </c>
      <c r="BI159" s="220">
        <f>IF(N159="nulová",J159,0)</f>
        <v>0</v>
      </c>
      <c r="BJ159" s="16" t="s">
        <v>21</v>
      </c>
      <c r="BK159" s="220">
        <f>ROUND(I159*H159,2)</f>
        <v>0</v>
      </c>
      <c r="BL159" s="16" t="s">
        <v>260</v>
      </c>
      <c r="BM159" s="219" t="s">
        <v>2011</v>
      </c>
    </row>
    <row r="160" s="2" customFormat="1">
      <c r="A160" s="38"/>
      <c r="B160" s="39"/>
      <c r="C160" s="40"/>
      <c r="D160" s="221" t="s">
        <v>159</v>
      </c>
      <c r="E160" s="40"/>
      <c r="F160" s="222" t="s">
        <v>2012</v>
      </c>
      <c r="G160" s="40"/>
      <c r="H160" s="40"/>
      <c r="I160" s="223"/>
      <c r="J160" s="40"/>
      <c r="K160" s="40"/>
      <c r="L160" s="44"/>
      <c r="M160" s="224"/>
      <c r="N160" s="225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6" t="s">
        <v>159</v>
      </c>
      <c r="AU160" s="16" t="s">
        <v>90</v>
      </c>
    </row>
    <row r="161" s="13" customFormat="1">
      <c r="A161" s="13"/>
      <c r="B161" s="226"/>
      <c r="C161" s="227"/>
      <c r="D161" s="228" t="s">
        <v>161</v>
      </c>
      <c r="E161" s="229" t="s">
        <v>41</v>
      </c>
      <c r="F161" s="230" t="s">
        <v>21</v>
      </c>
      <c r="G161" s="227"/>
      <c r="H161" s="231">
        <v>1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7" t="s">
        <v>161</v>
      </c>
      <c r="AU161" s="237" t="s">
        <v>90</v>
      </c>
      <c r="AV161" s="13" t="s">
        <v>90</v>
      </c>
      <c r="AW161" s="13" t="s">
        <v>42</v>
      </c>
      <c r="AX161" s="13" t="s">
        <v>81</v>
      </c>
      <c r="AY161" s="237" t="s">
        <v>150</v>
      </c>
    </row>
    <row r="162" s="14" customFormat="1">
      <c r="A162" s="14"/>
      <c r="B162" s="238"/>
      <c r="C162" s="239"/>
      <c r="D162" s="228" t="s">
        <v>161</v>
      </c>
      <c r="E162" s="240" t="s">
        <v>41</v>
      </c>
      <c r="F162" s="241" t="s">
        <v>167</v>
      </c>
      <c r="G162" s="239"/>
      <c r="H162" s="242">
        <v>1</v>
      </c>
      <c r="I162" s="243"/>
      <c r="J162" s="239"/>
      <c r="K162" s="239"/>
      <c r="L162" s="244"/>
      <c r="M162" s="245"/>
      <c r="N162" s="246"/>
      <c r="O162" s="246"/>
      <c r="P162" s="246"/>
      <c r="Q162" s="246"/>
      <c r="R162" s="246"/>
      <c r="S162" s="246"/>
      <c r="T162" s="24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8" t="s">
        <v>161</v>
      </c>
      <c r="AU162" s="248" t="s">
        <v>90</v>
      </c>
      <c r="AV162" s="14" t="s">
        <v>157</v>
      </c>
      <c r="AW162" s="14" t="s">
        <v>42</v>
      </c>
      <c r="AX162" s="14" t="s">
        <v>21</v>
      </c>
      <c r="AY162" s="248" t="s">
        <v>150</v>
      </c>
    </row>
    <row r="163" s="2" customFormat="1" ht="21.75" customHeight="1">
      <c r="A163" s="38"/>
      <c r="B163" s="39"/>
      <c r="C163" s="207" t="s">
        <v>7</v>
      </c>
      <c r="D163" s="207" t="s">
        <v>153</v>
      </c>
      <c r="E163" s="208" t="s">
        <v>2013</v>
      </c>
      <c r="F163" s="209" t="s">
        <v>2014</v>
      </c>
      <c r="G163" s="210" t="s">
        <v>239</v>
      </c>
      <c r="H163" s="211">
        <v>2</v>
      </c>
      <c r="I163" s="212"/>
      <c r="J163" s="213">
        <f>ROUND(I163*H163,2)</f>
        <v>0</v>
      </c>
      <c r="K163" s="214"/>
      <c r="L163" s="44"/>
      <c r="M163" s="215" t="s">
        <v>41</v>
      </c>
      <c r="N163" s="216" t="s">
        <v>52</v>
      </c>
      <c r="O163" s="84"/>
      <c r="P163" s="217">
        <f>O163*H163</f>
        <v>0</v>
      </c>
      <c r="Q163" s="217">
        <v>0.00098999999999999999</v>
      </c>
      <c r="R163" s="217">
        <f>Q163*H163</f>
        <v>0.00198</v>
      </c>
      <c r="S163" s="217">
        <v>0</v>
      </c>
      <c r="T163" s="21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9" t="s">
        <v>260</v>
      </c>
      <c r="AT163" s="219" t="s">
        <v>153</v>
      </c>
      <c r="AU163" s="219" t="s">
        <v>90</v>
      </c>
      <c r="AY163" s="16" t="s">
        <v>150</v>
      </c>
      <c r="BE163" s="220">
        <f>IF(N163="základní",J163,0)</f>
        <v>0</v>
      </c>
      <c r="BF163" s="220">
        <f>IF(N163="snížená",J163,0)</f>
        <v>0</v>
      </c>
      <c r="BG163" s="220">
        <f>IF(N163="zákl. přenesená",J163,0)</f>
        <v>0</v>
      </c>
      <c r="BH163" s="220">
        <f>IF(N163="sníž. přenesená",J163,0)</f>
        <v>0</v>
      </c>
      <c r="BI163" s="220">
        <f>IF(N163="nulová",J163,0)</f>
        <v>0</v>
      </c>
      <c r="BJ163" s="16" t="s">
        <v>21</v>
      </c>
      <c r="BK163" s="220">
        <f>ROUND(I163*H163,2)</f>
        <v>0</v>
      </c>
      <c r="BL163" s="16" t="s">
        <v>260</v>
      </c>
      <c r="BM163" s="219" t="s">
        <v>2015</v>
      </c>
    </row>
    <row r="164" s="2" customFormat="1">
      <c r="A164" s="38"/>
      <c r="B164" s="39"/>
      <c r="C164" s="40"/>
      <c r="D164" s="221" t="s">
        <v>159</v>
      </c>
      <c r="E164" s="40"/>
      <c r="F164" s="222" t="s">
        <v>2016</v>
      </c>
      <c r="G164" s="40"/>
      <c r="H164" s="40"/>
      <c r="I164" s="223"/>
      <c r="J164" s="40"/>
      <c r="K164" s="40"/>
      <c r="L164" s="44"/>
      <c r="M164" s="224"/>
      <c r="N164" s="225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159</v>
      </c>
      <c r="AU164" s="16" t="s">
        <v>90</v>
      </c>
    </row>
    <row r="165" s="13" customFormat="1">
      <c r="A165" s="13"/>
      <c r="B165" s="226"/>
      <c r="C165" s="227"/>
      <c r="D165" s="228" t="s">
        <v>161</v>
      </c>
      <c r="E165" s="229" t="s">
        <v>41</v>
      </c>
      <c r="F165" s="230" t="s">
        <v>90</v>
      </c>
      <c r="G165" s="227"/>
      <c r="H165" s="231">
        <v>2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161</v>
      </c>
      <c r="AU165" s="237" t="s">
        <v>90</v>
      </c>
      <c r="AV165" s="13" t="s">
        <v>90</v>
      </c>
      <c r="AW165" s="13" t="s">
        <v>42</v>
      </c>
      <c r="AX165" s="13" t="s">
        <v>81</v>
      </c>
      <c r="AY165" s="237" t="s">
        <v>150</v>
      </c>
    </row>
    <row r="166" s="14" customFormat="1">
      <c r="A166" s="14"/>
      <c r="B166" s="238"/>
      <c r="C166" s="239"/>
      <c r="D166" s="228" t="s">
        <v>161</v>
      </c>
      <c r="E166" s="240" t="s">
        <v>41</v>
      </c>
      <c r="F166" s="241" t="s">
        <v>167</v>
      </c>
      <c r="G166" s="239"/>
      <c r="H166" s="242">
        <v>2</v>
      </c>
      <c r="I166" s="243"/>
      <c r="J166" s="239"/>
      <c r="K166" s="239"/>
      <c r="L166" s="244"/>
      <c r="M166" s="245"/>
      <c r="N166" s="246"/>
      <c r="O166" s="246"/>
      <c r="P166" s="246"/>
      <c r="Q166" s="246"/>
      <c r="R166" s="246"/>
      <c r="S166" s="246"/>
      <c r="T166" s="24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8" t="s">
        <v>161</v>
      </c>
      <c r="AU166" s="248" t="s">
        <v>90</v>
      </c>
      <c r="AV166" s="14" t="s">
        <v>157</v>
      </c>
      <c r="AW166" s="14" t="s">
        <v>42</v>
      </c>
      <c r="AX166" s="14" t="s">
        <v>21</v>
      </c>
      <c r="AY166" s="248" t="s">
        <v>150</v>
      </c>
    </row>
    <row r="167" s="2" customFormat="1" ht="21.75" customHeight="1">
      <c r="A167" s="38"/>
      <c r="B167" s="39"/>
      <c r="C167" s="207" t="s">
        <v>318</v>
      </c>
      <c r="D167" s="207" t="s">
        <v>153</v>
      </c>
      <c r="E167" s="208" t="s">
        <v>2017</v>
      </c>
      <c r="F167" s="209" t="s">
        <v>2018</v>
      </c>
      <c r="G167" s="210" t="s">
        <v>182</v>
      </c>
      <c r="H167" s="211">
        <v>6</v>
      </c>
      <c r="I167" s="212"/>
      <c r="J167" s="213">
        <f>ROUND(I167*H167,2)</f>
        <v>0</v>
      </c>
      <c r="K167" s="214"/>
      <c r="L167" s="44"/>
      <c r="M167" s="215" t="s">
        <v>41</v>
      </c>
      <c r="N167" s="216" t="s">
        <v>52</v>
      </c>
      <c r="O167" s="84"/>
      <c r="P167" s="217">
        <f>O167*H167</f>
        <v>0</v>
      </c>
      <c r="Q167" s="217">
        <v>0</v>
      </c>
      <c r="R167" s="217">
        <f>Q167*H167</f>
        <v>0</v>
      </c>
      <c r="S167" s="217">
        <v>0</v>
      </c>
      <c r="T167" s="21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9" t="s">
        <v>260</v>
      </c>
      <c r="AT167" s="219" t="s">
        <v>153</v>
      </c>
      <c r="AU167" s="219" t="s">
        <v>90</v>
      </c>
      <c r="AY167" s="16" t="s">
        <v>150</v>
      </c>
      <c r="BE167" s="220">
        <f>IF(N167="základní",J167,0)</f>
        <v>0</v>
      </c>
      <c r="BF167" s="220">
        <f>IF(N167="snížená",J167,0)</f>
        <v>0</v>
      </c>
      <c r="BG167" s="220">
        <f>IF(N167="zákl. přenesená",J167,0)</f>
        <v>0</v>
      </c>
      <c r="BH167" s="220">
        <f>IF(N167="sníž. přenesená",J167,0)</f>
        <v>0</v>
      </c>
      <c r="BI167" s="220">
        <f>IF(N167="nulová",J167,0)</f>
        <v>0</v>
      </c>
      <c r="BJ167" s="16" t="s">
        <v>21</v>
      </c>
      <c r="BK167" s="220">
        <f>ROUND(I167*H167,2)</f>
        <v>0</v>
      </c>
      <c r="BL167" s="16" t="s">
        <v>260</v>
      </c>
      <c r="BM167" s="219" t="s">
        <v>2019</v>
      </c>
    </row>
    <row r="168" s="13" customFormat="1">
      <c r="A168" s="13"/>
      <c r="B168" s="226"/>
      <c r="C168" s="227"/>
      <c r="D168" s="228" t="s">
        <v>161</v>
      </c>
      <c r="E168" s="229" t="s">
        <v>41</v>
      </c>
      <c r="F168" s="230" t="s">
        <v>198</v>
      </c>
      <c r="G168" s="227"/>
      <c r="H168" s="231">
        <v>6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161</v>
      </c>
      <c r="AU168" s="237" t="s">
        <v>90</v>
      </c>
      <c r="AV168" s="13" t="s">
        <v>90</v>
      </c>
      <c r="AW168" s="13" t="s">
        <v>42</v>
      </c>
      <c r="AX168" s="13" t="s">
        <v>81</v>
      </c>
      <c r="AY168" s="237" t="s">
        <v>150</v>
      </c>
    </row>
    <row r="169" s="14" customFormat="1">
      <c r="A169" s="14"/>
      <c r="B169" s="238"/>
      <c r="C169" s="239"/>
      <c r="D169" s="228" t="s">
        <v>161</v>
      </c>
      <c r="E169" s="240" t="s">
        <v>41</v>
      </c>
      <c r="F169" s="241" t="s">
        <v>167</v>
      </c>
      <c r="G169" s="239"/>
      <c r="H169" s="242">
        <v>6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8" t="s">
        <v>161</v>
      </c>
      <c r="AU169" s="248" t="s">
        <v>90</v>
      </c>
      <c r="AV169" s="14" t="s">
        <v>157</v>
      </c>
      <c r="AW169" s="14" t="s">
        <v>42</v>
      </c>
      <c r="AX169" s="14" t="s">
        <v>21</v>
      </c>
      <c r="AY169" s="248" t="s">
        <v>150</v>
      </c>
    </row>
    <row r="170" s="2" customFormat="1" ht="21.75" customHeight="1">
      <c r="A170" s="38"/>
      <c r="B170" s="39"/>
      <c r="C170" s="207" t="s">
        <v>325</v>
      </c>
      <c r="D170" s="207" t="s">
        <v>153</v>
      </c>
      <c r="E170" s="208" t="s">
        <v>2020</v>
      </c>
      <c r="F170" s="209" t="s">
        <v>2021</v>
      </c>
      <c r="G170" s="210" t="s">
        <v>182</v>
      </c>
      <c r="H170" s="211">
        <v>40</v>
      </c>
      <c r="I170" s="212"/>
      <c r="J170" s="213">
        <f>ROUND(I170*H170,2)</f>
        <v>0</v>
      </c>
      <c r="K170" s="214"/>
      <c r="L170" s="44"/>
      <c r="M170" s="215" t="s">
        <v>41</v>
      </c>
      <c r="N170" s="216" t="s">
        <v>52</v>
      </c>
      <c r="O170" s="84"/>
      <c r="P170" s="217">
        <f>O170*H170</f>
        <v>0</v>
      </c>
      <c r="Q170" s="217">
        <v>0</v>
      </c>
      <c r="R170" s="217">
        <f>Q170*H170</f>
        <v>0</v>
      </c>
      <c r="S170" s="217">
        <v>0</v>
      </c>
      <c r="T170" s="21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19" t="s">
        <v>260</v>
      </c>
      <c r="AT170" s="219" t="s">
        <v>153</v>
      </c>
      <c r="AU170" s="219" t="s">
        <v>90</v>
      </c>
      <c r="AY170" s="16" t="s">
        <v>150</v>
      </c>
      <c r="BE170" s="220">
        <f>IF(N170="základní",J170,0)</f>
        <v>0</v>
      </c>
      <c r="BF170" s="220">
        <f>IF(N170="snížená",J170,0)</f>
        <v>0</v>
      </c>
      <c r="BG170" s="220">
        <f>IF(N170="zákl. přenesená",J170,0)</f>
        <v>0</v>
      </c>
      <c r="BH170" s="220">
        <f>IF(N170="sníž. přenesená",J170,0)</f>
        <v>0</v>
      </c>
      <c r="BI170" s="220">
        <f>IF(N170="nulová",J170,0)</f>
        <v>0</v>
      </c>
      <c r="BJ170" s="16" t="s">
        <v>21</v>
      </c>
      <c r="BK170" s="220">
        <f>ROUND(I170*H170,2)</f>
        <v>0</v>
      </c>
      <c r="BL170" s="16" t="s">
        <v>260</v>
      </c>
      <c r="BM170" s="219" t="s">
        <v>2022</v>
      </c>
    </row>
    <row r="171" s="13" customFormat="1">
      <c r="A171" s="13"/>
      <c r="B171" s="226"/>
      <c r="C171" s="227"/>
      <c r="D171" s="228" t="s">
        <v>161</v>
      </c>
      <c r="E171" s="229" t="s">
        <v>41</v>
      </c>
      <c r="F171" s="230" t="s">
        <v>443</v>
      </c>
      <c r="G171" s="227"/>
      <c r="H171" s="231">
        <v>40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161</v>
      </c>
      <c r="AU171" s="237" t="s">
        <v>90</v>
      </c>
      <c r="AV171" s="13" t="s">
        <v>90</v>
      </c>
      <c r="AW171" s="13" t="s">
        <v>42</v>
      </c>
      <c r="AX171" s="13" t="s">
        <v>81</v>
      </c>
      <c r="AY171" s="237" t="s">
        <v>150</v>
      </c>
    </row>
    <row r="172" s="14" customFormat="1">
      <c r="A172" s="14"/>
      <c r="B172" s="238"/>
      <c r="C172" s="239"/>
      <c r="D172" s="228" t="s">
        <v>161</v>
      </c>
      <c r="E172" s="240" t="s">
        <v>41</v>
      </c>
      <c r="F172" s="241" t="s">
        <v>167</v>
      </c>
      <c r="G172" s="239"/>
      <c r="H172" s="242">
        <v>40</v>
      </c>
      <c r="I172" s="243"/>
      <c r="J172" s="239"/>
      <c r="K172" s="239"/>
      <c r="L172" s="244"/>
      <c r="M172" s="245"/>
      <c r="N172" s="246"/>
      <c r="O172" s="246"/>
      <c r="P172" s="246"/>
      <c r="Q172" s="246"/>
      <c r="R172" s="246"/>
      <c r="S172" s="246"/>
      <c r="T172" s="247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8" t="s">
        <v>161</v>
      </c>
      <c r="AU172" s="248" t="s">
        <v>90</v>
      </c>
      <c r="AV172" s="14" t="s">
        <v>157</v>
      </c>
      <c r="AW172" s="14" t="s">
        <v>42</v>
      </c>
      <c r="AX172" s="14" t="s">
        <v>21</v>
      </c>
      <c r="AY172" s="248" t="s">
        <v>150</v>
      </c>
    </row>
    <row r="173" s="2" customFormat="1" ht="21.75" customHeight="1">
      <c r="A173" s="38"/>
      <c r="B173" s="39"/>
      <c r="C173" s="207" t="s">
        <v>332</v>
      </c>
      <c r="D173" s="207" t="s">
        <v>153</v>
      </c>
      <c r="E173" s="208" t="s">
        <v>2023</v>
      </c>
      <c r="F173" s="209" t="s">
        <v>2024</v>
      </c>
      <c r="G173" s="210" t="s">
        <v>182</v>
      </c>
      <c r="H173" s="211">
        <v>52</v>
      </c>
      <c r="I173" s="212"/>
      <c r="J173" s="213">
        <f>ROUND(I173*H173,2)</f>
        <v>0</v>
      </c>
      <c r="K173" s="214"/>
      <c r="L173" s="44"/>
      <c r="M173" s="215" t="s">
        <v>41</v>
      </c>
      <c r="N173" s="216" t="s">
        <v>52</v>
      </c>
      <c r="O173" s="84"/>
      <c r="P173" s="217">
        <f>O173*H173</f>
        <v>0</v>
      </c>
      <c r="Q173" s="217">
        <v>0</v>
      </c>
      <c r="R173" s="217">
        <f>Q173*H173</f>
        <v>0</v>
      </c>
      <c r="S173" s="217">
        <v>0</v>
      </c>
      <c r="T173" s="21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9" t="s">
        <v>260</v>
      </c>
      <c r="AT173" s="219" t="s">
        <v>153</v>
      </c>
      <c r="AU173" s="219" t="s">
        <v>90</v>
      </c>
      <c r="AY173" s="16" t="s">
        <v>150</v>
      </c>
      <c r="BE173" s="220">
        <f>IF(N173="základní",J173,0)</f>
        <v>0</v>
      </c>
      <c r="BF173" s="220">
        <f>IF(N173="snížená",J173,0)</f>
        <v>0</v>
      </c>
      <c r="BG173" s="220">
        <f>IF(N173="zákl. přenesená",J173,0)</f>
        <v>0</v>
      </c>
      <c r="BH173" s="220">
        <f>IF(N173="sníž. přenesená",J173,0)</f>
        <v>0</v>
      </c>
      <c r="BI173" s="220">
        <f>IF(N173="nulová",J173,0)</f>
        <v>0</v>
      </c>
      <c r="BJ173" s="16" t="s">
        <v>21</v>
      </c>
      <c r="BK173" s="220">
        <f>ROUND(I173*H173,2)</f>
        <v>0</v>
      </c>
      <c r="BL173" s="16" t="s">
        <v>260</v>
      </c>
      <c r="BM173" s="219" t="s">
        <v>2025</v>
      </c>
    </row>
    <row r="174" s="13" customFormat="1">
      <c r="A174" s="13"/>
      <c r="B174" s="226"/>
      <c r="C174" s="227"/>
      <c r="D174" s="228" t="s">
        <v>161</v>
      </c>
      <c r="E174" s="229" t="s">
        <v>41</v>
      </c>
      <c r="F174" s="230" t="s">
        <v>507</v>
      </c>
      <c r="G174" s="227"/>
      <c r="H174" s="231">
        <v>52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161</v>
      </c>
      <c r="AU174" s="237" t="s">
        <v>90</v>
      </c>
      <c r="AV174" s="13" t="s">
        <v>90</v>
      </c>
      <c r="AW174" s="13" t="s">
        <v>42</v>
      </c>
      <c r="AX174" s="13" t="s">
        <v>81</v>
      </c>
      <c r="AY174" s="237" t="s">
        <v>150</v>
      </c>
    </row>
    <row r="175" s="14" customFormat="1">
      <c r="A175" s="14"/>
      <c r="B175" s="238"/>
      <c r="C175" s="239"/>
      <c r="D175" s="228" t="s">
        <v>161</v>
      </c>
      <c r="E175" s="240" t="s">
        <v>41</v>
      </c>
      <c r="F175" s="241" t="s">
        <v>167</v>
      </c>
      <c r="G175" s="239"/>
      <c r="H175" s="242">
        <v>52</v>
      </c>
      <c r="I175" s="243"/>
      <c r="J175" s="239"/>
      <c r="K175" s="239"/>
      <c r="L175" s="244"/>
      <c r="M175" s="245"/>
      <c r="N175" s="246"/>
      <c r="O175" s="246"/>
      <c r="P175" s="246"/>
      <c r="Q175" s="246"/>
      <c r="R175" s="246"/>
      <c r="S175" s="246"/>
      <c r="T175" s="24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8" t="s">
        <v>161</v>
      </c>
      <c r="AU175" s="248" t="s">
        <v>90</v>
      </c>
      <c r="AV175" s="14" t="s">
        <v>157</v>
      </c>
      <c r="AW175" s="14" t="s">
        <v>42</v>
      </c>
      <c r="AX175" s="14" t="s">
        <v>21</v>
      </c>
      <c r="AY175" s="248" t="s">
        <v>150</v>
      </c>
    </row>
    <row r="176" s="2" customFormat="1" ht="21.75" customHeight="1">
      <c r="A176" s="38"/>
      <c r="B176" s="39"/>
      <c r="C176" s="207" t="s">
        <v>339</v>
      </c>
      <c r="D176" s="207" t="s">
        <v>153</v>
      </c>
      <c r="E176" s="208" t="s">
        <v>2026</v>
      </c>
      <c r="F176" s="209" t="s">
        <v>2027</v>
      </c>
      <c r="G176" s="210" t="s">
        <v>182</v>
      </c>
      <c r="H176" s="211">
        <v>18</v>
      </c>
      <c r="I176" s="212"/>
      <c r="J176" s="213">
        <f>ROUND(I176*H176,2)</f>
        <v>0</v>
      </c>
      <c r="K176" s="214"/>
      <c r="L176" s="44"/>
      <c r="M176" s="215" t="s">
        <v>41</v>
      </c>
      <c r="N176" s="216" t="s">
        <v>52</v>
      </c>
      <c r="O176" s="84"/>
      <c r="P176" s="217">
        <f>O176*H176</f>
        <v>0</v>
      </c>
      <c r="Q176" s="217">
        <v>0</v>
      </c>
      <c r="R176" s="217">
        <f>Q176*H176</f>
        <v>0</v>
      </c>
      <c r="S176" s="217">
        <v>0</v>
      </c>
      <c r="T176" s="21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9" t="s">
        <v>260</v>
      </c>
      <c r="AT176" s="219" t="s">
        <v>153</v>
      </c>
      <c r="AU176" s="219" t="s">
        <v>90</v>
      </c>
      <c r="AY176" s="16" t="s">
        <v>150</v>
      </c>
      <c r="BE176" s="220">
        <f>IF(N176="základní",J176,0)</f>
        <v>0</v>
      </c>
      <c r="BF176" s="220">
        <f>IF(N176="snížená",J176,0)</f>
        <v>0</v>
      </c>
      <c r="BG176" s="220">
        <f>IF(N176="zákl. přenesená",J176,0)</f>
        <v>0</v>
      </c>
      <c r="BH176" s="220">
        <f>IF(N176="sníž. přenesená",J176,0)</f>
        <v>0</v>
      </c>
      <c r="BI176" s="220">
        <f>IF(N176="nulová",J176,0)</f>
        <v>0</v>
      </c>
      <c r="BJ176" s="16" t="s">
        <v>21</v>
      </c>
      <c r="BK176" s="220">
        <f>ROUND(I176*H176,2)</f>
        <v>0</v>
      </c>
      <c r="BL176" s="16" t="s">
        <v>260</v>
      </c>
      <c r="BM176" s="219" t="s">
        <v>2028</v>
      </c>
    </row>
    <row r="177" s="13" customFormat="1">
      <c r="A177" s="13"/>
      <c r="B177" s="226"/>
      <c r="C177" s="227"/>
      <c r="D177" s="228" t="s">
        <v>161</v>
      </c>
      <c r="E177" s="229" t="s">
        <v>41</v>
      </c>
      <c r="F177" s="230" t="s">
        <v>283</v>
      </c>
      <c r="G177" s="227"/>
      <c r="H177" s="231">
        <v>18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7" t="s">
        <v>161</v>
      </c>
      <c r="AU177" s="237" t="s">
        <v>90</v>
      </c>
      <c r="AV177" s="13" t="s">
        <v>90</v>
      </c>
      <c r="AW177" s="13" t="s">
        <v>42</v>
      </c>
      <c r="AX177" s="13" t="s">
        <v>81</v>
      </c>
      <c r="AY177" s="237" t="s">
        <v>150</v>
      </c>
    </row>
    <row r="178" s="14" customFormat="1">
      <c r="A178" s="14"/>
      <c r="B178" s="238"/>
      <c r="C178" s="239"/>
      <c r="D178" s="228" t="s">
        <v>161</v>
      </c>
      <c r="E178" s="240" t="s">
        <v>41</v>
      </c>
      <c r="F178" s="241" t="s">
        <v>167</v>
      </c>
      <c r="G178" s="239"/>
      <c r="H178" s="242">
        <v>18</v>
      </c>
      <c r="I178" s="243"/>
      <c r="J178" s="239"/>
      <c r="K178" s="239"/>
      <c r="L178" s="244"/>
      <c r="M178" s="245"/>
      <c r="N178" s="246"/>
      <c r="O178" s="246"/>
      <c r="P178" s="246"/>
      <c r="Q178" s="246"/>
      <c r="R178" s="246"/>
      <c r="S178" s="246"/>
      <c r="T178" s="24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8" t="s">
        <v>161</v>
      </c>
      <c r="AU178" s="248" t="s">
        <v>90</v>
      </c>
      <c r="AV178" s="14" t="s">
        <v>157</v>
      </c>
      <c r="AW178" s="14" t="s">
        <v>42</v>
      </c>
      <c r="AX178" s="14" t="s">
        <v>21</v>
      </c>
      <c r="AY178" s="248" t="s">
        <v>150</v>
      </c>
    </row>
    <row r="179" s="2" customFormat="1" ht="21.75" customHeight="1">
      <c r="A179" s="38"/>
      <c r="B179" s="39"/>
      <c r="C179" s="207" t="s">
        <v>344</v>
      </c>
      <c r="D179" s="207" t="s">
        <v>153</v>
      </c>
      <c r="E179" s="208" t="s">
        <v>2029</v>
      </c>
      <c r="F179" s="209" t="s">
        <v>2030</v>
      </c>
      <c r="G179" s="210" t="s">
        <v>182</v>
      </c>
      <c r="H179" s="211">
        <v>66</v>
      </c>
      <c r="I179" s="212"/>
      <c r="J179" s="213">
        <f>ROUND(I179*H179,2)</f>
        <v>0</v>
      </c>
      <c r="K179" s="214"/>
      <c r="L179" s="44"/>
      <c r="M179" s="215" t="s">
        <v>41</v>
      </c>
      <c r="N179" s="216" t="s">
        <v>52</v>
      </c>
      <c r="O179" s="84"/>
      <c r="P179" s="217">
        <f>O179*H179</f>
        <v>0</v>
      </c>
      <c r="Q179" s="217">
        <v>0</v>
      </c>
      <c r="R179" s="217">
        <f>Q179*H179</f>
        <v>0</v>
      </c>
      <c r="S179" s="217">
        <v>0</v>
      </c>
      <c r="T179" s="21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19" t="s">
        <v>260</v>
      </c>
      <c r="AT179" s="219" t="s">
        <v>153</v>
      </c>
      <c r="AU179" s="219" t="s">
        <v>90</v>
      </c>
      <c r="AY179" s="16" t="s">
        <v>150</v>
      </c>
      <c r="BE179" s="220">
        <f>IF(N179="základní",J179,0)</f>
        <v>0</v>
      </c>
      <c r="BF179" s="220">
        <f>IF(N179="snížená",J179,0)</f>
        <v>0</v>
      </c>
      <c r="BG179" s="220">
        <f>IF(N179="zákl. přenesená",J179,0)</f>
        <v>0</v>
      </c>
      <c r="BH179" s="220">
        <f>IF(N179="sníž. přenesená",J179,0)</f>
        <v>0</v>
      </c>
      <c r="BI179" s="220">
        <f>IF(N179="nulová",J179,0)</f>
        <v>0</v>
      </c>
      <c r="BJ179" s="16" t="s">
        <v>21</v>
      </c>
      <c r="BK179" s="220">
        <f>ROUND(I179*H179,2)</f>
        <v>0</v>
      </c>
      <c r="BL179" s="16" t="s">
        <v>260</v>
      </c>
      <c r="BM179" s="219" t="s">
        <v>2031</v>
      </c>
    </row>
    <row r="180" s="13" customFormat="1">
      <c r="A180" s="13"/>
      <c r="B180" s="226"/>
      <c r="C180" s="227"/>
      <c r="D180" s="228" t="s">
        <v>161</v>
      </c>
      <c r="E180" s="229" t="s">
        <v>41</v>
      </c>
      <c r="F180" s="230" t="s">
        <v>595</v>
      </c>
      <c r="G180" s="227"/>
      <c r="H180" s="231">
        <v>66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161</v>
      </c>
      <c r="AU180" s="237" t="s">
        <v>90</v>
      </c>
      <c r="AV180" s="13" t="s">
        <v>90</v>
      </c>
      <c r="AW180" s="13" t="s">
        <v>42</v>
      </c>
      <c r="AX180" s="13" t="s">
        <v>81</v>
      </c>
      <c r="AY180" s="237" t="s">
        <v>150</v>
      </c>
    </row>
    <row r="181" s="14" customFormat="1">
      <c r="A181" s="14"/>
      <c r="B181" s="238"/>
      <c r="C181" s="239"/>
      <c r="D181" s="228" t="s">
        <v>161</v>
      </c>
      <c r="E181" s="240" t="s">
        <v>41</v>
      </c>
      <c r="F181" s="241" t="s">
        <v>167</v>
      </c>
      <c r="G181" s="239"/>
      <c r="H181" s="242">
        <v>66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8" t="s">
        <v>161</v>
      </c>
      <c r="AU181" s="248" t="s">
        <v>90</v>
      </c>
      <c r="AV181" s="14" t="s">
        <v>157</v>
      </c>
      <c r="AW181" s="14" t="s">
        <v>42</v>
      </c>
      <c r="AX181" s="14" t="s">
        <v>21</v>
      </c>
      <c r="AY181" s="248" t="s">
        <v>150</v>
      </c>
    </row>
    <row r="182" s="2" customFormat="1" ht="21.75" customHeight="1">
      <c r="A182" s="38"/>
      <c r="B182" s="39"/>
      <c r="C182" s="207" t="s">
        <v>351</v>
      </c>
      <c r="D182" s="207" t="s">
        <v>153</v>
      </c>
      <c r="E182" s="208" t="s">
        <v>2032</v>
      </c>
      <c r="F182" s="209" t="s">
        <v>2033</v>
      </c>
      <c r="G182" s="210" t="s">
        <v>182</v>
      </c>
      <c r="H182" s="211">
        <v>4</v>
      </c>
      <c r="I182" s="212"/>
      <c r="J182" s="213">
        <f>ROUND(I182*H182,2)</f>
        <v>0</v>
      </c>
      <c r="K182" s="214"/>
      <c r="L182" s="44"/>
      <c r="M182" s="215" t="s">
        <v>41</v>
      </c>
      <c r="N182" s="216" t="s">
        <v>52</v>
      </c>
      <c r="O182" s="84"/>
      <c r="P182" s="217">
        <f>O182*H182</f>
        <v>0</v>
      </c>
      <c r="Q182" s="217">
        <v>0</v>
      </c>
      <c r="R182" s="217">
        <f>Q182*H182</f>
        <v>0</v>
      </c>
      <c r="S182" s="217">
        <v>0</v>
      </c>
      <c r="T182" s="21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9" t="s">
        <v>260</v>
      </c>
      <c r="AT182" s="219" t="s">
        <v>153</v>
      </c>
      <c r="AU182" s="219" t="s">
        <v>90</v>
      </c>
      <c r="AY182" s="16" t="s">
        <v>150</v>
      </c>
      <c r="BE182" s="220">
        <f>IF(N182="základní",J182,0)</f>
        <v>0</v>
      </c>
      <c r="BF182" s="220">
        <f>IF(N182="snížená",J182,0)</f>
        <v>0</v>
      </c>
      <c r="BG182" s="220">
        <f>IF(N182="zákl. přenesená",J182,0)</f>
        <v>0</v>
      </c>
      <c r="BH182" s="220">
        <f>IF(N182="sníž. přenesená",J182,0)</f>
        <v>0</v>
      </c>
      <c r="BI182" s="220">
        <f>IF(N182="nulová",J182,0)</f>
        <v>0</v>
      </c>
      <c r="BJ182" s="16" t="s">
        <v>21</v>
      </c>
      <c r="BK182" s="220">
        <f>ROUND(I182*H182,2)</f>
        <v>0</v>
      </c>
      <c r="BL182" s="16" t="s">
        <v>260</v>
      </c>
      <c r="BM182" s="219" t="s">
        <v>2034</v>
      </c>
    </row>
    <row r="183" s="13" customFormat="1">
      <c r="A183" s="13"/>
      <c r="B183" s="226"/>
      <c r="C183" s="227"/>
      <c r="D183" s="228" t="s">
        <v>161</v>
      </c>
      <c r="E183" s="229" t="s">
        <v>41</v>
      </c>
      <c r="F183" s="230" t="s">
        <v>157</v>
      </c>
      <c r="G183" s="227"/>
      <c r="H183" s="231">
        <v>4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161</v>
      </c>
      <c r="AU183" s="237" t="s">
        <v>90</v>
      </c>
      <c r="AV183" s="13" t="s">
        <v>90</v>
      </c>
      <c r="AW183" s="13" t="s">
        <v>42</v>
      </c>
      <c r="AX183" s="13" t="s">
        <v>81</v>
      </c>
      <c r="AY183" s="237" t="s">
        <v>150</v>
      </c>
    </row>
    <row r="184" s="14" customFormat="1">
      <c r="A184" s="14"/>
      <c r="B184" s="238"/>
      <c r="C184" s="239"/>
      <c r="D184" s="228" t="s">
        <v>161</v>
      </c>
      <c r="E184" s="240" t="s">
        <v>41</v>
      </c>
      <c r="F184" s="241" t="s">
        <v>167</v>
      </c>
      <c r="G184" s="239"/>
      <c r="H184" s="242">
        <v>4</v>
      </c>
      <c r="I184" s="243"/>
      <c r="J184" s="239"/>
      <c r="K184" s="239"/>
      <c r="L184" s="244"/>
      <c r="M184" s="245"/>
      <c r="N184" s="246"/>
      <c r="O184" s="246"/>
      <c r="P184" s="246"/>
      <c r="Q184" s="246"/>
      <c r="R184" s="246"/>
      <c r="S184" s="246"/>
      <c r="T184" s="24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8" t="s">
        <v>161</v>
      </c>
      <c r="AU184" s="248" t="s">
        <v>90</v>
      </c>
      <c r="AV184" s="14" t="s">
        <v>157</v>
      </c>
      <c r="AW184" s="14" t="s">
        <v>42</v>
      </c>
      <c r="AX184" s="14" t="s">
        <v>21</v>
      </c>
      <c r="AY184" s="248" t="s">
        <v>150</v>
      </c>
    </row>
    <row r="185" s="2" customFormat="1" ht="24.15" customHeight="1">
      <c r="A185" s="38"/>
      <c r="B185" s="39"/>
      <c r="C185" s="207" t="s">
        <v>358</v>
      </c>
      <c r="D185" s="207" t="s">
        <v>153</v>
      </c>
      <c r="E185" s="208" t="s">
        <v>2035</v>
      </c>
      <c r="F185" s="209" t="s">
        <v>2036</v>
      </c>
      <c r="G185" s="210" t="s">
        <v>182</v>
      </c>
      <c r="H185" s="211">
        <v>18</v>
      </c>
      <c r="I185" s="212"/>
      <c r="J185" s="213">
        <f>ROUND(I185*H185,2)</f>
        <v>0</v>
      </c>
      <c r="K185" s="214"/>
      <c r="L185" s="44"/>
      <c r="M185" s="215" t="s">
        <v>41</v>
      </c>
      <c r="N185" s="216" t="s">
        <v>52</v>
      </c>
      <c r="O185" s="84"/>
      <c r="P185" s="217">
        <f>O185*H185</f>
        <v>0</v>
      </c>
      <c r="Q185" s="217">
        <v>0</v>
      </c>
      <c r="R185" s="217">
        <f>Q185*H185</f>
        <v>0</v>
      </c>
      <c r="S185" s="217">
        <v>0</v>
      </c>
      <c r="T185" s="218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9" t="s">
        <v>260</v>
      </c>
      <c r="AT185" s="219" t="s">
        <v>153</v>
      </c>
      <c r="AU185" s="219" t="s">
        <v>90</v>
      </c>
      <c r="AY185" s="16" t="s">
        <v>150</v>
      </c>
      <c r="BE185" s="220">
        <f>IF(N185="základní",J185,0)</f>
        <v>0</v>
      </c>
      <c r="BF185" s="220">
        <f>IF(N185="snížená",J185,0)</f>
        <v>0</v>
      </c>
      <c r="BG185" s="220">
        <f>IF(N185="zákl. přenesená",J185,0)</f>
        <v>0</v>
      </c>
      <c r="BH185" s="220">
        <f>IF(N185="sníž. přenesená",J185,0)</f>
        <v>0</v>
      </c>
      <c r="BI185" s="220">
        <f>IF(N185="nulová",J185,0)</f>
        <v>0</v>
      </c>
      <c r="BJ185" s="16" t="s">
        <v>21</v>
      </c>
      <c r="BK185" s="220">
        <f>ROUND(I185*H185,2)</f>
        <v>0</v>
      </c>
      <c r="BL185" s="16" t="s">
        <v>260</v>
      </c>
      <c r="BM185" s="219" t="s">
        <v>2037</v>
      </c>
    </row>
    <row r="186" s="13" customFormat="1">
      <c r="A186" s="13"/>
      <c r="B186" s="226"/>
      <c r="C186" s="227"/>
      <c r="D186" s="228" t="s">
        <v>161</v>
      </c>
      <c r="E186" s="229" t="s">
        <v>41</v>
      </c>
      <c r="F186" s="230" t="s">
        <v>283</v>
      </c>
      <c r="G186" s="227"/>
      <c r="H186" s="231">
        <v>18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161</v>
      </c>
      <c r="AU186" s="237" t="s">
        <v>90</v>
      </c>
      <c r="AV186" s="13" t="s">
        <v>90</v>
      </c>
      <c r="AW186" s="13" t="s">
        <v>42</v>
      </c>
      <c r="AX186" s="13" t="s">
        <v>81</v>
      </c>
      <c r="AY186" s="237" t="s">
        <v>150</v>
      </c>
    </row>
    <row r="187" s="14" customFormat="1">
      <c r="A187" s="14"/>
      <c r="B187" s="238"/>
      <c r="C187" s="239"/>
      <c r="D187" s="228" t="s">
        <v>161</v>
      </c>
      <c r="E187" s="240" t="s">
        <v>41</v>
      </c>
      <c r="F187" s="241" t="s">
        <v>167</v>
      </c>
      <c r="G187" s="239"/>
      <c r="H187" s="242">
        <v>18</v>
      </c>
      <c r="I187" s="243"/>
      <c r="J187" s="239"/>
      <c r="K187" s="239"/>
      <c r="L187" s="244"/>
      <c r="M187" s="245"/>
      <c r="N187" s="246"/>
      <c r="O187" s="246"/>
      <c r="P187" s="246"/>
      <c r="Q187" s="246"/>
      <c r="R187" s="246"/>
      <c r="S187" s="246"/>
      <c r="T187" s="247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8" t="s">
        <v>161</v>
      </c>
      <c r="AU187" s="248" t="s">
        <v>90</v>
      </c>
      <c r="AV187" s="14" t="s">
        <v>157</v>
      </c>
      <c r="AW187" s="14" t="s">
        <v>42</v>
      </c>
      <c r="AX187" s="14" t="s">
        <v>21</v>
      </c>
      <c r="AY187" s="248" t="s">
        <v>150</v>
      </c>
    </row>
    <row r="188" s="2" customFormat="1" ht="24.15" customHeight="1">
      <c r="A188" s="38"/>
      <c r="B188" s="39"/>
      <c r="C188" s="207" t="s">
        <v>367</v>
      </c>
      <c r="D188" s="207" t="s">
        <v>153</v>
      </c>
      <c r="E188" s="208" t="s">
        <v>2038</v>
      </c>
      <c r="F188" s="209" t="s">
        <v>2039</v>
      </c>
      <c r="G188" s="210" t="s">
        <v>182</v>
      </c>
      <c r="H188" s="211">
        <v>18</v>
      </c>
      <c r="I188" s="212"/>
      <c r="J188" s="213">
        <f>ROUND(I188*H188,2)</f>
        <v>0</v>
      </c>
      <c r="K188" s="214"/>
      <c r="L188" s="44"/>
      <c r="M188" s="215" t="s">
        <v>41</v>
      </c>
      <c r="N188" s="216" t="s">
        <v>52</v>
      </c>
      <c r="O188" s="84"/>
      <c r="P188" s="217">
        <f>O188*H188</f>
        <v>0</v>
      </c>
      <c r="Q188" s="217">
        <v>0</v>
      </c>
      <c r="R188" s="217">
        <f>Q188*H188</f>
        <v>0</v>
      </c>
      <c r="S188" s="217">
        <v>0</v>
      </c>
      <c r="T188" s="21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9" t="s">
        <v>260</v>
      </c>
      <c r="AT188" s="219" t="s">
        <v>153</v>
      </c>
      <c r="AU188" s="219" t="s">
        <v>90</v>
      </c>
      <c r="AY188" s="16" t="s">
        <v>150</v>
      </c>
      <c r="BE188" s="220">
        <f>IF(N188="základní",J188,0)</f>
        <v>0</v>
      </c>
      <c r="BF188" s="220">
        <f>IF(N188="snížená",J188,0)</f>
        <v>0</v>
      </c>
      <c r="BG188" s="220">
        <f>IF(N188="zákl. přenesená",J188,0)</f>
        <v>0</v>
      </c>
      <c r="BH188" s="220">
        <f>IF(N188="sníž. přenesená",J188,0)</f>
        <v>0</v>
      </c>
      <c r="BI188" s="220">
        <f>IF(N188="nulová",J188,0)</f>
        <v>0</v>
      </c>
      <c r="BJ188" s="16" t="s">
        <v>21</v>
      </c>
      <c r="BK188" s="220">
        <f>ROUND(I188*H188,2)</f>
        <v>0</v>
      </c>
      <c r="BL188" s="16" t="s">
        <v>260</v>
      </c>
      <c r="BM188" s="219" t="s">
        <v>2040</v>
      </c>
    </row>
    <row r="189" s="13" customFormat="1">
      <c r="A189" s="13"/>
      <c r="B189" s="226"/>
      <c r="C189" s="227"/>
      <c r="D189" s="228" t="s">
        <v>161</v>
      </c>
      <c r="E189" s="229" t="s">
        <v>41</v>
      </c>
      <c r="F189" s="230" t="s">
        <v>283</v>
      </c>
      <c r="G189" s="227"/>
      <c r="H189" s="231">
        <v>18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7" t="s">
        <v>161</v>
      </c>
      <c r="AU189" s="237" t="s">
        <v>90</v>
      </c>
      <c r="AV189" s="13" t="s">
        <v>90</v>
      </c>
      <c r="AW189" s="13" t="s">
        <v>42</v>
      </c>
      <c r="AX189" s="13" t="s">
        <v>81</v>
      </c>
      <c r="AY189" s="237" t="s">
        <v>150</v>
      </c>
    </row>
    <row r="190" s="14" customFormat="1">
      <c r="A190" s="14"/>
      <c r="B190" s="238"/>
      <c r="C190" s="239"/>
      <c r="D190" s="228" t="s">
        <v>161</v>
      </c>
      <c r="E190" s="240" t="s">
        <v>41</v>
      </c>
      <c r="F190" s="241" t="s">
        <v>167</v>
      </c>
      <c r="G190" s="239"/>
      <c r="H190" s="242">
        <v>18</v>
      </c>
      <c r="I190" s="243"/>
      <c r="J190" s="239"/>
      <c r="K190" s="239"/>
      <c r="L190" s="244"/>
      <c r="M190" s="245"/>
      <c r="N190" s="246"/>
      <c r="O190" s="246"/>
      <c r="P190" s="246"/>
      <c r="Q190" s="246"/>
      <c r="R190" s="246"/>
      <c r="S190" s="246"/>
      <c r="T190" s="24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8" t="s">
        <v>161</v>
      </c>
      <c r="AU190" s="248" t="s">
        <v>90</v>
      </c>
      <c r="AV190" s="14" t="s">
        <v>157</v>
      </c>
      <c r="AW190" s="14" t="s">
        <v>42</v>
      </c>
      <c r="AX190" s="14" t="s">
        <v>21</v>
      </c>
      <c r="AY190" s="248" t="s">
        <v>150</v>
      </c>
    </row>
    <row r="191" s="2" customFormat="1" ht="24.15" customHeight="1">
      <c r="A191" s="38"/>
      <c r="B191" s="39"/>
      <c r="C191" s="207" t="s">
        <v>374</v>
      </c>
      <c r="D191" s="207" t="s">
        <v>153</v>
      </c>
      <c r="E191" s="208" t="s">
        <v>2041</v>
      </c>
      <c r="F191" s="209" t="s">
        <v>2042</v>
      </c>
      <c r="G191" s="210" t="s">
        <v>182</v>
      </c>
      <c r="H191" s="211">
        <v>6</v>
      </c>
      <c r="I191" s="212"/>
      <c r="J191" s="213">
        <f>ROUND(I191*H191,2)</f>
        <v>0</v>
      </c>
      <c r="K191" s="214"/>
      <c r="L191" s="44"/>
      <c r="M191" s="215" t="s">
        <v>41</v>
      </c>
      <c r="N191" s="216" t="s">
        <v>52</v>
      </c>
      <c r="O191" s="84"/>
      <c r="P191" s="217">
        <f>O191*H191</f>
        <v>0</v>
      </c>
      <c r="Q191" s="217">
        <v>0</v>
      </c>
      <c r="R191" s="217">
        <f>Q191*H191</f>
        <v>0</v>
      </c>
      <c r="S191" s="217">
        <v>0</v>
      </c>
      <c r="T191" s="21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19" t="s">
        <v>260</v>
      </c>
      <c r="AT191" s="219" t="s">
        <v>153</v>
      </c>
      <c r="AU191" s="219" t="s">
        <v>90</v>
      </c>
      <c r="AY191" s="16" t="s">
        <v>150</v>
      </c>
      <c r="BE191" s="220">
        <f>IF(N191="základní",J191,0)</f>
        <v>0</v>
      </c>
      <c r="BF191" s="220">
        <f>IF(N191="snížená",J191,0)</f>
        <v>0</v>
      </c>
      <c r="BG191" s="220">
        <f>IF(N191="zákl. přenesená",J191,0)</f>
        <v>0</v>
      </c>
      <c r="BH191" s="220">
        <f>IF(N191="sníž. přenesená",J191,0)</f>
        <v>0</v>
      </c>
      <c r="BI191" s="220">
        <f>IF(N191="nulová",J191,0)</f>
        <v>0</v>
      </c>
      <c r="BJ191" s="16" t="s">
        <v>21</v>
      </c>
      <c r="BK191" s="220">
        <f>ROUND(I191*H191,2)</f>
        <v>0</v>
      </c>
      <c r="BL191" s="16" t="s">
        <v>260</v>
      </c>
      <c r="BM191" s="219" t="s">
        <v>2043</v>
      </c>
    </row>
    <row r="192" s="13" customFormat="1">
      <c r="A192" s="13"/>
      <c r="B192" s="226"/>
      <c r="C192" s="227"/>
      <c r="D192" s="228" t="s">
        <v>161</v>
      </c>
      <c r="E192" s="229" t="s">
        <v>41</v>
      </c>
      <c r="F192" s="230" t="s">
        <v>198</v>
      </c>
      <c r="G192" s="227"/>
      <c r="H192" s="231">
        <v>6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7" t="s">
        <v>161</v>
      </c>
      <c r="AU192" s="237" t="s">
        <v>90</v>
      </c>
      <c r="AV192" s="13" t="s">
        <v>90</v>
      </c>
      <c r="AW192" s="13" t="s">
        <v>42</v>
      </c>
      <c r="AX192" s="13" t="s">
        <v>81</v>
      </c>
      <c r="AY192" s="237" t="s">
        <v>150</v>
      </c>
    </row>
    <row r="193" s="14" customFormat="1">
      <c r="A193" s="14"/>
      <c r="B193" s="238"/>
      <c r="C193" s="239"/>
      <c r="D193" s="228" t="s">
        <v>161</v>
      </c>
      <c r="E193" s="240" t="s">
        <v>41</v>
      </c>
      <c r="F193" s="241" t="s">
        <v>167</v>
      </c>
      <c r="G193" s="239"/>
      <c r="H193" s="242">
        <v>6</v>
      </c>
      <c r="I193" s="243"/>
      <c r="J193" s="239"/>
      <c r="K193" s="239"/>
      <c r="L193" s="244"/>
      <c r="M193" s="245"/>
      <c r="N193" s="246"/>
      <c r="O193" s="246"/>
      <c r="P193" s="246"/>
      <c r="Q193" s="246"/>
      <c r="R193" s="246"/>
      <c r="S193" s="246"/>
      <c r="T193" s="24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8" t="s">
        <v>161</v>
      </c>
      <c r="AU193" s="248" t="s">
        <v>90</v>
      </c>
      <c r="AV193" s="14" t="s">
        <v>157</v>
      </c>
      <c r="AW193" s="14" t="s">
        <v>42</v>
      </c>
      <c r="AX193" s="14" t="s">
        <v>21</v>
      </c>
      <c r="AY193" s="248" t="s">
        <v>150</v>
      </c>
    </row>
    <row r="194" s="2" customFormat="1" ht="16.5" customHeight="1">
      <c r="A194" s="38"/>
      <c r="B194" s="39"/>
      <c r="C194" s="207" t="s">
        <v>381</v>
      </c>
      <c r="D194" s="207" t="s">
        <v>153</v>
      </c>
      <c r="E194" s="208" t="s">
        <v>2044</v>
      </c>
      <c r="F194" s="209" t="s">
        <v>2045</v>
      </c>
      <c r="G194" s="210" t="s">
        <v>182</v>
      </c>
      <c r="H194" s="211">
        <v>15</v>
      </c>
      <c r="I194" s="212"/>
      <c r="J194" s="213">
        <f>ROUND(I194*H194,2)</f>
        <v>0</v>
      </c>
      <c r="K194" s="214"/>
      <c r="L194" s="44"/>
      <c r="M194" s="215" t="s">
        <v>41</v>
      </c>
      <c r="N194" s="216" t="s">
        <v>52</v>
      </c>
      <c r="O194" s="84"/>
      <c r="P194" s="217">
        <f>O194*H194</f>
        <v>0</v>
      </c>
      <c r="Q194" s="217">
        <v>0</v>
      </c>
      <c r="R194" s="217">
        <f>Q194*H194</f>
        <v>0</v>
      </c>
      <c r="S194" s="217">
        <v>0</v>
      </c>
      <c r="T194" s="21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9" t="s">
        <v>260</v>
      </c>
      <c r="AT194" s="219" t="s">
        <v>153</v>
      </c>
      <c r="AU194" s="219" t="s">
        <v>90</v>
      </c>
      <c r="AY194" s="16" t="s">
        <v>150</v>
      </c>
      <c r="BE194" s="220">
        <f>IF(N194="základní",J194,0)</f>
        <v>0</v>
      </c>
      <c r="BF194" s="220">
        <f>IF(N194="snížená",J194,0)</f>
        <v>0</v>
      </c>
      <c r="BG194" s="220">
        <f>IF(N194="zákl. přenesená",J194,0)</f>
        <v>0</v>
      </c>
      <c r="BH194" s="220">
        <f>IF(N194="sníž. přenesená",J194,0)</f>
        <v>0</v>
      </c>
      <c r="BI194" s="220">
        <f>IF(N194="nulová",J194,0)</f>
        <v>0</v>
      </c>
      <c r="BJ194" s="16" t="s">
        <v>21</v>
      </c>
      <c r="BK194" s="220">
        <f>ROUND(I194*H194,2)</f>
        <v>0</v>
      </c>
      <c r="BL194" s="16" t="s">
        <v>260</v>
      </c>
      <c r="BM194" s="219" t="s">
        <v>2046</v>
      </c>
    </row>
    <row r="195" s="13" customFormat="1">
      <c r="A195" s="13"/>
      <c r="B195" s="226"/>
      <c r="C195" s="227"/>
      <c r="D195" s="228" t="s">
        <v>161</v>
      </c>
      <c r="E195" s="229" t="s">
        <v>41</v>
      </c>
      <c r="F195" s="230" t="s">
        <v>8</v>
      </c>
      <c r="G195" s="227"/>
      <c r="H195" s="231">
        <v>15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7" t="s">
        <v>161</v>
      </c>
      <c r="AU195" s="237" t="s">
        <v>90</v>
      </c>
      <c r="AV195" s="13" t="s">
        <v>90</v>
      </c>
      <c r="AW195" s="13" t="s">
        <v>42</v>
      </c>
      <c r="AX195" s="13" t="s">
        <v>81</v>
      </c>
      <c r="AY195" s="237" t="s">
        <v>150</v>
      </c>
    </row>
    <row r="196" s="14" customFormat="1">
      <c r="A196" s="14"/>
      <c r="B196" s="238"/>
      <c r="C196" s="239"/>
      <c r="D196" s="228" t="s">
        <v>161</v>
      </c>
      <c r="E196" s="240" t="s">
        <v>41</v>
      </c>
      <c r="F196" s="241" t="s">
        <v>167</v>
      </c>
      <c r="G196" s="239"/>
      <c r="H196" s="242">
        <v>15</v>
      </c>
      <c r="I196" s="243"/>
      <c r="J196" s="239"/>
      <c r="K196" s="239"/>
      <c r="L196" s="244"/>
      <c r="M196" s="245"/>
      <c r="N196" s="246"/>
      <c r="O196" s="246"/>
      <c r="P196" s="246"/>
      <c r="Q196" s="246"/>
      <c r="R196" s="246"/>
      <c r="S196" s="246"/>
      <c r="T196" s="24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8" t="s">
        <v>161</v>
      </c>
      <c r="AU196" s="248" t="s">
        <v>90</v>
      </c>
      <c r="AV196" s="14" t="s">
        <v>157</v>
      </c>
      <c r="AW196" s="14" t="s">
        <v>42</v>
      </c>
      <c r="AX196" s="14" t="s">
        <v>21</v>
      </c>
      <c r="AY196" s="248" t="s">
        <v>150</v>
      </c>
    </row>
    <row r="197" s="2" customFormat="1" ht="16.5" customHeight="1">
      <c r="A197" s="38"/>
      <c r="B197" s="39"/>
      <c r="C197" s="207" t="s">
        <v>390</v>
      </c>
      <c r="D197" s="207" t="s">
        <v>153</v>
      </c>
      <c r="E197" s="208" t="s">
        <v>2047</v>
      </c>
      <c r="F197" s="209" t="s">
        <v>2048</v>
      </c>
      <c r="G197" s="210" t="s">
        <v>182</v>
      </c>
      <c r="H197" s="211">
        <v>20</v>
      </c>
      <c r="I197" s="212"/>
      <c r="J197" s="213">
        <f>ROUND(I197*H197,2)</f>
        <v>0</v>
      </c>
      <c r="K197" s="214"/>
      <c r="L197" s="44"/>
      <c r="M197" s="215" t="s">
        <v>41</v>
      </c>
      <c r="N197" s="216" t="s">
        <v>52</v>
      </c>
      <c r="O197" s="84"/>
      <c r="P197" s="217">
        <f>O197*H197</f>
        <v>0</v>
      </c>
      <c r="Q197" s="217">
        <v>0</v>
      </c>
      <c r="R197" s="217">
        <f>Q197*H197</f>
        <v>0</v>
      </c>
      <c r="S197" s="217">
        <v>0</v>
      </c>
      <c r="T197" s="218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9" t="s">
        <v>260</v>
      </c>
      <c r="AT197" s="219" t="s">
        <v>153</v>
      </c>
      <c r="AU197" s="219" t="s">
        <v>90</v>
      </c>
      <c r="AY197" s="16" t="s">
        <v>150</v>
      </c>
      <c r="BE197" s="220">
        <f>IF(N197="základní",J197,0)</f>
        <v>0</v>
      </c>
      <c r="BF197" s="220">
        <f>IF(N197="snížená",J197,0)</f>
        <v>0</v>
      </c>
      <c r="BG197" s="220">
        <f>IF(N197="zákl. přenesená",J197,0)</f>
        <v>0</v>
      </c>
      <c r="BH197" s="220">
        <f>IF(N197="sníž. přenesená",J197,0)</f>
        <v>0</v>
      </c>
      <c r="BI197" s="220">
        <f>IF(N197="nulová",J197,0)</f>
        <v>0</v>
      </c>
      <c r="BJ197" s="16" t="s">
        <v>21</v>
      </c>
      <c r="BK197" s="220">
        <f>ROUND(I197*H197,2)</f>
        <v>0</v>
      </c>
      <c r="BL197" s="16" t="s">
        <v>260</v>
      </c>
      <c r="BM197" s="219" t="s">
        <v>2049</v>
      </c>
    </row>
    <row r="198" s="13" customFormat="1">
      <c r="A198" s="13"/>
      <c r="B198" s="226"/>
      <c r="C198" s="227"/>
      <c r="D198" s="228" t="s">
        <v>161</v>
      </c>
      <c r="E198" s="229" t="s">
        <v>41</v>
      </c>
      <c r="F198" s="230" t="s">
        <v>307</v>
      </c>
      <c r="G198" s="227"/>
      <c r="H198" s="231">
        <v>20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7" t="s">
        <v>161</v>
      </c>
      <c r="AU198" s="237" t="s">
        <v>90</v>
      </c>
      <c r="AV198" s="13" t="s">
        <v>90</v>
      </c>
      <c r="AW198" s="13" t="s">
        <v>42</v>
      </c>
      <c r="AX198" s="13" t="s">
        <v>81</v>
      </c>
      <c r="AY198" s="237" t="s">
        <v>150</v>
      </c>
    </row>
    <row r="199" s="14" customFormat="1">
      <c r="A199" s="14"/>
      <c r="B199" s="238"/>
      <c r="C199" s="239"/>
      <c r="D199" s="228" t="s">
        <v>161</v>
      </c>
      <c r="E199" s="240" t="s">
        <v>41</v>
      </c>
      <c r="F199" s="241" t="s">
        <v>167</v>
      </c>
      <c r="G199" s="239"/>
      <c r="H199" s="242">
        <v>20</v>
      </c>
      <c r="I199" s="243"/>
      <c r="J199" s="239"/>
      <c r="K199" s="239"/>
      <c r="L199" s="244"/>
      <c r="M199" s="245"/>
      <c r="N199" s="246"/>
      <c r="O199" s="246"/>
      <c r="P199" s="246"/>
      <c r="Q199" s="246"/>
      <c r="R199" s="246"/>
      <c r="S199" s="246"/>
      <c r="T199" s="247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8" t="s">
        <v>161</v>
      </c>
      <c r="AU199" s="248" t="s">
        <v>90</v>
      </c>
      <c r="AV199" s="14" t="s">
        <v>157</v>
      </c>
      <c r="AW199" s="14" t="s">
        <v>42</v>
      </c>
      <c r="AX199" s="14" t="s">
        <v>21</v>
      </c>
      <c r="AY199" s="248" t="s">
        <v>150</v>
      </c>
    </row>
    <row r="200" s="2" customFormat="1" ht="16.5" customHeight="1">
      <c r="A200" s="38"/>
      <c r="B200" s="39"/>
      <c r="C200" s="207" t="s">
        <v>397</v>
      </c>
      <c r="D200" s="207" t="s">
        <v>153</v>
      </c>
      <c r="E200" s="208" t="s">
        <v>2050</v>
      </c>
      <c r="F200" s="209" t="s">
        <v>2051</v>
      </c>
      <c r="G200" s="210" t="s">
        <v>182</v>
      </c>
      <c r="H200" s="211">
        <v>6</v>
      </c>
      <c r="I200" s="212"/>
      <c r="J200" s="213">
        <f>ROUND(I200*H200,2)</f>
        <v>0</v>
      </c>
      <c r="K200" s="214"/>
      <c r="L200" s="44"/>
      <c r="M200" s="215" t="s">
        <v>41</v>
      </c>
      <c r="N200" s="216" t="s">
        <v>52</v>
      </c>
      <c r="O200" s="84"/>
      <c r="P200" s="217">
        <f>O200*H200</f>
        <v>0</v>
      </c>
      <c r="Q200" s="217">
        <v>0</v>
      </c>
      <c r="R200" s="217">
        <f>Q200*H200</f>
        <v>0</v>
      </c>
      <c r="S200" s="217">
        <v>0</v>
      </c>
      <c r="T200" s="21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9" t="s">
        <v>260</v>
      </c>
      <c r="AT200" s="219" t="s">
        <v>153</v>
      </c>
      <c r="AU200" s="219" t="s">
        <v>90</v>
      </c>
      <c r="AY200" s="16" t="s">
        <v>150</v>
      </c>
      <c r="BE200" s="220">
        <f>IF(N200="základní",J200,0)</f>
        <v>0</v>
      </c>
      <c r="BF200" s="220">
        <f>IF(N200="snížená",J200,0)</f>
        <v>0</v>
      </c>
      <c r="BG200" s="220">
        <f>IF(N200="zákl. přenesená",J200,0)</f>
        <v>0</v>
      </c>
      <c r="BH200" s="220">
        <f>IF(N200="sníž. přenesená",J200,0)</f>
        <v>0</v>
      </c>
      <c r="BI200" s="220">
        <f>IF(N200="nulová",J200,0)</f>
        <v>0</v>
      </c>
      <c r="BJ200" s="16" t="s">
        <v>21</v>
      </c>
      <c r="BK200" s="220">
        <f>ROUND(I200*H200,2)</f>
        <v>0</v>
      </c>
      <c r="BL200" s="16" t="s">
        <v>260</v>
      </c>
      <c r="BM200" s="219" t="s">
        <v>2052</v>
      </c>
    </row>
    <row r="201" s="13" customFormat="1">
      <c r="A201" s="13"/>
      <c r="B201" s="226"/>
      <c r="C201" s="227"/>
      <c r="D201" s="228" t="s">
        <v>161</v>
      </c>
      <c r="E201" s="229" t="s">
        <v>41</v>
      </c>
      <c r="F201" s="230" t="s">
        <v>198</v>
      </c>
      <c r="G201" s="227"/>
      <c r="H201" s="231">
        <v>6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7" t="s">
        <v>161</v>
      </c>
      <c r="AU201" s="237" t="s">
        <v>90</v>
      </c>
      <c r="AV201" s="13" t="s">
        <v>90</v>
      </c>
      <c r="AW201" s="13" t="s">
        <v>42</v>
      </c>
      <c r="AX201" s="13" t="s">
        <v>81</v>
      </c>
      <c r="AY201" s="237" t="s">
        <v>150</v>
      </c>
    </row>
    <row r="202" s="14" customFormat="1">
      <c r="A202" s="14"/>
      <c r="B202" s="238"/>
      <c r="C202" s="239"/>
      <c r="D202" s="228" t="s">
        <v>161</v>
      </c>
      <c r="E202" s="240" t="s">
        <v>41</v>
      </c>
      <c r="F202" s="241" t="s">
        <v>167</v>
      </c>
      <c r="G202" s="239"/>
      <c r="H202" s="242">
        <v>6</v>
      </c>
      <c r="I202" s="243"/>
      <c r="J202" s="239"/>
      <c r="K202" s="239"/>
      <c r="L202" s="244"/>
      <c r="M202" s="245"/>
      <c r="N202" s="246"/>
      <c r="O202" s="246"/>
      <c r="P202" s="246"/>
      <c r="Q202" s="246"/>
      <c r="R202" s="246"/>
      <c r="S202" s="246"/>
      <c r="T202" s="24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8" t="s">
        <v>161</v>
      </c>
      <c r="AU202" s="248" t="s">
        <v>90</v>
      </c>
      <c r="AV202" s="14" t="s">
        <v>157</v>
      </c>
      <c r="AW202" s="14" t="s">
        <v>42</v>
      </c>
      <c r="AX202" s="14" t="s">
        <v>21</v>
      </c>
      <c r="AY202" s="248" t="s">
        <v>150</v>
      </c>
    </row>
    <row r="203" s="2" customFormat="1" ht="16.5" customHeight="1">
      <c r="A203" s="38"/>
      <c r="B203" s="39"/>
      <c r="C203" s="207" t="s">
        <v>403</v>
      </c>
      <c r="D203" s="207" t="s">
        <v>153</v>
      </c>
      <c r="E203" s="208" t="s">
        <v>2053</v>
      </c>
      <c r="F203" s="209" t="s">
        <v>2054</v>
      </c>
      <c r="G203" s="210" t="s">
        <v>182</v>
      </c>
      <c r="H203" s="211">
        <v>10</v>
      </c>
      <c r="I203" s="212"/>
      <c r="J203" s="213">
        <f>ROUND(I203*H203,2)</f>
        <v>0</v>
      </c>
      <c r="K203" s="214"/>
      <c r="L203" s="44"/>
      <c r="M203" s="215" t="s">
        <v>41</v>
      </c>
      <c r="N203" s="216" t="s">
        <v>52</v>
      </c>
      <c r="O203" s="84"/>
      <c r="P203" s="217">
        <f>O203*H203</f>
        <v>0</v>
      </c>
      <c r="Q203" s="217">
        <v>0</v>
      </c>
      <c r="R203" s="217">
        <f>Q203*H203</f>
        <v>0</v>
      </c>
      <c r="S203" s="217">
        <v>0</v>
      </c>
      <c r="T203" s="21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19" t="s">
        <v>260</v>
      </c>
      <c r="AT203" s="219" t="s">
        <v>153</v>
      </c>
      <c r="AU203" s="219" t="s">
        <v>90</v>
      </c>
      <c r="AY203" s="16" t="s">
        <v>150</v>
      </c>
      <c r="BE203" s="220">
        <f>IF(N203="základní",J203,0)</f>
        <v>0</v>
      </c>
      <c r="BF203" s="220">
        <f>IF(N203="snížená",J203,0)</f>
        <v>0</v>
      </c>
      <c r="BG203" s="220">
        <f>IF(N203="zákl. přenesená",J203,0)</f>
        <v>0</v>
      </c>
      <c r="BH203" s="220">
        <f>IF(N203="sníž. přenesená",J203,0)</f>
        <v>0</v>
      </c>
      <c r="BI203" s="220">
        <f>IF(N203="nulová",J203,0)</f>
        <v>0</v>
      </c>
      <c r="BJ203" s="16" t="s">
        <v>21</v>
      </c>
      <c r="BK203" s="220">
        <f>ROUND(I203*H203,2)</f>
        <v>0</v>
      </c>
      <c r="BL203" s="16" t="s">
        <v>260</v>
      </c>
      <c r="BM203" s="219" t="s">
        <v>2055</v>
      </c>
    </row>
    <row r="204" s="13" customFormat="1">
      <c r="A204" s="13"/>
      <c r="B204" s="226"/>
      <c r="C204" s="227"/>
      <c r="D204" s="228" t="s">
        <v>161</v>
      </c>
      <c r="E204" s="229" t="s">
        <v>41</v>
      </c>
      <c r="F204" s="230" t="s">
        <v>225</v>
      </c>
      <c r="G204" s="227"/>
      <c r="H204" s="231">
        <v>10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7" t="s">
        <v>161</v>
      </c>
      <c r="AU204" s="237" t="s">
        <v>90</v>
      </c>
      <c r="AV204" s="13" t="s">
        <v>90</v>
      </c>
      <c r="AW204" s="13" t="s">
        <v>42</v>
      </c>
      <c r="AX204" s="13" t="s">
        <v>81</v>
      </c>
      <c r="AY204" s="237" t="s">
        <v>150</v>
      </c>
    </row>
    <row r="205" s="14" customFormat="1">
      <c r="A205" s="14"/>
      <c r="B205" s="238"/>
      <c r="C205" s="239"/>
      <c r="D205" s="228" t="s">
        <v>161</v>
      </c>
      <c r="E205" s="240" t="s">
        <v>41</v>
      </c>
      <c r="F205" s="241" t="s">
        <v>167</v>
      </c>
      <c r="G205" s="239"/>
      <c r="H205" s="242">
        <v>10</v>
      </c>
      <c r="I205" s="243"/>
      <c r="J205" s="239"/>
      <c r="K205" s="239"/>
      <c r="L205" s="244"/>
      <c r="M205" s="245"/>
      <c r="N205" s="246"/>
      <c r="O205" s="246"/>
      <c r="P205" s="246"/>
      <c r="Q205" s="246"/>
      <c r="R205" s="246"/>
      <c r="S205" s="246"/>
      <c r="T205" s="247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8" t="s">
        <v>161</v>
      </c>
      <c r="AU205" s="248" t="s">
        <v>90</v>
      </c>
      <c r="AV205" s="14" t="s">
        <v>157</v>
      </c>
      <c r="AW205" s="14" t="s">
        <v>42</v>
      </c>
      <c r="AX205" s="14" t="s">
        <v>21</v>
      </c>
      <c r="AY205" s="248" t="s">
        <v>150</v>
      </c>
    </row>
    <row r="206" s="2" customFormat="1" ht="24.15" customHeight="1">
      <c r="A206" s="38"/>
      <c r="B206" s="39"/>
      <c r="C206" s="207" t="s">
        <v>413</v>
      </c>
      <c r="D206" s="207" t="s">
        <v>153</v>
      </c>
      <c r="E206" s="208" t="s">
        <v>2056</v>
      </c>
      <c r="F206" s="209" t="s">
        <v>2057</v>
      </c>
      <c r="G206" s="210" t="s">
        <v>182</v>
      </c>
      <c r="H206" s="211">
        <v>46</v>
      </c>
      <c r="I206" s="212"/>
      <c r="J206" s="213">
        <f>ROUND(I206*H206,2)</f>
        <v>0</v>
      </c>
      <c r="K206" s="214"/>
      <c r="L206" s="44"/>
      <c r="M206" s="215" t="s">
        <v>41</v>
      </c>
      <c r="N206" s="216" t="s">
        <v>52</v>
      </c>
      <c r="O206" s="84"/>
      <c r="P206" s="217">
        <f>O206*H206</f>
        <v>0</v>
      </c>
      <c r="Q206" s="217">
        <v>0.00012999999999999999</v>
      </c>
      <c r="R206" s="217">
        <f>Q206*H206</f>
        <v>0.0059799999999999992</v>
      </c>
      <c r="S206" s="217">
        <v>0</v>
      </c>
      <c r="T206" s="218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19" t="s">
        <v>260</v>
      </c>
      <c r="AT206" s="219" t="s">
        <v>153</v>
      </c>
      <c r="AU206" s="219" t="s">
        <v>90</v>
      </c>
      <c r="AY206" s="16" t="s">
        <v>150</v>
      </c>
      <c r="BE206" s="220">
        <f>IF(N206="základní",J206,0)</f>
        <v>0</v>
      </c>
      <c r="BF206" s="220">
        <f>IF(N206="snížená",J206,0)</f>
        <v>0</v>
      </c>
      <c r="BG206" s="220">
        <f>IF(N206="zákl. přenesená",J206,0)</f>
        <v>0</v>
      </c>
      <c r="BH206" s="220">
        <f>IF(N206="sníž. přenesená",J206,0)</f>
        <v>0</v>
      </c>
      <c r="BI206" s="220">
        <f>IF(N206="nulová",J206,0)</f>
        <v>0</v>
      </c>
      <c r="BJ206" s="16" t="s">
        <v>21</v>
      </c>
      <c r="BK206" s="220">
        <f>ROUND(I206*H206,2)</f>
        <v>0</v>
      </c>
      <c r="BL206" s="16" t="s">
        <v>260</v>
      </c>
      <c r="BM206" s="219" t="s">
        <v>2058</v>
      </c>
    </row>
    <row r="207" s="2" customFormat="1">
      <c r="A207" s="38"/>
      <c r="B207" s="39"/>
      <c r="C207" s="40"/>
      <c r="D207" s="221" t="s">
        <v>159</v>
      </c>
      <c r="E207" s="40"/>
      <c r="F207" s="222" t="s">
        <v>2059</v>
      </c>
      <c r="G207" s="40"/>
      <c r="H207" s="40"/>
      <c r="I207" s="223"/>
      <c r="J207" s="40"/>
      <c r="K207" s="40"/>
      <c r="L207" s="44"/>
      <c r="M207" s="224"/>
      <c r="N207" s="225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159</v>
      </c>
      <c r="AU207" s="16" t="s">
        <v>90</v>
      </c>
    </row>
    <row r="208" s="13" customFormat="1">
      <c r="A208" s="13"/>
      <c r="B208" s="226"/>
      <c r="C208" s="227"/>
      <c r="D208" s="228" t="s">
        <v>161</v>
      </c>
      <c r="E208" s="229" t="s">
        <v>41</v>
      </c>
      <c r="F208" s="230" t="s">
        <v>470</v>
      </c>
      <c r="G208" s="227"/>
      <c r="H208" s="231">
        <v>46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7" t="s">
        <v>161</v>
      </c>
      <c r="AU208" s="237" t="s">
        <v>90</v>
      </c>
      <c r="AV208" s="13" t="s">
        <v>90</v>
      </c>
      <c r="AW208" s="13" t="s">
        <v>42</v>
      </c>
      <c r="AX208" s="13" t="s">
        <v>81</v>
      </c>
      <c r="AY208" s="237" t="s">
        <v>150</v>
      </c>
    </row>
    <row r="209" s="14" customFormat="1">
      <c r="A209" s="14"/>
      <c r="B209" s="238"/>
      <c r="C209" s="239"/>
      <c r="D209" s="228" t="s">
        <v>161</v>
      </c>
      <c r="E209" s="240" t="s">
        <v>41</v>
      </c>
      <c r="F209" s="241" t="s">
        <v>167</v>
      </c>
      <c r="G209" s="239"/>
      <c r="H209" s="242">
        <v>46</v>
      </c>
      <c r="I209" s="243"/>
      <c r="J209" s="239"/>
      <c r="K209" s="239"/>
      <c r="L209" s="244"/>
      <c r="M209" s="245"/>
      <c r="N209" s="246"/>
      <c r="O209" s="246"/>
      <c r="P209" s="246"/>
      <c r="Q209" s="246"/>
      <c r="R209" s="246"/>
      <c r="S209" s="246"/>
      <c r="T209" s="247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8" t="s">
        <v>161</v>
      </c>
      <c r="AU209" s="248" t="s">
        <v>90</v>
      </c>
      <c r="AV209" s="14" t="s">
        <v>157</v>
      </c>
      <c r="AW209" s="14" t="s">
        <v>42</v>
      </c>
      <c r="AX209" s="14" t="s">
        <v>21</v>
      </c>
      <c r="AY209" s="248" t="s">
        <v>150</v>
      </c>
    </row>
    <row r="210" s="2" customFormat="1" ht="24.15" customHeight="1">
      <c r="A210" s="38"/>
      <c r="B210" s="39"/>
      <c r="C210" s="207" t="s">
        <v>420</v>
      </c>
      <c r="D210" s="207" t="s">
        <v>153</v>
      </c>
      <c r="E210" s="208" t="s">
        <v>2060</v>
      </c>
      <c r="F210" s="209" t="s">
        <v>2061</v>
      </c>
      <c r="G210" s="210" t="s">
        <v>182</v>
      </c>
      <c r="H210" s="211">
        <v>28</v>
      </c>
      <c r="I210" s="212"/>
      <c r="J210" s="213">
        <f>ROUND(I210*H210,2)</f>
        <v>0</v>
      </c>
      <c r="K210" s="214"/>
      <c r="L210" s="44"/>
      <c r="M210" s="215" t="s">
        <v>41</v>
      </c>
      <c r="N210" s="216" t="s">
        <v>52</v>
      </c>
      <c r="O210" s="84"/>
      <c r="P210" s="217">
        <f>O210*H210</f>
        <v>0</v>
      </c>
      <c r="Q210" s="217">
        <v>0.00016000000000000001</v>
      </c>
      <c r="R210" s="217">
        <f>Q210*H210</f>
        <v>0.0044800000000000005</v>
      </c>
      <c r="S210" s="217">
        <v>0</v>
      </c>
      <c r="T210" s="218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19" t="s">
        <v>260</v>
      </c>
      <c r="AT210" s="219" t="s">
        <v>153</v>
      </c>
      <c r="AU210" s="219" t="s">
        <v>90</v>
      </c>
      <c r="AY210" s="16" t="s">
        <v>150</v>
      </c>
      <c r="BE210" s="220">
        <f>IF(N210="základní",J210,0)</f>
        <v>0</v>
      </c>
      <c r="BF210" s="220">
        <f>IF(N210="snížená",J210,0)</f>
        <v>0</v>
      </c>
      <c r="BG210" s="220">
        <f>IF(N210="zákl. přenesená",J210,0)</f>
        <v>0</v>
      </c>
      <c r="BH210" s="220">
        <f>IF(N210="sníž. přenesená",J210,0)</f>
        <v>0</v>
      </c>
      <c r="BI210" s="220">
        <f>IF(N210="nulová",J210,0)</f>
        <v>0</v>
      </c>
      <c r="BJ210" s="16" t="s">
        <v>21</v>
      </c>
      <c r="BK210" s="220">
        <f>ROUND(I210*H210,2)</f>
        <v>0</v>
      </c>
      <c r="BL210" s="16" t="s">
        <v>260</v>
      </c>
      <c r="BM210" s="219" t="s">
        <v>2062</v>
      </c>
    </row>
    <row r="211" s="2" customFormat="1">
      <c r="A211" s="38"/>
      <c r="B211" s="39"/>
      <c r="C211" s="40"/>
      <c r="D211" s="221" t="s">
        <v>159</v>
      </c>
      <c r="E211" s="40"/>
      <c r="F211" s="222" t="s">
        <v>2063</v>
      </c>
      <c r="G211" s="40"/>
      <c r="H211" s="40"/>
      <c r="I211" s="223"/>
      <c r="J211" s="40"/>
      <c r="K211" s="40"/>
      <c r="L211" s="44"/>
      <c r="M211" s="224"/>
      <c r="N211" s="225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159</v>
      </c>
      <c r="AU211" s="16" t="s">
        <v>90</v>
      </c>
    </row>
    <row r="212" s="13" customFormat="1">
      <c r="A212" s="13"/>
      <c r="B212" s="226"/>
      <c r="C212" s="227"/>
      <c r="D212" s="228" t="s">
        <v>161</v>
      </c>
      <c r="E212" s="229" t="s">
        <v>41</v>
      </c>
      <c r="F212" s="230" t="s">
        <v>358</v>
      </c>
      <c r="G212" s="227"/>
      <c r="H212" s="231">
        <v>28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7" t="s">
        <v>161</v>
      </c>
      <c r="AU212" s="237" t="s">
        <v>90</v>
      </c>
      <c r="AV212" s="13" t="s">
        <v>90</v>
      </c>
      <c r="AW212" s="13" t="s">
        <v>42</v>
      </c>
      <c r="AX212" s="13" t="s">
        <v>81</v>
      </c>
      <c r="AY212" s="237" t="s">
        <v>150</v>
      </c>
    </row>
    <row r="213" s="14" customFormat="1">
      <c r="A213" s="14"/>
      <c r="B213" s="238"/>
      <c r="C213" s="239"/>
      <c r="D213" s="228" t="s">
        <v>161</v>
      </c>
      <c r="E213" s="240" t="s">
        <v>41</v>
      </c>
      <c r="F213" s="241" t="s">
        <v>167</v>
      </c>
      <c r="G213" s="239"/>
      <c r="H213" s="242">
        <v>28</v>
      </c>
      <c r="I213" s="243"/>
      <c r="J213" s="239"/>
      <c r="K213" s="239"/>
      <c r="L213" s="244"/>
      <c r="M213" s="245"/>
      <c r="N213" s="246"/>
      <c r="O213" s="246"/>
      <c r="P213" s="246"/>
      <c r="Q213" s="246"/>
      <c r="R213" s="246"/>
      <c r="S213" s="246"/>
      <c r="T213" s="24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8" t="s">
        <v>161</v>
      </c>
      <c r="AU213" s="248" t="s">
        <v>90</v>
      </c>
      <c r="AV213" s="14" t="s">
        <v>157</v>
      </c>
      <c r="AW213" s="14" t="s">
        <v>42</v>
      </c>
      <c r="AX213" s="14" t="s">
        <v>21</v>
      </c>
      <c r="AY213" s="248" t="s">
        <v>150</v>
      </c>
    </row>
    <row r="214" s="2" customFormat="1" ht="24.15" customHeight="1">
      <c r="A214" s="38"/>
      <c r="B214" s="39"/>
      <c r="C214" s="207" t="s">
        <v>427</v>
      </c>
      <c r="D214" s="207" t="s">
        <v>153</v>
      </c>
      <c r="E214" s="208" t="s">
        <v>2064</v>
      </c>
      <c r="F214" s="209" t="s">
        <v>2065</v>
      </c>
      <c r="G214" s="210" t="s">
        <v>182</v>
      </c>
      <c r="H214" s="211">
        <v>88</v>
      </c>
      <c r="I214" s="212"/>
      <c r="J214" s="213">
        <f>ROUND(I214*H214,2)</f>
        <v>0</v>
      </c>
      <c r="K214" s="214"/>
      <c r="L214" s="44"/>
      <c r="M214" s="215" t="s">
        <v>41</v>
      </c>
      <c r="N214" s="216" t="s">
        <v>52</v>
      </c>
      <c r="O214" s="84"/>
      <c r="P214" s="217">
        <f>O214*H214</f>
        <v>0</v>
      </c>
      <c r="Q214" s="217">
        <v>0.00029</v>
      </c>
      <c r="R214" s="217">
        <f>Q214*H214</f>
        <v>0.025520000000000001</v>
      </c>
      <c r="S214" s="217">
        <v>0</v>
      </c>
      <c r="T214" s="218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9" t="s">
        <v>260</v>
      </c>
      <c r="AT214" s="219" t="s">
        <v>153</v>
      </c>
      <c r="AU214" s="219" t="s">
        <v>90</v>
      </c>
      <c r="AY214" s="16" t="s">
        <v>150</v>
      </c>
      <c r="BE214" s="220">
        <f>IF(N214="základní",J214,0)</f>
        <v>0</v>
      </c>
      <c r="BF214" s="220">
        <f>IF(N214="snížená",J214,0)</f>
        <v>0</v>
      </c>
      <c r="BG214" s="220">
        <f>IF(N214="zákl. přenesená",J214,0)</f>
        <v>0</v>
      </c>
      <c r="BH214" s="220">
        <f>IF(N214="sníž. přenesená",J214,0)</f>
        <v>0</v>
      </c>
      <c r="BI214" s="220">
        <f>IF(N214="nulová",J214,0)</f>
        <v>0</v>
      </c>
      <c r="BJ214" s="16" t="s">
        <v>21</v>
      </c>
      <c r="BK214" s="220">
        <f>ROUND(I214*H214,2)</f>
        <v>0</v>
      </c>
      <c r="BL214" s="16" t="s">
        <v>260</v>
      </c>
      <c r="BM214" s="219" t="s">
        <v>2066</v>
      </c>
    </row>
    <row r="215" s="2" customFormat="1">
      <c r="A215" s="38"/>
      <c r="B215" s="39"/>
      <c r="C215" s="40"/>
      <c r="D215" s="221" t="s">
        <v>159</v>
      </c>
      <c r="E215" s="40"/>
      <c r="F215" s="222" t="s">
        <v>2067</v>
      </c>
      <c r="G215" s="40"/>
      <c r="H215" s="40"/>
      <c r="I215" s="223"/>
      <c r="J215" s="40"/>
      <c r="K215" s="40"/>
      <c r="L215" s="44"/>
      <c r="M215" s="224"/>
      <c r="N215" s="225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6" t="s">
        <v>159</v>
      </c>
      <c r="AU215" s="16" t="s">
        <v>90</v>
      </c>
    </row>
    <row r="216" s="13" customFormat="1">
      <c r="A216" s="13"/>
      <c r="B216" s="226"/>
      <c r="C216" s="227"/>
      <c r="D216" s="228" t="s">
        <v>161</v>
      </c>
      <c r="E216" s="229" t="s">
        <v>41</v>
      </c>
      <c r="F216" s="230" t="s">
        <v>738</v>
      </c>
      <c r="G216" s="227"/>
      <c r="H216" s="231">
        <v>88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7" t="s">
        <v>161</v>
      </c>
      <c r="AU216" s="237" t="s">
        <v>90</v>
      </c>
      <c r="AV216" s="13" t="s">
        <v>90</v>
      </c>
      <c r="AW216" s="13" t="s">
        <v>42</v>
      </c>
      <c r="AX216" s="13" t="s">
        <v>81</v>
      </c>
      <c r="AY216" s="237" t="s">
        <v>150</v>
      </c>
    </row>
    <row r="217" s="14" customFormat="1">
      <c r="A217" s="14"/>
      <c r="B217" s="238"/>
      <c r="C217" s="239"/>
      <c r="D217" s="228" t="s">
        <v>161</v>
      </c>
      <c r="E217" s="240" t="s">
        <v>41</v>
      </c>
      <c r="F217" s="241" t="s">
        <v>167</v>
      </c>
      <c r="G217" s="239"/>
      <c r="H217" s="242">
        <v>88</v>
      </c>
      <c r="I217" s="243"/>
      <c r="J217" s="239"/>
      <c r="K217" s="239"/>
      <c r="L217" s="244"/>
      <c r="M217" s="245"/>
      <c r="N217" s="246"/>
      <c r="O217" s="246"/>
      <c r="P217" s="246"/>
      <c r="Q217" s="246"/>
      <c r="R217" s="246"/>
      <c r="S217" s="246"/>
      <c r="T217" s="24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8" t="s">
        <v>161</v>
      </c>
      <c r="AU217" s="248" t="s">
        <v>90</v>
      </c>
      <c r="AV217" s="14" t="s">
        <v>157</v>
      </c>
      <c r="AW217" s="14" t="s">
        <v>42</v>
      </c>
      <c r="AX217" s="14" t="s">
        <v>21</v>
      </c>
      <c r="AY217" s="248" t="s">
        <v>150</v>
      </c>
    </row>
    <row r="218" s="2" customFormat="1" ht="33" customHeight="1">
      <c r="A218" s="38"/>
      <c r="B218" s="39"/>
      <c r="C218" s="207" t="s">
        <v>432</v>
      </c>
      <c r="D218" s="207" t="s">
        <v>153</v>
      </c>
      <c r="E218" s="208" t="s">
        <v>2068</v>
      </c>
      <c r="F218" s="209" t="s">
        <v>2069</v>
      </c>
      <c r="G218" s="210" t="s">
        <v>182</v>
      </c>
      <c r="H218" s="211">
        <v>18</v>
      </c>
      <c r="I218" s="212"/>
      <c r="J218" s="213">
        <f>ROUND(I218*H218,2)</f>
        <v>0</v>
      </c>
      <c r="K218" s="214"/>
      <c r="L218" s="44"/>
      <c r="M218" s="215" t="s">
        <v>41</v>
      </c>
      <c r="N218" s="216" t="s">
        <v>52</v>
      </c>
      <c r="O218" s="84"/>
      <c r="P218" s="217">
        <f>O218*H218</f>
        <v>0</v>
      </c>
      <c r="Q218" s="217">
        <v>0</v>
      </c>
      <c r="R218" s="217">
        <f>Q218*H218</f>
        <v>0</v>
      </c>
      <c r="S218" s="217">
        <v>0</v>
      </c>
      <c r="T218" s="21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19" t="s">
        <v>260</v>
      </c>
      <c r="AT218" s="219" t="s">
        <v>153</v>
      </c>
      <c r="AU218" s="219" t="s">
        <v>90</v>
      </c>
      <c r="AY218" s="16" t="s">
        <v>150</v>
      </c>
      <c r="BE218" s="220">
        <f>IF(N218="základní",J218,0)</f>
        <v>0</v>
      </c>
      <c r="BF218" s="220">
        <f>IF(N218="snížená",J218,0)</f>
        <v>0</v>
      </c>
      <c r="BG218" s="220">
        <f>IF(N218="zákl. přenesená",J218,0)</f>
        <v>0</v>
      </c>
      <c r="BH218" s="220">
        <f>IF(N218="sníž. přenesená",J218,0)</f>
        <v>0</v>
      </c>
      <c r="BI218" s="220">
        <f>IF(N218="nulová",J218,0)</f>
        <v>0</v>
      </c>
      <c r="BJ218" s="16" t="s">
        <v>21</v>
      </c>
      <c r="BK218" s="220">
        <f>ROUND(I218*H218,2)</f>
        <v>0</v>
      </c>
      <c r="BL218" s="16" t="s">
        <v>260</v>
      </c>
      <c r="BM218" s="219" t="s">
        <v>2070</v>
      </c>
    </row>
    <row r="219" s="13" customFormat="1">
      <c r="A219" s="13"/>
      <c r="B219" s="226"/>
      <c r="C219" s="227"/>
      <c r="D219" s="228" t="s">
        <v>161</v>
      </c>
      <c r="E219" s="229" t="s">
        <v>41</v>
      </c>
      <c r="F219" s="230" t="s">
        <v>283</v>
      </c>
      <c r="G219" s="227"/>
      <c r="H219" s="231">
        <v>18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7" t="s">
        <v>161</v>
      </c>
      <c r="AU219" s="237" t="s">
        <v>90</v>
      </c>
      <c r="AV219" s="13" t="s">
        <v>90</v>
      </c>
      <c r="AW219" s="13" t="s">
        <v>42</v>
      </c>
      <c r="AX219" s="13" t="s">
        <v>81</v>
      </c>
      <c r="AY219" s="237" t="s">
        <v>150</v>
      </c>
    </row>
    <row r="220" s="14" customFormat="1">
      <c r="A220" s="14"/>
      <c r="B220" s="238"/>
      <c r="C220" s="239"/>
      <c r="D220" s="228" t="s">
        <v>161</v>
      </c>
      <c r="E220" s="240" t="s">
        <v>41</v>
      </c>
      <c r="F220" s="241" t="s">
        <v>167</v>
      </c>
      <c r="G220" s="239"/>
      <c r="H220" s="242">
        <v>18</v>
      </c>
      <c r="I220" s="243"/>
      <c r="J220" s="239"/>
      <c r="K220" s="239"/>
      <c r="L220" s="244"/>
      <c r="M220" s="245"/>
      <c r="N220" s="246"/>
      <c r="O220" s="246"/>
      <c r="P220" s="246"/>
      <c r="Q220" s="246"/>
      <c r="R220" s="246"/>
      <c r="S220" s="246"/>
      <c r="T220" s="24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8" t="s">
        <v>161</v>
      </c>
      <c r="AU220" s="248" t="s">
        <v>90</v>
      </c>
      <c r="AV220" s="14" t="s">
        <v>157</v>
      </c>
      <c r="AW220" s="14" t="s">
        <v>42</v>
      </c>
      <c r="AX220" s="14" t="s">
        <v>21</v>
      </c>
      <c r="AY220" s="248" t="s">
        <v>150</v>
      </c>
    </row>
    <row r="221" s="2" customFormat="1" ht="33" customHeight="1">
      <c r="A221" s="38"/>
      <c r="B221" s="39"/>
      <c r="C221" s="207" t="s">
        <v>438</v>
      </c>
      <c r="D221" s="207" t="s">
        <v>153</v>
      </c>
      <c r="E221" s="208" t="s">
        <v>2071</v>
      </c>
      <c r="F221" s="209" t="s">
        <v>2072</v>
      </c>
      <c r="G221" s="210" t="s">
        <v>182</v>
      </c>
      <c r="H221" s="211">
        <v>18</v>
      </c>
      <c r="I221" s="212"/>
      <c r="J221" s="213">
        <f>ROUND(I221*H221,2)</f>
        <v>0</v>
      </c>
      <c r="K221" s="214"/>
      <c r="L221" s="44"/>
      <c r="M221" s="215" t="s">
        <v>41</v>
      </c>
      <c r="N221" s="216" t="s">
        <v>52</v>
      </c>
      <c r="O221" s="84"/>
      <c r="P221" s="217">
        <f>O221*H221</f>
        <v>0</v>
      </c>
      <c r="Q221" s="217">
        <v>0</v>
      </c>
      <c r="R221" s="217">
        <f>Q221*H221</f>
        <v>0</v>
      </c>
      <c r="S221" s="217">
        <v>0</v>
      </c>
      <c r="T221" s="21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9" t="s">
        <v>260</v>
      </c>
      <c r="AT221" s="219" t="s">
        <v>153</v>
      </c>
      <c r="AU221" s="219" t="s">
        <v>90</v>
      </c>
      <c r="AY221" s="16" t="s">
        <v>150</v>
      </c>
      <c r="BE221" s="220">
        <f>IF(N221="základní",J221,0)</f>
        <v>0</v>
      </c>
      <c r="BF221" s="220">
        <f>IF(N221="snížená",J221,0)</f>
        <v>0</v>
      </c>
      <c r="BG221" s="220">
        <f>IF(N221="zákl. přenesená",J221,0)</f>
        <v>0</v>
      </c>
      <c r="BH221" s="220">
        <f>IF(N221="sníž. přenesená",J221,0)</f>
        <v>0</v>
      </c>
      <c r="BI221" s="220">
        <f>IF(N221="nulová",J221,0)</f>
        <v>0</v>
      </c>
      <c r="BJ221" s="16" t="s">
        <v>21</v>
      </c>
      <c r="BK221" s="220">
        <f>ROUND(I221*H221,2)</f>
        <v>0</v>
      </c>
      <c r="BL221" s="16" t="s">
        <v>260</v>
      </c>
      <c r="BM221" s="219" t="s">
        <v>2073</v>
      </c>
    </row>
    <row r="222" s="13" customFormat="1">
      <c r="A222" s="13"/>
      <c r="B222" s="226"/>
      <c r="C222" s="227"/>
      <c r="D222" s="228" t="s">
        <v>161</v>
      </c>
      <c r="E222" s="229" t="s">
        <v>41</v>
      </c>
      <c r="F222" s="230" t="s">
        <v>283</v>
      </c>
      <c r="G222" s="227"/>
      <c r="H222" s="231">
        <v>18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7" t="s">
        <v>161</v>
      </c>
      <c r="AU222" s="237" t="s">
        <v>90</v>
      </c>
      <c r="AV222" s="13" t="s">
        <v>90</v>
      </c>
      <c r="AW222" s="13" t="s">
        <v>42</v>
      </c>
      <c r="AX222" s="13" t="s">
        <v>81</v>
      </c>
      <c r="AY222" s="237" t="s">
        <v>150</v>
      </c>
    </row>
    <row r="223" s="14" customFormat="1">
      <c r="A223" s="14"/>
      <c r="B223" s="238"/>
      <c r="C223" s="239"/>
      <c r="D223" s="228" t="s">
        <v>161</v>
      </c>
      <c r="E223" s="240" t="s">
        <v>41</v>
      </c>
      <c r="F223" s="241" t="s">
        <v>167</v>
      </c>
      <c r="G223" s="239"/>
      <c r="H223" s="242">
        <v>18</v>
      </c>
      <c r="I223" s="243"/>
      <c r="J223" s="239"/>
      <c r="K223" s="239"/>
      <c r="L223" s="244"/>
      <c r="M223" s="245"/>
      <c r="N223" s="246"/>
      <c r="O223" s="246"/>
      <c r="P223" s="246"/>
      <c r="Q223" s="246"/>
      <c r="R223" s="246"/>
      <c r="S223" s="246"/>
      <c r="T223" s="24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8" t="s">
        <v>161</v>
      </c>
      <c r="AU223" s="248" t="s">
        <v>90</v>
      </c>
      <c r="AV223" s="14" t="s">
        <v>157</v>
      </c>
      <c r="AW223" s="14" t="s">
        <v>42</v>
      </c>
      <c r="AX223" s="14" t="s">
        <v>21</v>
      </c>
      <c r="AY223" s="248" t="s">
        <v>150</v>
      </c>
    </row>
    <row r="224" s="2" customFormat="1" ht="33" customHeight="1">
      <c r="A224" s="38"/>
      <c r="B224" s="39"/>
      <c r="C224" s="207" t="s">
        <v>443</v>
      </c>
      <c r="D224" s="207" t="s">
        <v>153</v>
      </c>
      <c r="E224" s="208" t="s">
        <v>2074</v>
      </c>
      <c r="F224" s="209" t="s">
        <v>2075</v>
      </c>
      <c r="G224" s="210" t="s">
        <v>182</v>
      </c>
      <c r="H224" s="211">
        <v>6</v>
      </c>
      <c r="I224" s="212"/>
      <c r="J224" s="213">
        <f>ROUND(I224*H224,2)</f>
        <v>0</v>
      </c>
      <c r="K224" s="214"/>
      <c r="L224" s="44"/>
      <c r="M224" s="215" t="s">
        <v>41</v>
      </c>
      <c r="N224" s="216" t="s">
        <v>52</v>
      </c>
      <c r="O224" s="84"/>
      <c r="P224" s="217">
        <f>O224*H224</f>
        <v>0</v>
      </c>
      <c r="Q224" s="217">
        <v>0</v>
      </c>
      <c r="R224" s="217">
        <f>Q224*H224</f>
        <v>0</v>
      </c>
      <c r="S224" s="217">
        <v>0</v>
      </c>
      <c r="T224" s="21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9" t="s">
        <v>260</v>
      </c>
      <c r="AT224" s="219" t="s">
        <v>153</v>
      </c>
      <c r="AU224" s="219" t="s">
        <v>90</v>
      </c>
      <c r="AY224" s="16" t="s">
        <v>150</v>
      </c>
      <c r="BE224" s="220">
        <f>IF(N224="základní",J224,0)</f>
        <v>0</v>
      </c>
      <c r="BF224" s="220">
        <f>IF(N224="snížená",J224,0)</f>
        <v>0</v>
      </c>
      <c r="BG224" s="220">
        <f>IF(N224="zákl. přenesená",J224,0)</f>
        <v>0</v>
      </c>
      <c r="BH224" s="220">
        <f>IF(N224="sníž. přenesená",J224,0)</f>
        <v>0</v>
      </c>
      <c r="BI224" s="220">
        <f>IF(N224="nulová",J224,0)</f>
        <v>0</v>
      </c>
      <c r="BJ224" s="16" t="s">
        <v>21</v>
      </c>
      <c r="BK224" s="220">
        <f>ROUND(I224*H224,2)</f>
        <v>0</v>
      </c>
      <c r="BL224" s="16" t="s">
        <v>260</v>
      </c>
      <c r="BM224" s="219" t="s">
        <v>2076</v>
      </c>
    </row>
    <row r="225" s="13" customFormat="1">
      <c r="A225" s="13"/>
      <c r="B225" s="226"/>
      <c r="C225" s="227"/>
      <c r="D225" s="228" t="s">
        <v>161</v>
      </c>
      <c r="E225" s="229" t="s">
        <v>41</v>
      </c>
      <c r="F225" s="230" t="s">
        <v>198</v>
      </c>
      <c r="G225" s="227"/>
      <c r="H225" s="231">
        <v>6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7" t="s">
        <v>161</v>
      </c>
      <c r="AU225" s="237" t="s">
        <v>90</v>
      </c>
      <c r="AV225" s="13" t="s">
        <v>90</v>
      </c>
      <c r="AW225" s="13" t="s">
        <v>42</v>
      </c>
      <c r="AX225" s="13" t="s">
        <v>81</v>
      </c>
      <c r="AY225" s="237" t="s">
        <v>150</v>
      </c>
    </row>
    <row r="226" s="14" customFormat="1">
      <c r="A226" s="14"/>
      <c r="B226" s="238"/>
      <c r="C226" s="239"/>
      <c r="D226" s="228" t="s">
        <v>161</v>
      </c>
      <c r="E226" s="240" t="s">
        <v>41</v>
      </c>
      <c r="F226" s="241" t="s">
        <v>167</v>
      </c>
      <c r="G226" s="239"/>
      <c r="H226" s="242">
        <v>6</v>
      </c>
      <c r="I226" s="243"/>
      <c r="J226" s="239"/>
      <c r="K226" s="239"/>
      <c r="L226" s="244"/>
      <c r="M226" s="245"/>
      <c r="N226" s="246"/>
      <c r="O226" s="246"/>
      <c r="P226" s="246"/>
      <c r="Q226" s="246"/>
      <c r="R226" s="246"/>
      <c r="S226" s="246"/>
      <c r="T226" s="24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8" t="s">
        <v>161</v>
      </c>
      <c r="AU226" s="248" t="s">
        <v>90</v>
      </c>
      <c r="AV226" s="14" t="s">
        <v>157</v>
      </c>
      <c r="AW226" s="14" t="s">
        <v>42</v>
      </c>
      <c r="AX226" s="14" t="s">
        <v>21</v>
      </c>
      <c r="AY226" s="248" t="s">
        <v>150</v>
      </c>
    </row>
    <row r="227" s="2" customFormat="1" ht="16.5" customHeight="1">
      <c r="A227" s="38"/>
      <c r="B227" s="39"/>
      <c r="C227" s="207" t="s">
        <v>29</v>
      </c>
      <c r="D227" s="207" t="s">
        <v>153</v>
      </c>
      <c r="E227" s="208" t="s">
        <v>2077</v>
      </c>
      <c r="F227" s="209" t="s">
        <v>2078</v>
      </c>
      <c r="G227" s="210" t="s">
        <v>182</v>
      </c>
      <c r="H227" s="211">
        <v>42</v>
      </c>
      <c r="I227" s="212"/>
      <c r="J227" s="213">
        <f>ROUND(I227*H227,2)</f>
        <v>0</v>
      </c>
      <c r="K227" s="214"/>
      <c r="L227" s="44"/>
      <c r="M227" s="215" t="s">
        <v>41</v>
      </c>
      <c r="N227" s="216" t="s">
        <v>52</v>
      </c>
      <c r="O227" s="84"/>
      <c r="P227" s="217">
        <f>O227*H227</f>
        <v>0</v>
      </c>
      <c r="Q227" s="217">
        <v>0</v>
      </c>
      <c r="R227" s="217">
        <f>Q227*H227</f>
        <v>0</v>
      </c>
      <c r="S227" s="217">
        <v>0</v>
      </c>
      <c r="T227" s="218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19" t="s">
        <v>260</v>
      </c>
      <c r="AT227" s="219" t="s">
        <v>153</v>
      </c>
      <c r="AU227" s="219" t="s">
        <v>90</v>
      </c>
      <c r="AY227" s="16" t="s">
        <v>150</v>
      </c>
      <c r="BE227" s="220">
        <f>IF(N227="základní",J227,0)</f>
        <v>0</v>
      </c>
      <c r="BF227" s="220">
        <f>IF(N227="snížená",J227,0)</f>
        <v>0</v>
      </c>
      <c r="BG227" s="220">
        <f>IF(N227="zákl. přenesená",J227,0)</f>
        <v>0</v>
      </c>
      <c r="BH227" s="220">
        <f>IF(N227="sníž. přenesená",J227,0)</f>
        <v>0</v>
      </c>
      <c r="BI227" s="220">
        <f>IF(N227="nulová",J227,0)</f>
        <v>0</v>
      </c>
      <c r="BJ227" s="16" t="s">
        <v>21</v>
      </c>
      <c r="BK227" s="220">
        <f>ROUND(I227*H227,2)</f>
        <v>0</v>
      </c>
      <c r="BL227" s="16" t="s">
        <v>260</v>
      </c>
      <c r="BM227" s="219" t="s">
        <v>2079</v>
      </c>
    </row>
    <row r="228" s="13" customFormat="1">
      <c r="A228" s="13"/>
      <c r="B228" s="226"/>
      <c r="C228" s="227"/>
      <c r="D228" s="228" t="s">
        <v>161</v>
      </c>
      <c r="E228" s="229" t="s">
        <v>41</v>
      </c>
      <c r="F228" s="230" t="s">
        <v>454</v>
      </c>
      <c r="G228" s="227"/>
      <c r="H228" s="231">
        <v>42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7" t="s">
        <v>161</v>
      </c>
      <c r="AU228" s="237" t="s">
        <v>90</v>
      </c>
      <c r="AV228" s="13" t="s">
        <v>90</v>
      </c>
      <c r="AW228" s="13" t="s">
        <v>42</v>
      </c>
      <c r="AX228" s="13" t="s">
        <v>81</v>
      </c>
      <c r="AY228" s="237" t="s">
        <v>150</v>
      </c>
    </row>
    <row r="229" s="14" customFormat="1">
      <c r="A229" s="14"/>
      <c r="B229" s="238"/>
      <c r="C229" s="239"/>
      <c r="D229" s="228" t="s">
        <v>161</v>
      </c>
      <c r="E229" s="240" t="s">
        <v>41</v>
      </c>
      <c r="F229" s="241" t="s">
        <v>167</v>
      </c>
      <c r="G229" s="239"/>
      <c r="H229" s="242">
        <v>42</v>
      </c>
      <c r="I229" s="243"/>
      <c r="J229" s="239"/>
      <c r="K229" s="239"/>
      <c r="L229" s="244"/>
      <c r="M229" s="245"/>
      <c r="N229" s="246"/>
      <c r="O229" s="246"/>
      <c r="P229" s="246"/>
      <c r="Q229" s="246"/>
      <c r="R229" s="246"/>
      <c r="S229" s="246"/>
      <c r="T229" s="24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8" t="s">
        <v>161</v>
      </c>
      <c r="AU229" s="248" t="s">
        <v>90</v>
      </c>
      <c r="AV229" s="14" t="s">
        <v>157</v>
      </c>
      <c r="AW229" s="14" t="s">
        <v>42</v>
      </c>
      <c r="AX229" s="14" t="s">
        <v>21</v>
      </c>
      <c r="AY229" s="248" t="s">
        <v>150</v>
      </c>
    </row>
    <row r="230" s="2" customFormat="1" ht="16.5" customHeight="1">
      <c r="A230" s="38"/>
      <c r="B230" s="39"/>
      <c r="C230" s="207" t="s">
        <v>454</v>
      </c>
      <c r="D230" s="207" t="s">
        <v>153</v>
      </c>
      <c r="E230" s="208" t="s">
        <v>2080</v>
      </c>
      <c r="F230" s="209" t="s">
        <v>2081</v>
      </c>
      <c r="G230" s="210" t="s">
        <v>239</v>
      </c>
      <c r="H230" s="211">
        <v>45</v>
      </c>
      <c r="I230" s="212"/>
      <c r="J230" s="213">
        <f>ROUND(I230*H230,2)</f>
        <v>0</v>
      </c>
      <c r="K230" s="214"/>
      <c r="L230" s="44"/>
      <c r="M230" s="215" t="s">
        <v>41</v>
      </c>
      <c r="N230" s="216" t="s">
        <v>52</v>
      </c>
      <c r="O230" s="84"/>
      <c r="P230" s="217">
        <f>O230*H230</f>
        <v>0</v>
      </c>
      <c r="Q230" s="217">
        <v>0</v>
      </c>
      <c r="R230" s="217">
        <f>Q230*H230</f>
        <v>0</v>
      </c>
      <c r="S230" s="217">
        <v>0</v>
      </c>
      <c r="T230" s="21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19" t="s">
        <v>260</v>
      </c>
      <c r="AT230" s="219" t="s">
        <v>153</v>
      </c>
      <c r="AU230" s="219" t="s">
        <v>90</v>
      </c>
      <c r="AY230" s="16" t="s">
        <v>150</v>
      </c>
      <c r="BE230" s="220">
        <f>IF(N230="základní",J230,0)</f>
        <v>0</v>
      </c>
      <c r="BF230" s="220">
        <f>IF(N230="snížená",J230,0)</f>
        <v>0</v>
      </c>
      <c r="BG230" s="220">
        <f>IF(N230="zákl. přenesená",J230,0)</f>
        <v>0</v>
      </c>
      <c r="BH230" s="220">
        <f>IF(N230="sníž. přenesená",J230,0)</f>
        <v>0</v>
      </c>
      <c r="BI230" s="220">
        <f>IF(N230="nulová",J230,0)</f>
        <v>0</v>
      </c>
      <c r="BJ230" s="16" t="s">
        <v>21</v>
      </c>
      <c r="BK230" s="220">
        <f>ROUND(I230*H230,2)</f>
        <v>0</v>
      </c>
      <c r="BL230" s="16" t="s">
        <v>260</v>
      </c>
      <c r="BM230" s="219" t="s">
        <v>2082</v>
      </c>
    </row>
    <row r="231" s="2" customFormat="1">
      <c r="A231" s="38"/>
      <c r="B231" s="39"/>
      <c r="C231" s="40"/>
      <c r="D231" s="221" t="s">
        <v>159</v>
      </c>
      <c r="E231" s="40"/>
      <c r="F231" s="222" t="s">
        <v>2083</v>
      </c>
      <c r="G231" s="40"/>
      <c r="H231" s="40"/>
      <c r="I231" s="223"/>
      <c r="J231" s="40"/>
      <c r="K231" s="40"/>
      <c r="L231" s="44"/>
      <c r="M231" s="224"/>
      <c r="N231" s="225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159</v>
      </c>
      <c r="AU231" s="16" t="s">
        <v>90</v>
      </c>
    </row>
    <row r="232" s="13" customFormat="1">
      <c r="A232" s="13"/>
      <c r="B232" s="226"/>
      <c r="C232" s="227"/>
      <c r="D232" s="228" t="s">
        <v>161</v>
      </c>
      <c r="E232" s="229" t="s">
        <v>41</v>
      </c>
      <c r="F232" s="230" t="s">
        <v>466</v>
      </c>
      <c r="G232" s="227"/>
      <c r="H232" s="231">
        <v>45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7" t="s">
        <v>161</v>
      </c>
      <c r="AU232" s="237" t="s">
        <v>90</v>
      </c>
      <c r="AV232" s="13" t="s">
        <v>90</v>
      </c>
      <c r="AW232" s="13" t="s">
        <v>42</v>
      </c>
      <c r="AX232" s="13" t="s">
        <v>81</v>
      </c>
      <c r="AY232" s="237" t="s">
        <v>150</v>
      </c>
    </row>
    <row r="233" s="14" customFormat="1">
      <c r="A233" s="14"/>
      <c r="B233" s="238"/>
      <c r="C233" s="239"/>
      <c r="D233" s="228" t="s">
        <v>161</v>
      </c>
      <c r="E233" s="240" t="s">
        <v>41</v>
      </c>
      <c r="F233" s="241" t="s">
        <v>167</v>
      </c>
      <c r="G233" s="239"/>
      <c r="H233" s="242">
        <v>45</v>
      </c>
      <c r="I233" s="243"/>
      <c r="J233" s="239"/>
      <c r="K233" s="239"/>
      <c r="L233" s="244"/>
      <c r="M233" s="245"/>
      <c r="N233" s="246"/>
      <c r="O233" s="246"/>
      <c r="P233" s="246"/>
      <c r="Q233" s="246"/>
      <c r="R233" s="246"/>
      <c r="S233" s="246"/>
      <c r="T233" s="24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8" t="s">
        <v>161</v>
      </c>
      <c r="AU233" s="248" t="s">
        <v>90</v>
      </c>
      <c r="AV233" s="14" t="s">
        <v>157</v>
      </c>
      <c r="AW233" s="14" t="s">
        <v>42</v>
      </c>
      <c r="AX233" s="14" t="s">
        <v>21</v>
      </c>
      <c r="AY233" s="248" t="s">
        <v>150</v>
      </c>
    </row>
    <row r="234" s="2" customFormat="1" ht="24.15" customHeight="1">
      <c r="A234" s="38"/>
      <c r="B234" s="39"/>
      <c r="C234" s="207" t="s">
        <v>458</v>
      </c>
      <c r="D234" s="207" t="s">
        <v>153</v>
      </c>
      <c r="E234" s="208" t="s">
        <v>2084</v>
      </c>
      <c r="F234" s="209" t="s">
        <v>2085</v>
      </c>
      <c r="G234" s="210" t="s">
        <v>239</v>
      </c>
      <c r="H234" s="211">
        <v>1</v>
      </c>
      <c r="I234" s="212"/>
      <c r="J234" s="213">
        <f>ROUND(I234*H234,2)</f>
        <v>0</v>
      </c>
      <c r="K234" s="214"/>
      <c r="L234" s="44"/>
      <c r="M234" s="215" t="s">
        <v>41</v>
      </c>
      <c r="N234" s="216" t="s">
        <v>52</v>
      </c>
      <c r="O234" s="84"/>
      <c r="P234" s="217">
        <f>O234*H234</f>
        <v>0</v>
      </c>
      <c r="Q234" s="217">
        <v>0</v>
      </c>
      <c r="R234" s="217">
        <f>Q234*H234</f>
        <v>0</v>
      </c>
      <c r="S234" s="217">
        <v>0</v>
      </c>
      <c r="T234" s="21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9" t="s">
        <v>260</v>
      </c>
      <c r="AT234" s="219" t="s">
        <v>153</v>
      </c>
      <c r="AU234" s="219" t="s">
        <v>90</v>
      </c>
      <c r="AY234" s="16" t="s">
        <v>150</v>
      </c>
      <c r="BE234" s="220">
        <f>IF(N234="základní",J234,0)</f>
        <v>0</v>
      </c>
      <c r="BF234" s="220">
        <f>IF(N234="snížená",J234,0)</f>
        <v>0</v>
      </c>
      <c r="BG234" s="220">
        <f>IF(N234="zákl. přenesená",J234,0)</f>
        <v>0</v>
      </c>
      <c r="BH234" s="220">
        <f>IF(N234="sníž. přenesená",J234,0)</f>
        <v>0</v>
      </c>
      <c r="BI234" s="220">
        <f>IF(N234="nulová",J234,0)</f>
        <v>0</v>
      </c>
      <c r="BJ234" s="16" t="s">
        <v>21</v>
      </c>
      <c r="BK234" s="220">
        <f>ROUND(I234*H234,2)</f>
        <v>0</v>
      </c>
      <c r="BL234" s="16" t="s">
        <v>260</v>
      </c>
      <c r="BM234" s="219" t="s">
        <v>2086</v>
      </c>
    </row>
    <row r="235" s="2" customFormat="1">
      <c r="A235" s="38"/>
      <c r="B235" s="39"/>
      <c r="C235" s="40"/>
      <c r="D235" s="221" t="s">
        <v>159</v>
      </c>
      <c r="E235" s="40"/>
      <c r="F235" s="222" t="s">
        <v>2087</v>
      </c>
      <c r="G235" s="40"/>
      <c r="H235" s="40"/>
      <c r="I235" s="223"/>
      <c r="J235" s="40"/>
      <c r="K235" s="40"/>
      <c r="L235" s="44"/>
      <c r="M235" s="224"/>
      <c r="N235" s="225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159</v>
      </c>
      <c r="AU235" s="16" t="s">
        <v>90</v>
      </c>
    </row>
    <row r="236" s="13" customFormat="1">
      <c r="A236" s="13"/>
      <c r="B236" s="226"/>
      <c r="C236" s="227"/>
      <c r="D236" s="228" t="s">
        <v>161</v>
      </c>
      <c r="E236" s="229" t="s">
        <v>41</v>
      </c>
      <c r="F236" s="230" t="s">
        <v>21</v>
      </c>
      <c r="G236" s="227"/>
      <c r="H236" s="231">
        <v>1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7" t="s">
        <v>161</v>
      </c>
      <c r="AU236" s="237" t="s">
        <v>90</v>
      </c>
      <c r="AV236" s="13" t="s">
        <v>90</v>
      </c>
      <c r="AW236" s="13" t="s">
        <v>42</v>
      </c>
      <c r="AX236" s="13" t="s">
        <v>81</v>
      </c>
      <c r="AY236" s="237" t="s">
        <v>150</v>
      </c>
    </row>
    <row r="237" s="14" customFormat="1">
      <c r="A237" s="14"/>
      <c r="B237" s="238"/>
      <c r="C237" s="239"/>
      <c r="D237" s="228" t="s">
        <v>161</v>
      </c>
      <c r="E237" s="240" t="s">
        <v>41</v>
      </c>
      <c r="F237" s="241" t="s">
        <v>167</v>
      </c>
      <c r="G237" s="239"/>
      <c r="H237" s="242">
        <v>1</v>
      </c>
      <c r="I237" s="243"/>
      <c r="J237" s="239"/>
      <c r="K237" s="239"/>
      <c r="L237" s="244"/>
      <c r="M237" s="245"/>
      <c r="N237" s="246"/>
      <c r="O237" s="246"/>
      <c r="P237" s="246"/>
      <c r="Q237" s="246"/>
      <c r="R237" s="246"/>
      <c r="S237" s="246"/>
      <c r="T237" s="24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8" t="s">
        <v>161</v>
      </c>
      <c r="AU237" s="248" t="s">
        <v>90</v>
      </c>
      <c r="AV237" s="14" t="s">
        <v>157</v>
      </c>
      <c r="AW237" s="14" t="s">
        <v>42</v>
      </c>
      <c r="AX237" s="14" t="s">
        <v>21</v>
      </c>
      <c r="AY237" s="248" t="s">
        <v>150</v>
      </c>
    </row>
    <row r="238" s="2" customFormat="1" ht="16.5" customHeight="1">
      <c r="A238" s="38"/>
      <c r="B238" s="39"/>
      <c r="C238" s="207" t="s">
        <v>462</v>
      </c>
      <c r="D238" s="207" t="s">
        <v>153</v>
      </c>
      <c r="E238" s="208" t="s">
        <v>2088</v>
      </c>
      <c r="F238" s="209" t="s">
        <v>2089</v>
      </c>
      <c r="G238" s="210" t="s">
        <v>239</v>
      </c>
      <c r="H238" s="211">
        <v>1</v>
      </c>
      <c r="I238" s="212"/>
      <c r="J238" s="213">
        <f>ROUND(I238*H238,2)</f>
        <v>0</v>
      </c>
      <c r="K238" s="214"/>
      <c r="L238" s="44"/>
      <c r="M238" s="215" t="s">
        <v>41</v>
      </c>
      <c r="N238" s="216" t="s">
        <v>52</v>
      </c>
      <c r="O238" s="84"/>
      <c r="P238" s="217">
        <f>O238*H238</f>
        <v>0</v>
      </c>
      <c r="Q238" s="217">
        <v>0</v>
      </c>
      <c r="R238" s="217">
        <f>Q238*H238</f>
        <v>0</v>
      </c>
      <c r="S238" s="217">
        <v>0</v>
      </c>
      <c r="T238" s="218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19" t="s">
        <v>260</v>
      </c>
      <c r="AT238" s="219" t="s">
        <v>153</v>
      </c>
      <c r="AU238" s="219" t="s">
        <v>90</v>
      </c>
      <c r="AY238" s="16" t="s">
        <v>150</v>
      </c>
      <c r="BE238" s="220">
        <f>IF(N238="základní",J238,0)</f>
        <v>0</v>
      </c>
      <c r="BF238" s="220">
        <f>IF(N238="snížená",J238,0)</f>
        <v>0</v>
      </c>
      <c r="BG238" s="220">
        <f>IF(N238="zákl. přenesená",J238,0)</f>
        <v>0</v>
      </c>
      <c r="BH238" s="220">
        <f>IF(N238="sníž. přenesená",J238,0)</f>
        <v>0</v>
      </c>
      <c r="BI238" s="220">
        <f>IF(N238="nulová",J238,0)</f>
        <v>0</v>
      </c>
      <c r="BJ238" s="16" t="s">
        <v>21</v>
      </c>
      <c r="BK238" s="220">
        <f>ROUND(I238*H238,2)</f>
        <v>0</v>
      </c>
      <c r="BL238" s="16" t="s">
        <v>260</v>
      </c>
      <c r="BM238" s="219" t="s">
        <v>2090</v>
      </c>
    </row>
    <row r="239" s="13" customFormat="1">
      <c r="A239" s="13"/>
      <c r="B239" s="226"/>
      <c r="C239" s="227"/>
      <c r="D239" s="228" t="s">
        <v>161</v>
      </c>
      <c r="E239" s="229" t="s">
        <v>41</v>
      </c>
      <c r="F239" s="230" t="s">
        <v>21</v>
      </c>
      <c r="G239" s="227"/>
      <c r="H239" s="231">
        <v>1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7" t="s">
        <v>161</v>
      </c>
      <c r="AU239" s="237" t="s">
        <v>90</v>
      </c>
      <c r="AV239" s="13" t="s">
        <v>90</v>
      </c>
      <c r="AW239" s="13" t="s">
        <v>42</v>
      </c>
      <c r="AX239" s="13" t="s">
        <v>81</v>
      </c>
      <c r="AY239" s="237" t="s">
        <v>150</v>
      </c>
    </row>
    <row r="240" s="14" customFormat="1">
      <c r="A240" s="14"/>
      <c r="B240" s="238"/>
      <c r="C240" s="239"/>
      <c r="D240" s="228" t="s">
        <v>161</v>
      </c>
      <c r="E240" s="240" t="s">
        <v>41</v>
      </c>
      <c r="F240" s="241" t="s">
        <v>167</v>
      </c>
      <c r="G240" s="239"/>
      <c r="H240" s="242">
        <v>1</v>
      </c>
      <c r="I240" s="243"/>
      <c r="J240" s="239"/>
      <c r="K240" s="239"/>
      <c r="L240" s="244"/>
      <c r="M240" s="245"/>
      <c r="N240" s="246"/>
      <c r="O240" s="246"/>
      <c r="P240" s="246"/>
      <c r="Q240" s="246"/>
      <c r="R240" s="246"/>
      <c r="S240" s="246"/>
      <c r="T240" s="247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8" t="s">
        <v>161</v>
      </c>
      <c r="AU240" s="248" t="s">
        <v>90</v>
      </c>
      <c r="AV240" s="14" t="s">
        <v>157</v>
      </c>
      <c r="AW240" s="14" t="s">
        <v>42</v>
      </c>
      <c r="AX240" s="14" t="s">
        <v>21</v>
      </c>
      <c r="AY240" s="248" t="s">
        <v>150</v>
      </c>
    </row>
    <row r="241" s="2" customFormat="1" ht="16.5" customHeight="1">
      <c r="A241" s="38"/>
      <c r="B241" s="39"/>
      <c r="C241" s="207" t="s">
        <v>466</v>
      </c>
      <c r="D241" s="207" t="s">
        <v>153</v>
      </c>
      <c r="E241" s="208" t="s">
        <v>2091</v>
      </c>
      <c r="F241" s="209" t="s">
        <v>2092</v>
      </c>
      <c r="G241" s="210" t="s">
        <v>239</v>
      </c>
      <c r="H241" s="211">
        <v>1</v>
      </c>
      <c r="I241" s="212"/>
      <c r="J241" s="213">
        <f>ROUND(I241*H241,2)</f>
        <v>0</v>
      </c>
      <c r="K241" s="214"/>
      <c r="L241" s="44"/>
      <c r="M241" s="215" t="s">
        <v>41</v>
      </c>
      <c r="N241" s="216" t="s">
        <v>52</v>
      </c>
      <c r="O241" s="84"/>
      <c r="P241" s="217">
        <f>O241*H241</f>
        <v>0</v>
      </c>
      <c r="Q241" s="217">
        <v>0</v>
      </c>
      <c r="R241" s="217">
        <f>Q241*H241</f>
        <v>0</v>
      </c>
      <c r="S241" s="217">
        <v>0</v>
      </c>
      <c r="T241" s="218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9" t="s">
        <v>260</v>
      </c>
      <c r="AT241" s="219" t="s">
        <v>153</v>
      </c>
      <c r="AU241" s="219" t="s">
        <v>90</v>
      </c>
      <c r="AY241" s="16" t="s">
        <v>150</v>
      </c>
      <c r="BE241" s="220">
        <f>IF(N241="základní",J241,0)</f>
        <v>0</v>
      </c>
      <c r="BF241" s="220">
        <f>IF(N241="snížená",J241,0)</f>
        <v>0</v>
      </c>
      <c r="BG241" s="220">
        <f>IF(N241="zákl. přenesená",J241,0)</f>
        <v>0</v>
      </c>
      <c r="BH241" s="220">
        <f>IF(N241="sníž. přenesená",J241,0)</f>
        <v>0</v>
      </c>
      <c r="BI241" s="220">
        <f>IF(N241="nulová",J241,0)</f>
        <v>0</v>
      </c>
      <c r="BJ241" s="16" t="s">
        <v>21</v>
      </c>
      <c r="BK241" s="220">
        <f>ROUND(I241*H241,2)</f>
        <v>0</v>
      </c>
      <c r="BL241" s="16" t="s">
        <v>260</v>
      </c>
      <c r="BM241" s="219" t="s">
        <v>2093</v>
      </c>
    </row>
    <row r="242" s="13" customFormat="1">
      <c r="A242" s="13"/>
      <c r="B242" s="226"/>
      <c r="C242" s="227"/>
      <c r="D242" s="228" t="s">
        <v>161</v>
      </c>
      <c r="E242" s="229" t="s">
        <v>41</v>
      </c>
      <c r="F242" s="230" t="s">
        <v>21</v>
      </c>
      <c r="G242" s="227"/>
      <c r="H242" s="231">
        <v>1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7" t="s">
        <v>161</v>
      </c>
      <c r="AU242" s="237" t="s">
        <v>90</v>
      </c>
      <c r="AV242" s="13" t="s">
        <v>90</v>
      </c>
      <c r="AW242" s="13" t="s">
        <v>42</v>
      </c>
      <c r="AX242" s="13" t="s">
        <v>81</v>
      </c>
      <c r="AY242" s="237" t="s">
        <v>150</v>
      </c>
    </row>
    <row r="243" s="14" customFormat="1">
      <c r="A243" s="14"/>
      <c r="B243" s="238"/>
      <c r="C243" s="239"/>
      <c r="D243" s="228" t="s">
        <v>161</v>
      </c>
      <c r="E243" s="240" t="s">
        <v>41</v>
      </c>
      <c r="F243" s="241" t="s">
        <v>167</v>
      </c>
      <c r="G243" s="239"/>
      <c r="H243" s="242">
        <v>1</v>
      </c>
      <c r="I243" s="243"/>
      <c r="J243" s="239"/>
      <c r="K243" s="239"/>
      <c r="L243" s="244"/>
      <c r="M243" s="245"/>
      <c r="N243" s="246"/>
      <c r="O243" s="246"/>
      <c r="P243" s="246"/>
      <c r="Q243" s="246"/>
      <c r="R243" s="246"/>
      <c r="S243" s="246"/>
      <c r="T243" s="24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8" t="s">
        <v>161</v>
      </c>
      <c r="AU243" s="248" t="s">
        <v>90</v>
      </c>
      <c r="AV243" s="14" t="s">
        <v>157</v>
      </c>
      <c r="AW243" s="14" t="s">
        <v>42</v>
      </c>
      <c r="AX243" s="14" t="s">
        <v>21</v>
      </c>
      <c r="AY243" s="248" t="s">
        <v>150</v>
      </c>
    </row>
    <row r="244" s="2" customFormat="1" ht="16.5" customHeight="1">
      <c r="A244" s="38"/>
      <c r="B244" s="39"/>
      <c r="C244" s="207" t="s">
        <v>470</v>
      </c>
      <c r="D244" s="207" t="s">
        <v>153</v>
      </c>
      <c r="E244" s="208" t="s">
        <v>2094</v>
      </c>
      <c r="F244" s="209" t="s">
        <v>2095</v>
      </c>
      <c r="G244" s="210" t="s">
        <v>239</v>
      </c>
      <c r="H244" s="211">
        <v>1</v>
      </c>
      <c r="I244" s="212"/>
      <c r="J244" s="213">
        <f>ROUND(I244*H244,2)</f>
        <v>0</v>
      </c>
      <c r="K244" s="214"/>
      <c r="L244" s="44"/>
      <c r="M244" s="215" t="s">
        <v>41</v>
      </c>
      <c r="N244" s="216" t="s">
        <v>52</v>
      </c>
      <c r="O244" s="84"/>
      <c r="P244" s="217">
        <f>O244*H244</f>
        <v>0</v>
      </c>
      <c r="Q244" s="217">
        <v>0</v>
      </c>
      <c r="R244" s="217">
        <f>Q244*H244</f>
        <v>0</v>
      </c>
      <c r="S244" s="217">
        <v>0</v>
      </c>
      <c r="T244" s="218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19" t="s">
        <v>260</v>
      </c>
      <c r="AT244" s="219" t="s">
        <v>153</v>
      </c>
      <c r="AU244" s="219" t="s">
        <v>90</v>
      </c>
      <c r="AY244" s="16" t="s">
        <v>150</v>
      </c>
      <c r="BE244" s="220">
        <f>IF(N244="základní",J244,0)</f>
        <v>0</v>
      </c>
      <c r="BF244" s="220">
        <f>IF(N244="snížená",J244,0)</f>
        <v>0</v>
      </c>
      <c r="BG244" s="220">
        <f>IF(N244="zákl. přenesená",J244,0)</f>
        <v>0</v>
      </c>
      <c r="BH244" s="220">
        <f>IF(N244="sníž. přenesená",J244,0)</f>
        <v>0</v>
      </c>
      <c r="BI244" s="220">
        <f>IF(N244="nulová",J244,0)</f>
        <v>0</v>
      </c>
      <c r="BJ244" s="16" t="s">
        <v>21</v>
      </c>
      <c r="BK244" s="220">
        <f>ROUND(I244*H244,2)</f>
        <v>0</v>
      </c>
      <c r="BL244" s="16" t="s">
        <v>260</v>
      </c>
      <c r="BM244" s="219" t="s">
        <v>2096</v>
      </c>
    </row>
    <row r="245" s="13" customFormat="1">
      <c r="A245" s="13"/>
      <c r="B245" s="226"/>
      <c r="C245" s="227"/>
      <c r="D245" s="228" t="s">
        <v>161</v>
      </c>
      <c r="E245" s="229" t="s">
        <v>41</v>
      </c>
      <c r="F245" s="230" t="s">
        <v>21</v>
      </c>
      <c r="G245" s="227"/>
      <c r="H245" s="231">
        <v>1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7" t="s">
        <v>161</v>
      </c>
      <c r="AU245" s="237" t="s">
        <v>90</v>
      </c>
      <c r="AV245" s="13" t="s">
        <v>90</v>
      </c>
      <c r="AW245" s="13" t="s">
        <v>42</v>
      </c>
      <c r="AX245" s="13" t="s">
        <v>81</v>
      </c>
      <c r="AY245" s="237" t="s">
        <v>150</v>
      </c>
    </row>
    <row r="246" s="14" customFormat="1">
      <c r="A246" s="14"/>
      <c r="B246" s="238"/>
      <c r="C246" s="239"/>
      <c r="D246" s="228" t="s">
        <v>161</v>
      </c>
      <c r="E246" s="240" t="s">
        <v>41</v>
      </c>
      <c r="F246" s="241" t="s">
        <v>167</v>
      </c>
      <c r="G246" s="239"/>
      <c r="H246" s="242">
        <v>1</v>
      </c>
      <c r="I246" s="243"/>
      <c r="J246" s="239"/>
      <c r="K246" s="239"/>
      <c r="L246" s="244"/>
      <c r="M246" s="245"/>
      <c r="N246" s="246"/>
      <c r="O246" s="246"/>
      <c r="P246" s="246"/>
      <c r="Q246" s="246"/>
      <c r="R246" s="246"/>
      <c r="S246" s="246"/>
      <c r="T246" s="247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8" t="s">
        <v>161</v>
      </c>
      <c r="AU246" s="248" t="s">
        <v>90</v>
      </c>
      <c r="AV246" s="14" t="s">
        <v>157</v>
      </c>
      <c r="AW246" s="14" t="s">
        <v>42</v>
      </c>
      <c r="AX246" s="14" t="s">
        <v>21</v>
      </c>
      <c r="AY246" s="248" t="s">
        <v>150</v>
      </c>
    </row>
    <row r="247" s="2" customFormat="1" ht="16.5" customHeight="1">
      <c r="A247" s="38"/>
      <c r="B247" s="39"/>
      <c r="C247" s="207" t="s">
        <v>476</v>
      </c>
      <c r="D247" s="207" t="s">
        <v>153</v>
      </c>
      <c r="E247" s="208" t="s">
        <v>2097</v>
      </c>
      <c r="F247" s="209" t="s">
        <v>2098</v>
      </c>
      <c r="G247" s="210" t="s">
        <v>1139</v>
      </c>
      <c r="H247" s="211">
        <v>1</v>
      </c>
      <c r="I247" s="212"/>
      <c r="J247" s="213">
        <f>ROUND(I247*H247,2)</f>
        <v>0</v>
      </c>
      <c r="K247" s="214"/>
      <c r="L247" s="44"/>
      <c r="M247" s="215" t="s">
        <v>41</v>
      </c>
      <c r="N247" s="216" t="s">
        <v>52</v>
      </c>
      <c r="O247" s="84"/>
      <c r="P247" s="217">
        <f>O247*H247</f>
        <v>0</v>
      </c>
      <c r="Q247" s="217">
        <v>0.00089999999999999998</v>
      </c>
      <c r="R247" s="217">
        <f>Q247*H247</f>
        <v>0.00089999999999999998</v>
      </c>
      <c r="S247" s="217">
        <v>0</v>
      </c>
      <c r="T247" s="21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9" t="s">
        <v>260</v>
      </c>
      <c r="AT247" s="219" t="s">
        <v>153</v>
      </c>
      <c r="AU247" s="219" t="s">
        <v>90</v>
      </c>
      <c r="AY247" s="16" t="s">
        <v>150</v>
      </c>
      <c r="BE247" s="220">
        <f>IF(N247="základní",J247,0)</f>
        <v>0</v>
      </c>
      <c r="BF247" s="220">
        <f>IF(N247="snížená",J247,0)</f>
        <v>0</v>
      </c>
      <c r="BG247" s="220">
        <f>IF(N247="zákl. přenesená",J247,0)</f>
        <v>0</v>
      </c>
      <c r="BH247" s="220">
        <f>IF(N247="sníž. přenesená",J247,0)</f>
        <v>0</v>
      </c>
      <c r="BI247" s="220">
        <f>IF(N247="nulová",J247,0)</f>
        <v>0</v>
      </c>
      <c r="BJ247" s="16" t="s">
        <v>21</v>
      </c>
      <c r="BK247" s="220">
        <f>ROUND(I247*H247,2)</f>
        <v>0</v>
      </c>
      <c r="BL247" s="16" t="s">
        <v>260</v>
      </c>
      <c r="BM247" s="219" t="s">
        <v>2099</v>
      </c>
    </row>
    <row r="248" s="2" customFormat="1">
      <c r="A248" s="38"/>
      <c r="B248" s="39"/>
      <c r="C248" s="40"/>
      <c r="D248" s="221" t="s">
        <v>159</v>
      </c>
      <c r="E248" s="40"/>
      <c r="F248" s="222" t="s">
        <v>2100</v>
      </c>
      <c r="G248" s="40"/>
      <c r="H248" s="40"/>
      <c r="I248" s="223"/>
      <c r="J248" s="40"/>
      <c r="K248" s="40"/>
      <c r="L248" s="44"/>
      <c r="M248" s="224"/>
      <c r="N248" s="225"/>
      <c r="O248" s="84"/>
      <c r="P248" s="84"/>
      <c r="Q248" s="84"/>
      <c r="R248" s="84"/>
      <c r="S248" s="84"/>
      <c r="T248" s="85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6" t="s">
        <v>159</v>
      </c>
      <c r="AU248" s="16" t="s">
        <v>90</v>
      </c>
    </row>
    <row r="249" s="13" customFormat="1">
      <c r="A249" s="13"/>
      <c r="B249" s="226"/>
      <c r="C249" s="227"/>
      <c r="D249" s="228" t="s">
        <v>161</v>
      </c>
      <c r="E249" s="229" t="s">
        <v>41</v>
      </c>
      <c r="F249" s="230" t="s">
        <v>21</v>
      </c>
      <c r="G249" s="227"/>
      <c r="H249" s="231">
        <v>1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7" t="s">
        <v>161</v>
      </c>
      <c r="AU249" s="237" t="s">
        <v>90</v>
      </c>
      <c r="AV249" s="13" t="s">
        <v>90</v>
      </c>
      <c r="AW249" s="13" t="s">
        <v>42</v>
      </c>
      <c r="AX249" s="13" t="s">
        <v>81</v>
      </c>
      <c r="AY249" s="237" t="s">
        <v>150</v>
      </c>
    </row>
    <row r="250" s="14" customFormat="1">
      <c r="A250" s="14"/>
      <c r="B250" s="238"/>
      <c r="C250" s="239"/>
      <c r="D250" s="228" t="s">
        <v>161</v>
      </c>
      <c r="E250" s="240" t="s">
        <v>41</v>
      </c>
      <c r="F250" s="241" t="s">
        <v>167</v>
      </c>
      <c r="G250" s="239"/>
      <c r="H250" s="242">
        <v>1</v>
      </c>
      <c r="I250" s="243"/>
      <c r="J250" s="239"/>
      <c r="K250" s="239"/>
      <c r="L250" s="244"/>
      <c r="M250" s="245"/>
      <c r="N250" s="246"/>
      <c r="O250" s="246"/>
      <c r="P250" s="246"/>
      <c r="Q250" s="246"/>
      <c r="R250" s="246"/>
      <c r="S250" s="246"/>
      <c r="T250" s="247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8" t="s">
        <v>161</v>
      </c>
      <c r="AU250" s="248" t="s">
        <v>90</v>
      </c>
      <c r="AV250" s="14" t="s">
        <v>157</v>
      </c>
      <c r="AW250" s="14" t="s">
        <v>42</v>
      </c>
      <c r="AX250" s="14" t="s">
        <v>21</v>
      </c>
      <c r="AY250" s="248" t="s">
        <v>150</v>
      </c>
    </row>
    <row r="251" s="2" customFormat="1" ht="24.15" customHeight="1">
      <c r="A251" s="38"/>
      <c r="B251" s="39"/>
      <c r="C251" s="207" t="s">
        <v>482</v>
      </c>
      <c r="D251" s="207" t="s">
        <v>153</v>
      </c>
      <c r="E251" s="208" t="s">
        <v>2101</v>
      </c>
      <c r="F251" s="209" t="s">
        <v>2102</v>
      </c>
      <c r="G251" s="210" t="s">
        <v>239</v>
      </c>
      <c r="H251" s="211">
        <v>2</v>
      </c>
      <c r="I251" s="212"/>
      <c r="J251" s="213">
        <f>ROUND(I251*H251,2)</f>
        <v>0</v>
      </c>
      <c r="K251" s="214"/>
      <c r="L251" s="44"/>
      <c r="M251" s="215" t="s">
        <v>41</v>
      </c>
      <c r="N251" s="216" t="s">
        <v>52</v>
      </c>
      <c r="O251" s="84"/>
      <c r="P251" s="217">
        <f>O251*H251</f>
        <v>0</v>
      </c>
      <c r="Q251" s="217">
        <v>0</v>
      </c>
      <c r="R251" s="217">
        <f>Q251*H251</f>
        <v>0</v>
      </c>
      <c r="S251" s="217">
        <v>0</v>
      </c>
      <c r="T251" s="21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19" t="s">
        <v>260</v>
      </c>
      <c r="AT251" s="219" t="s">
        <v>153</v>
      </c>
      <c r="AU251" s="219" t="s">
        <v>90</v>
      </c>
      <c r="AY251" s="16" t="s">
        <v>150</v>
      </c>
      <c r="BE251" s="220">
        <f>IF(N251="základní",J251,0)</f>
        <v>0</v>
      </c>
      <c r="BF251" s="220">
        <f>IF(N251="snížená",J251,0)</f>
        <v>0</v>
      </c>
      <c r="BG251" s="220">
        <f>IF(N251="zákl. přenesená",J251,0)</f>
        <v>0</v>
      </c>
      <c r="BH251" s="220">
        <f>IF(N251="sníž. přenesená",J251,0)</f>
        <v>0</v>
      </c>
      <c r="BI251" s="220">
        <f>IF(N251="nulová",J251,0)</f>
        <v>0</v>
      </c>
      <c r="BJ251" s="16" t="s">
        <v>21</v>
      </c>
      <c r="BK251" s="220">
        <f>ROUND(I251*H251,2)</f>
        <v>0</v>
      </c>
      <c r="BL251" s="16" t="s">
        <v>260</v>
      </c>
      <c r="BM251" s="219" t="s">
        <v>2103</v>
      </c>
    </row>
    <row r="252" s="13" customFormat="1">
      <c r="A252" s="13"/>
      <c r="B252" s="226"/>
      <c r="C252" s="227"/>
      <c r="D252" s="228" t="s">
        <v>161</v>
      </c>
      <c r="E252" s="229" t="s">
        <v>41</v>
      </c>
      <c r="F252" s="230" t="s">
        <v>90</v>
      </c>
      <c r="G252" s="227"/>
      <c r="H252" s="231">
        <v>2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161</v>
      </c>
      <c r="AU252" s="237" t="s">
        <v>90</v>
      </c>
      <c r="AV252" s="13" t="s">
        <v>90</v>
      </c>
      <c r="AW252" s="13" t="s">
        <v>42</v>
      </c>
      <c r="AX252" s="13" t="s">
        <v>81</v>
      </c>
      <c r="AY252" s="237" t="s">
        <v>150</v>
      </c>
    </row>
    <row r="253" s="14" customFormat="1">
      <c r="A253" s="14"/>
      <c r="B253" s="238"/>
      <c r="C253" s="239"/>
      <c r="D253" s="228" t="s">
        <v>161</v>
      </c>
      <c r="E253" s="240" t="s">
        <v>41</v>
      </c>
      <c r="F253" s="241" t="s">
        <v>167</v>
      </c>
      <c r="G253" s="239"/>
      <c r="H253" s="242">
        <v>2</v>
      </c>
      <c r="I253" s="243"/>
      <c r="J253" s="239"/>
      <c r="K253" s="239"/>
      <c r="L253" s="244"/>
      <c r="M253" s="245"/>
      <c r="N253" s="246"/>
      <c r="O253" s="246"/>
      <c r="P253" s="246"/>
      <c r="Q253" s="246"/>
      <c r="R253" s="246"/>
      <c r="S253" s="246"/>
      <c r="T253" s="24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8" t="s">
        <v>161</v>
      </c>
      <c r="AU253" s="248" t="s">
        <v>90</v>
      </c>
      <c r="AV253" s="14" t="s">
        <v>157</v>
      </c>
      <c r="AW253" s="14" t="s">
        <v>42</v>
      </c>
      <c r="AX253" s="14" t="s">
        <v>21</v>
      </c>
      <c r="AY253" s="248" t="s">
        <v>150</v>
      </c>
    </row>
    <row r="254" s="2" customFormat="1" ht="24.15" customHeight="1">
      <c r="A254" s="38"/>
      <c r="B254" s="39"/>
      <c r="C254" s="207" t="s">
        <v>488</v>
      </c>
      <c r="D254" s="207" t="s">
        <v>153</v>
      </c>
      <c r="E254" s="208" t="s">
        <v>2104</v>
      </c>
      <c r="F254" s="209" t="s">
        <v>2105</v>
      </c>
      <c r="G254" s="210" t="s">
        <v>239</v>
      </c>
      <c r="H254" s="211">
        <v>2</v>
      </c>
      <c r="I254" s="212"/>
      <c r="J254" s="213">
        <f>ROUND(I254*H254,2)</f>
        <v>0</v>
      </c>
      <c r="K254" s="214"/>
      <c r="L254" s="44"/>
      <c r="M254" s="215" t="s">
        <v>41</v>
      </c>
      <c r="N254" s="216" t="s">
        <v>52</v>
      </c>
      <c r="O254" s="84"/>
      <c r="P254" s="217">
        <f>O254*H254</f>
        <v>0</v>
      </c>
      <c r="Q254" s="217">
        <v>0</v>
      </c>
      <c r="R254" s="217">
        <f>Q254*H254</f>
        <v>0</v>
      </c>
      <c r="S254" s="217">
        <v>0</v>
      </c>
      <c r="T254" s="21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9" t="s">
        <v>260</v>
      </c>
      <c r="AT254" s="219" t="s">
        <v>153</v>
      </c>
      <c r="AU254" s="219" t="s">
        <v>90</v>
      </c>
      <c r="AY254" s="16" t="s">
        <v>150</v>
      </c>
      <c r="BE254" s="220">
        <f>IF(N254="základní",J254,0)</f>
        <v>0</v>
      </c>
      <c r="BF254" s="220">
        <f>IF(N254="snížená",J254,0)</f>
        <v>0</v>
      </c>
      <c r="BG254" s="220">
        <f>IF(N254="zákl. přenesená",J254,0)</f>
        <v>0</v>
      </c>
      <c r="BH254" s="220">
        <f>IF(N254="sníž. přenesená",J254,0)</f>
        <v>0</v>
      </c>
      <c r="BI254" s="220">
        <f>IF(N254="nulová",J254,0)</f>
        <v>0</v>
      </c>
      <c r="BJ254" s="16" t="s">
        <v>21</v>
      </c>
      <c r="BK254" s="220">
        <f>ROUND(I254*H254,2)</f>
        <v>0</v>
      </c>
      <c r="BL254" s="16" t="s">
        <v>260</v>
      </c>
      <c r="BM254" s="219" t="s">
        <v>2106</v>
      </c>
    </row>
    <row r="255" s="13" customFormat="1">
      <c r="A255" s="13"/>
      <c r="B255" s="226"/>
      <c r="C255" s="227"/>
      <c r="D255" s="228" t="s">
        <v>161</v>
      </c>
      <c r="E255" s="229" t="s">
        <v>41</v>
      </c>
      <c r="F255" s="230" t="s">
        <v>90</v>
      </c>
      <c r="G255" s="227"/>
      <c r="H255" s="231">
        <v>2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7" t="s">
        <v>161</v>
      </c>
      <c r="AU255" s="237" t="s">
        <v>90</v>
      </c>
      <c r="AV255" s="13" t="s">
        <v>90</v>
      </c>
      <c r="AW255" s="13" t="s">
        <v>42</v>
      </c>
      <c r="AX255" s="13" t="s">
        <v>81</v>
      </c>
      <c r="AY255" s="237" t="s">
        <v>150</v>
      </c>
    </row>
    <row r="256" s="14" customFormat="1">
      <c r="A256" s="14"/>
      <c r="B256" s="238"/>
      <c r="C256" s="239"/>
      <c r="D256" s="228" t="s">
        <v>161</v>
      </c>
      <c r="E256" s="240" t="s">
        <v>41</v>
      </c>
      <c r="F256" s="241" t="s">
        <v>167</v>
      </c>
      <c r="G256" s="239"/>
      <c r="H256" s="242">
        <v>2</v>
      </c>
      <c r="I256" s="243"/>
      <c r="J256" s="239"/>
      <c r="K256" s="239"/>
      <c r="L256" s="244"/>
      <c r="M256" s="245"/>
      <c r="N256" s="246"/>
      <c r="O256" s="246"/>
      <c r="P256" s="246"/>
      <c r="Q256" s="246"/>
      <c r="R256" s="246"/>
      <c r="S256" s="246"/>
      <c r="T256" s="247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8" t="s">
        <v>161</v>
      </c>
      <c r="AU256" s="248" t="s">
        <v>90</v>
      </c>
      <c r="AV256" s="14" t="s">
        <v>157</v>
      </c>
      <c r="AW256" s="14" t="s">
        <v>42</v>
      </c>
      <c r="AX256" s="14" t="s">
        <v>21</v>
      </c>
      <c r="AY256" s="248" t="s">
        <v>150</v>
      </c>
    </row>
    <row r="257" s="2" customFormat="1" ht="16.5" customHeight="1">
      <c r="A257" s="38"/>
      <c r="B257" s="39"/>
      <c r="C257" s="207" t="s">
        <v>495</v>
      </c>
      <c r="D257" s="207" t="s">
        <v>153</v>
      </c>
      <c r="E257" s="208" t="s">
        <v>2107</v>
      </c>
      <c r="F257" s="209" t="s">
        <v>2108</v>
      </c>
      <c r="G257" s="210" t="s">
        <v>239</v>
      </c>
      <c r="H257" s="211">
        <v>1</v>
      </c>
      <c r="I257" s="212"/>
      <c r="J257" s="213">
        <f>ROUND(I257*H257,2)</f>
        <v>0</v>
      </c>
      <c r="K257" s="214"/>
      <c r="L257" s="44"/>
      <c r="M257" s="215" t="s">
        <v>41</v>
      </c>
      <c r="N257" s="216" t="s">
        <v>52</v>
      </c>
      <c r="O257" s="84"/>
      <c r="P257" s="217">
        <f>O257*H257</f>
        <v>0</v>
      </c>
      <c r="Q257" s="217">
        <v>0.00056999999999999998</v>
      </c>
      <c r="R257" s="217">
        <f>Q257*H257</f>
        <v>0.00056999999999999998</v>
      </c>
      <c r="S257" s="217">
        <v>0</v>
      </c>
      <c r="T257" s="21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19" t="s">
        <v>260</v>
      </c>
      <c r="AT257" s="219" t="s">
        <v>153</v>
      </c>
      <c r="AU257" s="219" t="s">
        <v>90</v>
      </c>
      <c r="AY257" s="16" t="s">
        <v>150</v>
      </c>
      <c r="BE257" s="220">
        <f>IF(N257="základní",J257,0)</f>
        <v>0</v>
      </c>
      <c r="BF257" s="220">
        <f>IF(N257="snížená",J257,0)</f>
        <v>0</v>
      </c>
      <c r="BG257" s="220">
        <f>IF(N257="zákl. přenesená",J257,0)</f>
        <v>0</v>
      </c>
      <c r="BH257" s="220">
        <f>IF(N257="sníž. přenesená",J257,0)</f>
        <v>0</v>
      </c>
      <c r="BI257" s="220">
        <f>IF(N257="nulová",J257,0)</f>
        <v>0</v>
      </c>
      <c r="BJ257" s="16" t="s">
        <v>21</v>
      </c>
      <c r="BK257" s="220">
        <f>ROUND(I257*H257,2)</f>
        <v>0</v>
      </c>
      <c r="BL257" s="16" t="s">
        <v>260</v>
      </c>
      <c r="BM257" s="219" t="s">
        <v>2109</v>
      </c>
    </row>
    <row r="258" s="2" customFormat="1">
      <c r="A258" s="38"/>
      <c r="B258" s="39"/>
      <c r="C258" s="40"/>
      <c r="D258" s="221" t="s">
        <v>159</v>
      </c>
      <c r="E258" s="40"/>
      <c r="F258" s="222" t="s">
        <v>2110</v>
      </c>
      <c r="G258" s="40"/>
      <c r="H258" s="40"/>
      <c r="I258" s="223"/>
      <c r="J258" s="40"/>
      <c r="K258" s="40"/>
      <c r="L258" s="44"/>
      <c r="M258" s="224"/>
      <c r="N258" s="225"/>
      <c r="O258" s="84"/>
      <c r="P258" s="84"/>
      <c r="Q258" s="84"/>
      <c r="R258" s="84"/>
      <c r="S258" s="84"/>
      <c r="T258" s="85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159</v>
      </c>
      <c r="AU258" s="16" t="s">
        <v>90</v>
      </c>
    </row>
    <row r="259" s="13" customFormat="1">
      <c r="A259" s="13"/>
      <c r="B259" s="226"/>
      <c r="C259" s="227"/>
      <c r="D259" s="228" t="s">
        <v>161</v>
      </c>
      <c r="E259" s="229" t="s">
        <v>41</v>
      </c>
      <c r="F259" s="230" t="s">
        <v>21</v>
      </c>
      <c r="G259" s="227"/>
      <c r="H259" s="231">
        <v>1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7" t="s">
        <v>161</v>
      </c>
      <c r="AU259" s="237" t="s">
        <v>90</v>
      </c>
      <c r="AV259" s="13" t="s">
        <v>90</v>
      </c>
      <c r="AW259" s="13" t="s">
        <v>42</v>
      </c>
      <c r="AX259" s="13" t="s">
        <v>81</v>
      </c>
      <c r="AY259" s="237" t="s">
        <v>150</v>
      </c>
    </row>
    <row r="260" s="14" customFormat="1">
      <c r="A260" s="14"/>
      <c r="B260" s="238"/>
      <c r="C260" s="239"/>
      <c r="D260" s="228" t="s">
        <v>161</v>
      </c>
      <c r="E260" s="240" t="s">
        <v>41</v>
      </c>
      <c r="F260" s="241" t="s">
        <v>167</v>
      </c>
      <c r="G260" s="239"/>
      <c r="H260" s="242">
        <v>1</v>
      </c>
      <c r="I260" s="243"/>
      <c r="J260" s="239"/>
      <c r="K260" s="239"/>
      <c r="L260" s="244"/>
      <c r="M260" s="245"/>
      <c r="N260" s="246"/>
      <c r="O260" s="246"/>
      <c r="P260" s="246"/>
      <c r="Q260" s="246"/>
      <c r="R260" s="246"/>
      <c r="S260" s="246"/>
      <c r="T260" s="24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8" t="s">
        <v>161</v>
      </c>
      <c r="AU260" s="248" t="s">
        <v>90</v>
      </c>
      <c r="AV260" s="14" t="s">
        <v>157</v>
      </c>
      <c r="AW260" s="14" t="s">
        <v>42</v>
      </c>
      <c r="AX260" s="14" t="s">
        <v>21</v>
      </c>
      <c r="AY260" s="248" t="s">
        <v>150</v>
      </c>
    </row>
    <row r="261" s="2" customFormat="1" ht="21.75" customHeight="1">
      <c r="A261" s="38"/>
      <c r="B261" s="39"/>
      <c r="C261" s="207" t="s">
        <v>501</v>
      </c>
      <c r="D261" s="207" t="s">
        <v>153</v>
      </c>
      <c r="E261" s="208" t="s">
        <v>2111</v>
      </c>
      <c r="F261" s="209" t="s">
        <v>2112</v>
      </c>
      <c r="G261" s="210" t="s">
        <v>239</v>
      </c>
      <c r="H261" s="211">
        <v>1</v>
      </c>
      <c r="I261" s="212"/>
      <c r="J261" s="213">
        <f>ROUND(I261*H261,2)</f>
        <v>0</v>
      </c>
      <c r="K261" s="214"/>
      <c r="L261" s="44"/>
      <c r="M261" s="215" t="s">
        <v>41</v>
      </c>
      <c r="N261" s="216" t="s">
        <v>52</v>
      </c>
      <c r="O261" s="84"/>
      <c r="P261" s="217">
        <f>O261*H261</f>
        <v>0</v>
      </c>
      <c r="Q261" s="217">
        <v>0</v>
      </c>
      <c r="R261" s="217">
        <f>Q261*H261</f>
        <v>0</v>
      </c>
      <c r="S261" s="217">
        <v>0</v>
      </c>
      <c r="T261" s="21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19" t="s">
        <v>260</v>
      </c>
      <c r="AT261" s="219" t="s">
        <v>153</v>
      </c>
      <c r="AU261" s="219" t="s">
        <v>90</v>
      </c>
      <c r="AY261" s="16" t="s">
        <v>150</v>
      </c>
      <c r="BE261" s="220">
        <f>IF(N261="základní",J261,0)</f>
        <v>0</v>
      </c>
      <c r="BF261" s="220">
        <f>IF(N261="snížená",J261,0)</f>
        <v>0</v>
      </c>
      <c r="BG261" s="220">
        <f>IF(N261="zákl. přenesená",J261,0)</f>
        <v>0</v>
      </c>
      <c r="BH261" s="220">
        <f>IF(N261="sníž. přenesená",J261,0)</f>
        <v>0</v>
      </c>
      <c r="BI261" s="220">
        <f>IF(N261="nulová",J261,0)</f>
        <v>0</v>
      </c>
      <c r="BJ261" s="16" t="s">
        <v>21</v>
      </c>
      <c r="BK261" s="220">
        <f>ROUND(I261*H261,2)</f>
        <v>0</v>
      </c>
      <c r="BL261" s="16" t="s">
        <v>260</v>
      </c>
      <c r="BM261" s="219" t="s">
        <v>2113</v>
      </c>
    </row>
    <row r="262" s="13" customFormat="1">
      <c r="A262" s="13"/>
      <c r="B262" s="226"/>
      <c r="C262" s="227"/>
      <c r="D262" s="228" t="s">
        <v>161</v>
      </c>
      <c r="E262" s="229" t="s">
        <v>41</v>
      </c>
      <c r="F262" s="230" t="s">
        <v>21</v>
      </c>
      <c r="G262" s="227"/>
      <c r="H262" s="231">
        <v>1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7" t="s">
        <v>161</v>
      </c>
      <c r="AU262" s="237" t="s">
        <v>90</v>
      </c>
      <c r="AV262" s="13" t="s">
        <v>90</v>
      </c>
      <c r="AW262" s="13" t="s">
        <v>42</v>
      </c>
      <c r="AX262" s="13" t="s">
        <v>81</v>
      </c>
      <c r="AY262" s="237" t="s">
        <v>150</v>
      </c>
    </row>
    <row r="263" s="14" customFormat="1">
      <c r="A263" s="14"/>
      <c r="B263" s="238"/>
      <c r="C263" s="239"/>
      <c r="D263" s="228" t="s">
        <v>161</v>
      </c>
      <c r="E263" s="240" t="s">
        <v>41</v>
      </c>
      <c r="F263" s="241" t="s">
        <v>167</v>
      </c>
      <c r="G263" s="239"/>
      <c r="H263" s="242">
        <v>1</v>
      </c>
      <c r="I263" s="243"/>
      <c r="J263" s="239"/>
      <c r="K263" s="239"/>
      <c r="L263" s="244"/>
      <c r="M263" s="245"/>
      <c r="N263" s="246"/>
      <c r="O263" s="246"/>
      <c r="P263" s="246"/>
      <c r="Q263" s="246"/>
      <c r="R263" s="246"/>
      <c r="S263" s="246"/>
      <c r="T263" s="247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8" t="s">
        <v>161</v>
      </c>
      <c r="AU263" s="248" t="s">
        <v>90</v>
      </c>
      <c r="AV263" s="14" t="s">
        <v>157</v>
      </c>
      <c r="AW263" s="14" t="s">
        <v>42</v>
      </c>
      <c r="AX263" s="14" t="s">
        <v>21</v>
      </c>
      <c r="AY263" s="248" t="s">
        <v>150</v>
      </c>
    </row>
    <row r="264" s="2" customFormat="1" ht="21.75" customHeight="1">
      <c r="A264" s="38"/>
      <c r="B264" s="39"/>
      <c r="C264" s="207" t="s">
        <v>507</v>
      </c>
      <c r="D264" s="207" t="s">
        <v>153</v>
      </c>
      <c r="E264" s="208" t="s">
        <v>2114</v>
      </c>
      <c r="F264" s="209" t="s">
        <v>2115</v>
      </c>
      <c r="G264" s="210" t="s">
        <v>239</v>
      </c>
      <c r="H264" s="211">
        <v>3</v>
      </c>
      <c r="I264" s="212"/>
      <c r="J264" s="213">
        <f>ROUND(I264*H264,2)</f>
        <v>0</v>
      </c>
      <c r="K264" s="214"/>
      <c r="L264" s="44"/>
      <c r="M264" s="215" t="s">
        <v>41</v>
      </c>
      <c r="N264" s="216" t="s">
        <v>52</v>
      </c>
      <c r="O264" s="84"/>
      <c r="P264" s="217">
        <f>O264*H264</f>
        <v>0</v>
      </c>
      <c r="Q264" s="217">
        <v>0</v>
      </c>
      <c r="R264" s="217">
        <f>Q264*H264</f>
        <v>0</v>
      </c>
      <c r="S264" s="217">
        <v>0</v>
      </c>
      <c r="T264" s="21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19" t="s">
        <v>260</v>
      </c>
      <c r="AT264" s="219" t="s">
        <v>153</v>
      </c>
      <c r="AU264" s="219" t="s">
        <v>90</v>
      </c>
      <c r="AY264" s="16" t="s">
        <v>150</v>
      </c>
      <c r="BE264" s="220">
        <f>IF(N264="základní",J264,0)</f>
        <v>0</v>
      </c>
      <c r="BF264" s="220">
        <f>IF(N264="snížená",J264,0)</f>
        <v>0</v>
      </c>
      <c r="BG264" s="220">
        <f>IF(N264="zákl. přenesená",J264,0)</f>
        <v>0</v>
      </c>
      <c r="BH264" s="220">
        <f>IF(N264="sníž. přenesená",J264,0)</f>
        <v>0</v>
      </c>
      <c r="BI264" s="220">
        <f>IF(N264="nulová",J264,0)</f>
        <v>0</v>
      </c>
      <c r="BJ264" s="16" t="s">
        <v>21</v>
      </c>
      <c r="BK264" s="220">
        <f>ROUND(I264*H264,2)</f>
        <v>0</v>
      </c>
      <c r="BL264" s="16" t="s">
        <v>260</v>
      </c>
      <c r="BM264" s="219" t="s">
        <v>2116</v>
      </c>
    </row>
    <row r="265" s="13" customFormat="1">
      <c r="A265" s="13"/>
      <c r="B265" s="226"/>
      <c r="C265" s="227"/>
      <c r="D265" s="228" t="s">
        <v>161</v>
      </c>
      <c r="E265" s="229" t="s">
        <v>41</v>
      </c>
      <c r="F265" s="230" t="s">
        <v>174</v>
      </c>
      <c r="G265" s="227"/>
      <c r="H265" s="231">
        <v>3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161</v>
      </c>
      <c r="AU265" s="237" t="s">
        <v>90</v>
      </c>
      <c r="AV265" s="13" t="s">
        <v>90</v>
      </c>
      <c r="AW265" s="13" t="s">
        <v>42</v>
      </c>
      <c r="AX265" s="13" t="s">
        <v>81</v>
      </c>
      <c r="AY265" s="237" t="s">
        <v>150</v>
      </c>
    </row>
    <row r="266" s="14" customFormat="1">
      <c r="A266" s="14"/>
      <c r="B266" s="238"/>
      <c r="C266" s="239"/>
      <c r="D266" s="228" t="s">
        <v>161</v>
      </c>
      <c r="E266" s="240" t="s">
        <v>41</v>
      </c>
      <c r="F266" s="241" t="s">
        <v>167</v>
      </c>
      <c r="G266" s="239"/>
      <c r="H266" s="242">
        <v>3</v>
      </c>
      <c r="I266" s="243"/>
      <c r="J266" s="239"/>
      <c r="K266" s="239"/>
      <c r="L266" s="244"/>
      <c r="M266" s="245"/>
      <c r="N266" s="246"/>
      <c r="O266" s="246"/>
      <c r="P266" s="246"/>
      <c r="Q266" s="246"/>
      <c r="R266" s="246"/>
      <c r="S266" s="246"/>
      <c r="T266" s="24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8" t="s">
        <v>161</v>
      </c>
      <c r="AU266" s="248" t="s">
        <v>90</v>
      </c>
      <c r="AV266" s="14" t="s">
        <v>157</v>
      </c>
      <c r="AW266" s="14" t="s">
        <v>42</v>
      </c>
      <c r="AX266" s="14" t="s">
        <v>21</v>
      </c>
      <c r="AY266" s="248" t="s">
        <v>150</v>
      </c>
    </row>
    <row r="267" s="2" customFormat="1" ht="21.75" customHeight="1">
      <c r="A267" s="38"/>
      <c r="B267" s="39"/>
      <c r="C267" s="207" t="s">
        <v>516</v>
      </c>
      <c r="D267" s="207" t="s">
        <v>153</v>
      </c>
      <c r="E267" s="208" t="s">
        <v>2117</v>
      </c>
      <c r="F267" s="209" t="s">
        <v>2118</v>
      </c>
      <c r="G267" s="210" t="s">
        <v>239</v>
      </c>
      <c r="H267" s="211">
        <v>1</v>
      </c>
      <c r="I267" s="212"/>
      <c r="J267" s="213">
        <f>ROUND(I267*H267,2)</f>
        <v>0</v>
      </c>
      <c r="K267" s="214"/>
      <c r="L267" s="44"/>
      <c r="M267" s="215" t="s">
        <v>41</v>
      </c>
      <c r="N267" s="216" t="s">
        <v>52</v>
      </c>
      <c r="O267" s="84"/>
      <c r="P267" s="217">
        <f>O267*H267</f>
        <v>0</v>
      </c>
      <c r="Q267" s="217">
        <v>0</v>
      </c>
      <c r="R267" s="217">
        <f>Q267*H267</f>
        <v>0</v>
      </c>
      <c r="S267" s="217">
        <v>0</v>
      </c>
      <c r="T267" s="218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9" t="s">
        <v>260</v>
      </c>
      <c r="AT267" s="219" t="s">
        <v>153</v>
      </c>
      <c r="AU267" s="219" t="s">
        <v>90</v>
      </c>
      <c r="AY267" s="16" t="s">
        <v>150</v>
      </c>
      <c r="BE267" s="220">
        <f>IF(N267="základní",J267,0)</f>
        <v>0</v>
      </c>
      <c r="BF267" s="220">
        <f>IF(N267="snížená",J267,0)</f>
        <v>0</v>
      </c>
      <c r="BG267" s="220">
        <f>IF(N267="zákl. přenesená",J267,0)</f>
        <v>0</v>
      </c>
      <c r="BH267" s="220">
        <f>IF(N267="sníž. přenesená",J267,0)</f>
        <v>0</v>
      </c>
      <c r="BI267" s="220">
        <f>IF(N267="nulová",J267,0)</f>
        <v>0</v>
      </c>
      <c r="BJ267" s="16" t="s">
        <v>21</v>
      </c>
      <c r="BK267" s="220">
        <f>ROUND(I267*H267,2)</f>
        <v>0</v>
      </c>
      <c r="BL267" s="16" t="s">
        <v>260</v>
      </c>
      <c r="BM267" s="219" t="s">
        <v>2119</v>
      </c>
    </row>
    <row r="268" s="13" customFormat="1">
      <c r="A268" s="13"/>
      <c r="B268" s="226"/>
      <c r="C268" s="227"/>
      <c r="D268" s="228" t="s">
        <v>161</v>
      </c>
      <c r="E268" s="229" t="s">
        <v>41</v>
      </c>
      <c r="F268" s="230" t="s">
        <v>21</v>
      </c>
      <c r="G268" s="227"/>
      <c r="H268" s="231">
        <v>1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7" t="s">
        <v>161</v>
      </c>
      <c r="AU268" s="237" t="s">
        <v>90</v>
      </c>
      <c r="AV268" s="13" t="s">
        <v>90</v>
      </c>
      <c r="AW268" s="13" t="s">
        <v>42</v>
      </c>
      <c r="AX268" s="13" t="s">
        <v>81</v>
      </c>
      <c r="AY268" s="237" t="s">
        <v>150</v>
      </c>
    </row>
    <row r="269" s="14" customFormat="1">
      <c r="A269" s="14"/>
      <c r="B269" s="238"/>
      <c r="C269" s="239"/>
      <c r="D269" s="228" t="s">
        <v>161</v>
      </c>
      <c r="E269" s="240" t="s">
        <v>41</v>
      </c>
      <c r="F269" s="241" t="s">
        <v>167</v>
      </c>
      <c r="G269" s="239"/>
      <c r="H269" s="242">
        <v>1</v>
      </c>
      <c r="I269" s="243"/>
      <c r="J269" s="239"/>
      <c r="K269" s="239"/>
      <c r="L269" s="244"/>
      <c r="M269" s="245"/>
      <c r="N269" s="246"/>
      <c r="O269" s="246"/>
      <c r="P269" s="246"/>
      <c r="Q269" s="246"/>
      <c r="R269" s="246"/>
      <c r="S269" s="246"/>
      <c r="T269" s="247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8" t="s">
        <v>161</v>
      </c>
      <c r="AU269" s="248" t="s">
        <v>90</v>
      </c>
      <c r="AV269" s="14" t="s">
        <v>157</v>
      </c>
      <c r="AW269" s="14" t="s">
        <v>42</v>
      </c>
      <c r="AX269" s="14" t="s">
        <v>21</v>
      </c>
      <c r="AY269" s="248" t="s">
        <v>150</v>
      </c>
    </row>
    <row r="270" s="2" customFormat="1" ht="24.15" customHeight="1">
      <c r="A270" s="38"/>
      <c r="B270" s="39"/>
      <c r="C270" s="207" t="s">
        <v>521</v>
      </c>
      <c r="D270" s="207" t="s">
        <v>153</v>
      </c>
      <c r="E270" s="208" t="s">
        <v>2120</v>
      </c>
      <c r="F270" s="209" t="s">
        <v>2121</v>
      </c>
      <c r="G270" s="210" t="s">
        <v>239</v>
      </c>
      <c r="H270" s="211">
        <v>4</v>
      </c>
      <c r="I270" s="212"/>
      <c r="J270" s="213">
        <f>ROUND(I270*H270,2)</f>
        <v>0</v>
      </c>
      <c r="K270" s="214"/>
      <c r="L270" s="44"/>
      <c r="M270" s="215" t="s">
        <v>41</v>
      </c>
      <c r="N270" s="216" t="s">
        <v>52</v>
      </c>
      <c r="O270" s="84"/>
      <c r="P270" s="217">
        <f>O270*H270</f>
        <v>0</v>
      </c>
      <c r="Q270" s="217">
        <v>0</v>
      </c>
      <c r="R270" s="217">
        <f>Q270*H270</f>
        <v>0</v>
      </c>
      <c r="S270" s="217">
        <v>0</v>
      </c>
      <c r="T270" s="21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19" t="s">
        <v>260</v>
      </c>
      <c r="AT270" s="219" t="s">
        <v>153</v>
      </c>
      <c r="AU270" s="219" t="s">
        <v>90</v>
      </c>
      <c r="AY270" s="16" t="s">
        <v>150</v>
      </c>
      <c r="BE270" s="220">
        <f>IF(N270="základní",J270,0)</f>
        <v>0</v>
      </c>
      <c r="BF270" s="220">
        <f>IF(N270="snížená",J270,0)</f>
        <v>0</v>
      </c>
      <c r="BG270" s="220">
        <f>IF(N270="zákl. přenesená",J270,0)</f>
        <v>0</v>
      </c>
      <c r="BH270" s="220">
        <f>IF(N270="sníž. přenesená",J270,0)</f>
        <v>0</v>
      </c>
      <c r="BI270" s="220">
        <f>IF(N270="nulová",J270,0)</f>
        <v>0</v>
      </c>
      <c r="BJ270" s="16" t="s">
        <v>21</v>
      </c>
      <c r="BK270" s="220">
        <f>ROUND(I270*H270,2)</f>
        <v>0</v>
      </c>
      <c r="BL270" s="16" t="s">
        <v>260</v>
      </c>
      <c r="BM270" s="219" t="s">
        <v>2122</v>
      </c>
    </row>
    <row r="271" s="13" customFormat="1">
      <c r="A271" s="13"/>
      <c r="B271" s="226"/>
      <c r="C271" s="227"/>
      <c r="D271" s="228" t="s">
        <v>161</v>
      </c>
      <c r="E271" s="229" t="s">
        <v>41</v>
      </c>
      <c r="F271" s="230" t="s">
        <v>157</v>
      </c>
      <c r="G271" s="227"/>
      <c r="H271" s="231">
        <v>4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7" t="s">
        <v>161</v>
      </c>
      <c r="AU271" s="237" t="s">
        <v>90</v>
      </c>
      <c r="AV271" s="13" t="s">
        <v>90</v>
      </c>
      <c r="AW271" s="13" t="s">
        <v>42</v>
      </c>
      <c r="AX271" s="13" t="s">
        <v>81</v>
      </c>
      <c r="AY271" s="237" t="s">
        <v>150</v>
      </c>
    </row>
    <row r="272" s="14" customFormat="1">
      <c r="A272" s="14"/>
      <c r="B272" s="238"/>
      <c r="C272" s="239"/>
      <c r="D272" s="228" t="s">
        <v>161</v>
      </c>
      <c r="E272" s="240" t="s">
        <v>41</v>
      </c>
      <c r="F272" s="241" t="s">
        <v>167</v>
      </c>
      <c r="G272" s="239"/>
      <c r="H272" s="242">
        <v>4</v>
      </c>
      <c r="I272" s="243"/>
      <c r="J272" s="239"/>
      <c r="K272" s="239"/>
      <c r="L272" s="244"/>
      <c r="M272" s="245"/>
      <c r="N272" s="246"/>
      <c r="O272" s="246"/>
      <c r="P272" s="246"/>
      <c r="Q272" s="246"/>
      <c r="R272" s="246"/>
      <c r="S272" s="246"/>
      <c r="T272" s="247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8" t="s">
        <v>161</v>
      </c>
      <c r="AU272" s="248" t="s">
        <v>90</v>
      </c>
      <c r="AV272" s="14" t="s">
        <v>157</v>
      </c>
      <c r="AW272" s="14" t="s">
        <v>42</v>
      </c>
      <c r="AX272" s="14" t="s">
        <v>21</v>
      </c>
      <c r="AY272" s="248" t="s">
        <v>150</v>
      </c>
    </row>
    <row r="273" s="2" customFormat="1" ht="21.75" customHeight="1">
      <c r="A273" s="38"/>
      <c r="B273" s="39"/>
      <c r="C273" s="207" t="s">
        <v>527</v>
      </c>
      <c r="D273" s="207" t="s">
        <v>153</v>
      </c>
      <c r="E273" s="208" t="s">
        <v>2123</v>
      </c>
      <c r="F273" s="209" t="s">
        <v>2124</v>
      </c>
      <c r="G273" s="210" t="s">
        <v>239</v>
      </c>
      <c r="H273" s="211">
        <v>3</v>
      </c>
      <c r="I273" s="212"/>
      <c r="J273" s="213">
        <f>ROUND(I273*H273,2)</f>
        <v>0</v>
      </c>
      <c r="K273" s="214"/>
      <c r="L273" s="44"/>
      <c r="M273" s="215" t="s">
        <v>41</v>
      </c>
      <c r="N273" s="216" t="s">
        <v>52</v>
      </c>
      <c r="O273" s="84"/>
      <c r="P273" s="217">
        <f>O273*H273</f>
        <v>0</v>
      </c>
      <c r="Q273" s="217">
        <v>0.00021000000000000001</v>
      </c>
      <c r="R273" s="217">
        <f>Q273*H273</f>
        <v>0.00063000000000000003</v>
      </c>
      <c r="S273" s="217">
        <v>0</v>
      </c>
      <c r="T273" s="218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19" t="s">
        <v>260</v>
      </c>
      <c r="AT273" s="219" t="s">
        <v>153</v>
      </c>
      <c r="AU273" s="219" t="s">
        <v>90</v>
      </c>
      <c r="AY273" s="16" t="s">
        <v>150</v>
      </c>
      <c r="BE273" s="220">
        <f>IF(N273="základní",J273,0)</f>
        <v>0</v>
      </c>
      <c r="BF273" s="220">
        <f>IF(N273="snížená",J273,0)</f>
        <v>0</v>
      </c>
      <c r="BG273" s="220">
        <f>IF(N273="zákl. přenesená",J273,0)</f>
        <v>0</v>
      </c>
      <c r="BH273" s="220">
        <f>IF(N273="sníž. přenesená",J273,0)</f>
        <v>0</v>
      </c>
      <c r="BI273" s="220">
        <f>IF(N273="nulová",J273,0)</f>
        <v>0</v>
      </c>
      <c r="BJ273" s="16" t="s">
        <v>21</v>
      </c>
      <c r="BK273" s="220">
        <f>ROUND(I273*H273,2)</f>
        <v>0</v>
      </c>
      <c r="BL273" s="16" t="s">
        <v>260</v>
      </c>
      <c r="BM273" s="219" t="s">
        <v>2125</v>
      </c>
    </row>
    <row r="274" s="2" customFormat="1">
      <c r="A274" s="38"/>
      <c r="B274" s="39"/>
      <c r="C274" s="40"/>
      <c r="D274" s="221" t="s">
        <v>159</v>
      </c>
      <c r="E274" s="40"/>
      <c r="F274" s="222" t="s">
        <v>2126</v>
      </c>
      <c r="G274" s="40"/>
      <c r="H274" s="40"/>
      <c r="I274" s="223"/>
      <c r="J274" s="40"/>
      <c r="K274" s="40"/>
      <c r="L274" s="44"/>
      <c r="M274" s="224"/>
      <c r="N274" s="225"/>
      <c r="O274" s="84"/>
      <c r="P274" s="84"/>
      <c r="Q274" s="84"/>
      <c r="R274" s="84"/>
      <c r="S274" s="84"/>
      <c r="T274" s="85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6" t="s">
        <v>159</v>
      </c>
      <c r="AU274" s="16" t="s">
        <v>90</v>
      </c>
    </row>
    <row r="275" s="13" customFormat="1">
      <c r="A275" s="13"/>
      <c r="B275" s="226"/>
      <c r="C275" s="227"/>
      <c r="D275" s="228" t="s">
        <v>161</v>
      </c>
      <c r="E275" s="229" t="s">
        <v>41</v>
      </c>
      <c r="F275" s="230" t="s">
        <v>174</v>
      </c>
      <c r="G275" s="227"/>
      <c r="H275" s="231">
        <v>3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7" t="s">
        <v>161</v>
      </c>
      <c r="AU275" s="237" t="s">
        <v>90</v>
      </c>
      <c r="AV275" s="13" t="s">
        <v>90</v>
      </c>
      <c r="AW275" s="13" t="s">
        <v>42</v>
      </c>
      <c r="AX275" s="13" t="s">
        <v>81</v>
      </c>
      <c r="AY275" s="237" t="s">
        <v>150</v>
      </c>
    </row>
    <row r="276" s="14" customFormat="1">
      <c r="A276" s="14"/>
      <c r="B276" s="238"/>
      <c r="C276" s="239"/>
      <c r="D276" s="228" t="s">
        <v>161</v>
      </c>
      <c r="E276" s="240" t="s">
        <v>41</v>
      </c>
      <c r="F276" s="241" t="s">
        <v>167</v>
      </c>
      <c r="G276" s="239"/>
      <c r="H276" s="242">
        <v>3</v>
      </c>
      <c r="I276" s="243"/>
      <c r="J276" s="239"/>
      <c r="K276" s="239"/>
      <c r="L276" s="244"/>
      <c r="M276" s="245"/>
      <c r="N276" s="246"/>
      <c r="O276" s="246"/>
      <c r="P276" s="246"/>
      <c r="Q276" s="246"/>
      <c r="R276" s="246"/>
      <c r="S276" s="246"/>
      <c r="T276" s="247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8" t="s">
        <v>161</v>
      </c>
      <c r="AU276" s="248" t="s">
        <v>90</v>
      </c>
      <c r="AV276" s="14" t="s">
        <v>157</v>
      </c>
      <c r="AW276" s="14" t="s">
        <v>42</v>
      </c>
      <c r="AX276" s="14" t="s">
        <v>21</v>
      </c>
      <c r="AY276" s="248" t="s">
        <v>150</v>
      </c>
    </row>
    <row r="277" s="2" customFormat="1" ht="21.75" customHeight="1">
      <c r="A277" s="38"/>
      <c r="B277" s="39"/>
      <c r="C277" s="207" t="s">
        <v>534</v>
      </c>
      <c r="D277" s="207" t="s">
        <v>153</v>
      </c>
      <c r="E277" s="208" t="s">
        <v>2127</v>
      </c>
      <c r="F277" s="209" t="s">
        <v>2128</v>
      </c>
      <c r="G277" s="210" t="s">
        <v>239</v>
      </c>
      <c r="H277" s="211">
        <v>4</v>
      </c>
      <c r="I277" s="212"/>
      <c r="J277" s="213">
        <f>ROUND(I277*H277,2)</f>
        <v>0</v>
      </c>
      <c r="K277" s="214"/>
      <c r="L277" s="44"/>
      <c r="M277" s="215" t="s">
        <v>41</v>
      </c>
      <c r="N277" s="216" t="s">
        <v>52</v>
      </c>
      <c r="O277" s="84"/>
      <c r="P277" s="217">
        <f>O277*H277</f>
        <v>0</v>
      </c>
      <c r="Q277" s="217">
        <v>0.00034000000000000002</v>
      </c>
      <c r="R277" s="217">
        <f>Q277*H277</f>
        <v>0.0013600000000000001</v>
      </c>
      <c r="S277" s="217">
        <v>0</v>
      </c>
      <c r="T277" s="218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19" t="s">
        <v>260</v>
      </c>
      <c r="AT277" s="219" t="s">
        <v>153</v>
      </c>
      <c r="AU277" s="219" t="s">
        <v>90</v>
      </c>
      <c r="AY277" s="16" t="s">
        <v>150</v>
      </c>
      <c r="BE277" s="220">
        <f>IF(N277="základní",J277,0)</f>
        <v>0</v>
      </c>
      <c r="BF277" s="220">
        <f>IF(N277="snížená",J277,0)</f>
        <v>0</v>
      </c>
      <c r="BG277" s="220">
        <f>IF(N277="zákl. přenesená",J277,0)</f>
        <v>0</v>
      </c>
      <c r="BH277" s="220">
        <f>IF(N277="sníž. přenesená",J277,0)</f>
        <v>0</v>
      </c>
      <c r="BI277" s="220">
        <f>IF(N277="nulová",J277,0)</f>
        <v>0</v>
      </c>
      <c r="BJ277" s="16" t="s">
        <v>21</v>
      </c>
      <c r="BK277" s="220">
        <f>ROUND(I277*H277,2)</f>
        <v>0</v>
      </c>
      <c r="BL277" s="16" t="s">
        <v>260</v>
      </c>
      <c r="BM277" s="219" t="s">
        <v>2129</v>
      </c>
    </row>
    <row r="278" s="2" customFormat="1">
      <c r="A278" s="38"/>
      <c r="B278" s="39"/>
      <c r="C278" s="40"/>
      <c r="D278" s="221" t="s">
        <v>159</v>
      </c>
      <c r="E278" s="40"/>
      <c r="F278" s="222" t="s">
        <v>2130</v>
      </c>
      <c r="G278" s="40"/>
      <c r="H278" s="40"/>
      <c r="I278" s="223"/>
      <c r="J278" s="40"/>
      <c r="K278" s="40"/>
      <c r="L278" s="44"/>
      <c r="M278" s="224"/>
      <c r="N278" s="225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6" t="s">
        <v>159</v>
      </c>
      <c r="AU278" s="16" t="s">
        <v>90</v>
      </c>
    </row>
    <row r="279" s="13" customFormat="1">
      <c r="A279" s="13"/>
      <c r="B279" s="226"/>
      <c r="C279" s="227"/>
      <c r="D279" s="228" t="s">
        <v>161</v>
      </c>
      <c r="E279" s="229" t="s">
        <v>41</v>
      </c>
      <c r="F279" s="230" t="s">
        <v>157</v>
      </c>
      <c r="G279" s="227"/>
      <c r="H279" s="231">
        <v>4</v>
      </c>
      <c r="I279" s="232"/>
      <c r="J279" s="227"/>
      <c r="K279" s="227"/>
      <c r="L279" s="233"/>
      <c r="M279" s="234"/>
      <c r="N279" s="235"/>
      <c r="O279" s="235"/>
      <c r="P279" s="235"/>
      <c r="Q279" s="235"/>
      <c r="R279" s="235"/>
      <c r="S279" s="235"/>
      <c r="T279" s="23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7" t="s">
        <v>161</v>
      </c>
      <c r="AU279" s="237" t="s">
        <v>90</v>
      </c>
      <c r="AV279" s="13" t="s">
        <v>90</v>
      </c>
      <c r="AW279" s="13" t="s">
        <v>42</v>
      </c>
      <c r="AX279" s="13" t="s">
        <v>81</v>
      </c>
      <c r="AY279" s="237" t="s">
        <v>150</v>
      </c>
    </row>
    <row r="280" s="14" customFormat="1">
      <c r="A280" s="14"/>
      <c r="B280" s="238"/>
      <c r="C280" s="239"/>
      <c r="D280" s="228" t="s">
        <v>161</v>
      </c>
      <c r="E280" s="240" t="s">
        <v>41</v>
      </c>
      <c r="F280" s="241" t="s">
        <v>167</v>
      </c>
      <c r="G280" s="239"/>
      <c r="H280" s="242">
        <v>4</v>
      </c>
      <c r="I280" s="243"/>
      <c r="J280" s="239"/>
      <c r="K280" s="239"/>
      <c r="L280" s="244"/>
      <c r="M280" s="245"/>
      <c r="N280" s="246"/>
      <c r="O280" s="246"/>
      <c r="P280" s="246"/>
      <c r="Q280" s="246"/>
      <c r="R280" s="246"/>
      <c r="S280" s="246"/>
      <c r="T280" s="247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8" t="s">
        <v>161</v>
      </c>
      <c r="AU280" s="248" t="s">
        <v>90</v>
      </c>
      <c r="AV280" s="14" t="s">
        <v>157</v>
      </c>
      <c r="AW280" s="14" t="s">
        <v>42</v>
      </c>
      <c r="AX280" s="14" t="s">
        <v>21</v>
      </c>
      <c r="AY280" s="248" t="s">
        <v>150</v>
      </c>
    </row>
    <row r="281" s="2" customFormat="1" ht="21.75" customHeight="1">
      <c r="A281" s="38"/>
      <c r="B281" s="39"/>
      <c r="C281" s="207" t="s">
        <v>540</v>
      </c>
      <c r="D281" s="207" t="s">
        <v>153</v>
      </c>
      <c r="E281" s="208" t="s">
        <v>2131</v>
      </c>
      <c r="F281" s="209" t="s">
        <v>2132</v>
      </c>
      <c r="G281" s="210" t="s">
        <v>239</v>
      </c>
      <c r="H281" s="211">
        <v>2</v>
      </c>
      <c r="I281" s="212"/>
      <c r="J281" s="213">
        <f>ROUND(I281*H281,2)</f>
        <v>0</v>
      </c>
      <c r="K281" s="214"/>
      <c r="L281" s="44"/>
      <c r="M281" s="215" t="s">
        <v>41</v>
      </c>
      <c r="N281" s="216" t="s">
        <v>52</v>
      </c>
      <c r="O281" s="84"/>
      <c r="P281" s="217">
        <f>O281*H281</f>
        <v>0</v>
      </c>
      <c r="Q281" s="217">
        <v>0.00050000000000000001</v>
      </c>
      <c r="R281" s="217">
        <f>Q281*H281</f>
        <v>0.001</v>
      </c>
      <c r="S281" s="217">
        <v>0</v>
      </c>
      <c r="T281" s="21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19" t="s">
        <v>260</v>
      </c>
      <c r="AT281" s="219" t="s">
        <v>153</v>
      </c>
      <c r="AU281" s="219" t="s">
        <v>90</v>
      </c>
      <c r="AY281" s="16" t="s">
        <v>150</v>
      </c>
      <c r="BE281" s="220">
        <f>IF(N281="základní",J281,0)</f>
        <v>0</v>
      </c>
      <c r="BF281" s="220">
        <f>IF(N281="snížená",J281,0)</f>
        <v>0</v>
      </c>
      <c r="BG281" s="220">
        <f>IF(N281="zákl. přenesená",J281,0)</f>
        <v>0</v>
      </c>
      <c r="BH281" s="220">
        <f>IF(N281="sníž. přenesená",J281,0)</f>
        <v>0</v>
      </c>
      <c r="BI281" s="220">
        <f>IF(N281="nulová",J281,0)</f>
        <v>0</v>
      </c>
      <c r="BJ281" s="16" t="s">
        <v>21</v>
      </c>
      <c r="BK281" s="220">
        <f>ROUND(I281*H281,2)</f>
        <v>0</v>
      </c>
      <c r="BL281" s="16" t="s">
        <v>260</v>
      </c>
      <c r="BM281" s="219" t="s">
        <v>2133</v>
      </c>
    </row>
    <row r="282" s="2" customFormat="1">
      <c r="A282" s="38"/>
      <c r="B282" s="39"/>
      <c r="C282" s="40"/>
      <c r="D282" s="221" t="s">
        <v>159</v>
      </c>
      <c r="E282" s="40"/>
      <c r="F282" s="222" t="s">
        <v>2134</v>
      </c>
      <c r="G282" s="40"/>
      <c r="H282" s="40"/>
      <c r="I282" s="223"/>
      <c r="J282" s="40"/>
      <c r="K282" s="40"/>
      <c r="L282" s="44"/>
      <c r="M282" s="224"/>
      <c r="N282" s="225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6" t="s">
        <v>159</v>
      </c>
      <c r="AU282" s="16" t="s">
        <v>90</v>
      </c>
    </row>
    <row r="283" s="13" customFormat="1">
      <c r="A283" s="13"/>
      <c r="B283" s="226"/>
      <c r="C283" s="227"/>
      <c r="D283" s="228" t="s">
        <v>161</v>
      </c>
      <c r="E283" s="229" t="s">
        <v>41</v>
      </c>
      <c r="F283" s="230" t="s">
        <v>90</v>
      </c>
      <c r="G283" s="227"/>
      <c r="H283" s="231">
        <v>2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7" t="s">
        <v>161</v>
      </c>
      <c r="AU283" s="237" t="s">
        <v>90</v>
      </c>
      <c r="AV283" s="13" t="s">
        <v>90</v>
      </c>
      <c r="AW283" s="13" t="s">
        <v>42</v>
      </c>
      <c r="AX283" s="13" t="s">
        <v>81</v>
      </c>
      <c r="AY283" s="237" t="s">
        <v>150</v>
      </c>
    </row>
    <row r="284" s="14" customFormat="1">
      <c r="A284" s="14"/>
      <c r="B284" s="238"/>
      <c r="C284" s="239"/>
      <c r="D284" s="228" t="s">
        <v>161</v>
      </c>
      <c r="E284" s="240" t="s">
        <v>41</v>
      </c>
      <c r="F284" s="241" t="s">
        <v>167</v>
      </c>
      <c r="G284" s="239"/>
      <c r="H284" s="242">
        <v>2</v>
      </c>
      <c r="I284" s="243"/>
      <c r="J284" s="239"/>
      <c r="K284" s="239"/>
      <c r="L284" s="244"/>
      <c r="M284" s="245"/>
      <c r="N284" s="246"/>
      <c r="O284" s="246"/>
      <c r="P284" s="246"/>
      <c r="Q284" s="246"/>
      <c r="R284" s="246"/>
      <c r="S284" s="246"/>
      <c r="T284" s="24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8" t="s">
        <v>161</v>
      </c>
      <c r="AU284" s="248" t="s">
        <v>90</v>
      </c>
      <c r="AV284" s="14" t="s">
        <v>157</v>
      </c>
      <c r="AW284" s="14" t="s">
        <v>42</v>
      </c>
      <c r="AX284" s="14" t="s">
        <v>21</v>
      </c>
      <c r="AY284" s="248" t="s">
        <v>150</v>
      </c>
    </row>
    <row r="285" s="2" customFormat="1" ht="21.75" customHeight="1">
      <c r="A285" s="38"/>
      <c r="B285" s="39"/>
      <c r="C285" s="207" t="s">
        <v>546</v>
      </c>
      <c r="D285" s="207" t="s">
        <v>153</v>
      </c>
      <c r="E285" s="208" t="s">
        <v>2135</v>
      </c>
      <c r="F285" s="209" t="s">
        <v>2136</v>
      </c>
      <c r="G285" s="210" t="s">
        <v>239</v>
      </c>
      <c r="H285" s="211">
        <v>1</v>
      </c>
      <c r="I285" s="212"/>
      <c r="J285" s="213">
        <f>ROUND(I285*H285,2)</f>
        <v>0</v>
      </c>
      <c r="K285" s="214"/>
      <c r="L285" s="44"/>
      <c r="M285" s="215" t="s">
        <v>41</v>
      </c>
      <c r="N285" s="216" t="s">
        <v>52</v>
      </c>
      <c r="O285" s="84"/>
      <c r="P285" s="217">
        <f>O285*H285</f>
        <v>0</v>
      </c>
      <c r="Q285" s="217">
        <v>0.00069999999999999999</v>
      </c>
      <c r="R285" s="217">
        <f>Q285*H285</f>
        <v>0.00069999999999999999</v>
      </c>
      <c r="S285" s="217">
        <v>0</v>
      </c>
      <c r="T285" s="218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9" t="s">
        <v>260</v>
      </c>
      <c r="AT285" s="219" t="s">
        <v>153</v>
      </c>
      <c r="AU285" s="219" t="s">
        <v>90</v>
      </c>
      <c r="AY285" s="16" t="s">
        <v>150</v>
      </c>
      <c r="BE285" s="220">
        <f>IF(N285="základní",J285,0)</f>
        <v>0</v>
      </c>
      <c r="BF285" s="220">
        <f>IF(N285="snížená",J285,0)</f>
        <v>0</v>
      </c>
      <c r="BG285" s="220">
        <f>IF(N285="zákl. přenesená",J285,0)</f>
        <v>0</v>
      </c>
      <c r="BH285" s="220">
        <f>IF(N285="sníž. přenesená",J285,0)</f>
        <v>0</v>
      </c>
      <c r="BI285" s="220">
        <f>IF(N285="nulová",J285,0)</f>
        <v>0</v>
      </c>
      <c r="BJ285" s="16" t="s">
        <v>21</v>
      </c>
      <c r="BK285" s="220">
        <f>ROUND(I285*H285,2)</f>
        <v>0</v>
      </c>
      <c r="BL285" s="16" t="s">
        <v>260</v>
      </c>
      <c r="BM285" s="219" t="s">
        <v>2137</v>
      </c>
    </row>
    <row r="286" s="2" customFormat="1">
      <c r="A286" s="38"/>
      <c r="B286" s="39"/>
      <c r="C286" s="40"/>
      <c r="D286" s="221" t="s">
        <v>159</v>
      </c>
      <c r="E286" s="40"/>
      <c r="F286" s="222" t="s">
        <v>2138</v>
      </c>
      <c r="G286" s="40"/>
      <c r="H286" s="40"/>
      <c r="I286" s="223"/>
      <c r="J286" s="40"/>
      <c r="K286" s="40"/>
      <c r="L286" s="44"/>
      <c r="M286" s="224"/>
      <c r="N286" s="225"/>
      <c r="O286" s="84"/>
      <c r="P286" s="84"/>
      <c r="Q286" s="84"/>
      <c r="R286" s="84"/>
      <c r="S286" s="84"/>
      <c r="T286" s="85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159</v>
      </c>
      <c r="AU286" s="16" t="s">
        <v>90</v>
      </c>
    </row>
    <row r="287" s="13" customFormat="1">
      <c r="A287" s="13"/>
      <c r="B287" s="226"/>
      <c r="C287" s="227"/>
      <c r="D287" s="228" t="s">
        <v>161</v>
      </c>
      <c r="E287" s="229" t="s">
        <v>41</v>
      </c>
      <c r="F287" s="230" t="s">
        <v>21</v>
      </c>
      <c r="G287" s="227"/>
      <c r="H287" s="231">
        <v>1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7" t="s">
        <v>161</v>
      </c>
      <c r="AU287" s="237" t="s">
        <v>90</v>
      </c>
      <c r="AV287" s="13" t="s">
        <v>90</v>
      </c>
      <c r="AW287" s="13" t="s">
        <v>42</v>
      </c>
      <c r="AX287" s="13" t="s">
        <v>81</v>
      </c>
      <c r="AY287" s="237" t="s">
        <v>150</v>
      </c>
    </row>
    <row r="288" s="14" customFormat="1">
      <c r="A288" s="14"/>
      <c r="B288" s="238"/>
      <c r="C288" s="239"/>
      <c r="D288" s="228" t="s">
        <v>161</v>
      </c>
      <c r="E288" s="240" t="s">
        <v>41</v>
      </c>
      <c r="F288" s="241" t="s">
        <v>167</v>
      </c>
      <c r="G288" s="239"/>
      <c r="H288" s="242">
        <v>1</v>
      </c>
      <c r="I288" s="243"/>
      <c r="J288" s="239"/>
      <c r="K288" s="239"/>
      <c r="L288" s="244"/>
      <c r="M288" s="245"/>
      <c r="N288" s="246"/>
      <c r="O288" s="246"/>
      <c r="P288" s="246"/>
      <c r="Q288" s="246"/>
      <c r="R288" s="246"/>
      <c r="S288" s="246"/>
      <c r="T288" s="247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8" t="s">
        <v>161</v>
      </c>
      <c r="AU288" s="248" t="s">
        <v>90</v>
      </c>
      <c r="AV288" s="14" t="s">
        <v>157</v>
      </c>
      <c r="AW288" s="14" t="s">
        <v>42</v>
      </c>
      <c r="AX288" s="14" t="s">
        <v>21</v>
      </c>
      <c r="AY288" s="248" t="s">
        <v>150</v>
      </c>
    </row>
    <row r="289" s="2" customFormat="1" ht="16.5" customHeight="1">
      <c r="A289" s="38"/>
      <c r="B289" s="39"/>
      <c r="C289" s="207" t="s">
        <v>551</v>
      </c>
      <c r="D289" s="207" t="s">
        <v>153</v>
      </c>
      <c r="E289" s="208" t="s">
        <v>2139</v>
      </c>
      <c r="F289" s="209" t="s">
        <v>2140</v>
      </c>
      <c r="G289" s="210" t="s">
        <v>239</v>
      </c>
      <c r="H289" s="211">
        <v>1</v>
      </c>
      <c r="I289" s="212"/>
      <c r="J289" s="213">
        <f>ROUND(I289*H289,2)</f>
        <v>0</v>
      </c>
      <c r="K289" s="214"/>
      <c r="L289" s="44"/>
      <c r="M289" s="215" t="s">
        <v>41</v>
      </c>
      <c r="N289" s="216" t="s">
        <v>52</v>
      </c>
      <c r="O289" s="84"/>
      <c r="P289" s="217">
        <f>O289*H289</f>
        <v>0</v>
      </c>
      <c r="Q289" s="217">
        <v>0</v>
      </c>
      <c r="R289" s="217">
        <f>Q289*H289</f>
        <v>0</v>
      </c>
      <c r="S289" s="217">
        <v>0</v>
      </c>
      <c r="T289" s="21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19" t="s">
        <v>260</v>
      </c>
      <c r="AT289" s="219" t="s">
        <v>153</v>
      </c>
      <c r="AU289" s="219" t="s">
        <v>90</v>
      </c>
      <c r="AY289" s="16" t="s">
        <v>150</v>
      </c>
      <c r="BE289" s="220">
        <f>IF(N289="základní",J289,0)</f>
        <v>0</v>
      </c>
      <c r="BF289" s="220">
        <f>IF(N289="snížená",J289,0)</f>
        <v>0</v>
      </c>
      <c r="BG289" s="220">
        <f>IF(N289="zákl. přenesená",J289,0)</f>
        <v>0</v>
      </c>
      <c r="BH289" s="220">
        <f>IF(N289="sníž. přenesená",J289,0)</f>
        <v>0</v>
      </c>
      <c r="BI289" s="220">
        <f>IF(N289="nulová",J289,0)</f>
        <v>0</v>
      </c>
      <c r="BJ289" s="16" t="s">
        <v>21</v>
      </c>
      <c r="BK289" s="220">
        <f>ROUND(I289*H289,2)</f>
        <v>0</v>
      </c>
      <c r="BL289" s="16" t="s">
        <v>260</v>
      </c>
      <c r="BM289" s="219" t="s">
        <v>2141</v>
      </c>
    </row>
    <row r="290" s="13" customFormat="1">
      <c r="A290" s="13"/>
      <c r="B290" s="226"/>
      <c r="C290" s="227"/>
      <c r="D290" s="228" t="s">
        <v>161</v>
      </c>
      <c r="E290" s="229" t="s">
        <v>41</v>
      </c>
      <c r="F290" s="230" t="s">
        <v>21</v>
      </c>
      <c r="G290" s="227"/>
      <c r="H290" s="231">
        <v>1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7" t="s">
        <v>161</v>
      </c>
      <c r="AU290" s="237" t="s">
        <v>90</v>
      </c>
      <c r="AV290" s="13" t="s">
        <v>90</v>
      </c>
      <c r="AW290" s="13" t="s">
        <v>42</v>
      </c>
      <c r="AX290" s="13" t="s">
        <v>81</v>
      </c>
      <c r="AY290" s="237" t="s">
        <v>150</v>
      </c>
    </row>
    <row r="291" s="14" customFormat="1">
      <c r="A291" s="14"/>
      <c r="B291" s="238"/>
      <c r="C291" s="239"/>
      <c r="D291" s="228" t="s">
        <v>161</v>
      </c>
      <c r="E291" s="240" t="s">
        <v>41</v>
      </c>
      <c r="F291" s="241" t="s">
        <v>167</v>
      </c>
      <c r="G291" s="239"/>
      <c r="H291" s="242">
        <v>1</v>
      </c>
      <c r="I291" s="243"/>
      <c r="J291" s="239"/>
      <c r="K291" s="239"/>
      <c r="L291" s="244"/>
      <c r="M291" s="245"/>
      <c r="N291" s="246"/>
      <c r="O291" s="246"/>
      <c r="P291" s="246"/>
      <c r="Q291" s="246"/>
      <c r="R291" s="246"/>
      <c r="S291" s="246"/>
      <c r="T291" s="247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8" t="s">
        <v>161</v>
      </c>
      <c r="AU291" s="248" t="s">
        <v>90</v>
      </c>
      <c r="AV291" s="14" t="s">
        <v>157</v>
      </c>
      <c r="AW291" s="14" t="s">
        <v>42</v>
      </c>
      <c r="AX291" s="14" t="s">
        <v>21</v>
      </c>
      <c r="AY291" s="248" t="s">
        <v>150</v>
      </c>
    </row>
    <row r="292" s="2" customFormat="1" ht="24.15" customHeight="1">
      <c r="A292" s="38"/>
      <c r="B292" s="39"/>
      <c r="C292" s="207" t="s">
        <v>556</v>
      </c>
      <c r="D292" s="207" t="s">
        <v>153</v>
      </c>
      <c r="E292" s="208" t="s">
        <v>2142</v>
      </c>
      <c r="F292" s="209" t="s">
        <v>2143</v>
      </c>
      <c r="G292" s="210" t="s">
        <v>239</v>
      </c>
      <c r="H292" s="211">
        <v>1</v>
      </c>
      <c r="I292" s="212"/>
      <c r="J292" s="213">
        <f>ROUND(I292*H292,2)</f>
        <v>0</v>
      </c>
      <c r="K292" s="214"/>
      <c r="L292" s="44"/>
      <c r="M292" s="215" t="s">
        <v>41</v>
      </c>
      <c r="N292" s="216" t="s">
        <v>52</v>
      </c>
      <c r="O292" s="84"/>
      <c r="P292" s="217">
        <f>O292*H292</f>
        <v>0</v>
      </c>
      <c r="Q292" s="217">
        <v>0</v>
      </c>
      <c r="R292" s="217">
        <f>Q292*H292</f>
        <v>0</v>
      </c>
      <c r="S292" s="217">
        <v>0</v>
      </c>
      <c r="T292" s="218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19" t="s">
        <v>260</v>
      </c>
      <c r="AT292" s="219" t="s">
        <v>153</v>
      </c>
      <c r="AU292" s="219" t="s">
        <v>90</v>
      </c>
      <c r="AY292" s="16" t="s">
        <v>150</v>
      </c>
      <c r="BE292" s="220">
        <f>IF(N292="základní",J292,0)</f>
        <v>0</v>
      </c>
      <c r="BF292" s="220">
        <f>IF(N292="snížená",J292,0)</f>
        <v>0</v>
      </c>
      <c r="BG292" s="220">
        <f>IF(N292="zákl. přenesená",J292,0)</f>
        <v>0</v>
      </c>
      <c r="BH292" s="220">
        <f>IF(N292="sníž. přenesená",J292,0)</f>
        <v>0</v>
      </c>
      <c r="BI292" s="220">
        <f>IF(N292="nulová",J292,0)</f>
        <v>0</v>
      </c>
      <c r="BJ292" s="16" t="s">
        <v>21</v>
      </c>
      <c r="BK292" s="220">
        <f>ROUND(I292*H292,2)</f>
        <v>0</v>
      </c>
      <c r="BL292" s="16" t="s">
        <v>260</v>
      </c>
      <c r="BM292" s="219" t="s">
        <v>2144</v>
      </c>
    </row>
    <row r="293" s="13" customFormat="1">
      <c r="A293" s="13"/>
      <c r="B293" s="226"/>
      <c r="C293" s="227"/>
      <c r="D293" s="228" t="s">
        <v>161</v>
      </c>
      <c r="E293" s="229" t="s">
        <v>41</v>
      </c>
      <c r="F293" s="230" t="s">
        <v>21</v>
      </c>
      <c r="G293" s="227"/>
      <c r="H293" s="231">
        <v>1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7" t="s">
        <v>161</v>
      </c>
      <c r="AU293" s="237" t="s">
        <v>90</v>
      </c>
      <c r="AV293" s="13" t="s">
        <v>90</v>
      </c>
      <c r="AW293" s="13" t="s">
        <v>42</v>
      </c>
      <c r="AX293" s="13" t="s">
        <v>81</v>
      </c>
      <c r="AY293" s="237" t="s">
        <v>150</v>
      </c>
    </row>
    <row r="294" s="14" customFormat="1">
      <c r="A294" s="14"/>
      <c r="B294" s="238"/>
      <c r="C294" s="239"/>
      <c r="D294" s="228" t="s">
        <v>161</v>
      </c>
      <c r="E294" s="240" t="s">
        <v>41</v>
      </c>
      <c r="F294" s="241" t="s">
        <v>167</v>
      </c>
      <c r="G294" s="239"/>
      <c r="H294" s="242">
        <v>1</v>
      </c>
      <c r="I294" s="243"/>
      <c r="J294" s="239"/>
      <c r="K294" s="239"/>
      <c r="L294" s="244"/>
      <c r="M294" s="245"/>
      <c r="N294" s="246"/>
      <c r="O294" s="246"/>
      <c r="P294" s="246"/>
      <c r="Q294" s="246"/>
      <c r="R294" s="246"/>
      <c r="S294" s="246"/>
      <c r="T294" s="247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8" t="s">
        <v>161</v>
      </c>
      <c r="AU294" s="248" t="s">
        <v>90</v>
      </c>
      <c r="AV294" s="14" t="s">
        <v>157</v>
      </c>
      <c r="AW294" s="14" t="s">
        <v>42</v>
      </c>
      <c r="AX294" s="14" t="s">
        <v>21</v>
      </c>
      <c r="AY294" s="248" t="s">
        <v>150</v>
      </c>
    </row>
    <row r="295" s="2" customFormat="1" ht="24.15" customHeight="1">
      <c r="A295" s="38"/>
      <c r="B295" s="39"/>
      <c r="C295" s="207" t="s">
        <v>562</v>
      </c>
      <c r="D295" s="207" t="s">
        <v>153</v>
      </c>
      <c r="E295" s="208" t="s">
        <v>2145</v>
      </c>
      <c r="F295" s="209" t="s">
        <v>2146</v>
      </c>
      <c r="G295" s="210" t="s">
        <v>182</v>
      </c>
      <c r="H295" s="211">
        <v>228</v>
      </c>
      <c r="I295" s="212"/>
      <c r="J295" s="213">
        <f>ROUND(I295*H295,2)</f>
        <v>0</v>
      </c>
      <c r="K295" s="214"/>
      <c r="L295" s="44"/>
      <c r="M295" s="215" t="s">
        <v>41</v>
      </c>
      <c r="N295" s="216" t="s">
        <v>52</v>
      </c>
      <c r="O295" s="84"/>
      <c r="P295" s="217">
        <f>O295*H295</f>
        <v>0</v>
      </c>
      <c r="Q295" s="217">
        <v>0.00019000000000000001</v>
      </c>
      <c r="R295" s="217">
        <f>Q295*H295</f>
        <v>0.043320000000000004</v>
      </c>
      <c r="S295" s="217">
        <v>0</v>
      </c>
      <c r="T295" s="21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19" t="s">
        <v>260</v>
      </c>
      <c r="AT295" s="219" t="s">
        <v>153</v>
      </c>
      <c r="AU295" s="219" t="s">
        <v>90</v>
      </c>
      <c r="AY295" s="16" t="s">
        <v>150</v>
      </c>
      <c r="BE295" s="220">
        <f>IF(N295="základní",J295,0)</f>
        <v>0</v>
      </c>
      <c r="BF295" s="220">
        <f>IF(N295="snížená",J295,0)</f>
        <v>0</v>
      </c>
      <c r="BG295" s="220">
        <f>IF(N295="zákl. přenesená",J295,0)</f>
        <v>0</v>
      </c>
      <c r="BH295" s="220">
        <f>IF(N295="sníž. přenesená",J295,0)</f>
        <v>0</v>
      </c>
      <c r="BI295" s="220">
        <f>IF(N295="nulová",J295,0)</f>
        <v>0</v>
      </c>
      <c r="BJ295" s="16" t="s">
        <v>21</v>
      </c>
      <c r="BK295" s="220">
        <f>ROUND(I295*H295,2)</f>
        <v>0</v>
      </c>
      <c r="BL295" s="16" t="s">
        <v>260</v>
      </c>
      <c r="BM295" s="219" t="s">
        <v>2147</v>
      </c>
    </row>
    <row r="296" s="2" customFormat="1">
      <c r="A296" s="38"/>
      <c r="B296" s="39"/>
      <c r="C296" s="40"/>
      <c r="D296" s="221" t="s">
        <v>159</v>
      </c>
      <c r="E296" s="40"/>
      <c r="F296" s="222" t="s">
        <v>2148</v>
      </c>
      <c r="G296" s="40"/>
      <c r="H296" s="40"/>
      <c r="I296" s="223"/>
      <c r="J296" s="40"/>
      <c r="K296" s="40"/>
      <c r="L296" s="44"/>
      <c r="M296" s="224"/>
      <c r="N296" s="225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6" t="s">
        <v>159</v>
      </c>
      <c r="AU296" s="16" t="s">
        <v>90</v>
      </c>
    </row>
    <row r="297" s="13" customFormat="1">
      <c r="A297" s="13"/>
      <c r="B297" s="226"/>
      <c r="C297" s="227"/>
      <c r="D297" s="228" t="s">
        <v>161</v>
      </c>
      <c r="E297" s="229" t="s">
        <v>41</v>
      </c>
      <c r="F297" s="230" t="s">
        <v>2149</v>
      </c>
      <c r="G297" s="227"/>
      <c r="H297" s="231">
        <v>228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161</v>
      </c>
      <c r="AU297" s="237" t="s">
        <v>90</v>
      </c>
      <c r="AV297" s="13" t="s">
        <v>90</v>
      </c>
      <c r="AW297" s="13" t="s">
        <v>42</v>
      </c>
      <c r="AX297" s="13" t="s">
        <v>81</v>
      </c>
      <c r="AY297" s="237" t="s">
        <v>150</v>
      </c>
    </row>
    <row r="298" s="14" customFormat="1">
      <c r="A298" s="14"/>
      <c r="B298" s="238"/>
      <c r="C298" s="239"/>
      <c r="D298" s="228" t="s">
        <v>161</v>
      </c>
      <c r="E298" s="240" t="s">
        <v>41</v>
      </c>
      <c r="F298" s="241" t="s">
        <v>167</v>
      </c>
      <c r="G298" s="239"/>
      <c r="H298" s="242">
        <v>228</v>
      </c>
      <c r="I298" s="243"/>
      <c r="J298" s="239"/>
      <c r="K298" s="239"/>
      <c r="L298" s="244"/>
      <c r="M298" s="245"/>
      <c r="N298" s="246"/>
      <c r="O298" s="246"/>
      <c r="P298" s="246"/>
      <c r="Q298" s="246"/>
      <c r="R298" s="246"/>
      <c r="S298" s="246"/>
      <c r="T298" s="247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8" t="s">
        <v>161</v>
      </c>
      <c r="AU298" s="248" t="s">
        <v>90</v>
      </c>
      <c r="AV298" s="14" t="s">
        <v>157</v>
      </c>
      <c r="AW298" s="14" t="s">
        <v>42</v>
      </c>
      <c r="AX298" s="14" t="s">
        <v>21</v>
      </c>
      <c r="AY298" s="248" t="s">
        <v>150</v>
      </c>
    </row>
    <row r="299" s="2" customFormat="1" ht="21.75" customHeight="1">
      <c r="A299" s="38"/>
      <c r="B299" s="39"/>
      <c r="C299" s="207" t="s">
        <v>568</v>
      </c>
      <c r="D299" s="207" t="s">
        <v>153</v>
      </c>
      <c r="E299" s="208" t="s">
        <v>2150</v>
      </c>
      <c r="F299" s="209" t="s">
        <v>2151</v>
      </c>
      <c r="G299" s="210" t="s">
        <v>182</v>
      </c>
      <c r="H299" s="211">
        <v>228</v>
      </c>
      <c r="I299" s="212"/>
      <c r="J299" s="213">
        <f>ROUND(I299*H299,2)</f>
        <v>0</v>
      </c>
      <c r="K299" s="214"/>
      <c r="L299" s="44"/>
      <c r="M299" s="215" t="s">
        <v>41</v>
      </c>
      <c r="N299" s="216" t="s">
        <v>52</v>
      </c>
      <c r="O299" s="84"/>
      <c r="P299" s="217">
        <f>O299*H299</f>
        <v>0</v>
      </c>
      <c r="Q299" s="217">
        <v>1.0000000000000001E-05</v>
      </c>
      <c r="R299" s="217">
        <f>Q299*H299</f>
        <v>0.0022800000000000003</v>
      </c>
      <c r="S299" s="217">
        <v>0</v>
      </c>
      <c r="T299" s="21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9" t="s">
        <v>260</v>
      </c>
      <c r="AT299" s="219" t="s">
        <v>153</v>
      </c>
      <c r="AU299" s="219" t="s">
        <v>90</v>
      </c>
      <c r="AY299" s="16" t="s">
        <v>150</v>
      </c>
      <c r="BE299" s="220">
        <f>IF(N299="základní",J299,0)</f>
        <v>0</v>
      </c>
      <c r="BF299" s="220">
        <f>IF(N299="snížená",J299,0)</f>
        <v>0</v>
      </c>
      <c r="BG299" s="220">
        <f>IF(N299="zákl. přenesená",J299,0)</f>
        <v>0</v>
      </c>
      <c r="BH299" s="220">
        <f>IF(N299="sníž. přenesená",J299,0)</f>
        <v>0</v>
      </c>
      <c r="BI299" s="220">
        <f>IF(N299="nulová",J299,0)</f>
        <v>0</v>
      </c>
      <c r="BJ299" s="16" t="s">
        <v>21</v>
      </c>
      <c r="BK299" s="220">
        <f>ROUND(I299*H299,2)</f>
        <v>0</v>
      </c>
      <c r="BL299" s="16" t="s">
        <v>260</v>
      </c>
      <c r="BM299" s="219" t="s">
        <v>2152</v>
      </c>
    </row>
    <row r="300" s="2" customFormat="1">
      <c r="A300" s="38"/>
      <c r="B300" s="39"/>
      <c r="C300" s="40"/>
      <c r="D300" s="221" t="s">
        <v>159</v>
      </c>
      <c r="E300" s="40"/>
      <c r="F300" s="222" t="s">
        <v>2153</v>
      </c>
      <c r="G300" s="40"/>
      <c r="H300" s="40"/>
      <c r="I300" s="223"/>
      <c r="J300" s="40"/>
      <c r="K300" s="40"/>
      <c r="L300" s="44"/>
      <c r="M300" s="224"/>
      <c r="N300" s="225"/>
      <c r="O300" s="84"/>
      <c r="P300" s="84"/>
      <c r="Q300" s="84"/>
      <c r="R300" s="84"/>
      <c r="S300" s="84"/>
      <c r="T300" s="85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159</v>
      </c>
      <c r="AU300" s="16" t="s">
        <v>90</v>
      </c>
    </row>
    <row r="301" s="13" customFormat="1">
      <c r="A301" s="13"/>
      <c r="B301" s="226"/>
      <c r="C301" s="227"/>
      <c r="D301" s="228" t="s">
        <v>161</v>
      </c>
      <c r="E301" s="229" t="s">
        <v>41</v>
      </c>
      <c r="F301" s="230" t="s">
        <v>2149</v>
      </c>
      <c r="G301" s="227"/>
      <c r="H301" s="231">
        <v>228</v>
      </c>
      <c r="I301" s="232"/>
      <c r="J301" s="227"/>
      <c r="K301" s="227"/>
      <c r="L301" s="233"/>
      <c r="M301" s="234"/>
      <c r="N301" s="235"/>
      <c r="O301" s="235"/>
      <c r="P301" s="235"/>
      <c r="Q301" s="235"/>
      <c r="R301" s="235"/>
      <c r="S301" s="235"/>
      <c r="T301" s="23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7" t="s">
        <v>161</v>
      </c>
      <c r="AU301" s="237" t="s">
        <v>90</v>
      </c>
      <c r="AV301" s="13" t="s">
        <v>90</v>
      </c>
      <c r="AW301" s="13" t="s">
        <v>42</v>
      </c>
      <c r="AX301" s="13" t="s">
        <v>81</v>
      </c>
      <c r="AY301" s="237" t="s">
        <v>150</v>
      </c>
    </row>
    <row r="302" s="14" customFormat="1">
      <c r="A302" s="14"/>
      <c r="B302" s="238"/>
      <c r="C302" s="239"/>
      <c r="D302" s="228" t="s">
        <v>161</v>
      </c>
      <c r="E302" s="240" t="s">
        <v>41</v>
      </c>
      <c r="F302" s="241" t="s">
        <v>167</v>
      </c>
      <c r="G302" s="239"/>
      <c r="H302" s="242">
        <v>228</v>
      </c>
      <c r="I302" s="243"/>
      <c r="J302" s="239"/>
      <c r="K302" s="239"/>
      <c r="L302" s="244"/>
      <c r="M302" s="245"/>
      <c r="N302" s="246"/>
      <c r="O302" s="246"/>
      <c r="P302" s="246"/>
      <c r="Q302" s="246"/>
      <c r="R302" s="246"/>
      <c r="S302" s="246"/>
      <c r="T302" s="24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8" t="s">
        <v>161</v>
      </c>
      <c r="AU302" s="248" t="s">
        <v>90</v>
      </c>
      <c r="AV302" s="14" t="s">
        <v>157</v>
      </c>
      <c r="AW302" s="14" t="s">
        <v>42</v>
      </c>
      <c r="AX302" s="14" t="s">
        <v>21</v>
      </c>
      <c r="AY302" s="248" t="s">
        <v>150</v>
      </c>
    </row>
    <row r="303" s="2" customFormat="1" ht="21.75" customHeight="1">
      <c r="A303" s="38"/>
      <c r="B303" s="39"/>
      <c r="C303" s="207" t="s">
        <v>575</v>
      </c>
      <c r="D303" s="207" t="s">
        <v>153</v>
      </c>
      <c r="E303" s="208" t="s">
        <v>2154</v>
      </c>
      <c r="F303" s="209" t="s">
        <v>2155</v>
      </c>
      <c r="G303" s="210" t="s">
        <v>834</v>
      </c>
      <c r="H303" s="261"/>
      <c r="I303" s="212"/>
      <c r="J303" s="213">
        <f>ROUND(I303*H303,2)</f>
        <v>0</v>
      </c>
      <c r="K303" s="214"/>
      <c r="L303" s="44"/>
      <c r="M303" s="215" t="s">
        <v>41</v>
      </c>
      <c r="N303" s="216" t="s">
        <v>52</v>
      </c>
      <c r="O303" s="84"/>
      <c r="P303" s="217">
        <f>O303*H303</f>
        <v>0</v>
      </c>
      <c r="Q303" s="217">
        <v>0</v>
      </c>
      <c r="R303" s="217">
        <f>Q303*H303</f>
        <v>0</v>
      </c>
      <c r="S303" s="217">
        <v>0</v>
      </c>
      <c r="T303" s="21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19" t="s">
        <v>260</v>
      </c>
      <c r="AT303" s="219" t="s">
        <v>153</v>
      </c>
      <c r="AU303" s="219" t="s">
        <v>90</v>
      </c>
      <c r="AY303" s="16" t="s">
        <v>150</v>
      </c>
      <c r="BE303" s="220">
        <f>IF(N303="základní",J303,0)</f>
        <v>0</v>
      </c>
      <c r="BF303" s="220">
        <f>IF(N303="snížená",J303,0)</f>
        <v>0</v>
      </c>
      <c r="BG303" s="220">
        <f>IF(N303="zákl. přenesená",J303,0)</f>
        <v>0</v>
      </c>
      <c r="BH303" s="220">
        <f>IF(N303="sníž. přenesená",J303,0)</f>
        <v>0</v>
      </c>
      <c r="BI303" s="220">
        <f>IF(N303="nulová",J303,0)</f>
        <v>0</v>
      </c>
      <c r="BJ303" s="16" t="s">
        <v>21</v>
      </c>
      <c r="BK303" s="220">
        <f>ROUND(I303*H303,2)</f>
        <v>0</v>
      </c>
      <c r="BL303" s="16" t="s">
        <v>260</v>
      </c>
      <c r="BM303" s="219" t="s">
        <v>2156</v>
      </c>
    </row>
    <row r="304" s="13" customFormat="1">
      <c r="A304" s="13"/>
      <c r="B304" s="226"/>
      <c r="C304" s="227"/>
      <c r="D304" s="228" t="s">
        <v>161</v>
      </c>
      <c r="E304" s="229" t="s">
        <v>41</v>
      </c>
      <c r="F304" s="230" t="s">
        <v>2157</v>
      </c>
      <c r="G304" s="227"/>
      <c r="H304" s="231">
        <v>1.2</v>
      </c>
      <c r="I304" s="232"/>
      <c r="J304" s="227"/>
      <c r="K304" s="227"/>
      <c r="L304" s="233"/>
      <c r="M304" s="234"/>
      <c r="N304" s="235"/>
      <c r="O304" s="235"/>
      <c r="P304" s="235"/>
      <c r="Q304" s="235"/>
      <c r="R304" s="235"/>
      <c r="S304" s="235"/>
      <c r="T304" s="23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7" t="s">
        <v>161</v>
      </c>
      <c r="AU304" s="237" t="s">
        <v>90</v>
      </c>
      <c r="AV304" s="13" t="s">
        <v>90</v>
      </c>
      <c r="AW304" s="13" t="s">
        <v>42</v>
      </c>
      <c r="AX304" s="13" t="s">
        <v>81</v>
      </c>
      <c r="AY304" s="237" t="s">
        <v>150</v>
      </c>
    </row>
    <row r="305" s="14" customFormat="1">
      <c r="A305" s="14"/>
      <c r="B305" s="238"/>
      <c r="C305" s="239"/>
      <c r="D305" s="228" t="s">
        <v>161</v>
      </c>
      <c r="E305" s="240" t="s">
        <v>41</v>
      </c>
      <c r="F305" s="241" t="s">
        <v>167</v>
      </c>
      <c r="G305" s="239"/>
      <c r="H305" s="242">
        <v>1.2</v>
      </c>
      <c r="I305" s="243"/>
      <c r="J305" s="239"/>
      <c r="K305" s="239"/>
      <c r="L305" s="244"/>
      <c r="M305" s="245"/>
      <c r="N305" s="246"/>
      <c r="O305" s="246"/>
      <c r="P305" s="246"/>
      <c r="Q305" s="246"/>
      <c r="R305" s="246"/>
      <c r="S305" s="246"/>
      <c r="T305" s="247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8" t="s">
        <v>161</v>
      </c>
      <c r="AU305" s="248" t="s">
        <v>90</v>
      </c>
      <c r="AV305" s="14" t="s">
        <v>157</v>
      </c>
      <c r="AW305" s="14" t="s">
        <v>42</v>
      </c>
      <c r="AX305" s="14" t="s">
        <v>21</v>
      </c>
      <c r="AY305" s="248" t="s">
        <v>150</v>
      </c>
    </row>
    <row r="306" s="12" customFormat="1" ht="22.8" customHeight="1">
      <c r="A306" s="12"/>
      <c r="B306" s="191"/>
      <c r="C306" s="192"/>
      <c r="D306" s="193" t="s">
        <v>80</v>
      </c>
      <c r="E306" s="205" t="s">
        <v>2158</v>
      </c>
      <c r="F306" s="205" t="s">
        <v>2159</v>
      </c>
      <c r="G306" s="192"/>
      <c r="H306" s="192"/>
      <c r="I306" s="195"/>
      <c r="J306" s="206">
        <f>BK306</f>
        <v>0</v>
      </c>
      <c r="K306" s="192"/>
      <c r="L306" s="197"/>
      <c r="M306" s="198"/>
      <c r="N306" s="199"/>
      <c r="O306" s="199"/>
      <c r="P306" s="200">
        <f>SUM(P307:P414)</f>
        <v>0</v>
      </c>
      <c r="Q306" s="199"/>
      <c r="R306" s="200">
        <f>SUM(R307:R414)</f>
        <v>0.011090000000000001</v>
      </c>
      <c r="S306" s="199"/>
      <c r="T306" s="201">
        <f>SUM(T307:T414)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02" t="s">
        <v>90</v>
      </c>
      <c r="AT306" s="203" t="s">
        <v>80</v>
      </c>
      <c r="AU306" s="203" t="s">
        <v>21</v>
      </c>
      <c r="AY306" s="202" t="s">
        <v>150</v>
      </c>
      <c r="BK306" s="204">
        <f>SUM(BK307:BK414)</f>
        <v>0</v>
      </c>
    </row>
    <row r="307" s="2" customFormat="1" ht="24.15" customHeight="1">
      <c r="A307" s="38"/>
      <c r="B307" s="39"/>
      <c r="C307" s="207" t="s">
        <v>582</v>
      </c>
      <c r="D307" s="207" t="s">
        <v>153</v>
      </c>
      <c r="E307" s="208" t="s">
        <v>2160</v>
      </c>
      <c r="F307" s="209" t="s">
        <v>2161</v>
      </c>
      <c r="G307" s="210" t="s">
        <v>1139</v>
      </c>
      <c r="H307" s="211">
        <v>1</v>
      </c>
      <c r="I307" s="212"/>
      <c r="J307" s="213">
        <f>ROUND(I307*H307,2)</f>
        <v>0</v>
      </c>
      <c r="K307" s="214"/>
      <c r="L307" s="44"/>
      <c r="M307" s="215" t="s">
        <v>41</v>
      </c>
      <c r="N307" s="216" t="s">
        <v>52</v>
      </c>
      <c r="O307" s="84"/>
      <c r="P307" s="217">
        <f>O307*H307</f>
        <v>0</v>
      </c>
      <c r="Q307" s="217">
        <v>0</v>
      </c>
      <c r="R307" s="217">
        <f>Q307*H307</f>
        <v>0</v>
      </c>
      <c r="S307" s="217">
        <v>0</v>
      </c>
      <c r="T307" s="21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19" t="s">
        <v>260</v>
      </c>
      <c r="AT307" s="219" t="s">
        <v>153</v>
      </c>
      <c r="AU307" s="219" t="s">
        <v>90</v>
      </c>
      <c r="AY307" s="16" t="s">
        <v>150</v>
      </c>
      <c r="BE307" s="220">
        <f>IF(N307="základní",J307,0)</f>
        <v>0</v>
      </c>
      <c r="BF307" s="220">
        <f>IF(N307="snížená",J307,0)</f>
        <v>0</v>
      </c>
      <c r="BG307" s="220">
        <f>IF(N307="zákl. přenesená",J307,0)</f>
        <v>0</v>
      </c>
      <c r="BH307" s="220">
        <f>IF(N307="sníž. přenesená",J307,0)</f>
        <v>0</v>
      </c>
      <c r="BI307" s="220">
        <f>IF(N307="nulová",J307,0)</f>
        <v>0</v>
      </c>
      <c r="BJ307" s="16" t="s">
        <v>21</v>
      </c>
      <c r="BK307" s="220">
        <f>ROUND(I307*H307,2)</f>
        <v>0</v>
      </c>
      <c r="BL307" s="16" t="s">
        <v>260</v>
      </c>
      <c r="BM307" s="219" t="s">
        <v>2162</v>
      </c>
    </row>
    <row r="308" s="13" customFormat="1">
      <c r="A308" s="13"/>
      <c r="B308" s="226"/>
      <c r="C308" s="227"/>
      <c r="D308" s="228" t="s">
        <v>161</v>
      </c>
      <c r="E308" s="229" t="s">
        <v>41</v>
      </c>
      <c r="F308" s="230" t="s">
        <v>21</v>
      </c>
      <c r="G308" s="227"/>
      <c r="H308" s="231">
        <v>1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7" t="s">
        <v>161</v>
      </c>
      <c r="AU308" s="237" t="s">
        <v>90</v>
      </c>
      <c r="AV308" s="13" t="s">
        <v>90</v>
      </c>
      <c r="AW308" s="13" t="s">
        <v>42</v>
      </c>
      <c r="AX308" s="13" t="s">
        <v>81</v>
      </c>
      <c r="AY308" s="237" t="s">
        <v>150</v>
      </c>
    </row>
    <row r="309" s="14" customFormat="1">
      <c r="A309" s="14"/>
      <c r="B309" s="238"/>
      <c r="C309" s="239"/>
      <c r="D309" s="228" t="s">
        <v>161</v>
      </c>
      <c r="E309" s="240" t="s">
        <v>41</v>
      </c>
      <c r="F309" s="241" t="s">
        <v>167</v>
      </c>
      <c r="G309" s="239"/>
      <c r="H309" s="242">
        <v>1</v>
      </c>
      <c r="I309" s="243"/>
      <c r="J309" s="239"/>
      <c r="K309" s="239"/>
      <c r="L309" s="244"/>
      <c r="M309" s="245"/>
      <c r="N309" s="246"/>
      <c r="O309" s="246"/>
      <c r="P309" s="246"/>
      <c r="Q309" s="246"/>
      <c r="R309" s="246"/>
      <c r="S309" s="246"/>
      <c r="T309" s="247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8" t="s">
        <v>161</v>
      </c>
      <c r="AU309" s="248" t="s">
        <v>90</v>
      </c>
      <c r="AV309" s="14" t="s">
        <v>157</v>
      </c>
      <c r="AW309" s="14" t="s">
        <v>42</v>
      </c>
      <c r="AX309" s="14" t="s">
        <v>21</v>
      </c>
      <c r="AY309" s="248" t="s">
        <v>150</v>
      </c>
    </row>
    <row r="310" s="2" customFormat="1" ht="16.5" customHeight="1">
      <c r="A310" s="38"/>
      <c r="B310" s="39"/>
      <c r="C310" s="207" t="s">
        <v>590</v>
      </c>
      <c r="D310" s="207" t="s">
        <v>153</v>
      </c>
      <c r="E310" s="208" t="s">
        <v>2163</v>
      </c>
      <c r="F310" s="209" t="s">
        <v>2164</v>
      </c>
      <c r="G310" s="210" t="s">
        <v>1139</v>
      </c>
      <c r="H310" s="211">
        <v>7</v>
      </c>
      <c r="I310" s="212"/>
      <c r="J310" s="213">
        <f>ROUND(I310*H310,2)</f>
        <v>0</v>
      </c>
      <c r="K310" s="214"/>
      <c r="L310" s="44"/>
      <c r="M310" s="215" t="s">
        <v>41</v>
      </c>
      <c r="N310" s="216" t="s">
        <v>52</v>
      </c>
      <c r="O310" s="84"/>
      <c r="P310" s="217">
        <f>O310*H310</f>
        <v>0</v>
      </c>
      <c r="Q310" s="217">
        <v>0</v>
      </c>
      <c r="R310" s="217">
        <f>Q310*H310</f>
        <v>0</v>
      </c>
      <c r="S310" s="217">
        <v>0</v>
      </c>
      <c r="T310" s="218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19" t="s">
        <v>260</v>
      </c>
      <c r="AT310" s="219" t="s">
        <v>153</v>
      </c>
      <c r="AU310" s="219" t="s">
        <v>90</v>
      </c>
      <c r="AY310" s="16" t="s">
        <v>150</v>
      </c>
      <c r="BE310" s="220">
        <f>IF(N310="základní",J310,0)</f>
        <v>0</v>
      </c>
      <c r="BF310" s="220">
        <f>IF(N310="snížená",J310,0)</f>
        <v>0</v>
      </c>
      <c r="BG310" s="220">
        <f>IF(N310="zákl. přenesená",J310,0)</f>
        <v>0</v>
      </c>
      <c r="BH310" s="220">
        <f>IF(N310="sníž. přenesená",J310,0)</f>
        <v>0</v>
      </c>
      <c r="BI310" s="220">
        <f>IF(N310="nulová",J310,0)</f>
        <v>0</v>
      </c>
      <c r="BJ310" s="16" t="s">
        <v>21</v>
      </c>
      <c r="BK310" s="220">
        <f>ROUND(I310*H310,2)</f>
        <v>0</v>
      </c>
      <c r="BL310" s="16" t="s">
        <v>260</v>
      </c>
      <c r="BM310" s="219" t="s">
        <v>2165</v>
      </c>
    </row>
    <row r="311" s="13" customFormat="1">
      <c r="A311" s="13"/>
      <c r="B311" s="226"/>
      <c r="C311" s="227"/>
      <c r="D311" s="228" t="s">
        <v>161</v>
      </c>
      <c r="E311" s="229" t="s">
        <v>41</v>
      </c>
      <c r="F311" s="230" t="s">
        <v>205</v>
      </c>
      <c r="G311" s="227"/>
      <c r="H311" s="231">
        <v>7</v>
      </c>
      <c r="I311" s="232"/>
      <c r="J311" s="227"/>
      <c r="K311" s="227"/>
      <c r="L311" s="233"/>
      <c r="M311" s="234"/>
      <c r="N311" s="235"/>
      <c r="O311" s="235"/>
      <c r="P311" s="235"/>
      <c r="Q311" s="235"/>
      <c r="R311" s="235"/>
      <c r="S311" s="235"/>
      <c r="T311" s="23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7" t="s">
        <v>161</v>
      </c>
      <c r="AU311" s="237" t="s">
        <v>90</v>
      </c>
      <c r="AV311" s="13" t="s">
        <v>90</v>
      </c>
      <c r="AW311" s="13" t="s">
        <v>42</v>
      </c>
      <c r="AX311" s="13" t="s">
        <v>81</v>
      </c>
      <c r="AY311" s="237" t="s">
        <v>150</v>
      </c>
    </row>
    <row r="312" s="14" customFormat="1">
      <c r="A312" s="14"/>
      <c r="B312" s="238"/>
      <c r="C312" s="239"/>
      <c r="D312" s="228" t="s">
        <v>161</v>
      </c>
      <c r="E312" s="240" t="s">
        <v>41</v>
      </c>
      <c r="F312" s="241" t="s">
        <v>167</v>
      </c>
      <c r="G312" s="239"/>
      <c r="H312" s="242">
        <v>7</v>
      </c>
      <c r="I312" s="243"/>
      <c r="J312" s="239"/>
      <c r="K312" s="239"/>
      <c r="L312" s="244"/>
      <c r="M312" s="245"/>
      <c r="N312" s="246"/>
      <c r="O312" s="246"/>
      <c r="P312" s="246"/>
      <c r="Q312" s="246"/>
      <c r="R312" s="246"/>
      <c r="S312" s="246"/>
      <c r="T312" s="247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8" t="s">
        <v>161</v>
      </c>
      <c r="AU312" s="248" t="s">
        <v>90</v>
      </c>
      <c r="AV312" s="14" t="s">
        <v>157</v>
      </c>
      <c r="AW312" s="14" t="s">
        <v>42</v>
      </c>
      <c r="AX312" s="14" t="s">
        <v>21</v>
      </c>
      <c r="AY312" s="248" t="s">
        <v>150</v>
      </c>
    </row>
    <row r="313" s="2" customFormat="1" ht="21.75" customHeight="1">
      <c r="A313" s="38"/>
      <c r="B313" s="39"/>
      <c r="C313" s="207" t="s">
        <v>595</v>
      </c>
      <c r="D313" s="207" t="s">
        <v>153</v>
      </c>
      <c r="E313" s="208" t="s">
        <v>2166</v>
      </c>
      <c r="F313" s="209" t="s">
        <v>2167</v>
      </c>
      <c r="G313" s="210" t="s">
        <v>1139</v>
      </c>
      <c r="H313" s="211">
        <v>7</v>
      </c>
      <c r="I313" s="212"/>
      <c r="J313" s="213">
        <f>ROUND(I313*H313,2)</f>
        <v>0</v>
      </c>
      <c r="K313" s="214"/>
      <c r="L313" s="44"/>
      <c r="M313" s="215" t="s">
        <v>41</v>
      </c>
      <c r="N313" s="216" t="s">
        <v>52</v>
      </c>
      <c r="O313" s="84"/>
      <c r="P313" s="217">
        <f>O313*H313</f>
        <v>0</v>
      </c>
      <c r="Q313" s="217">
        <v>0</v>
      </c>
      <c r="R313" s="217">
        <f>Q313*H313</f>
        <v>0</v>
      </c>
      <c r="S313" s="217">
        <v>0</v>
      </c>
      <c r="T313" s="218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9" t="s">
        <v>260</v>
      </c>
      <c r="AT313" s="219" t="s">
        <v>153</v>
      </c>
      <c r="AU313" s="219" t="s">
        <v>90</v>
      </c>
      <c r="AY313" s="16" t="s">
        <v>150</v>
      </c>
      <c r="BE313" s="220">
        <f>IF(N313="základní",J313,0)</f>
        <v>0</v>
      </c>
      <c r="BF313" s="220">
        <f>IF(N313="snížená",J313,0)</f>
        <v>0</v>
      </c>
      <c r="BG313" s="220">
        <f>IF(N313="zákl. přenesená",J313,0)</f>
        <v>0</v>
      </c>
      <c r="BH313" s="220">
        <f>IF(N313="sníž. přenesená",J313,0)</f>
        <v>0</v>
      </c>
      <c r="BI313" s="220">
        <f>IF(N313="nulová",J313,0)</f>
        <v>0</v>
      </c>
      <c r="BJ313" s="16" t="s">
        <v>21</v>
      </c>
      <c r="BK313" s="220">
        <f>ROUND(I313*H313,2)</f>
        <v>0</v>
      </c>
      <c r="BL313" s="16" t="s">
        <v>260</v>
      </c>
      <c r="BM313" s="219" t="s">
        <v>2168</v>
      </c>
    </row>
    <row r="314" s="13" customFormat="1">
      <c r="A314" s="13"/>
      <c r="B314" s="226"/>
      <c r="C314" s="227"/>
      <c r="D314" s="228" t="s">
        <v>161</v>
      </c>
      <c r="E314" s="229" t="s">
        <v>41</v>
      </c>
      <c r="F314" s="230" t="s">
        <v>205</v>
      </c>
      <c r="G314" s="227"/>
      <c r="H314" s="231">
        <v>7</v>
      </c>
      <c r="I314" s="232"/>
      <c r="J314" s="227"/>
      <c r="K314" s="227"/>
      <c r="L314" s="233"/>
      <c r="M314" s="234"/>
      <c r="N314" s="235"/>
      <c r="O314" s="235"/>
      <c r="P314" s="235"/>
      <c r="Q314" s="235"/>
      <c r="R314" s="235"/>
      <c r="S314" s="235"/>
      <c r="T314" s="23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7" t="s">
        <v>161</v>
      </c>
      <c r="AU314" s="237" t="s">
        <v>90</v>
      </c>
      <c r="AV314" s="13" t="s">
        <v>90</v>
      </c>
      <c r="AW314" s="13" t="s">
        <v>42</v>
      </c>
      <c r="AX314" s="13" t="s">
        <v>81</v>
      </c>
      <c r="AY314" s="237" t="s">
        <v>150</v>
      </c>
    </row>
    <row r="315" s="14" customFormat="1">
      <c r="A315" s="14"/>
      <c r="B315" s="238"/>
      <c r="C315" s="239"/>
      <c r="D315" s="228" t="s">
        <v>161</v>
      </c>
      <c r="E315" s="240" t="s">
        <v>41</v>
      </c>
      <c r="F315" s="241" t="s">
        <v>167</v>
      </c>
      <c r="G315" s="239"/>
      <c r="H315" s="242">
        <v>7</v>
      </c>
      <c r="I315" s="243"/>
      <c r="J315" s="239"/>
      <c r="K315" s="239"/>
      <c r="L315" s="244"/>
      <c r="M315" s="245"/>
      <c r="N315" s="246"/>
      <c r="O315" s="246"/>
      <c r="P315" s="246"/>
      <c r="Q315" s="246"/>
      <c r="R315" s="246"/>
      <c r="S315" s="246"/>
      <c r="T315" s="247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8" t="s">
        <v>161</v>
      </c>
      <c r="AU315" s="248" t="s">
        <v>90</v>
      </c>
      <c r="AV315" s="14" t="s">
        <v>157</v>
      </c>
      <c r="AW315" s="14" t="s">
        <v>42</v>
      </c>
      <c r="AX315" s="14" t="s">
        <v>21</v>
      </c>
      <c r="AY315" s="248" t="s">
        <v>150</v>
      </c>
    </row>
    <row r="316" s="2" customFormat="1" ht="16.5" customHeight="1">
      <c r="A316" s="38"/>
      <c r="B316" s="39"/>
      <c r="C316" s="207" t="s">
        <v>601</v>
      </c>
      <c r="D316" s="207" t="s">
        <v>153</v>
      </c>
      <c r="E316" s="208" t="s">
        <v>2169</v>
      </c>
      <c r="F316" s="209" t="s">
        <v>2170</v>
      </c>
      <c r="G316" s="210" t="s">
        <v>1139</v>
      </c>
      <c r="H316" s="211">
        <v>2</v>
      </c>
      <c r="I316" s="212"/>
      <c r="J316" s="213">
        <f>ROUND(I316*H316,2)</f>
        <v>0</v>
      </c>
      <c r="K316" s="214"/>
      <c r="L316" s="44"/>
      <c r="M316" s="215" t="s">
        <v>41</v>
      </c>
      <c r="N316" s="216" t="s">
        <v>52</v>
      </c>
      <c r="O316" s="84"/>
      <c r="P316" s="217">
        <f>O316*H316</f>
        <v>0</v>
      </c>
      <c r="Q316" s="217">
        <v>0</v>
      </c>
      <c r="R316" s="217">
        <f>Q316*H316</f>
        <v>0</v>
      </c>
      <c r="S316" s="217">
        <v>0</v>
      </c>
      <c r="T316" s="218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19" t="s">
        <v>260</v>
      </c>
      <c r="AT316" s="219" t="s">
        <v>153</v>
      </c>
      <c r="AU316" s="219" t="s">
        <v>90</v>
      </c>
      <c r="AY316" s="16" t="s">
        <v>150</v>
      </c>
      <c r="BE316" s="220">
        <f>IF(N316="základní",J316,0)</f>
        <v>0</v>
      </c>
      <c r="BF316" s="220">
        <f>IF(N316="snížená",J316,0)</f>
        <v>0</v>
      </c>
      <c r="BG316" s="220">
        <f>IF(N316="zákl. přenesená",J316,0)</f>
        <v>0</v>
      </c>
      <c r="BH316" s="220">
        <f>IF(N316="sníž. přenesená",J316,0)</f>
        <v>0</v>
      </c>
      <c r="BI316" s="220">
        <f>IF(N316="nulová",J316,0)</f>
        <v>0</v>
      </c>
      <c r="BJ316" s="16" t="s">
        <v>21</v>
      </c>
      <c r="BK316" s="220">
        <f>ROUND(I316*H316,2)</f>
        <v>0</v>
      </c>
      <c r="BL316" s="16" t="s">
        <v>260</v>
      </c>
      <c r="BM316" s="219" t="s">
        <v>2171</v>
      </c>
    </row>
    <row r="317" s="13" customFormat="1">
      <c r="A317" s="13"/>
      <c r="B317" s="226"/>
      <c r="C317" s="227"/>
      <c r="D317" s="228" t="s">
        <v>161</v>
      </c>
      <c r="E317" s="229" t="s">
        <v>41</v>
      </c>
      <c r="F317" s="230" t="s">
        <v>90</v>
      </c>
      <c r="G317" s="227"/>
      <c r="H317" s="231">
        <v>2</v>
      </c>
      <c r="I317" s="232"/>
      <c r="J317" s="227"/>
      <c r="K317" s="227"/>
      <c r="L317" s="233"/>
      <c r="M317" s="234"/>
      <c r="N317" s="235"/>
      <c r="O317" s="235"/>
      <c r="P317" s="235"/>
      <c r="Q317" s="235"/>
      <c r="R317" s="235"/>
      <c r="S317" s="235"/>
      <c r="T317" s="23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7" t="s">
        <v>161</v>
      </c>
      <c r="AU317" s="237" t="s">
        <v>90</v>
      </c>
      <c r="AV317" s="13" t="s">
        <v>90</v>
      </c>
      <c r="AW317" s="13" t="s">
        <v>42</v>
      </c>
      <c r="AX317" s="13" t="s">
        <v>81</v>
      </c>
      <c r="AY317" s="237" t="s">
        <v>150</v>
      </c>
    </row>
    <row r="318" s="14" customFormat="1">
      <c r="A318" s="14"/>
      <c r="B318" s="238"/>
      <c r="C318" s="239"/>
      <c r="D318" s="228" t="s">
        <v>161</v>
      </c>
      <c r="E318" s="240" t="s">
        <v>41</v>
      </c>
      <c r="F318" s="241" t="s">
        <v>167</v>
      </c>
      <c r="G318" s="239"/>
      <c r="H318" s="242">
        <v>2</v>
      </c>
      <c r="I318" s="243"/>
      <c r="J318" s="239"/>
      <c r="K318" s="239"/>
      <c r="L318" s="244"/>
      <c r="M318" s="245"/>
      <c r="N318" s="246"/>
      <c r="O318" s="246"/>
      <c r="P318" s="246"/>
      <c r="Q318" s="246"/>
      <c r="R318" s="246"/>
      <c r="S318" s="246"/>
      <c r="T318" s="247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8" t="s">
        <v>161</v>
      </c>
      <c r="AU318" s="248" t="s">
        <v>90</v>
      </c>
      <c r="AV318" s="14" t="s">
        <v>157</v>
      </c>
      <c r="AW318" s="14" t="s">
        <v>42</v>
      </c>
      <c r="AX318" s="14" t="s">
        <v>21</v>
      </c>
      <c r="AY318" s="248" t="s">
        <v>150</v>
      </c>
    </row>
    <row r="319" s="2" customFormat="1" ht="24.15" customHeight="1">
      <c r="A319" s="38"/>
      <c r="B319" s="39"/>
      <c r="C319" s="207" t="s">
        <v>606</v>
      </c>
      <c r="D319" s="207" t="s">
        <v>153</v>
      </c>
      <c r="E319" s="208" t="s">
        <v>2172</v>
      </c>
      <c r="F319" s="209" t="s">
        <v>2173</v>
      </c>
      <c r="G319" s="210" t="s">
        <v>1139</v>
      </c>
      <c r="H319" s="211">
        <v>2</v>
      </c>
      <c r="I319" s="212"/>
      <c r="J319" s="213">
        <f>ROUND(I319*H319,2)</f>
        <v>0</v>
      </c>
      <c r="K319" s="214"/>
      <c r="L319" s="44"/>
      <c r="M319" s="215" t="s">
        <v>41</v>
      </c>
      <c r="N319" s="216" t="s">
        <v>52</v>
      </c>
      <c r="O319" s="84"/>
      <c r="P319" s="217">
        <f>O319*H319</f>
        <v>0</v>
      </c>
      <c r="Q319" s="217">
        <v>0</v>
      </c>
      <c r="R319" s="217">
        <f>Q319*H319</f>
        <v>0</v>
      </c>
      <c r="S319" s="217">
        <v>0</v>
      </c>
      <c r="T319" s="218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19" t="s">
        <v>260</v>
      </c>
      <c r="AT319" s="219" t="s">
        <v>153</v>
      </c>
      <c r="AU319" s="219" t="s">
        <v>90</v>
      </c>
      <c r="AY319" s="16" t="s">
        <v>150</v>
      </c>
      <c r="BE319" s="220">
        <f>IF(N319="základní",J319,0)</f>
        <v>0</v>
      </c>
      <c r="BF319" s="220">
        <f>IF(N319="snížená",J319,0)</f>
        <v>0</v>
      </c>
      <c r="BG319" s="220">
        <f>IF(N319="zákl. přenesená",J319,0)</f>
        <v>0</v>
      </c>
      <c r="BH319" s="220">
        <f>IF(N319="sníž. přenesená",J319,0)</f>
        <v>0</v>
      </c>
      <c r="BI319" s="220">
        <f>IF(N319="nulová",J319,0)</f>
        <v>0</v>
      </c>
      <c r="BJ319" s="16" t="s">
        <v>21</v>
      </c>
      <c r="BK319" s="220">
        <f>ROUND(I319*H319,2)</f>
        <v>0</v>
      </c>
      <c r="BL319" s="16" t="s">
        <v>260</v>
      </c>
      <c r="BM319" s="219" t="s">
        <v>2174</v>
      </c>
    </row>
    <row r="320" s="13" customFormat="1">
      <c r="A320" s="13"/>
      <c r="B320" s="226"/>
      <c r="C320" s="227"/>
      <c r="D320" s="228" t="s">
        <v>161</v>
      </c>
      <c r="E320" s="229" t="s">
        <v>41</v>
      </c>
      <c r="F320" s="230" t="s">
        <v>90</v>
      </c>
      <c r="G320" s="227"/>
      <c r="H320" s="231">
        <v>2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7" t="s">
        <v>161</v>
      </c>
      <c r="AU320" s="237" t="s">
        <v>90</v>
      </c>
      <c r="AV320" s="13" t="s">
        <v>90</v>
      </c>
      <c r="AW320" s="13" t="s">
        <v>42</v>
      </c>
      <c r="AX320" s="13" t="s">
        <v>81</v>
      </c>
      <c r="AY320" s="237" t="s">
        <v>150</v>
      </c>
    </row>
    <row r="321" s="14" customFormat="1">
      <c r="A321" s="14"/>
      <c r="B321" s="238"/>
      <c r="C321" s="239"/>
      <c r="D321" s="228" t="s">
        <v>161</v>
      </c>
      <c r="E321" s="240" t="s">
        <v>41</v>
      </c>
      <c r="F321" s="241" t="s">
        <v>167</v>
      </c>
      <c r="G321" s="239"/>
      <c r="H321" s="242">
        <v>2</v>
      </c>
      <c r="I321" s="243"/>
      <c r="J321" s="239"/>
      <c r="K321" s="239"/>
      <c r="L321" s="244"/>
      <c r="M321" s="245"/>
      <c r="N321" s="246"/>
      <c r="O321" s="246"/>
      <c r="P321" s="246"/>
      <c r="Q321" s="246"/>
      <c r="R321" s="246"/>
      <c r="S321" s="246"/>
      <c r="T321" s="247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8" t="s">
        <v>161</v>
      </c>
      <c r="AU321" s="248" t="s">
        <v>90</v>
      </c>
      <c r="AV321" s="14" t="s">
        <v>157</v>
      </c>
      <c r="AW321" s="14" t="s">
        <v>42</v>
      </c>
      <c r="AX321" s="14" t="s">
        <v>21</v>
      </c>
      <c r="AY321" s="248" t="s">
        <v>150</v>
      </c>
    </row>
    <row r="322" s="2" customFormat="1" ht="16.5" customHeight="1">
      <c r="A322" s="38"/>
      <c r="B322" s="39"/>
      <c r="C322" s="207" t="s">
        <v>612</v>
      </c>
      <c r="D322" s="207" t="s">
        <v>153</v>
      </c>
      <c r="E322" s="208" t="s">
        <v>2175</v>
      </c>
      <c r="F322" s="209" t="s">
        <v>2176</v>
      </c>
      <c r="G322" s="210" t="s">
        <v>1139</v>
      </c>
      <c r="H322" s="211">
        <v>9</v>
      </c>
      <c r="I322" s="212"/>
      <c r="J322" s="213">
        <f>ROUND(I322*H322,2)</f>
        <v>0</v>
      </c>
      <c r="K322" s="214"/>
      <c r="L322" s="44"/>
      <c r="M322" s="215" t="s">
        <v>41</v>
      </c>
      <c r="N322" s="216" t="s">
        <v>52</v>
      </c>
      <c r="O322" s="84"/>
      <c r="P322" s="217">
        <f>O322*H322</f>
        <v>0</v>
      </c>
      <c r="Q322" s="217">
        <v>0</v>
      </c>
      <c r="R322" s="217">
        <f>Q322*H322</f>
        <v>0</v>
      </c>
      <c r="S322" s="217">
        <v>0</v>
      </c>
      <c r="T322" s="21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19" t="s">
        <v>260</v>
      </c>
      <c r="AT322" s="219" t="s">
        <v>153</v>
      </c>
      <c r="AU322" s="219" t="s">
        <v>90</v>
      </c>
      <c r="AY322" s="16" t="s">
        <v>150</v>
      </c>
      <c r="BE322" s="220">
        <f>IF(N322="základní",J322,0)</f>
        <v>0</v>
      </c>
      <c r="BF322" s="220">
        <f>IF(N322="snížená",J322,0)</f>
        <v>0</v>
      </c>
      <c r="BG322" s="220">
        <f>IF(N322="zákl. přenesená",J322,0)</f>
        <v>0</v>
      </c>
      <c r="BH322" s="220">
        <f>IF(N322="sníž. přenesená",J322,0)</f>
        <v>0</v>
      </c>
      <c r="BI322" s="220">
        <f>IF(N322="nulová",J322,0)</f>
        <v>0</v>
      </c>
      <c r="BJ322" s="16" t="s">
        <v>21</v>
      </c>
      <c r="BK322" s="220">
        <f>ROUND(I322*H322,2)</f>
        <v>0</v>
      </c>
      <c r="BL322" s="16" t="s">
        <v>260</v>
      </c>
      <c r="BM322" s="219" t="s">
        <v>2177</v>
      </c>
    </row>
    <row r="323" s="13" customFormat="1">
      <c r="A323" s="13"/>
      <c r="B323" s="226"/>
      <c r="C323" s="227"/>
      <c r="D323" s="228" t="s">
        <v>161</v>
      </c>
      <c r="E323" s="229" t="s">
        <v>41</v>
      </c>
      <c r="F323" s="230" t="s">
        <v>151</v>
      </c>
      <c r="G323" s="227"/>
      <c r="H323" s="231">
        <v>9</v>
      </c>
      <c r="I323" s="232"/>
      <c r="J323" s="227"/>
      <c r="K323" s="227"/>
      <c r="L323" s="233"/>
      <c r="M323" s="234"/>
      <c r="N323" s="235"/>
      <c r="O323" s="235"/>
      <c r="P323" s="235"/>
      <c r="Q323" s="235"/>
      <c r="R323" s="235"/>
      <c r="S323" s="235"/>
      <c r="T323" s="23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7" t="s">
        <v>161</v>
      </c>
      <c r="AU323" s="237" t="s">
        <v>90</v>
      </c>
      <c r="AV323" s="13" t="s">
        <v>90</v>
      </c>
      <c r="AW323" s="13" t="s">
        <v>42</v>
      </c>
      <c r="AX323" s="13" t="s">
        <v>81</v>
      </c>
      <c r="AY323" s="237" t="s">
        <v>150</v>
      </c>
    </row>
    <row r="324" s="14" customFormat="1">
      <c r="A324" s="14"/>
      <c r="B324" s="238"/>
      <c r="C324" s="239"/>
      <c r="D324" s="228" t="s">
        <v>161</v>
      </c>
      <c r="E324" s="240" t="s">
        <v>41</v>
      </c>
      <c r="F324" s="241" t="s">
        <v>167</v>
      </c>
      <c r="G324" s="239"/>
      <c r="H324" s="242">
        <v>9</v>
      </c>
      <c r="I324" s="243"/>
      <c r="J324" s="239"/>
      <c r="K324" s="239"/>
      <c r="L324" s="244"/>
      <c r="M324" s="245"/>
      <c r="N324" s="246"/>
      <c r="O324" s="246"/>
      <c r="P324" s="246"/>
      <c r="Q324" s="246"/>
      <c r="R324" s="246"/>
      <c r="S324" s="246"/>
      <c r="T324" s="247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8" t="s">
        <v>161</v>
      </c>
      <c r="AU324" s="248" t="s">
        <v>90</v>
      </c>
      <c r="AV324" s="14" t="s">
        <v>157</v>
      </c>
      <c r="AW324" s="14" t="s">
        <v>42</v>
      </c>
      <c r="AX324" s="14" t="s">
        <v>21</v>
      </c>
      <c r="AY324" s="248" t="s">
        <v>150</v>
      </c>
    </row>
    <row r="325" s="2" customFormat="1" ht="16.5" customHeight="1">
      <c r="A325" s="38"/>
      <c r="B325" s="39"/>
      <c r="C325" s="207" t="s">
        <v>618</v>
      </c>
      <c r="D325" s="207" t="s">
        <v>153</v>
      </c>
      <c r="E325" s="208" t="s">
        <v>2178</v>
      </c>
      <c r="F325" s="209" t="s">
        <v>2179</v>
      </c>
      <c r="G325" s="210" t="s">
        <v>1139</v>
      </c>
      <c r="H325" s="211">
        <v>9</v>
      </c>
      <c r="I325" s="212"/>
      <c r="J325" s="213">
        <f>ROUND(I325*H325,2)</f>
        <v>0</v>
      </c>
      <c r="K325" s="214"/>
      <c r="L325" s="44"/>
      <c r="M325" s="215" t="s">
        <v>41</v>
      </c>
      <c r="N325" s="216" t="s">
        <v>52</v>
      </c>
      <c r="O325" s="84"/>
      <c r="P325" s="217">
        <f>O325*H325</f>
        <v>0</v>
      </c>
      <c r="Q325" s="217">
        <v>0</v>
      </c>
      <c r="R325" s="217">
        <f>Q325*H325</f>
        <v>0</v>
      </c>
      <c r="S325" s="217">
        <v>0</v>
      </c>
      <c r="T325" s="218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19" t="s">
        <v>260</v>
      </c>
      <c r="AT325" s="219" t="s">
        <v>153</v>
      </c>
      <c r="AU325" s="219" t="s">
        <v>90</v>
      </c>
      <c r="AY325" s="16" t="s">
        <v>150</v>
      </c>
      <c r="BE325" s="220">
        <f>IF(N325="základní",J325,0)</f>
        <v>0</v>
      </c>
      <c r="BF325" s="220">
        <f>IF(N325="snížená",J325,0)</f>
        <v>0</v>
      </c>
      <c r="BG325" s="220">
        <f>IF(N325="zákl. přenesená",J325,0)</f>
        <v>0</v>
      </c>
      <c r="BH325" s="220">
        <f>IF(N325="sníž. přenesená",J325,0)</f>
        <v>0</v>
      </c>
      <c r="BI325" s="220">
        <f>IF(N325="nulová",J325,0)</f>
        <v>0</v>
      </c>
      <c r="BJ325" s="16" t="s">
        <v>21</v>
      </c>
      <c r="BK325" s="220">
        <f>ROUND(I325*H325,2)</f>
        <v>0</v>
      </c>
      <c r="BL325" s="16" t="s">
        <v>260</v>
      </c>
      <c r="BM325" s="219" t="s">
        <v>2180</v>
      </c>
    </row>
    <row r="326" s="13" customFormat="1">
      <c r="A326" s="13"/>
      <c r="B326" s="226"/>
      <c r="C326" s="227"/>
      <c r="D326" s="228" t="s">
        <v>161</v>
      </c>
      <c r="E326" s="229" t="s">
        <v>41</v>
      </c>
      <c r="F326" s="230" t="s">
        <v>151</v>
      </c>
      <c r="G326" s="227"/>
      <c r="H326" s="231">
        <v>9</v>
      </c>
      <c r="I326" s="232"/>
      <c r="J326" s="227"/>
      <c r="K326" s="227"/>
      <c r="L326" s="233"/>
      <c r="M326" s="234"/>
      <c r="N326" s="235"/>
      <c r="O326" s="235"/>
      <c r="P326" s="235"/>
      <c r="Q326" s="235"/>
      <c r="R326" s="235"/>
      <c r="S326" s="235"/>
      <c r="T326" s="23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7" t="s">
        <v>161</v>
      </c>
      <c r="AU326" s="237" t="s">
        <v>90</v>
      </c>
      <c r="AV326" s="13" t="s">
        <v>90</v>
      </c>
      <c r="AW326" s="13" t="s">
        <v>42</v>
      </c>
      <c r="AX326" s="13" t="s">
        <v>81</v>
      </c>
      <c r="AY326" s="237" t="s">
        <v>150</v>
      </c>
    </row>
    <row r="327" s="14" customFormat="1">
      <c r="A327" s="14"/>
      <c r="B327" s="238"/>
      <c r="C327" s="239"/>
      <c r="D327" s="228" t="s">
        <v>161</v>
      </c>
      <c r="E327" s="240" t="s">
        <v>41</v>
      </c>
      <c r="F327" s="241" t="s">
        <v>167</v>
      </c>
      <c r="G327" s="239"/>
      <c r="H327" s="242">
        <v>9</v>
      </c>
      <c r="I327" s="243"/>
      <c r="J327" s="239"/>
      <c r="K327" s="239"/>
      <c r="L327" s="244"/>
      <c r="M327" s="245"/>
      <c r="N327" s="246"/>
      <c r="O327" s="246"/>
      <c r="P327" s="246"/>
      <c r="Q327" s="246"/>
      <c r="R327" s="246"/>
      <c r="S327" s="246"/>
      <c r="T327" s="247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8" t="s">
        <v>161</v>
      </c>
      <c r="AU327" s="248" t="s">
        <v>90</v>
      </c>
      <c r="AV327" s="14" t="s">
        <v>157</v>
      </c>
      <c r="AW327" s="14" t="s">
        <v>42</v>
      </c>
      <c r="AX327" s="14" t="s">
        <v>21</v>
      </c>
      <c r="AY327" s="248" t="s">
        <v>150</v>
      </c>
    </row>
    <row r="328" s="2" customFormat="1" ht="24.15" customHeight="1">
      <c r="A328" s="38"/>
      <c r="B328" s="39"/>
      <c r="C328" s="207" t="s">
        <v>631</v>
      </c>
      <c r="D328" s="207" t="s">
        <v>153</v>
      </c>
      <c r="E328" s="208" t="s">
        <v>2181</v>
      </c>
      <c r="F328" s="209" t="s">
        <v>2182</v>
      </c>
      <c r="G328" s="210" t="s">
        <v>1139</v>
      </c>
      <c r="H328" s="211">
        <v>7</v>
      </c>
      <c r="I328" s="212"/>
      <c r="J328" s="213">
        <f>ROUND(I328*H328,2)</f>
        <v>0</v>
      </c>
      <c r="K328" s="214"/>
      <c r="L328" s="44"/>
      <c r="M328" s="215" t="s">
        <v>41</v>
      </c>
      <c r="N328" s="216" t="s">
        <v>52</v>
      </c>
      <c r="O328" s="84"/>
      <c r="P328" s="217">
        <f>O328*H328</f>
        <v>0</v>
      </c>
      <c r="Q328" s="217">
        <v>0</v>
      </c>
      <c r="R328" s="217">
        <f>Q328*H328</f>
        <v>0</v>
      </c>
      <c r="S328" s="217">
        <v>0</v>
      </c>
      <c r="T328" s="21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9" t="s">
        <v>260</v>
      </c>
      <c r="AT328" s="219" t="s">
        <v>153</v>
      </c>
      <c r="AU328" s="219" t="s">
        <v>90</v>
      </c>
      <c r="AY328" s="16" t="s">
        <v>150</v>
      </c>
      <c r="BE328" s="220">
        <f>IF(N328="základní",J328,0)</f>
        <v>0</v>
      </c>
      <c r="BF328" s="220">
        <f>IF(N328="snížená",J328,0)</f>
        <v>0</v>
      </c>
      <c r="BG328" s="220">
        <f>IF(N328="zákl. přenesená",J328,0)</f>
        <v>0</v>
      </c>
      <c r="BH328" s="220">
        <f>IF(N328="sníž. přenesená",J328,0)</f>
        <v>0</v>
      </c>
      <c r="BI328" s="220">
        <f>IF(N328="nulová",J328,0)</f>
        <v>0</v>
      </c>
      <c r="BJ328" s="16" t="s">
        <v>21</v>
      </c>
      <c r="BK328" s="220">
        <f>ROUND(I328*H328,2)</f>
        <v>0</v>
      </c>
      <c r="BL328" s="16" t="s">
        <v>260</v>
      </c>
      <c r="BM328" s="219" t="s">
        <v>2183</v>
      </c>
    </row>
    <row r="329" s="13" customFormat="1">
      <c r="A329" s="13"/>
      <c r="B329" s="226"/>
      <c r="C329" s="227"/>
      <c r="D329" s="228" t="s">
        <v>161</v>
      </c>
      <c r="E329" s="229" t="s">
        <v>41</v>
      </c>
      <c r="F329" s="230" t="s">
        <v>205</v>
      </c>
      <c r="G329" s="227"/>
      <c r="H329" s="231">
        <v>7</v>
      </c>
      <c r="I329" s="232"/>
      <c r="J329" s="227"/>
      <c r="K329" s="227"/>
      <c r="L329" s="233"/>
      <c r="M329" s="234"/>
      <c r="N329" s="235"/>
      <c r="O329" s="235"/>
      <c r="P329" s="235"/>
      <c r="Q329" s="235"/>
      <c r="R329" s="235"/>
      <c r="S329" s="235"/>
      <c r="T329" s="23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7" t="s">
        <v>161</v>
      </c>
      <c r="AU329" s="237" t="s">
        <v>90</v>
      </c>
      <c r="AV329" s="13" t="s">
        <v>90</v>
      </c>
      <c r="AW329" s="13" t="s">
        <v>42</v>
      </c>
      <c r="AX329" s="13" t="s">
        <v>81</v>
      </c>
      <c r="AY329" s="237" t="s">
        <v>150</v>
      </c>
    </row>
    <row r="330" s="14" customFormat="1">
      <c r="A330" s="14"/>
      <c r="B330" s="238"/>
      <c r="C330" s="239"/>
      <c r="D330" s="228" t="s">
        <v>161</v>
      </c>
      <c r="E330" s="240" t="s">
        <v>41</v>
      </c>
      <c r="F330" s="241" t="s">
        <v>167</v>
      </c>
      <c r="G330" s="239"/>
      <c r="H330" s="242">
        <v>7</v>
      </c>
      <c r="I330" s="243"/>
      <c r="J330" s="239"/>
      <c r="K330" s="239"/>
      <c r="L330" s="244"/>
      <c r="M330" s="245"/>
      <c r="N330" s="246"/>
      <c r="O330" s="246"/>
      <c r="P330" s="246"/>
      <c r="Q330" s="246"/>
      <c r="R330" s="246"/>
      <c r="S330" s="246"/>
      <c r="T330" s="247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8" t="s">
        <v>161</v>
      </c>
      <c r="AU330" s="248" t="s">
        <v>90</v>
      </c>
      <c r="AV330" s="14" t="s">
        <v>157</v>
      </c>
      <c r="AW330" s="14" t="s">
        <v>42</v>
      </c>
      <c r="AX330" s="14" t="s">
        <v>21</v>
      </c>
      <c r="AY330" s="248" t="s">
        <v>150</v>
      </c>
    </row>
    <row r="331" s="2" customFormat="1" ht="24.15" customHeight="1">
      <c r="A331" s="38"/>
      <c r="B331" s="39"/>
      <c r="C331" s="207" t="s">
        <v>640</v>
      </c>
      <c r="D331" s="207" t="s">
        <v>153</v>
      </c>
      <c r="E331" s="208" t="s">
        <v>2184</v>
      </c>
      <c r="F331" s="209" t="s">
        <v>2185</v>
      </c>
      <c r="G331" s="210" t="s">
        <v>1139</v>
      </c>
      <c r="H331" s="211">
        <v>9</v>
      </c>
      <c r="I331" s="212"/>
      <c r="J331" s="213">
        <f>ROUND(I331*H331,2)</f>
        <v>0</v>
      </c>
      <c r="K331" s="214"/>
      <c r="L331" s="44"/>
      <c r="M331" s="215" t="s">
        <v>41</v>
      </c>
      <c r="N331" s="216" t="s">
        <v>52</v>
      </c>
      <c r="O331" s="84"/>
      <c r="P331" s="217">
        <f>O331*H331</f>
        <v>0</v>
      </c>
      <c r="Q331" s="217">
        <v>0.00051999999999999995</v>
      </c>
      <c r="R331" s="217">
        <f>Q331*H331</f>
        <v>0.0046799999999999993</v>
      </c>
      <c r="S331" s="217">
        <v>0</v>
      </c>
      <c r="T331" s="21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19" t="s">
        <v>260</v>
      </c>
      <c r="AT331" s="219" t="s">
        <v>153</v>
      </c>
      <c r="AU331" s="219" t="s">
        <v>90</v>
      </c>
      <c r="AY331" s="16" t="s">
        <v>150</v>
      </c>
      <c r="BE331" s="220">
        <f>IF(N331="základní",J331,0)</f>
        <v>0</v>
      </c>
      <c r="BF331" s="220">
        <f>IF(N331="snížená",J331,0)</f>
        <v>0</v>
      </c>
      <c r="BG331" s="220">
        <f>IF(N331="zákl. přenesená",J331,0)</f>
        <v>0</v>
      </c>
      <c r="BH331" s="220">
        <f>IF(N331="sníž. přenesená",J331,0)</f>
        <v>0</v>
      </c>
      <c r="BI331" s="220">
        <f>IF(N331="nulová",J331,0)</f>
        <v>0</v>
      </c>
      <c r="BJ331" s="16" t="s">
        <v>21</v>
      </c>
      <c r="BK331" s="220">
        <f>ROUND(I331*H331,2)</f>
        <v>0</v>
      </c>
      <c r="BL331" s="16" t="s">
        <v>260</v>
      </c>
      <c r="BM331" s="219" t="s">
        <v>2186</v>
      </c>
    </row>
    <row r="332" s="2" customFormat="1">
      <c r="A332" s="38"/>
      <c r="B332" s="39"/>
      <c r="C332" s="40"/>
      <c r="D332" s="221" t="s">
        <v>159</v>
      </c>
      <c r="E332" s="40"/>
      <c r="F332" s="222" t="s">
        <v>2187</v>
      </c>
      <c r="G332" s="40"/>
      <c r="H332" s="40"/>
      <c r="I332" s="223"/>
      <c r="J332" s="40"/>
      <c r="K332" s="40"/>
      <c r="L332" s="44"/>
      <c r="M332" s="224"/>
      <c r="N332" s="225"/>
      <c r="O332" s="84"/>
      <c r="P332" s="84"/>
      <c r="Q332" s="84"/>
      <c r="R332" s="84"/>
      <c r="S332" s="84"/>
      <c r="T332" s="85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6" t="s">
        <v>159</v>
      </c>
      <c r="AU332" s="16" t="s">
        <v>90</v>
      </c>
    </row>
    <row r="333" s="13" customFormat="1">
      <c r="A333" s="13"/>
      <c r="B333" s="226"/>
      <c r="C333" s="227"/>
      <c r="D333" s="228" t="s">
        <v>161</v>
      </c>
      <c r="E333" s="229" t="s">
        <v>41</v>
      </c>
      <c r="F333" s="230" t="s">
        <v>151</v>
      </c>
      <c r="G333" s="227"/>
      <c r="H333" s="231">
        <v>9</v>
      </c>
      <c r="I333" s="232"/>
      <c r="J333" s="227"/>
      <c r="K333" s="227"/>
      <c r="L333" s="233"/>
      <c r="M333" s="234"/>
      <c r="N333" s="235"/>
      <c r="O333" s="235"/>
      <c r="P333" s="235"/>
      <c r="Q333" s="235"/>
      <c r="R333" s="235"/>
      <c r="S333" s="235"/>
      <c r="T333" s="23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7" t="s">
        <v>161</v>
      </c>
      <c r="AU333" s="237" t="s">
        <v>90</v>
      </c>
      <c r="AV333" s="13" t="s">
        <v>90</v>
      </c>
      <c r="AW333" s="13" t="s">
        <v>42</v>
      </c>
      <c r="AX333" s="13" t="s">
        <v>81</v>
      </c>
      <c r="AY333" s="237" t="s">
        <v>150</v>
      </c>
    </row>
    <row r="334" s="14" customFormat="1">
      <c r="A334" s="14"/>
      <c r="B334" s="238"/>
      <c r="C334" s="239"/>
      <c r="D334" s="228" t="s">
        <v>161</v>
      </c>
      <c r="E334" s="240" t="s">
        <v>41</v>
      </c>
      <c r="F334" s="241" t="s">
        <v>167</v>
      </c>
      <c r="G334" s="239"/>
      <c r="H334" s="242">
        <v>9</v>
      </c>
      <c r="I334" s="243"/>
      <c r="J334" s="239"/>
      <c r="K334" s="239"/>
      <c r="L334" s="244"/>
      <c r="M334" s="245"/>
      <c r="N334" s="246"/>
      <c r="O334" s="246"/>
      <c r="P334" s="246"/>
      <c r="Q334" s="246"/>
      <c r="R334" s="246"/>
      <c r="S334" s="246"/>
      <c r="T334" s="247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8" t="s">
        <v>161</v>
      </c>
      <c r="AU334" s="248" t="s">
        <v>90</v>
      </c>
      <c r="AV334" s="14" t="s">
        <v>157</v>
      </c>
      <c r="AW334" s="14" t="s">
        <v>42</v>
      </c>
      <c r="AX334" s="14" t="s">
        <v>21</v>
      </c>
      <c r="AY334" s="248" t="s">
        <v>150</v>
      </c>
    </row>
    <row r="335" s="2" customFormat="1" ht="24.15" customHeight="1">
      <c r="A335" s="38"/>
      <c r="B335" s="39"/>
      <c r="C335" s="207" t="s">
        <v>653</v>
      </c>
      <c r="D335" s="207" t="s">
        <v>153</v>
      </c>
      <c r="E335" s="208" t="s">
        <v>2188</v>
      </c>
      <c r="F335" s="209" t="s">
        <v>2189</v>
      </c>
      <c r="G335" s="210" t="s">
        <v>1139</v>
      </c>
      <c r="H335" s="211">
        <v>1</v>
      </c>
      <c r="I335" s="212"/>
      <c r="J335" s="213">
        <f>ROUND(I335*H335,2)</f>
        <v>0</v>
      </c>
      <c r="K335" s="214"/>
      <c r="L335" s="44"/>
      <c r="M335" s="215" t="s">
        <v>41</v>
      </c>
      <c r="N335" s="216" t="s">
        <v>52</v>
      </c>
      <c r="O335" s="84"/>
      <c r="P335" s="217">
        <f>O335*H335</f>
        <v>0</v>
      </c>
      <c r="Q335" s="217">
        <v>0</v>
      </c>
      <c r="R335" s="217">
        <f>Q335*H335</f>
        <v>0</v>
      </c>
      <c r="S335" s="217">
        <v>0</v>
      </c>
      <c r="T335" s="218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19" t="s">
        <v>260</v>
      </c>
      <c r="AT335" s="219" t="s">
        <v>153</v>
      </c>
      <c r="AU335" s="219" t="s">
        <v>90</v>
      </c>
      <c r="AY335" s="16" t="s">
        <v>150</v>
      </c>
      <c r="BE335" s="220">
        <f>IF(N335="základní",J335,0)</f>
        <v>0</v>
      </c>
      <c r="BF335" s="220">
        <f>IF(N335="snížená",J335,0)</f>
        <v>0</v>
      </c>
      <c r="BG335" s="220">
        <f>IF(N335="zákl. přenesená",J335,0)</f>
        <v>0</v>
      </c>
      <c r="BH335" s="220">
        <f>IF(N335="sníž. přenesená",J335,0)</f>
        <v>0</v>
      </c>
      <c r="BI335" s="220">
        <f>IF(N335="nulová",J335,0)</f>
        <v>0</v>
      </c>
      <c r="BJ335" s="16" t="s">
        <v>21</v>
      </c>
      <c r="BK335" s="220">
        <f>ROUND(I335*H335,2)</f>
        <v>0</v>
      </c>
      <c r="BL335" s="16" t="s">
        <v>260</v>
      </c>
      <c r="BM335" s="219" t="s">
        <v>2190</v>
      </c>
    </row>
    <row r="336" s="13" customFormat="1">
      <c r="A336" s="13"/>
      <c r="B336" s="226"/>
      <c r="C336" s="227"/>
      <c r="D336" s="228" t="s">
        <v>161</v>
      </c>
      <c r="E336" s="229" t="s">
        <v>41</v>
      </c>
      <c r="F336" s="230" t="s">
        <v>21</v>
      </c>
      <c r="G336" s="227"/>
      <c r="H336" s="231">
        <v>1</v>
      </c>
      <c r="I336" s="232"/>
      <c r="J336" s="227"/>
      <c r="K336" s="227"/>
      <c r="L336" s="233"/>
      <c r="M336" s="234"/>
      <c r="N336" s="235"/>
      <c r="O336" s="235"/>
      <c r="P336" s="235"/>
      <c r="Q336" s="235"/>
      <c r="R336" s="235"/>
      <c r="S336" s="235"/>
      <c r="T336" s="23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7" t="s">
        <v>161</v>
      </c>
      <c r="AU336" s="237" t="s">
        <v>90</v>
      </c>
      <c r="AV336" s="13" t="s">
        <v>90</v>
      </c>
      <c r="AW336" s="13" t="s">
        <v>42</v>
      </c>
      <c r="AX336" s="13" t="s">
        <v>81</v>
      </c>
      <c r="AY336" s="237" t="s">
        <v>150</v>
      </c>
    </row>
    <row r="337" s="14" customFormat="1">
      <c r="A337" s="14"/>
      <c r="B337" s="238"/>
      <c r="C337" s="239"/>
      <c r="D337" s="228" t="s">
        <v>161</v>
      </c>
      <c r="E337" s="240" t="s">
        <v>41</v>
      </c>
      <c r="F337" s="241" t="s">
        <v>167</v>
      </c>
      <c r="G337" s="239"/>
      <c r="H337" s="242">
        <v>1</v>
      </c>
      <c r="I337" s="243"/>
      <c r="J337" s="239"/>
      <c r="K337" s="239"/>
      <c r="L337" s="244"/>
      <c r="M337" s="245"/>
      <c r="N337" s="246"/>
      <c r="O337" s="246"/>
      <c r="P337" s="246"/>
      <c r="Q337" s="246"/>
      <c r="R337" s="246"/>
      <c r="S337" s="246"/>
      <c r="T337" s="247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8" t="s">
        <v>161</v>
      </c>
      <c r="AU337" s="248" t="s">
        <v>90</v>
      </c>
      <c r="AV337" s="14" t="s">
        <v>157</v>
      </c>
      <c r="AW337" s="14" t="s">
        <v>42</v>
      </c>
      <c r="AX337" s="14" t="s">
        <v>21</v>
      </c>
      <c r="AY337" s="248" t="s">
        <v>150</v>
      </c>
    </row>
    <row r="338" s="2" customFormat="1" ht="24.15" customHeight="1">
      <c r="A338" s="38"/>
      <c r="B338" s="39"/>
      <c r="C338" s="207" t="s">
        <v>658</v>
      </c>
      <c r="D338" s="207" t="s">
        <v>153</v>
      </c>
      <c r="E338" s="208" t="s">
        <v>2191</v>
      </c>
      <c r="F338" s="209" t="s">
        <v>2192</v>
      </c>
      <c r="G338" s="210" t="s">
        <v>1139</v>
      </c>
      <c r="H338" s="211">
        <v>3</v>
      </c>
      <c r="I338" s="212"/>
      <c r="J338" s="213">
        <f>ROUND(I338*H338,2)</f>
        <v>0</v>
      </c>
      <c r="K338" s="214"/>
      <c r="L338" s="44"/>
      <c r="M338" s="215" t="s">
        <v>41</v>
      </c>
      <c r="N338" s="216" t="s">
        <v>52</v>
      </c>
      <c r="O338" s="84"/>
      <c r="P338" s="217">
        <f>O338*H338</f>
        <v>0</v>
      </c>
      <c r="Q338" s="217">
        <v>0</v>
      </c>
      <c r="R338" s="217">
        <f>Q338*H338</f>
        <v>0</v>
      </c>
      <c r="S338" s="217">
        <v>0</v>
      </c>
      <c r="T338" s="218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19" t="s">
        <v>260</v>
      </c>
      <c r="AT338" s="219" t="s">
        <v>153</v>
      </c>
      <c r="AU338" s="219" t="s">
        <v>90</v>
      </c>
      <c r="AY338" s="16" t="s">
        <v>150</v>
      </c>
      <c r="BE338" s="220">
        <f>IF(N338="základní",J338,0)</f>
        <v>0</v>
      </c>
      <c r="BF338" s="220">
        <f>IF(N338="snížená",J338,0)</f>
        <v>0</v>
      </c>
      <c r="BG338" s="220">
        <f>IF(N338="zákl. přenesená",J338,0)</f>
        <v>0</v>
      </c>
      <c r="BH338" s="220">
        <f>IF(N338="sníž. přenesená",J338,0)</f>
        <v>0</v>
      </c>
      <c r="BI338" s="220">
        <f>IF(N338="nulová",J338,0)</f>
        <v>0</v>
      </c>
      <c r="BJ338" s="16" t="s">
        <v>21</v>
      </c>
      <c r="BK338" s="220">
        <f>ROUND(I338*H338,2)</f>
        <v>0</v>
      </c>
      <c r="BL338" s="16" t="s">
        <v>260</v>
      </c>
      <c r="BM338" s="219" t="s">
        <v>2193</v>
      </c>
    </row>
    <row r="339" s="13" customFormat="1">
      <c r="A339" s="13"/>
      <c r="B339" s="226"/>
      <c r="C339" s="227"/>
      <c r="D339" s="228" t="s">
        <v>161</v>
      </c>
      <c r="E339" s="229" t="s">
        <v>41</v>
      </c>
      <c r="F339" s="230" t="s">
        <v>174</v>
      </c>
      <c r="G339" s="227"/>
      <c r="H339" s="231">
        <v>3</v>
      </c>
      <c r="I339" s="232"/>
      <c r="J339" s="227"/>
      <c r="K339" s="227"/>
      <c r="L339" s="233"/>
      <c r="M339" s="234"/>
      <c r="N339" s="235"/>
      <c r="O339" s="235"/>
      <c r="P339" s="235"/>
      <c r="Q339" s="235"/>
      <c r="R339" s="235"/>
      <c r="S339" s="235"/>
      <c r="T339" s="23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7" t="s">
        <v>161</v>
      </c>
      <c r="AU339" s="237" t="s">
        <v>90</v>
      </c>
      <c r="AV339" s="13" t="s">
        <v>90</v>
      </c>
      <c r="AW339" s="13" t="s">
        <v>42</v>
      </c>
      <c r="AX339" s="13" t="s">
        <v>81</v>
      </c>
      <c r="AY339" s="237" t="s">
        <v>150</v>
      </c>
    </row>
    <row r="340" s="14" customFormat="1">
      <c r="A340" s="14"/>
      <c r="B340" s="238"/>
      <c r="C340" s="239"/>
      <c r="D340" s="228" t="s">
        <v>161</v>
      </c>
      <c r="E340" s="240" t="s">
        <v>41</v>
      </c>
      <c r="F340" s="241" t="s">
        <v>167</v>
      </c>
      <c r="G340" s="239"/>
      <c r="H340" s="242">
        <v>3</v>
      </c>
      <c r="I340" s="243"/>
      <c r="J340" s="239"/>
      <c r="K340" s="239"/>
      <c r="L340" s="244"/>
      <c r="M340" s="245"/>
      <c r="N340" s="246"/>
      <c r="O340" s="246"/>
      <c r="P340" s="246"/>
      <c r="Q340" s="246"/>
      <c r="R340" s="246"/>
      <c r="S340" s="246"/>
      <c r="T340" s="247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8" t="s">
        <v>161</v>
      </c>
      <c r="AU340" s="248" t="s">
        <v>90</v>
      </c>
      <c r="AV340" s="14" t="s">
        <v>157</v>
      </c>
      <c r="AW340" s="14" t="s">
        <v>42</v>
      </c>
      <c r="AX340" s="14" t="s">
        <v>21</v>
      </c>
      <c r="AY340" s="248" t="s">
        <v>150</v>
      </c>
    </row>
    <row r="341" s="2" customFormat="1" ht="24.15" customHeight="1">
      <c r="A341" s="38"/>
      <c r="B341" s="39"/>
      <c r="C341" s="207" t="s">
        <v>664</v>
      </c>
      <c r="D341" s="207" t="s">
        <v>153</v>
      </c>
      <c r="E341" s="208" t="s">
        <v>2194</v>
      </c>
      <c r="F341" s="209" t="s">
        <v>2195</v>
      </c>
      <c r="G341" s="210" t="s">
        <v>1139</v>
      </c>
      <c r="H341" s="211">
        <v>1</v>
      </c>
      <c r="I341" s="212"/>
      <c r="J341" s="213">
        <f>ROUND(I341*H341,2)</f>
        <v>0</v>
      </c>
      <c r="K341" s="214"/>
      <c r="L341" s="44"/>
      <c r="M341" s="215" t="s">
        <v>41</v>
      </c>
      <c r="N341" s="216" t="s">
        <v>52</v>
      </c>
      <c r="O341" s="84"/>
      <c r="P341" s="217">
        <f>O341*H341</f>
        <v>0</v>
      </c>
      <c r="Q341" s="217">
        <v>0</v>
      </c>
      <c r="R341" s="217">
        <f>Q341*H341</f>
        <v>0</v>
      </c>
      <c r="S341" s="217">
        <v>0</v>
      </c>
      <c r="T341" s="218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19" t="s">
        <v>260</v>
      </c>
      <c r="AT341" s="219" t="s">
        <v>153</v>
      </c>
      <c r="AU341" s="219" t="s">
        <v>90</v>
      </c>
      <c r="AY341" s="16" t="s">
        <v>150</v>
      </c>
      <c r="BE341" s="220">
        <f>IF(N341="základní",J341,0)</f>
        <v>0</v>
      </c>
      <c r="BF341" s="220">
        <f>IF(N341="snížená",J341,0)</f>
        <v>0</v>
      </c>
      <c r="BG341" s="220">
        <f>IF(N341="zákl. přenesená",J341,0)</f>
        <v>0</v>
      </c>
      <c r="BH341" s="220">
        <f>IF(N341="sníž. přenesená",J341,0)</f>
        <v>0</v>
      </c>
      <c r="BI341" s="220">
        <f>IF(N341="nulová",J341,0)</f>
        <v>0</v>
      </c>
      <c r="BJ341" s="16" t="s">
        <v>21</v>
      </c>
      <c r="BK341" s="220">
        <f>ROUND(I341*H341,2)</f>
        <v>0</v>
      </c>
      <c r="BL341" s="16" t="s">
        <v>260</v>
      </c>
      <c r="BM341" s="219" t="s">
        <v>2196</v>
      </c>
    </row>
    <row r="342" s="13" customFormat="1">
      <c r="A342" s="13"/>
      <c r="B342" s="226"/>
      <c r="C342" s="227"/>
      <c r="D342" s="228" t="s">
        <v>161</v>
      </c>
      <c r="E342" s="229" t="s">
        <v>41</v>
      </c>
      <c r="F342" s="230" t="s">
        <v>21</v>
      </c>
      <c r="G342" s="227"/>
      <c r="H342" s="231">
        <v>1</v>
      </c>
      <c r="I342" s="232"/>
      <c r="J342" s="227"/>
      <c r="K342" s="227"/>
      <c r="L342" s="233"/>
      <c r="M342" s="234"/>
      <c r="N342" s="235"/>
      <c r="O342" s="235"/>
      <c r="P342" s="235"/>
      <c r="Q342" s="235"/>
      <c r="R342" s="235"/>
      <c r="S342" s="235"/>
      <c r="T342" s="23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7" t="s">
        <v>161</v>
      </c>
      <c r="AU342" s="237" t="s">
        <v>90</v>
      </c>
      <c r="AV342" s="13" t="s">
        <v>90</v>
      </c>
      <c r="AW342" s="13" t="s">
        <v>42</v>
      </c>
      <c r="AX342" s="13" t="s">
        <v>81</v>
      </c>
      <c r="AY342" s="237" t="s">
        <v>150</v>
      </c>
    </row>
    <row r="343" s="14" customFormat="1">
      <c r="A343" s="14"/>
      <c r="B343" s="238"/>
      <c r="C343" s="239"/>
      <c r="D343" s="228" t="s">
        <v>161</v>
      </c>
      <c r="E343" s="240" t="s">
        <v>41</v>
      </c>
      <c r="F343" s="241" t="s">
        <v>167</v>
      </c>
      <c r="G343" s="239"/>
      <c r="H343" s="242">
        <v>1</v>
      </c>
      <c r="I343" s="243"/>
      <c r="J343" s="239"/>
      <c r="K343" s="239"/>
      <c r="L343" s="244"/>
      <c r="M343" s="245"/>
      <c r="N343" s="246"/>
      <c r="O343" s="246"/>
      <c r="P343" s="246"/>
      <c r="Q343" s="246"/>
      <c r="R343" s="246"/>
      <c r="S343" s="246"/>
      <c r="T343" s="247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8" t="s">
        <v>161</v>
      </c>
      <c r="AU343" s="248" t="s">
        <v>90</v>
      </c>
      <c r="AV343" s="14" t="s">
        <v>157</v>
      </c>
      <c r="AW343" s="14" t="s">
        <v>42</v>
      </c>
      <c r="AX343" s="14" t="s">
        <v>21</v>
      </c>
      <c r="AY343" s="248" t="s">
        <v>150</v>
      </c>
    </row>
    <row r="344" s="2" customFormat="1" ht="16.5" customHeight="1">
      <c r="A344" s="38"/>
      <c r="B344" s="39"/>
      <c r="C344" s="207" t="s">
        <v>671</v>
      </c>
      <c r="D344" s="207" t="s">
        <v>153</v>
      </c>
      <c r="E344" s="208" t="s">
        <v>2197</v>
      </c>
      <c r="F344" s="209" t="s">
        <v>2198</v>
      </c>
      <c r="G344" s="210" t="s">
        <v>239</v>
      </c>
      <c r="H344" s="211">
        <v>4</v>
      </c>
      <c r="I344" s="212"/>
      <c r="J344" s="213">
        <f>ROUND(I344*H344,2)</f>
        <v>0</v>
      </c>
      <c r="K344" s="214"/>
      <c r="L344" s="44"/>
      <c r="M344" s="215" t="s">
        <v>41</v>
      </c>
      <c r="N344" s="216" t="s">
        <v>52</v>
      </c>
      <c r="O344" s="84"/>
      <c r="P344" s="217">
        <f>O344*H344</f>
        <v>0</v>
      </c>
      <c r="Q344" s="217">
        <v>0</v>
      </c>
      <c r="R344" s="217">
        <f>Q344*H344</f>
        <v>0</v>
      </c>
      <c r="S344" s="217">
        <v>0</v>
      </c>
      <c r="T344" s="218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19" t="s">
        <v>260</v>
      </c>
      <c r="AT344" s="219" t="s">
        <v>153</v>
      </c>
      <c r="AU344" s="219" t="s">
        <v>90</v>
      </c>
      <c r="AY344" s="16" t="s">
        <v>150</v>
      </c>
      <c r="BE344" s="220">
        <f>IF(N344="základní",J344,0)</f>
        <v>0</v>
      </c>
      <c r="BF344" s="220">
        <f>IF(N344="snížená",J344,0)</f>
        <v>0</v>
      </c>
      <c r="BG344" s="220">
        <f>IF(N344="zákl. přenesená",J344,0)</f>
        <v>0</v>
      </c>
      <c r="BH344" s="220">
        <f>IF(N344="sníž. přenesená",J344,0)</f>
        <v>0</v>
      </c>
      <c r="BI344" s="220">
        <f>IF(N344="nulová",J344,0)</f>
        <v>0</v>
      </c>
      <c r="BJ344" s="16" t="s">
        <v>21</v>
      </c>
      <c r="BK344" s="220">
        <f>ROUND(I344*H344,2)</f>
        <v>0</v>
      </c>
      <c r="BL344" s="16" t="s">
        <v>260</v>
      </c>
      <c r="BM344" s="219" t="s">
        <v>2199</v>
      </c>
    </row>
    <row r="345" s="13" customFormat="1">
      <c r="A345" s="13"/>
      <c r="B345" s="226"/>
      <c r="C345" s="227"/>
      <c r="D345" s="228" t="s">
        <v>161</v>
      </c>
      <c r="E345" s="229" t="s">
        <v>41</v>
      </c>
      <c r="F345" s="230" t="s">
        <v>157</v>
      </c>
      <c r="G345" s="227"/>
      <c r="H345" s="231">
        <v>4</v>
      </c>
      <c r="I345" s="232"/>
      <c r="J345" s="227"/>
      <c r="K345" s="227"/>
      <c r="L345" s="233"/>
      <c r="M345" s="234"/>
      <c r="N345" s="235"/>
      <c r="O345" s="235"/>
      <c r="P345" s="235"/>
      <c r="Q345" s="235"/>
      <c r="R345" s="235"/>
      <c r="S345" s="235"/>
      <c r="T345" s="23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7" t="s">
        <v>161</v>
      </c>
      <c r="AU345" s="237" t="s">
        <v>90</v>
      </c>
      <c r="AV345" s="13" t="s">
        <v>90</v>
      </c>
      <c r="AW345" s="13" t="s">
        <v>42</v>
      </c>
      <c r="AX345" s="13" t="s">
        <v>81</v>
      </c>
      <c r="AY345" s="237" t="s">
        <v>150</v>
      </c>
    </row>
    <row r="346" s="14" customFormat="1">
      <c r="A346" s="14"/>
      <c r="B346" s="238"/>
      <c r="C346" s="239"/>
      <c r="D346" s="228" t="s">
        <v>161</v>
      </c>
      <c r="E346" s="240" t="s">
        <v>41</v>
      </c>
      <c r="F346" s="241" t="s">
        <v>167</v>
      </c>
      <c r="G346" s="239"/>
      <c r="H346" s="242">
        <v>4</v>
      </c>
      <c r="I346" s="243"/>
      <c r="J346" s="239"/>
      <c r="K346" s="239"/>
      <c r="L346" s="244"/>
      <c r="M346" s="245"/>
      <c r="N346" s="246"/>
      <c r="O346" s="246"/>
      <c r="P346" s="246"/>
      <c r="Q346" s="246"/>
      <c r="R346" s="246"/>
      <c r="S346" s="246"/>
      <c r="T346" s="247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8" t="s">
        <v>161</v>
      </c>
      <c r="AU346" s="248" t="s">
        <v>90</v>
      </c>
      <c r="AV346" s="14" t="s">
        <v>157</v>
      </c>
      <c r="AW346" s="14" t="s">
        <v>42</v>
      </c>
      <c r="AX346" s="14" t="s">
        <v>21</v>
      </c>
      <c r="AY346" s="248" t="s">
        <v>150</v>
      </c>
    </row>
    <row r="347" s="2" customFormat="1" ht="16.5" customHeight="1">
      <c r="A347" s="38"/>
      <c r="B347" s="39"/>
      <c r="C347" s="207" t="s">
        <v>677</v>
      </c>
      <c r="D347" s="207" t="s">
        <v>153</v>
      </c>
      <c r="E347" s="208" t="s">
        <v>2200</v>
      </c>
      <c r="F347" s="209" t="s">
        <v>2201</v>
      </c>
      <c r="G347" s="210" t="s">
        <v>1139</v>
      </c>
      <c r="H347" s="211">
        <v>3</v>
      </c>
      <c r="I347" s="212"/>
      <c r="J347" s="213">
        <f>ROUND(I347*H347,2)</f>
        <v>0</v>
      </c>
      <c r="K347" s="214"/>
      <c r="L347" s="44"/>
      <c r="M347" s="215" t="s">
        <v>41</v>
      </c>
      <c r="N347" s="216" t="s">
        <v>52</v>
      </c>
      <c r="O347" s="84"/>
      <c r="P347" s="217">
        <f>O347*H347</f>
        <v>0</v>
      </c>
      <c r="Q347" s="217">
        <v>0</v>
      </c>
      <c r="R347" s="217">
        <f>Q347*H347</f>
        <v>0</v>
      </c>
      <c r="S347" s="217">
        <v>0</v>
      </c>
      <c r="T347" s="218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19" t="s">
        <v>260</v>
      </c>
      <c r="AT347" s="219" t="s">
        <v>153</v>
      </c>
      <c r="AU347" s="219" t="s">
        <v>90</v>
      </c>
      <c r="AY347" s="16" t="s">
        <v>150</v>
      </c>
      <c r="BE347" s="220">
        <f>IF(N347="základní",J347,0)</f>
        <v>0</v>
      </c>
      <c r="BF347" s="220">
        <f>IF(N347="snížená",J347,0)</f>
        <v>0</v>
      </c>
      <c r="BG347" s="220">
        <f>IF(N347="zákl. přenesená",J347,0)</f>
        <v>0</v>
      </c>
      <c r="BH347" s="220">
        <f>IF(N347="sníž. přenesená",J347,0)</f>
        <v>0</v>
      </c>
      <c r="BI347" s="220">
        <f>IF(N347="nulová",J347,0)</f>
        <v>0</v>
      </c>
      <c r="BJ347" s="16" t="s">
        <v>21</v>
      </c>
      <c r="BK347" s="220">
        <f>ROUND(I347*H347,2)</f>
        <v>0</v>
      </c>
      <c r="BL347" s="16" t="s">
        <v>260</v>
      </c>
      <c r="BM347" s="219" t="s">
        <v>2202</v>
      </c>
    </row>
    <row r="348" s="13" customFormat="1">
      <c r="A348" s="13"/>
      <c r="B348" s="226"/>
      <c r="C348" s="227"/>
      <c r="D348" s="228" t="s">
        <v>161</v>
      </c>
      <c r="E348" s="229" t="s">
        <v>41</v>
      </c>
      <c r="F348" s="230" t="s">
        <v>174</v>
      </c>
      <c r="G348" s="227"/>
      <c r="H348" s="231">
        <v>3</v>
      </c>
      <c r="I348" s="232"/>
      <c r="J348" s="227"/>
      <c r="K348" s="227"/>
      <c r="L348" s="233"/>
      <c r="M348" s="234"/>
      <c r="N348" s="235"/>
      <c r="O348" s="235"/>
      <c r="P348" s="235"/>
      <c r="Q348" s="235"/>
      <c r="R348" s="235"/>
      <c r="S348" s="235"/>
      <c r="T348" s="23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7" t="s">
        <v>161</v>
      </c>
      <c r="AU348" s="237" t="s">
        <v>90</v>
      </c>
      <c r="AV348" s="13" t="s">
        <v>90</v>
      </c>
      <c r="AW348" s="13" t="s">
        <v>42</v>
      </c>
      <c r="AX348" s="13" t="s">
        <v>81</v>
      </c>
      <c r="AY348" s="237" t="s">
        <v>150</v>
      </c>
    </row>
    <row r="349" s="14" customFormat="1">
      <c r="A349" s="14"/>
      <c r="B349" s="238"/>
      <c r="C349" s="239"/>
      <c r="D349" s="228" t="s">
        <v>161</v>
      </c>
      <c r="E349" s="240" t="s">
        <v>41</v>
      </c>
      <c r="F349" s="241" t="s">
        <v>167</v>
      </c>
      <c r="G349" s="239"/>
      <c r="H349" s="242">
        <v>3</v>
      </c>
      <c r="I349" s="243"/>
      <c r="J349" s="239"/>
      <c r="K349" s="239"/>
      <c r="L349" s="244"/>
      <c r="M349" s="245"/>
      <c r="N349" s="246"/>
      <c r="O349" s="246"/>
      <c r="P349" s="246"/>
      <c r="Q349" s="246"/>
      <c r="R349" s="246"/>
      <c r="S349" s="246"/>
      <c r="T349" s="247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8" t="s">
        <v>161</v>
      </c>
      <c r="AU349" s="248" t="s">
        <v>90</v>
      </c>
      <c r="AV349" s="14" t="s">
        <v>157</v>
      </c>
      <c r="AW349" s="14" t="s">
        <v>42</v>
      </c>
      <c r="AX349" s="14" t="s">
        <v>21</v>
      </c>
      <c r="AY349" s="248" t="s">
        <v>150</v>
      </c>
    </row>
    <row r="350" s="2" customFormat="1" ht="16.5" customHeight="1">
      <c r="A350" s="38"/>
      <c r="B350" s="39"/>
      <c r="C350" s="207" t="s">
        <v>682</v>
      </c>
      <c r="D350" s="207" t="s">
        <v>153</v>
      </c>
      <c r="E350" s="208" t="s">
        <v>2203</v>
      </c>
      <c r="F350" s="209" t="s">
        <v>2204</v>
      </c>
      <c r="G350" s="210" t="s">
        <v>1139</v>
      </c>
      <c r="H350" s="211">
        <v>1</v>
      </c>
      <c r="I350" s="212"/>
      <c r="J350" s="213">
        <f>ROUND(I350*H350,2)</f>
        <v>0</v>
      </c>
      <c r="K350" s="214"/>
      <c r="L350" s="44"/>
      <c r="M350" s="215" t="s">
        <v>41</v>
      </c>
      <c r="N350" s="216" t="s">
        <v>52</v>
      </c>
      <c r="O350" s="84"/>
      <c r="P350" s="217">
        <f>O350*H350</f>
        <v>0</v>
      </c>
      <c r="Q350" s="217">
        <v>0</v>
      </c>
      <c r="R350" s="217">
        <f>Q350*H350</f>
        <v>0</v>
      </c>
      <c r="S350" s="217">
        <v>0</v>
      </c>
      <c r="T350" s="218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19" t="s">
        <v>260</v>
      </c>
      <c r="AT350" s="219" t="s">
        <v>153</v>
      </c>
      <c r="AU350" s="219" t="s">
        <v>90</v>
      </c>
      <c r="AY350" s="16" t="s">
        <v>150</v>
      </c>
      <c r="BE350" s="220">
        <f>IF(N350="základní",J350,0)</f>
        <v>0</v>
      </c>
      <c r="BF350" s="220">
        <f>IF(N350="snížená",J350,0)</f>
        <v>0</v>
      </c>
      <c r="BG350" s="220">
        <f>IF(N350="zákl. přenesená",J350,0)</f>
        <v>0</v>
      </c>
      <c r="BH350" s="220">
        <f>IF(N350="sníž. přenesená",J350,0)</f>
        <v>0</v>
      </c>
      <c r="BI350" s="220">
        <f>IF(N350="nulová",J350,0)</f>
        <v>0</v>
      </c>
      <c r="BJ350" s="16" t="s">
        <v>21</v>
      </c>
      <c r="BK350" s="220">
        <f>ROUND(I350*H350,2)</f>
        <v>0</v>
      </c>
      <c r="BL350" s="16" t="s">
        <v>260</v>
      </c>
      <c r="BM350" s="219" t="s">
        <v>2205</v>
      </c>
    </row>
    <row r="351" s="13" customFormat="1">
      <c r="A351" s="13"/>
      <c r="B351" s="226"/>
      <c r="C351" s="227"/>
      <c r="D351" s="228" t="s">
        <v>161</v>
      </c>
      <c r="E351" s="229" t="s">
        <v>41</v>
      </c>
      <c r="F351" s="230" t="s">
        <v>21</v>
      </c>
      <c r="G351" s="227"/>
      <c r="H351" s="231">
        <v>1</v>
      </c>
      <c r="I351" s="232"/>
      <c r="J351" s="227"/>
      <c r="K351" s="227"/>
      <c r="L351" s="233"/>
      <c r="M351" s="234"/>
      <c r="N351" s="235"/>
      <c r="O351" s="235"/>
      <c r="P351" s="235"/>
      <c r="Q351" s="235"/>
      <c r="R351" s="235"/>
      <c r="S351" s="235"/>
      <c r="T351" s="23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7" t="s">
        <v>161</v>
      </c>
      <c r="AU351" s="237" t="s">
        <v>90</v>
      </c>
      <c r="AV351" s="13" t="s">
        <v>90</v>
      </c>
      <c r="AW351" s="13" t="s">
        <v>42</v>
      </c>
      <c r="AX351" s="13" t="s">
        <v>81</v>
      </c>
      <c r="AY351" s="237" t="s">
        <v>150</v>
      </c>
    </row>
    <row r="352" s="14" customFormat="1">
      <c r="A352" s="14"/>
      <c r="B352" s="238"/>
      <c r="C352" s="239"/>
      <c r="D352" s="228" t="s">
        <v>161</v>
      </c>
      <c r="E352" s="240" t="s">
        <v>41</v>
      </c>
      <c r="F352" s="241" t="s">
        <v>167</v>
      </c>
      <c r="G352" s="239"/>
      <c r="H352" s="242">
        <v>1</v>
      </c>
      <c r="I352" s="243"/>
      <c r="J352" s="239"/>
      <c r="K352" s="239"/>
      <c r="L352" s="244"/>
      <c r="M352" s="245"/>
      <c r="N352" s="246"/>
      <c r="O352" s="246"/>
      <c r="P352" s="246"/>
      <c r="Q352" s="246"/>
      <c r="R352" s="246"/>
      <c r="S352" s="246"/>
      <c r="T352" s="247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8" t="s">
        <v>161</v>
      </c>
      <c r="AU352" s="248" t="s">
        <v>90</v>
      </c>
      <c r="AV352" s="14" t="s">
        <v>157</v>
      </c>
      <c r="AW352" s="14" t="s">
        <v>42</v>
      </c>
      <c r="AX352" s="14" t="s">
        <v>21</v>
      </c>
      <c r="AY352" s="248" t="s">
        <v>150</v>
      </c>
    </row>
    <row r="353" s="2" customFormat="1" ht="24.15" customHeight="1">
      <c r="A353" s="38"/>
      <c r="B353" s="39"/>
      <c r="C353" s="207" t="s">
        <v>687</v>
      </c>
      <c r="D353" s="207" t="s">
        <v>153</v>
      </c>
      <c r="E353" s="208" t="s">
        <v>2206</v>
      </c>
      <c r="F353" s="209" t="s">
        <v>2207</v>
      </c>
      <c r="G353" s="210" t="s">
        <v>1139</v>
      </c>
      <c r="H353" s="211">
        <v>1</v>
      </c>
      <c r="I353" s="212"/>
      <c r="J353" s="213">
        <f>ROUND(I353*H353,2)</f>
        <v>0</v>
      </c>
      <c r="K353" s="214"/>
      <c r="L353" s="44"/>
      <c r="M353" s="215" t="s">
        <v>41</v>
      </c>
      <c r="N353" s="216" t="s">
        <v>52</v>
      </c>
      <c r="O353" s="84"/>
      <c r="P353" s="217">
        <f>O353*H353</f>
        <v>0</v>
      </c>
      <c r="Q353" s="217">
        <v>0</v>
      </c>
      <c r="R353" s="217">
        <f>Q353*H353</f>
        <v>0</v>
      </c>
      <c r="S353" s="217">
        <v>0</v>
      </c>
      <c r="T353" s="218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19" t="s">
        <v>260</v>
      </c>
      <c r="AT353" s="219" t="s">
        <v>153</v>
      </c>
      <c r="AU353" s="219" t="s">
        <v>90</v>
      </c>
      <c r="AY353" s="16" t="s">
        <v>150</v>
      </c>
      <c r="BE353" s="220">
        <f>IF(N353="základní",J353,0)</f>
        <v>0</v>
      </c>
      <c r="BF353" s="220">
        <f>IF(N353="snížená",J353,0)</f>
        <v>0</v>
      </c>
      <c r="BG353" s="220">
        <f>IF(N353="zákl. přenesená",J353,0)</f>
        <v>0</v>
      </c>
      <c r="BH353" s="220">
        <f>IF(N353="sníž. přenesená",J353,0)</f>
        <v>0</v>
      </c>
      <c r="BI353" s="220">
        <f>IF(N353="nulová",J353,0)</f>
        <v>0</v>
      </c>
      <c r="BJ353" s="16" t="s">
        <v>21</v>
      </c>
      <c r="BK353" s="220">
        <f>ROUND(I353*H353,2)</f>
        <v>0</v>
      </c>
      <c r="BL353" s="16" t="s">
        <v>260</v>
      </c>
      <c r="BM353" s="219" t="s">
        <v>2208</v>
      </c>
    </row>
    <row r="354" s="13" customFormat="1">
      <c r="A354" s="13"/>
      <c r="B354" s="226"/>
      <c r="C354" s="227"/>
      <c r="D354" s="228" t="s">
        <v>161</v>
      </c>
      <c r="E354" s="229" t="s">
        <v>41</v>
      </c>
      <c r="F354" s="230" t="s">
        <v>21</v>
      </c>
      <c r="G354" s="227"/>
      <c r="H354" s="231">
        <v>1</v>
      </c>
      <c r="I354" s="232"/>
      <c r="J354" s="227"/>
      <c r="K354" s="227"/>
      <c r="L354" s="233"/>
      <c r="M354" s="234"/>
      <c r="N354" s="235"/>
      <c r="O354" s="235"/>
      <c r="P354" s="235"/>
      <c r="Q354" s="235"/>
      <c r="R354" s="235"/>
      <c r="S354" s="235"/>
      <c r="T354" s="23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7" t="s">
        <v>161</v>
      </c>
      <c r="AU354" s="237" t="s">
        <v>90</v>
      </c>
      <c r="AV354" s="13" t="s">
        <v>90</v>
      </c>
      <c r="AW354" s="13" t="s">
        <v>42</v>
      </c>
      <c r="AX354" s="13" t="s">
        <v>81</v>
      </c>
      <c r="AY354" s="237" t="s">
        <v>150</v>
      </c>
    </row>
    <row r="355" s="14" customFormat="1">
      <c r="A355" s="14"/>
      <c r="B355" s="238"/>
      <c r="C355" s="239"/>
      <c r="D355" s="228" t="s">
        <v>161</v>
      </c>
      <c r="E355" s="240" t="s">
        <v>41</v>
      </c>
      <c r="F355" s="241" t="s">
        <v>167</v>
      </c>
      <c r="G355" s="239"/>
      <c r="H355" s="242">
        <v>1</v>
      </c>
      <c r="I355" s="243"/>
      <c r="J355" s="239"/>
      <c r="K355" s="239"/>
      <c r="L355" s="244"/>
      <c r="M355" s="245"/>
      <c r="N355" s="246"/>
      <c r="O355" s="246"/>
      <c r="P355" s="246"/>
      <c r="Q355" s="246"/>
      <c r="R355" s="246"/>
      <c r="S355" s="246"/>
      <c r="T355" s="247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8" t="s">
        <v>161</v>
      </c>
      <c r="AU355" s="248" t="s">
        <v>90</v>
      </c>
      <c r="AV355" s="14" t="s">
        <v>157</v>
      </c>
      <c r="AW355" s="14" t="s">
        <v>42</v>
      </c>
      <c r="AX355" s="14" t="s">
        <v>21</v>
      </c>
      <c r="AY355" s="248" t="s">
        <v>150</v>
      </c>
    </row>
    <row r="356" s="2" customFormat="1" ht="16.5" customHeight="1">
      <c r="A356" s="38"/>
      <c r="B356" s="39"/>
      <c r="C356" s="207" t="s">
        <v>695</v>
      </c>
      <c r="D356" s="207" t="s">
        <v>153</v>
      </c>
      <c r="E356" s="208" t="s">
        <v>2209</v>
      </c>
      <c r="F356" s="209" t="s">
        <v>2210</v>
      </c>
      <c r="G356" s="210" t="s">
        <v>1139</v>
      </c>
      <c r="H356" s="211">
        <v>45</v>
      </c>
      <c r="I356" s="212"/>
      <c r="J356" s="213">
        <f>ROUND(I356*H356,2)</f>
        <v>0</v>
      </c>
      <c r="K356" s="214"/>
      <c r="L356" s="44"/>
      <c r="M356" s="215" t="s">
        <v>41</v>
      </c>
      <c r="N356" s="216" t="s">
        <v>52</v>
      </c>
      <c r="O356" s="84"/>
      <c r="P356" s="217">
        <f>O356*H356</f>
        <v>0</v>
      </c>
      <c r="Q356" s="217">
        <v>0</v>
      </c>
      <c r="R356" s="217">
        <f>Q356*H356</f>
        <v>0</v>
      </c>
      <c r="S356" s="217">
        <v>0</v>
      </c>
      <c r="T356" s="218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19" t="s">
        <v>260</v>
      </c>
      <c r="AT356" s="219" t="s">
        <v>153</v>
      </c>
      <c r="AU356" s="219" t="s">
        <v>90</v>
      </c>
      <c r="AY356" s="16" t="s">
        <v>150</v>
      </c>
      <c r="BE356" s="220">
        <f>IF(N356="základní",J356,0)</f>
        <v>0</v>
      </c>
      <c r="BF356" s="220">
        <f>IF(N356="snížená",J356,0)</f>
        <v>0</v>
      </c>
      <c r="BG356" s="220">
        <f>IF(N356="zákl. přenesená",J356,0)</f>
        <v>0</v>
      </c>
      <c r="BH356" s="220">
        <f>IF(N356="sníž. přenesená",J356,0)</f>
        <v>0</v>
      </c>
      <c r="BI356" s="220">
        <f>IF(N356="nulová",J356,0)</f>
        <v>0</v>
      </c>
      <c r="BJ356" s="16" t="s">
        <v>21</v>
      </c>
      <c r="BK356" s="220">
        <f>ROUND(I356*H356,2)</f>
        <v>0</v>
      </c>
      <c r="BL356" s="16" t="s">
        <v>260</v>
      </c>
      <c r="BM356" s="219" t="s">
        <v>2211</v>
      </c>
    </row>
    <row r="357" s="13" customFormat="1">
      <c r="A357" s="13"/>
      <c r="B357" s="226"/>
      <c r="C357" s="227"/>
      <c r="D357" s="228" t="s">
        <v>161</v>
      </c>
      <c r="E357" s="229" t="s">
        <v>41</v>
      </c>
      <c r="F357" s="230" t="s">
        <v>466</v>
      </c>
      <c r="G357" s="227"/>
      <c r="H357" s="231">
        <v>45</v>
      </c>
      <c r="I357" s="232"/>
      <c r="J357" s="227"/>
      <c r="K357" s="227"/>
      <c r="L357" s="233"/>
      <c r="M357" s="234"/>
      <c r="N357" s="235"/>
      <c r="O357" s="235"/>
      <c r="P357" s="235"/>
      <c r="Q357" s="235"/>
      <c r="R357" s="235"/>
      <c r="S357" s="235"/>
      <c r="T357" s="23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7" t="s">
        <v>161</v>
      </c>
      <c r="AU357" s="237" t="s">
        <v>90</v>
      </c>
      <c r="AV357" s="13" t="s">
        <v>90</v>
      </c>
      <c r="AW357" s="13" t="s">
        <v>42</v>
      </c>
      <c r="AX357" s="13" t="s">
        <v>81</v>
      </c>
      <c r="AY357" s="237" t="s">
        <v>150</v>
      </c>
    </row>
    <row r="358" s="14" customFormat="1">
      <c r="A358" s="14"/>
      <c r="B358" s="238"/>
      <c r="C358" s="239"/>
      <c r="D358" s="228" t="s">
        <v>161</v>
      </c>
      <c r="E358" s="240" t="s">
        <v>41</v>
      </c>
      <c r="F358" s="241" t="s">
        <v>167</v>
      </c>
      <c r="G358" s="239"/>
      <c r="H358" s="242">
        <v>45</v>
      </c>
      <c r="I358" s="243"/>
      <c r="J358" s="239"/>
      <c r="K358" s="239"/>
      <c r="L358" s="244"/>
      <c r="M358" s="245"/>
      <c r="N358" s="246"/>
      <c r="O358" s="246"/>
      <c r="P358" s="246"/>
      <c r="Q358" s="246"/>
      <c r="R358" s="246"/>
      <c r="S358" s="246"/>
      <c r="T358" s="247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8" t="s">
        <v>161</v>
      </c>
      <c r="AU358" s="248" t="s">
        <v>90</v>
      </c>
      <c r="AV358" s="14" t="s">
        <v>157</v>
      </c>
      <c r="AW358" s="14" t="s">
        <v>42</v>
      </c>
      <c r="AX358" s="14" t="s">
        <v>21</v>
      </c>
      <c r="AY358" s="248" t="s">
        <v>150</v>
      </c>
    </row>
    <row r="359" s="2" customFormat="1" ht="21.75" customHeight="1">
      <c r="A359" s="38"/>
      <c r="B359" s="39"/>
      <c r="C359" s="207" t="s">
        <v>700</v>
      </c>
      <c r="D359" s="207" t="s">
        <v>153</v>
      </c>
      <c r="E359" s="208" t="s">
        <v>2212</v>
      </c>
      <c r="F359" s="209" t="s">
        <v>2213</v>
      </c>
      <c r="G359" s="210" t="s">
        <v>1139</v>
      </c>
      <c r="H359" s="211">
        <v>45</v>
      </c>
      <c r="I359" s="212"/>
      <c r="J359" s="213">
        <f>ROUND(I359*H359,2)</f>
        <v>0</v>
      </c>
      <c r="K359" s="214"/>
      <c r="L359" s="44"/>
      <c r="M359" s="215" t="s">
        <v>41</v>
      </c>
      <c r="N359" s="216" t="s">
        <v>52</v>
      </c>
      <c r="O359" s="84"/>
      <c r="P359" s="217">
        <f>O359*H359</f>
        <v>0</v>
      </c>
      <c r="Q359" s="217">
        <v>9.0000000000000006E-05</v>
      </c>
      <c r="R359" s="217">
        <f>Q359*H359</f>
        <v>0.0040500000000000006</v>
      </c>
      <c r="S359" s="217">
        <v>0</v>
      </c>
      <c r="T359" s="218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19" t="s">
        <v>260</v>
      </c>
      <c r="AT359" s="219" t="s">
        <v>153</v>
      </c>
      <c r="AU359" s="219" t="s">
        <v>90</v>
      </c>
      <c r="AY359" s="16" t="s">
        <v>150</v>
      </c>
      <c r="BE359" s="220">
        <f>IF(N359="základní",J359,0)</f>
        <v>0</v>
      </c>
      <c r="BF359" s="220">
        <f>IF(N359="snížená",J359,0)</f>
        <v>0</v>
      </c>
      <c r="BG359" s="220">
        <f>IF(N359="zákl. přenesená",J359,0)</f>
        <v>0</v>
      </c>
      <c r="BH359" s="220">
        <f>IF(N359="sníž. přenesená",J359,0)</f>
        <v>0</v>
      </c>
      <c r="BI359" s="220">
        <f>IF(N359="nulová",J359,0)</f>
        <v>0</v>
      </c>
      <c r="BJ359" s="16" t="s">
        <v>21</v>
      </c>
      <c r="BK359" s="220">
        <f>ROUND(I359*H359,2)</f>
        <v>0</v>
      </c>
      <c r="BL359" s="16" t="s">
        <v>260</v>
      </c>
      <c r="BM359" s="219" t="s">
        <v>2214</v>
      </c>
    </row>
    <row r="360" s="2" customFormat="1">
      <c r="A360" s="38"/>
      <c r="B360" s="39"/>
      <c r="C360" s="40"/>
      <c r="D360" s="221" t="s">
        <v>159</v>
      </c>
      <c r="E360" s="40"/>
      <c r="F360" s="222" t="s">
        <v>2215</v>
      </c>
      <c r="G360" s="40"/>
      <c r="H360" s="40"/>
      <c r="I360" s="223"/>
      <c r="J360" s="40"/>
      <c r="K360" s="40"/>
      <c r="L360" s="44"/>
      <c r="M360" s="224"/>
      <c r="N360" s="225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6" t="s">
        <v>159</v>
      </c>
      <c r="AU360" s="16" t="s">
        <v>90</v>
      </c>
    </row>
    <row r="361" s="13" customFormat="1">
      <c r="A361" s="13"/>
      <c r="B361" s="226"/>
      <c r="C361" s="227"/>
      <c r="D361" s="228" t="s">
        <v>161</v>
      </c>
      <c r="E361" s="229" t="s">
        <v>41</v>
      </c>
      <c r="F361" s="230" t="s">
        <v>466</v>
      </c>
      <c r="G361" s="227"/>
      <c r="H361" s="231">
        <v>45</v>
      </c>
      <c r="I361" s="232"/>
      <c r="J361" s="227"/>
      <c r="K361" s="227"/>
      <c r="L361" s="233"/>
      <c r="M361" s="234"/>
      <c r="N361" s="235"/>
      <c r="O361" s="235"/>
      <c r="P361" s="235"/>
      <c r="Q361" s="235"/>
      <c r="R361" s="235"/>
      <c r="S361" s="235"/>
      <c r="T361" s="23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7" t="s">
        <v>161</v>
      </c>
      <c r="AU361" s="237" t="s">
        <v>90</v>
      </c>
      <c r="AV361" s="13" t="s">
        <v>90</v>
      </c>
      <c r="AW361" s="13" t="s">
        <v>42</v>
      </c>
      <c r="AX361" s="13" t="s">
        <v>81</v>
      </c>
      <c r="AY361" s="237" t="s">
        <v>150</v>
      </c>
    </row>
    <row r="362" s="14" customFormat="1">
      <c r="A362" s="14"/>
      <c r="B362" s="238"/>
      <c r="C362" s="239"/>
      <c r="D362" s="228" t="s">
        <v>161</v>
      </c>
      <c r="E362" s="240" t="s">
        <v>41</v>
      </c>
      <c r="F362" s="241" t="s">
        <v>167</v>
      </c>
      <c r="G362" s="239"/>
      <c r="H362" s="242">
        <v>45</v>
      </c>
      <c r="I362" s="243"/>
      <c r="J362" s="239"/>
      <c r="K362" s="239"/>
      <c r="L362" s="244"/>
      <c r="M362" s="245"/>
      <c r="N362" s="246"/>
      <c r="O362" s="246"/>
      <c r="P362" s="246"/>
      <c r="Q362" s="246"/>
      <c r="R362" s="246"/>
      <c r="S362" s="246"/>
      <c r="T362" s="247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8" t="s">
        <v>161</v>
      </c>
      <c r="AU362" s="248" t="s">
        <v>90</v>
      </c>
      <c r="AV362" s="14" t="s">
        <v>157</v>
      </c>
      <c r="AW362" s="14" t="s">
        <v>42</v>
      </c>
      <c r="AX362" s="14" t="s">
        <v>21</v>
      </c>
      <c r="AY362" s="248" t="s">
        <v>150</v>
      </c>
    </row>
    <row r="363" s="2" customFormat="1" ht="16.5" customHeight="1">
      <c r="A363" s="38"/>
      <c r="B363" s="39"/>
      <c r="C363" s="207" t="s">
        <v>706</v>
      </c>
      <c r="D363" s="207" t="s">
        <v>153</v>
      </c>
      <c r="E363" s="208" t="s">
        <v>2216</v>
      </c>
      <c r="F363" s="209" t="s">
        <v>2217</v>
      </c>
      <c r="G363" s="210" t="s">
        <v>1139</v>
      </c>
      <c r="H363" s="211">
        <v>9</v>
      </c>
      <c r="I363" s="212"/>
      <c r="J363" s="213">
        <f>ROUND(I363*H363,2)</f>
        <v>0</v>
      </c>
      <c r="K363" s="214"/>
      <c r="L363" s="44"/>
      <c r="M363" s="215" t="s">
        <v>41</v>
      </c>
      <c r="N363" s="216" t="s">
        <v>52</v>
      </c>
      <c r="O363" s="84"/>
      <c r="P363" s="217">
        <f>O363*H363</f>
        <v>0</v>
      </c>
      <c r="Q363" s="217">
        <v>0</v>
      </c>
      <c r="R363" s="217">
        <f>Q363*H363</f>
        <v>0</v>
      </c>
      <c r="S363" s="217">
        <v>0</v>
      </c>
      <c r="T363" s="218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19" t="s">
        <v>260</v>
      </c>
      <c r="AT363" s="219" t="s">
        <v>153</v>
      </c>
      <c r="AU363" s="219" t="s">
        <v>90</v>
      </c>
      <c r="AY363" s="16" t="s">
        <v>150</v>
      </c>
      <c r="BE363" s="220">
        <f>IF(N363="základní",J363,0)</f>
        <v>0</v>
      </c>
      <c r="BF363" s="220">
        <f>IF(N363="snížená",J363,0)</f>
        <v>0</v>
      </c>
      <c r="BG363" s="220">
        <f>IF(N363="zákl. přenesená",J363,0)</f>
        <v>0</v>
      </c>
      <c r="BH363" s="220">
        <f>IF(N363="sníž. přenesená",J363,0)</f>
        <v>0</v>
      </c>
      <c r="BI363" s="220">
        <f>IF(N363="nulová",J363,0)</f>
        <v>0</v>
      </c>
      <c r="BJ363" s="16" t="s">
        <v>21</v>
      </c>
      <c r="BK363" s="220">
        <f>ROUND(I363*H363,2)</f>
        <v>0</v>
      </c>
      <c r="BL363" s="16" t="s">
        <v>260</v>
      </c>
      <c r="BM363" s="219" t="s">
        <v>2218</v>
      </c>
    </row>
    <row r="364" s="13" customFormat="1">
      <c r="A364" s="13"/>
      <c r="B364" s="226"/>
      <c r="C364" s="227"/>
      <c r="D364" s="228" t="s">
        <v>161</v>
      </c>
      <c r="E364" s="229" t="s">
        <v>41</v>
      </c>
      <c r="F364" s="230" t="s">
        <v>151</v>
      </c>
      <c r="G364" s="227"/>
      <c r="H364" s="231">
        <v>9</v>
      </c>
      <c r="I364" s="232"/>
      <c r="J364" s="227"/>
      <c r="K364" s="227"/>
      <c r="L364" s="233"/>
      <c r="M364" s="234"/>
      <c r="N364" s="235"/>
      <c r="O364" s="235"/>
      <c r="P364" s="235"/>
      <c r="Q364" s="235"/>
      <c r="R364" s="235"/>
      <c r="S364" s="235"/>
      <c r="T364" s="23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7" t="s">
        <v>161</v>
      </c>
      <c r="AU364" s="237" t="s">
        <v>90</v>
      </c>
      <c r="AV364" s="13" t="s">
        <v>90</v>
      </c>
      <c r="AW364" s="13" t="s">
        <v>42</v>
      </c>
      <c r="AX364" s="13" t="s">
        <v>81</v>
      </c>
      <c r="AY364" s="237" t="s">
        <v>150</v>
      </c>
    </row>
    <row r="365" s="14" customFormat="1">
      <c r="A365" s="14"/>
      <c r="B365" s="238"/>
      <c r="C365" s="239"/>
      <c r="D365" s="228" t="s">
        <v>161</v>
      </c>
      <c r="E365" s="240" t="s">
        <v>41</v>
      </c>
      <c r="F365" s="241" t="s">
        <v>167</v>
      </c>
      <c r="G365" s="239"/>
      <c r="H365" s="242">
        <v>9</v>
      </c>
      <c r="I365" s="243"/>
      <c r="J365" s="239"/>
      <c r="K365" s="239"/>
      <c r="L365" s="244"/>
      <c r="M365" s="245"/>
      <c r="N365" s="246"/>
      <c r="O365" s="246"/>
      <c r="P365" s="246"/>
      <c r="Q365" s="246"/>
      <c r="R365" s="246"/>
      <c r="S365" s="246"/>
      <c r="T365" s="247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8" t="s">
        <v>161</v>
      </c>
      <c r="AU365" s="248" t="s">
        <v>90</v>
      </c>
      <c r="AV365" s="14" t="s">
        <v>157</v>
      </c>
      <c r="AW365" s="14" t="s">
        <v>42</v>
      </c>
      <c r="AX365" s="14" t="s">
        <v>21</v>
      </c>
      <c r="AY365" s="248" t="s">
        <v>150</v>
      </c>
    </row>
    <row r="366" s="2" customFormat="1" ht="24.15" customHeight="1">
      <c r="A366" s="38"/>
      <c r="B366" s="39"/>
      <c r="C366" s="207" t="s">
        <v>712</v>
      </c>
      <c r="D366" s="207" t="s">
        <v>153</v>
      </c>
      <c r="E366" s="208" t="s">
        <v>2219</v>
      </c>
      <c r="F366" s="209" t="s">
        <v>2220</v>
      </c>
      <c r="G366" s="210" t="s">
        <v>1139</v>
      </c>
      <c r="H366" s="211">
        <v>1</v>
      </c>
      <c r="I366" s="212"/>
      <c r="J366" s="213">
        <f>ROUND(I366*H366,2)</f>
        <v>0</v>
      </c>
      <c r="K366" s="214"/>
      <c r="L366" s="44"/>
      <c r="M366" s="215" t="s">
        <v>41</v>
      </c>
      <c r="N366" s="216" t="s">
        <v>52</v>
      </c>
      <c r="O366" s="84"/>
      <c r="P366" s="217">
        <f>O366*H366</f>
        <v>0</v>
      </c>
      <c r="Q366" s="217">
        <v>0</v>
      </c>
      <c r="R366" s="217">
        <f>Q366*H366</f>
        <v>0</v>
      </c>
      <c r="S366" s="217">
        <v>0</v>
      </c>
      <c r="T366" s="218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19" t="s">
        <v>260</v>
      </c>
      <c r="AT366" s="219" t="s">
        <v>153</v>
      </c>
      <c r="AU366" s="219" t="s">
        <v>90</v>
      </c>
      <c r="AY366" s="16" t="s">
        <v>150</v>
      </c>
      <c r="BE366" s="220">
        <f>IF(N366="základní",J366,0)</f>
        <v>0</v>
      </c>
      <c r="BF366" s="220">
        <f>IF(N366="snížená",J366,0)</f>
        <v>0</v>
      </c>
      <c r="BG366" s="220">
        <f>IF(N366="zákl. přenesená",J366,0)</f>
        <v>0</v>
      </c>
      <c r="BH366" s="220">
        <f>IF(N366="sníž. přenesená",J366,0)</f>
        <v>0</v>
      </c>
      <c r="BI366" s="220">
        <f>IF(N366="nulová",J366,0)</f>
        <v>0</v>
      </c>
      <c r="BJ366" s="16" t="s">
        <v>21</v>
      </c>
      <c r="BK366" s="220">
        <f>ROUND(I366*H366,2)</f>
        <v>0</v>
      </c>
      <c r="BL366" s="16" t="s">
        <v>260</v>
      </c>
      <c r="BM366" s="219" t="s">
        <v>2221</v>
      </c>
    </row>
    <row r="367" s="13" customFormat="1">
      <c r="A367" s="13"/>
      <c r="B367" s="226"/>
      <c r="C367" s="227"/>
      <c r="D367" s="228" t="s">
        <v>161</v>
      </c>
      <c r="E367" s="229" t="s">
        <v>41</v>
      </c>
      <c r="F367" s="230" t="s">
        <v>21</v>
      </c>
      <c r="G367" s="227"/>
      <c r="H367" s="231">
        <v>1</v>
      </c>
      <c r="I367" s="232"/>
      <c r="J367" s="227"/>
      <c r="K367" s="227"/>
      <c r="L367" s="233"/>
      <c r="M367" s="234"/>
      <c r="N367" s="235"/>
      <c r="O367" s="235"/>
      <c r="P367" s="235"/>
      <c r="Q367" s="235"/>
      <c r="R367" s="235"/>
      <c r="S367" s="235"/>
      <c r="T367" s="23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7" t="s">
        <v>161</v>
      </c>
      <c r="AU367" s="237" t="s">
        <v>90</v>
      </c>
      <c r="AV367" s="13" t="s">
        <v>90</v>
      </c>
      <c r="AW367" s="13" t="s">
        <v>42</v>
      </c>
      <c r="AX367" s="13" t="s">
        <v>81</v>
      </c>
      <c r="AY367" s="237" t="s">
        <v>150</v>
      </c>
    </row>
    <row r="368" s="14" customFormat="1">
      <c r="A368" s="14"/>
      <c r="B368" s="238"/>
      <c r="C368" s="239"/>
      <c r="D368" s="228" t="s">
        <v>161</v>
      </c>
      <c r="E368" s="240" t="s">
        <v>41</v>
      </c>
      <c r="F368" s="241" t="s">
        <v>167</v>
      </c>
      <c r="G368" s="239"/>
      <c r="H368" s="242">
        <v>1</v>
      </c>
      <c r="I368" s="243"/>
      <c r="J368" s="239"/>
      <c r="K368" s="239"/>
      <c r="L368" s="244"/>
      <c r="M368" s="245"/>
      <c r="N368" s="246"/>
      <c r="O368" s="246"/>
      <c r="P368" s="246"/>
      <c r="Q368" s="246"/>
      <c r="R368" s="246"/>
      <c r="S368" s="246"/>
      <c r="T368" s="247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8" t="s">
        <v>161</v>
      </c>
      <c r="AU368" s="248" t="s">
        <v>90</v>
      </c>
      <c r="AV368" s="14" t="s">
        <v>157</v>
      </c>
      <c r="AW368" s="14" t="s">
        <v>42</v>
      </c>
      <c r="AX368" s="14" t="s">
        <v>21</v>
      </c>
      <c r="AY368" s="248" t="s">
        <v>150</v>
      </c>
    </row>
    <row r="369" s="2" customFormat="1" ht="16.5" customHeight="1">
      <c r="A369" s="38"/>
      <c r="B369" s="39"/>
      <c r="C369" s="207" t="s">
        <v>717</v>
      </c>
      <c r="D369" s="207" t="s">
        <v>153</v>
      </c>
      <c r="E369" s="208" t="s">
        <v>2222</v>
      </c>
      <c r="F369" s="209" t="s">
        <v>2223</v>
      </c>
      <c r="G369" s="210" t="s">
        <v>1139</v>
      </c>
      <c r="H369" s="211">
        <v>5</v>
      </c>
      <c r="I369" s="212"/>
      <c r="J369" s="213">
        <f>ROUND(I369*H369,2)</f>
        <v>0</v>
      </c>
      <c r="K369" s="214"/>
      <c r="L369" s="44"/>
      <c r="M369" s="215" t="s">
        <v>41</v>
      </c>
      <c r="N369" s="216" t="s">
        <v>52</v>
      </c>
      <c r="O369" s="84"/>
      <c r="P369" s="217">
        <f>O369*H369</f>
        <v>0</v>
      </c>
      <c r="Q369" s="217">
        <v>0</v>
      </c>
      <c r="R369" s="217">
        <f>Q369*H369</f>
        <v>0</v>
      </c>
      <c r="S369" s="217">
        <v>0</v>
      </c>
      <c r="T369" s="218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19" t="s">
        <v>260</v>
      </c>
      <c r="AT369" s="219" t="s">
        <v>153</v>
      </c>
      <c r="AU369" s="219" t="s">
        <v>90</v>
      </c>
      <c r="AY369" s="16" t="s">
        <v>150</v>
      </c>
      <c r="BE369" s="220">
        <f>IF(N369="základní",J369,0)</f>
        <v>0</v>
      </c>
      <c r="BF369" s="220">
        <f>IF(N369="snížená",J369,0)</f>
        <v>0</v>
      </c>
      <c r="BG369" s="220">
        <f>IF(N369="zákl. přenesená",J369,0)</f>
        <v>0</v>
      </c>
      <c r="BH369" s="220">
        <f>IF(N369="sníž. přenesená",J369,0)</f>
        <v>0</v>
      </c>
      <c r="BI369" s="220">
        <f>IF(N369="nulová",J369,0)</f>
        <v>0</v>
      </c>
      <c r="BJ369" s="16" t="s">
        <v>21</v>
      </c>
      <c r="BK369" s="220">
        <f>ROUND(I369*H369,2)</f>
        <v>0</v>
      </c>
      <c r="BL369" s="16" t="s">
        <v>260</v>
      </c>
      <c r="BM369" s="219" t="s">
        <v>2224</v>
      </c>
    </row>
    <row r="370" s="13" customFormat="1">
      <c r="A370" s="13"/>
      <c r="B370" s="226"/>
      <c r="C370" s="227"/>
      <c r="D370" s="228" t="s">
        <v>161</v>
      </c>
      <c r="E370" s="229" t="s">
        <v>41</v>
      </c>
      <c r="F370" s="230" t="s">
        <v>186</v>
      </c>
      <c r="G370" s="227"/>
      <c r="H370" s="231">
        <v>5</v>
      </c>
      <c r="I370" s="232"/>
      <c r="J370" s="227"/>
      <c r="K370" s="227"/>
      <c r="L370" s="233"/>
      <c r="M370" s="234"/>
      <c r="N370" s="235"/>
      <c r="O370" s="235"/>
      <c r="P370" s="235"/>
      <c r="Q370" s="235"/>
      <c r="R370" s="235"/>
      <c r="S370" s="235"/>
      <c r="T370" s="23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7" t="s">
        <v>161</v>
      </c>
      <c r="AU370" s="237" t="s">
        <v>90</v>
      </c>
      <c r="AV370" s="13" t="s">
        <v>90</v>
      </c>
      <c r="AW370" s="13" t="s">
        <v>42</v>
      </c>
      <c r="AX370" s="13" t="s">
        <v>81</v>
      </c>
      <c r="AY370" s="237" t="s">
        <v>150</v>
      </c>
    </row>
    <row r="371" s="14" customFormat="1">
      <c r="A371" s="14"/>
      <c r="B371" s="238"/>
      <c r="C371" s="239"/>
      <c r="D371" s="228" t="s">
        <v>161</v>
      </c>
      <c r="E371" s="240" t="s">
        <v>41</v>
      </c>
      <c r="F371" s="241" t="s">
        <v>167</v>
      </c>
      <c r="G371" s="239"/>
      <c r="H371" s="242">
        <v>5</v>
      </c>
      <c r="I371" s="243"/>
      <c r="J371" s="239"/>
      <c r="K371" s="239"/>
      <c r="L371" s="244"/>
      <c r="M371" s="245"/>
      <c r="N371" s="246"/>
      <c r="O371" s="246"/>
      <c r="P371" s="246"/>
      <c r="Q371" s="246"/>
      <c r="R371" s="246"/>
      <c r="S371" s="246"/>
      <c r="T371" s="247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8" t="s">
        <v>161</v>
      </c>
      <c r="AU371" s="248" t="s">
        <v>90</v>
      </c>
      <c r="AV371" s="14" t="s">
        <v>157</v>
      </c>
      <c r="AW371" s="14" t="s">
        <v>42</v>
      </c>
      <c r="AX371" s="14" t="s">
        <v>21</v>
      </c>
      <c r="AY371" s="248" t="s">
        <v>150</v>
      </c>
    </row>
    <row r="372" s="2" customFormat="1" ht="24.15" customHeight="1">
      <c r="A372" s="38"/>
      <c r="B372" s="39"/>
      <c r="C372" s="207" t="s">
        <v>722</v>
      </c>
      <c r="D372" s="207" t="s">
        <v>153</v>
      </c>
      <c r="E372" s="208" t="s">
        <v>2225</v>
      </c>
      <c r="F372" s="209" t="s">
        <v>2226</v>
      </c>
      <c r="G372" s="210" t="s">
        <v>239</v>
      </c>
      <c r="H372" s="211">
        <v>9</v>
      </c>
      <c r="I372" s="212"/>
      <c r="J372" s="213">
        <f>ROUND(I372*H372,2)</f>
        <v>0</v>
      </c>
      <c r="K372" s="214"/>
      <c r="L372" s="44"/>
      <c r="M372" s="215" t="s">
        <v>41</v>
      </c>
      <c r="N372" s="216" t="s">
        <v>52</v>
      </c>
      <c r="O372" s="84"/>
      <c r="P372" s="217">
        <f>O372*H372</f>
        <v>0</v>
      </c>
      <c r="Q372" s="217">
        <v>0</v>
      </c>
      <c r="R372" s="217">
        <f>Q372*H372</f>
        <v>0</v>
      </c>
      <c r="S372" s="217">
        <v>0</v>
      </c>
      <c r="T372" s="218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19" t="s">
        <v>260</v>
      </c>
      <c r="AT372" s="219" t="s">
        <v>153</v>
      </c>
      <c r="AU372" s="219" t="s">
        <v>90</v>
      </c>
      <c r="AY372" s="16" t="s">
        <v>150</v>
      </c>
      <c r="BE372" s="220">
        <f>IF(N372="základní",J372,0)</f>
        <v>0</v>
      </c>
      <c r="BF372" s="220">
        <f>IF(N372="snížená",J372,0)</f>
        <v>0</v>
      </c>
      <c r="BG372" s="220">
        <f>IF(N372="zákl. přenesená",J372,0)</f>
        <v>0</v>
      </c>
      <c r="BH372" s="220">
        <f>IF(N372="sníž. přenesená",J372,0)</f>
        <v>0</v>
      </c>
      <c r="BI372" s="220">
        <f>IF(N372="nulová",J372,0)</f>
        <v>0</v>
      </c>
      <c r="BJ372" s="16" t="s">
        <v>21</v>
      </c>
      <c r="BK372" s="220">
        <f>ROUND(I372*H372,2)</f>
        <v>0</v>
      </c>
      <c r="BL372" s="16" t="s">
        <v>260</v>
      </c>
      <c r="BM372" s="219" t="s">
        <v>2227</v>
      </c>
    </row>
    <row r="373" s="13" customFormat="1">
      <c r="A373" s="13"/>
      <c r="B373" s="226"/>
      <c r="C373" s="227"/>
      <c r="D373" s="228" t="s">
        <v>161</v>
      </c>
      <c r="E373" s="229" t="s">
        <v>41</v>
      </c>
      <c r="F373" s="230" t="s">
        <v>151</v>
      </c>
      <c r="G373" s="227"/>
      <c r="H373" s="231">
        <v>9</v>
      </c>
      <c r="I373" s="232"/>
      <c r="J373" s="227"/>
      <c r="K373" s="227"/>
      <c r="L373" s="233"/>
      <c r="M373" s="234"/>
      <c r="N373" s="235"/>
      <c r="O373" s="235"/>
      <c r="P373" s="235"/>
      <c r="Q373" s="235"/>
      <c r="R373" s="235"/>
      <c r="S373" s="235"/>
      <c r="T373" s="23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7" t="s">
        <v>161</v>
      </c>
      <c r="AU373" s="237" t="s">
        <v>90</v>
      </c>
      <c r="AV373" s="13" t="s">
        <v>90</v>
      </c>
      <c r="AW373" s="13" t="s">
        <v>42</v>
      </c>
      <c r="AX373" s="13" t="s">
        <v>81</v>
      </c>
      <c r="AY373" s="237" t="s">
        <v>150</v>
      </c>
    </row>
    <row r="374" s="14" customFormat="1">
      <c r="A374" s="14"/>
      <c r="B374" s="238"/>
      <c r="C374" s="239"/>
      <c r="D374" s="228" t="s">
        <v>161</v>
      </c>
      <c r="E374" s="240" t="s">
        <v>41</v>
      </c>
      <c r="F374" s="241" t="s">
        <v>167</v>
      </c>
      <c r="G374" s="239"/>
      <c r="H374" s="242">
        <v>9</v>
      </c>
      <c r="I374" s="243"/>
      <c r="J374" s="239"/>
      <c r="K374" s="239"/>
      <c r="L374" s="244"/>
      <c r="M374" s="245"/>
      <c r="N374" s="246"/>
      <c r="O374" s="246"/>
      <c r="P374" s="246"/>
      <c r="Q374" s="246"/>
      <c r="R374" s="246"/>
      <c r="S374" s="246"/>
      <c r="T374" s="247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8" t="s">
        <v>161</v>
      </c>
      <c r="AU374" s="248" t="s">
        <v>90</v>
      </c>
      <c r="AV374" s="14" t="s">
        <v>157</v>
      </c>
      <c r="AW374" s="14" t="s">
        <v>42</v>
      </c>
      <c r="AX374" s="14" t="s">
        <v>21</v>
      </c>
      <c r="AY374" s="248" t="s">
        <v>150</v>
      </c>
    </row>
    <row r="375" s="2" customFormat="1" ht="24.15" customHeight="1">
      <c r="A375" s="38"/>
      <c r="B375" s="39"/>
      <c r="C375" s="207" t="s">
        <v>727</v>
      </c>
      <c r="D375" s="207" t="s">
        <v>153</v>
      </c>
      <c r="E375" s="208" t="s">
        <v>2228</v>
      </c>
      <c r="F375" s="209" t="s">
        <v>2229</v>
      </c>
      <c r="G375" s="210" t="s">
        <v>239</v>
      </c>
      <c r="H375" s="211">
        <v>2</v>
      </c>
      <c r="I375" s="212"/>
      <c r="J375" s="213">
        <f>ROUND(I375*H375,2)</f>
        <v>0</v>
      </c>
      <c r="K375" s="214"/>
      <c r="L375" s="44"/>
      <c r="M375" s="215" t="s">
        <v>41</v>
      </c>
      <c r="N375" s="216" t="s">
        <v>52</v>
      </c>
      <c r="O375" s="84"/>
      <c r="P375" s="217">
        <f>O375*H375</f>
        <v>0</v>
      </c>
      <c r="Q375" s="217">
        <v>0</v>
      </c>
      <c r="R375" s="217">
        <f>Q375*H375</f>
        <v>0</v>
      </c>
      <c r="S375" s="217">
        <v>0</v>
      </c>
      <c r="T375" s="218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19" t="s">
        <v>260</v>
      </c>
      <c r="AT375" s="219" t="s">
        <v>153</v>
      </c>
      <c r="AU375" s="219" t="s">
        <v>90</v>
      </c>
      <c r="AY375" s="16" t="s">
        <v>150</v>
      </c>
      <c r="BE375" s="220">
        <f>IF(N375="základní",J375,0)</f>
        <v>0</v>
      </c>
      <c r="BF375" s="220">
        <f>IF(N375="snížená",J375,0)</f>
        <v>0</v>
      </c>
      <c r="BG375" s="220">
        <f>IF(N375="zákl. přenesená",J375,0)</f>
        <v>0</v>
      </c>
      <c r="BH375" s="220">
        <f>IF(N375="sníž. přenesená",J375,0)</f>
        <v>0</v>
      </c>
      <c r="BI375" s="220">
        <f>IF(N375="nulová",J375,0)</f>
        <v>0</v>
      </c>
      <c r="BJ375" s="16" t="s">
        <v>21</v>
      </c>
      <c r="BK375" s="220">
        <f>ROUND(I375*H375,2)</f>
        <v>0</v>
      </c>
      <c r="BL375" s="16" t="s">
        <v>260</v>
      </c>
      <c r="BM375" s="219" t="s">
        <v>2230</v>
      </c>
    </row>
    <row r="376" s="13" customFormat="1">
      <c r="A376" s="13"/>
      <c r="B376" s="226"/>
      <c r="C376" s="227"/>
      <c r="D376" s="228" t="s">
        <v>161</v>
      </c>
      <c r="E376" s="229" t="s">
        <v>41</v>
      </c>
      <c r="F376" s="230" t="s">
        <v>90</v>
      </c>
      <c r="G376" s="227"/>
      <c r="H376" s="231">
        <v>2</v>
      </c>
      <c r="I376" s="232"/>
      <c r="J376" s="227"/>
      <c r="K376" s="227"/>
      <c r="L376" s="233"/>
      <c r="M376" s="234"/>
      <c r="N376" s="235"/>
      <c r="O376" s="235"/>
      <c r="P376" s="235"/>
      <c r="Q376" s="235"/>
      <c r="R376" s="235"/>
      <c r="S376" s="235"/>
      <c r="T376" s="23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7" t="s">
        <v>161</v>
      </c>
      <c r="AU376" s="237" t="s">
        <v>90</v>
      </c>
      <c r="AV376" s="13" t="s">
        <v>90</v>
      </c>
      <c r="AW376" s="13" t="s">
        <v>42</v>
      </c>
      <c r="AX376" s="13" t="s">
        <v>81</v>
      </c>
      <c r="AY376" s="237" t="s">
        <v>150</v>
      </c>
    </row>
    <row r="377" s="14" customFormat="1">
      <c r="A377" s="14"/>
      <c r="B377" s="238"/>
      <c r="C377" s="239"/>
      <c r="D377" s="228" t="s">
        <v>161</v>
      </c>
      <c r="E377" s="240" t="s">
        <v>41</v>
      </c>
      <c r="F377" s="241" t="s">
        <v>167</v>
      </c>
      <c r="G377" s="239"/>
      <c r="H377" s="242">
        <v>2</v>
      </c>
      <c r="I377" s="243"/>
      <c r="J377" s="239"/>
      <c r="K377" s="239"/>
      <c r="L377" s="244"/>
      <c r="M377" s="245"/>
      <c r="N377" s="246"/>
      <c r="O377" s="246"/>
      <c r="P377" s="246"/>
      <c r="Q377" s="246"/>
      <c r="R377" s="246"/>
      <c r="S377" s="246"/>
      <c r="T377" s="247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8" t="s">
        <v>161</v>
      </c>
      <c r="AU377" s="248" t="s">
        <v>90</v>
      </c>
      <c r="AV377" s="14" t="s">
        <v>157</v>
      </c>
      <c r="AW377" s="14" t="s">
        <v>42</v>
      </c>
      <c r="AX377" s="14" t="s">
        <v>21</v>
      </c>
      <c r="AY377" s="248" t="s">
        <v>150</v>
      </c>
    </row>
    <row r="378" s="2" customFormat="1" ht="24.15" customHeight="1">
      <c r="A378" s="38"/>
      <c r="B378" s="39"/>
      <c r="C378" s="207" t="s">
        <v>732</v>
      </c>
      <c r="D378" s="207" t="s">
        <v>153</v>
      </c>
      <c r="E378" s="208" t="s">
        <v>2231</v>
      </c>
      <c r="F378" s="209" t="s">
        <v>2232</v>
      </c>
      <c r="G378" s="210" t="s">
        <v>239</v>
      </c>
      <c r="H378" s="211">
        <v>2</v>
      </c>
      <c r="I378" s="212"/>
      <c r="J378" s="213">
        <f>ROUND(I378*H378,2)</f>
        <v>0</v>
      </c>
      <c r="K378" s="214"/>
      <c r="L378" s="44"/>
      <c r="M378" s="215" t="s">
        <v>41</v>
      </c>
      <c r="N378" s="216" t="s">
        <v>52</v>
      </c>
      <c r="O378" s="84"/>
      <c r="P378" s="217">
        <f>O378*H378</f>
        <v>0</v>
      </c>
      <c r="Q378" s="217">
        <v>0</v>
      </c>
      <c r="R378" s="217">
        <f>Q378*H378</f>
        <v>0</v>
      </c>
      <c r="S378" s="217">
        <v>0</v>
      </c>
      <c r="T378" s="218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19" t="s">
        <v>260</v>
      </c>
      <c r="AT378" s="219" t="s">
        <v>153</v>
      </c>
      <c r="AU378" s="219" t="s">
        <v>90</v>
      </c>
      <c r="AY378" s="16" t="s">
        <v>150</v>
      </c>
      <c r="BE378" s="220">
        <f>IF(N378="základní",J378,0)</f>
        <v>0</v>
      </c>
      <c r="BF378" s="220">
        <f>IF(N378="snížená",J378,0)</f>
        <v>0</v>
      </c>
      <c r="BG378" s="220">
        <f>IF(N378="zákl. přenesená",J378,0)</f>
        <v>0</v>
      </c>
      <c r="BH378" s="220">
        <f>IF(N378="sníž. přenesená",J378,0)</f>
        <v>0</v>
      </c>
      <c r="BI378" s="220">
        <f>IF(N378="nulová",J378,0)</f>
        <v>0</v>
      </c>
      <c r="BJ378" s="16" t="s">
        <v>21</v>
      </c>
      <c r="BK378" s="220">
        <f>ROUND(I378*H378,2)</f>
        <v>0</v>
      </c>
      <c r="BL378" s="16" t="s">
        <v>260</v>
      </c>
      <c r="BM378" s="219" t="s">
        <v>2233</v>
      </c>
    </row>
    <row r="379" s="13" customFormat="1">
      <c r="A379" s="13"/>
      <c r="B379" s="226"/>
      <c r="C379" s="227"/>
      <c r="D379" s="228" t="s">
        <v>161</v>
      </c>
      <c r="E379" s="229" t="s">
        <v>41</v>
      </c>
      <c r="F379" s="230" t="s">
        <v>90</v>
      </c>
      <c r="G379" s="227"/>
      <c r="H379" s="231">
        <v>2</v>
      </c>
      <c r="I379" s="232"/>
      <c r="J379" s="227"/>
      <c r="K379" s="227"/>
      <c r="L379" s="233"/>
      <c r="M379" s="234"/>
      <c r="N379" s="235"/>
      <c r="O379" s="235"/>
      <c r="P379" s="235"/>
      <c r="Q379" s="235"/>
      <c r="R379" s="235"/>
      <c r="S379" s="235"/>
      <c r="T379" s="23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7" t="s">
        <v>161</v>
      </c>
      <c r="AU379" s="237" t="s">
        <v>90</v>
      </c>
      <c r="AV379" s="13" t="s">
        <v>90</v>
      </c>
      <c r="AW379" s="13" t="s">
        <v>42</v>
      </c>
      <c r="AX379" s="13" t="s">
        <v>81</v>
      </c>
      <c r="AY379" s="237" t="s">
        <v>150</v>
      </c>
    </row>
    <row r="380" s="14" customFormat="1">
      <c r="A380" s="14"/>
      <c r="B380" s="238"/>
      <c r="C380" s="239"/>
      <c r="D380" s="228" t="s">
        <v>161</v>
      </c>
      <c r="E380" s="240" t="s">
        <v>41</v>
      </c>
      <c r="F380" s="241" t="s">
        <v>167</v>
      </c>
      <c r="G380" s="239"/>
      <c r="H380" s="242">
        <v>2</v>
      </c>
      <c r="I380" s="243"/>
      <c r="J380" s="239"/>
      <c r="K380" s="239"/>
      <c r="L380" s="244"/>
      <c r="M380" s="245"/>
      <c r="N380" s="246"/>
      <c r="O380" s="246"/>
      <c r="P380" s="246"/>
      <c r="Q380" s="246"/>
      <c r="R380" s="246"/>
      <c r="S380" s="246"/>
      <c r="T380" s="247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8" t="s">
        <v>161</v>
      </c>
      <c r="AU380" s="248" t="s">
        <v>90</v>
      </c>
      <c r="AV380" s="14" t="s">
        <v>157</v>
      </c>
      <c r="AW380" s="14" t="s">
        <v>42</v>
      </c>
      <c r="AX380" s="14" t="s">
        <v>21</v>
      </c>
      <c r="AY380" s="248" t="s">
        <v>150</v>
      </c>
    </row>
    <row r="381" s="2" customFormat="1" ht="24.15" customHeight="1">
      <c r="A381" s="38"/>
      <c r="B381" s="39"/>
      <c r="C381" s="207" t="s">
        <v>738</v>
      </c>
      <c r="D381" s="207" t="s">
        <v>153</v>
      </c>
      <c r="E381" s="208" t="s">
        <v>2234</v>
      </c>
      <c r="F381" s="209" t="s">
        <v>2235</v>
      </c>
      <c r="G381" s="210" t="s">
        <v>239</v>
      </c>
      <c r="H381" s="211">
        <v>1</v>
      </c>
      <c r="I381" s="212"/>
      <c r="J381" s="213">
        <f>ROUND(I381*H381,2)</f>
        <v>0</v>
      </c>
      <c r="K381" s="214"/>
      <c r="L381" s="44"/>
      <c r="M381" s="215" t="s">
        <v>41</v>
      </c>
      <c r="N381" s="216" t="s">
        <v>52</v>
      </c>
      <c r="O381" s="84"/>
      <c r="P381" s="217">
        <f>O381*H381</f>
        <v>0</v>
      </c>
      <c r="Q381" s="217">
        <v>0</v>
      </c>
      <c r="R381" s="217">
        <f>Q381*H381</f>
        <v>0</v>
      </c>
      <c r="S381" s="217">
        <v>0</v>
      </c>
      <c r="T381" s="218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19" t="s">
        <v>260</v>
      </c>
      <c r="AT381" s="219" t="s">
        <v>153</v>
      </c>
      <c r="AU381" s="219" t="s">
        <v>90</v>
      </c>
      <c r="AY381" s="16" t="s">
        <v>150</v>
      </c>
      <c r="BE381" s="220">
        <f>IF(N381="základní",J381,0)</f>
        <v>0</v>
      </c>
      <c r="BF381" s="220">
        <f>IF(N381="snížená",J381,0)</f>
        <v>0</v>
      </c>
      <c r="BG381" s="220">
        <f>IF(N381="zákl. přenesená",J381,0)</f>
        <v>0</v>
      </c>
      <c r="BH381" s="220">
        <f>IF(N381="sníž. přenesená",J381,0)</f>
        <v>0</v>
      </c>
      <c r="BI381" s="220">
        <f>IF(N381="nulová",J381,0)</f>
        <v>0</v>
      </c>
      <c r="BJ381" s="16" t="s">
        <v>21</v>
      </c>
      <c r="BK381" s="220">
        <f>ROUND(I381*H381,2)</f>
        <v>0</v>
      </c>
      <c r="BL381" s="16" t="s">
        <v>260</v>
      </c>
      <c r="BM381" s="219" t="s">
        <v>2236</v>
      </c>
    </row>
    <row r="382" s="13" customFormat="1">
      <c r="A382" s="13"/>
      <c r="B382" s="226"/>
      <c r="C382" s="227"/>
      <c r="D382" s="228" t="s">
        <v>161</v>
      </c>
      <c r="E382" s="229" t="s">
        <v>41</v>
      </c>
      <c r="F382" s="230" t="s">
        <v>21</v>
      </c>
      <c r="G382" s="227"/>
      <c r="H382" s="231">
        <v>1</v>
      </c>
      <c r="I382" s="232"/>
      <c r="J382" s="227"/>
      <c r="K382" s="227"/>
      <c r="L382" s="233"/>
      <c r="M382" s="234"/>
      <c r="N382" s="235"/>
      <c r="O382" s="235"/>
      <c r="P382" s="235"/>
      <c r="Q382" s="235"/>
      <c r="R382" s="235"/>
      <c r="S382" s="235"/>
      <c r="T382" s="23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7" t="s">
        <v>161</v>
      </c>
      <c r="AU382" s="237" t="s">
        <v>90</v>
      </c>
      <c r="AV382" s="13" t="s">
        <v>90</v>
      </c>
      <c r="AW382" s="13" t="s">
        <v>42</v>
      </c>
      <c r="AX382" s="13" t="s">
        <v>81</v>
      </c>
      <c r="AY382" s="237" t="s">
        <v>150</v>
      </c>
    </row>
    <row r="383" s="14" customFormat="1">
      <c r="A383" s="14"/>
      <c r="B383" s="238"/>
      <c r="C383" s="239"/>
      <c r="D383" s="228" t="s">
        <v>161</v>
      </c>
      <c r="E383" s="240" t="s">
        <v>41</v>
      </c>
      <c r="F383" s="241" t="s">
        <v>167</v>
      </c>
      <c r="G383" s="239"/>
      <c r="H383" s="242">
        <v>1</v>
      </c>
      <c r="I383" s="243"/>
      <c r="J383" s="239"/>
      <c r="K383" s="239"/>
      <c r="L383" s="244"/>
      <c r="M383" s="245"/>
      <c r="N383" s="246"/>
      <c r="O383" s="246"/>
      <c r="P383" s="246"/>
      <c r="Q383" s="246"/>
      <c r="R383" s="246"/>
      <c r="S383" s="246"/>
      <c r="T383" s="247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8" t="s">
        <v>161</v>
      </c>
      <c r="AU383" s="248" t="s">
        <v>90</v>
      </c>
      <c r="AV383" s="14" t="s">
        <v>157</v>
      </c>
      <c r="AW383" s="14" t="s">
        <v>42</v>
      </c>
      <c r="AX383" s="14" t="s">
        <v>21</v>
      </c>
      <c r="AY383" s="248" t="s">
        <v>150</v>
      </c>
    </row>
    <row r="384" s="2" customFormat="1" ht="24.15" customHeight="1">
      <c r="A384" s="38"/>
      <c r="B384" s="39"/>
      <c r="C384" s="207" t="s">
        <v>744</v>
      </c>
      <c r="D384" s="207" t="s">
        <v>153</v>
      </c>
      <c r="E384" s="208" t="s">
        <v>2237</v>
      </c>
      <c r="F384" s="209" t="s">
        <v>2238</v>
      </c>
      <c r="G384" s="210" t="s">
        <v>239</v>
      </c>
      <c r="H384" s="211">
        <v>4</v>
      </c>
      <c r="I384" s="212"/>
      <c r="J384" s="213">
        <f>ROUND(I384*H384,2)</f>
        <v>0</v>
      </c>
      <c r="K384" s="214"/>
      <c r="L384" s="44"/>
      <c r="M384" s="215" t="s">
        <v>41</v>
      </c>
      <c r="N384" s="216" t="s">
        <v>52</v>
      </c>
      <c r="O384" s="84"/>
      <c r="P384" s="217">
        <f>O384*H384</f>
        <v>0</v>
      </c>
      <c r="Q384" s="217">
        <v>0</v>
      </c>
      <c r="R384" s="217">
        <f>Q384*H384</f>
        <v>0</v>
      </c>
      <c r="S384" s="217">
        <v>0</v>
      </c>
      <c r="T384" s="218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19" t="s">
        <v>260</v>
      </c>
      <c r="AT384" s="219" t="s">
        <v>153</v>
      </c>
      <c r="AU384" s="219" t="s">
        <v>90</v>
      </c>
      <c r="AY384" s="16" t="s">
        <v>150</v>
      </c>
      <c r="BE384" s="220">
        <f>IF(N384="základní",J384,0)</f>
        <v>0</v>
      </c>
      <c r="BF384" s="220">
        <f>IF(N384="snížená",J384,0)</f>
        <v>0</v>
      </c>
      <c r="BG384" s="220">
        <f>IF(N384="zákl. přenesená",J384,0)</f>
        <v>0</v>
      </c>
      <c r="BH384" s="220">
        <f>IF(N384="sníž. přenesená",J384,0)</f>
        <v>0</v>
      </c>
      <c r="BI384" s="220">
        <f>IF(N384="nulová",J384,0)</f>
        <v>0</v>
      </c>
      <c r="BJ384" s="16" t="s">
        <v>21</v>
      </c>
      <c r="BK384" s="220">
        <f>ROUND(I384*H384,2)</f>
        <v>0</v>
      </c>
      <c r="BL384" s="16" t="s">
        <v>260</v>
      </c>
      <c r="BM384" s="219" t="s">
        <v>2239</v>
      </c>
    </row>
    <row r="385" s="13" customFormat="1">
      <c r="A385" s="13"/>
      <c r="B385" s="226"/>
      <c r="C385" s="227"/>
      <c r="D385" s="228" t="s">
        <v>161</v>
      </c>
      <c r="E385" s="229" t="s">
        <v>41</v>
      </c>
      <c r="F385" s="230" t="s">
        <v>157</v>
      </c>
      <c r="G385" s="227"/>
      <c r="H385" s="231">
        <v>4</v>
      </c>
      <c r="I385" s="232"/>
      <c r="J385" s="227"/>
      <c r="K385" s="227"/>
      <c r="L385" s="233"/>
      <c r="M385" s="234"/>
      <c r="N385" s="235"/>
      <c r="O385" s="235"/>
      <c r="P385" s="235"/>
      <c r="Q385" s="235"/>
      <c r="R385" s="235"/>
      <c r="S385" s="235"/>
      <c r="T385" s="23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7" t="s">
        <v>161</v>
      </c>
      <c r="AU385" s="237" t="s">
        <v>90</v>
      </c>
      <c r="AV385" s="13" t="s">
        <v>90</v>
      </c>
      <c r="AW385" s="13" t="s">
        <v>42</v>
      </c>
      <c r="AX385" s="13" t="s">
        <v>81</v>
      </c>
      <c r="AY385" s="237" t="s">
        <v>150</v>
      </c>
    </row>
    <row r="386" s="14" customFormat="1">
      <c r="A386" s="14"/>
      <c r="B386" s="238"/>
      <c r="C386" s="239"/>
      <c r="D386" s="228" t="s">
        <v>161</v>
      </c>
      <c r="E386" s="240" t="s">
        <v>41</v>
      </c>
      <c r="F386" s="241" t="s">
        <v>167</v>
      </c>
      <c r="G386" s="239"/>
      <c r="H386" s="242">
        <v>4</v>
      </c>
      <c r="I386" s="243"/>
      <c r="J386" s="239"/>
      <c r="K386" s="239"/>
      <c r="L386" s="244"/>
      <c r="M386" s="245"/>
      <c r="N386" s="246"/>
      <c r="O386" s="246"/>
      <c r="P386" s="246"/>
      <c r="Q386" s="246"/>
      <c r="R386" s="246"/>
      <c r="S386" s="246"/>
      <c r="T386" s="247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8" t="s">
        <v>161</v>
      </c>
      <c r="AU386" s="248" t="s">
        <v>90</v>
      </c>
      <c r="AV386" s="14" t="s">
        <v>157</v>
      </c>
      <c r="AW386" s="14" t="s">
        <v>42</v>
      </c>
      <c r="AX386" s="14" t="s">
        <v>21</v>
      </c>
      <c r="AY386" s="248" t="s">
        <v>150</v>
      </c>
    </row>
    <row r="387" s="2" customFormat="1" ht="16.5" customHeight="1">
      <c r="A387" s="38"/>
      <c r="B387" s="39"/>
      <c r="C387" s="207" t="s">
        <v>750</v>
      </c>
      <c r="D387" s="207" t="s">
        <v>153</v>
      </c>
      <c r="E387" s="208" t="s">
        <v>2240</v>
      </c>
      <c r="F387" s="209" t="s">
        <v>2241</v>
      </c>
      <c r="G387" s="210" t="s">
        <v>239</v>
      </c>
      <c r="H387" s="211">
        <v>2</v>
      </c>
      <c r="I387" s="212"/>
      <c r="J387" s="213">
        <f>ROUND(I387*H387,2)</f>
        <v>0</v>
      </c>
      <c r="K387" s="214"/>
      <c r="L387" s="44"/>
      <c r="M387" s="215" t="s">
        <v>41</v>
      </c>
      <c r="N387" s="216" t="s">
        <v>52</v>
      </c>
      <c r="O387" s="84"/>
      <c r="P387" s="217">
        <f>O387*H387</f>
        <v>0</v>
      </c>
      <c r="Q387" s="217">
        <v>6.9999999999999994E-05</v>
      </c>
      <c r="R387" s="217">
        <f>Q387*H387</f>
        <v>0.00013999999999999999</v>
      </c>
      <c r="S387" s="217">
        <v>0</v>
      </c>
      <c r="T387" s="218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19" t="s">
        <v>260</v>
      </c>
      <c r="AT387" s="219" t="s">
        <v>153</v>
      </c>
      <c r="AU387" s="219" t="s">
        <v>90</v>
      </c>
      <c r="AY387" s="16" t="s">
        <v>150</v>
      </c>
      <c r="BE387" s="220">
        <f>IF(N387="základní",J387,0)</f>
        <v>0</v>
      </c>
      <c r="BF387" s="220">
        <f>IF(N387="snížená",J387,0)</f>
        <v>0</v>
      </c>
      <c r="BG387" s="220">
        <f>IF(N387="zákl. přenesená",J387,0)</f>
        <v>0</v>
      </c>
      <c r="BH387" s="220">
        <f>IF(N387="sníž. přenesená",J387,0)</f>
        <v>0</v>
      </c>
      <c r="BI387" s="220">
        <f>IF(N387="nulová",J387,0)</f>
        <v>0</v>
      </c>
      <c r="BJ387" s="16" t="s">
        <v>21</v>
      </c>
      <c r="BK387" s="220">
        <f>ROUND(I387*H387,2)</f>
        <v>0</v>
      </c>
      <c r="BL387" s="16" t="s">
        <v>260</v>
      </c>
      <c r="BM387" s="219" t="s">
        <v>2242</v>
      </c>
    </row>
    <row r="388" s="2" customFormat="1">
      <c r="A388" s="38"/>
      <c r="B388" s="39"/>
      <c r="C388" s="40"/>
      <c r="D388" s="221" t="s">
        <v>159</v>
      </c>
      <c r="E388" s="40"/>
      <c r="F388" s="222" t="s">
        <v>2243</v>
      </c>
      <c r="G388" s="40"/>
      <c r="H388" s="40"/>
      <c r="I388" s="223"/>
      <c r="J388" s="40"/>
      <c r="K388" s="40"/>
      <c r="L388" s="44"/>
      <c r="M388" s="224"/>
      <c r="N388" s="225"/>
      <c r="O388" s="84"/>
      <c r="P388" s="84"/>
      <c r="Q388" s="84"/>
      <c r="R388" s="84"/>
      <c r="S388" s="84"/>
      <c r="T388" s="85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6" t="s">
        <v>159</v>
      </c>
      <c r="AU388" s="16" t="s">
        <v>90</v>
      </c>
    </row>
    <row r="389" s="13" customFormat="1">
      <c r="A389" s="13"/>
      <c r="B389" s="226"/>
      <c r="C389" s="227"/>
      <c r="D389" s="228" t="s">
        <v>161</v>
      </c>
      <c r="E389" s="229" t="s">
        <v>41</v>
      </c>
      <c r="F389" s="230" t="s">
        <v>90</v>
      </c>
      <c r="G389" s="227"/>
      <c r="H389" s="231">
        <v>2</v>
      </c>
      <c r="I389" s="232"/>
      <c r="J389" s="227"/>
      <c r="K389" s="227"/>
      <c r="L389" s="233"/>
      <c r="M389" s="234"/>
      <c r="N389" s="235"/>
      <c r="O389" s="235"/>
      <c r="P389" s="235"/>
      <c r="Q389" s="235"/>
      <c r="R389" s="235"/>
      <c r="S389" s="235"/>
      <c r="T389" s="23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7" t="s">
        <v>161</v>
      </c>
      <c r="AU389" s="237" t="s">
        <v>90</v>
      </c>
      <c r="AV389" s="13" t="s">
        <v>90</v>
      </c>
      <c r="AW389" s="13" t="s">
        <v>42</v>
      </c>
      <c r="AX389" s="13" t="s">
        <v>81</v>
      </c>
      <c r="AY389" s="237" t="s">
        <v>150</v>
      </c>
    </row>
    <row r="390" s="14" customFormat="1">
      <c r="A390" s="14"/>
      <c r="B390" s="238"/>
      <c r="C390" s="239"/>
      <c r="D390" s="228" t="s">
        <v>161</v>
      </c>
      <c r="E390" s="240" t="s">
        <v>41</v>
      </c>
      <c r="F390" s="241" t="s">
        <v>167</v>
      </c>
      <c r="G390" s="239"/>
      <c r="H390" s="242">
        <v>2</v>
      </c>
      <c r="I390" s="243"/>
      <c r="J390" s="239"/>
      <c r="K390" s="239"/>
      <c r="L390" s="244"/>
      <c r="M390" s="245"/>
      <c r="N390" s="246"/>
      <c r="O390" s="246"/>
      <c r="P390" s="246"/>
      <c r="Q390" s="246"/>
      <c r="R390" s="246"/>
      <c r="S390" s="246"/>
      <c r="T390" s="247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48" t="s">
        <v>161</v>
      </c>
      <c r="AU390" s="248" t="s">
        <v>90</v>
      </c>
      <c r="AV390" s="14" t="s">
        <v>157</v>
      </c>
      <c r="AW390" s="14" t="s">
        <v>42</v>
      </c>
      <c r="AX390" s="14" t="s">
        <v>21</v>
      </c>
      <c r="AY390" s="248" t="s">
        <v>150</v>
      </c>
    </row>
    <row r="391" s="2" customFormat="1" ht="16.5" customHeight="1">
      <c r="A391" s="38"/>
      <c r="B391" s="39"/>
      <c r="C391" s="207" t="s">
        <v>736</v>
      </c>
      <c r="D391" s="207" t="s">
        <v>153</v>
      </c>
      <c r="E391" s="208" t="s">
        <v>2244</v>
      </c>
      <c r="F391" s="209" t="s">
        <v>2245</v>
      </c>
      <c r="G391" s="210" t="s">
        <v>239</v>
      </c>
      <c r="H391" s="211">
        <v>4</v>
      </c>
      <c r="I391" s="212"/>
      <c r="J391" s="213">
        <f>ROUND(I391*H391,2)</f>
        <v>0</v>
      </c>
      <c r="K391" s="214"/>
      <c r="L391" s="44"/>
      <c r="M391" s="215" t="s">
        <v>41</v>
      </c>
      <c r="N391" s="216" t="s">
        <v>52</v>
      </c>
      <c r="O391" s="84"/>
      <c r="P391" s="217">
        <f>O391*H391</f>
        <v>0</v>
      </c>
      <c r="Q391" s="217">
        <v>9.0000000000000006E-05</v>
      </c>
      <c r="R391" s="217">
        <f>Q391*H391</f>
        <v>0.00036000000000000002</v>
      </c>
      <c r="S391" s="217">
        <v>0</v>
      </c>
      <c r="T391" s="218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19" t="s">
        <v>260</v>
      </c>
      <c r="AT391" s="219" t="s">
        <v>153</v>
      </c>
      <c r="AU391" s="219" t="s">
        <v>90</v>
      </c>
      <c r="AY391" s="16" t="s">
        <v>150</v>
      </c>
      <c r="BE391" s="220">
        <f>IF(N391="základní",J391,0)</f>
        <v>0</v>
      </c>
      <c r="BF391" s="220">
        <f>IF(N391="snížená",J391,0)</f>
        <v>0</v>
      </c>
      <c r="BG391" s="220">
        <f>IF(N391="zákl. přenesená",J391,0)</f>
        <v>0</v>
      </c>
      <c r="BH391" s="220">
        <f>IF(N391="sníž. přenesená",J391,0)</f>
        <v>0</v>
      </c>
      <c r="BI391" s="220">
        <f>IF(N391="nulová",J391,0)</f>
        <v>0</v>
      </c>
      <c r="BJ391" s="16" t="s">
        <v>21</v>
      </c>
      <c r="BK391" s="220">
        <f>ROUND(I391*H391,2)</f>
        <v>0</v>
      </c>
      <c r="BL391" s="16" t="s">
        <v>260</v>
      </c>
      <c r="BM391" s="219" t="s">
        <v>2246</v>
      </c>
    </row>
    <row r="392" s="2" customFormat="1">
      <c r="A392" s="38"/>
      <c r="B392" s="39"/>
      <c r="C392" s="40"/>
      <c r="D392" s="221" t="s">
        <v>159</v>
      </c>
      <c r="E392" s="40"/>
      <c r="F392" s="222" t="s">
        <v>2247</v>
      </c>
      <c r="G392" s="40"/>
      <c r="H392" s="40"/>
      <c r="I392" s="223"/>
      <c r="J392" s="40"/>
      <c r="K392" s="40"/>
      <c r="L392" s="44"/>
      <c r="M392" s="224"/>
      <c r="N392" s="225"/>
      <c r="O392" s="84"/>
      <c r="P392" s="84"/>
      <c r="Q392" s="84"/>
      <c r="R392" s="84"/>
      <c r="S392" s="84"/>
      <c r="T392" s="85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6" t="s">
        <v>159</v>
      </c>
      <c r="AU392" s="16" t="s">
        <v>90</v>
      </c>
    </row>
    <row r="393" s="13" customFormat="1">
      <c r="A393" s="13"/>
      <c r="B393" s="226"/>
      <c r="C393" s="227"/>
      <c r="D393" s="228" t="s">
        <v>161</v>
      </c>
      <c r="E393" s="229" t="s">
        <v>41</v>
      </c>
      <c r="F393" s="230" t="s">
        <v>157</v>
      </c>
      <c r="G393" s="227"/>
      <c r="H393" s="231">
        <v>4</v>
      </c>
      <c r="I393" s="232"/>
      <c r="J393" s="227"/>
      <c r="K393" s="227"/>
      <c r="L393" s="233"/>
      <c r="M393" s="234"/>
      <c r="N393" s="235"/>
      <c r="O393" s="235"/>
      <c r="P393" s="235"/>
      <c r="Q393" s="235"/>
      <c r="R393" s="235"/>
      <c r="S393" s="235"/>
      <c r="T393" s="23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7" t="s">
        <v>161</v>
      </c>
      <c r="AU393" s="237" t="s">
        <v>90</v>
      </c>
      <c r="AV393" s="13" t="s">
        <v>90</v>
      </c>
      <c r="AW393" s="13" t="s">
        <v>42</v>
      </c>
      <c r="AX393" s="13" t="s">
        <v>81</v>
      </c>
      <c r="AY393" s="237" t="s">
        <v>150</v>
      </c>
    </row>
    <row r="394" s="14" customFormat="1">
      <c r="A394" s="14"/>
      <c r="B394" s="238"/>
      <c r="C394" s="239"/>
      <c r="D394" s="228" t="s">
        <v>161</v>
      </c>
      <c r="E394" s="240" t="s">
        <v>41</v>
      </c>
      <c r="F394" s="241" t="s">
        <v>167</v>
      </c>
      <c r="G394" s="239"/>
      <c r="H394" s="242">
        <v>4</v>
      </c>
      <c r="I394" s="243"/>
      <c r="J394" s="239"/>
      <c r="K394" s="239"/>
      <c r="L394" s="244"/>
      <c r="M394" s="245"/>
      <c r="N394" s="246"/>
      <c r="O394" s="246"/>
      <c r="P394" s="246"/>
      <c r="Q394" s="246"/>
      <c r="R394" s="246"/>
      <c r="S394" s="246"/>
      <c r="T394" s="247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8" t="s">
        <v>161</v>
      </c>
      <c r="AU394" s="248" t="s">
        <v>90</v>
      </c>
      <c r="AV394" s="14" t="s">
        <v>157</v>
      </c>
      <c r="AW394" s="14" t="s">
        <v>42</v>
      </c>
      <c r="AX394" s="14" t="s">
        <v>21</v>
      </c>
      <c r="AY394" s="248" t="s">
        <v>150</v>
      </c>
    </row>
    <row r="395" s="2" customFormat="1" ht="16.5" customHeight="1">
      <c r="A395" s="38"/>
      <c r="B395" s="39"/>
      <c r="C395" s="207" t="s">
        <v>761</v>
      </c>
      <c r="D395" s="207" t="s">
        <v>153</v>
      </c>
      <c r="E395" s="208" t="s">
        <v>2248</v>
      </c>
      <c r="F395" s="209" t="s">
        <v>2249</v>
      </c>
      <c r="G395" s="210" t="s">
        <v>239</v>
      </c>
      <c r="H395" s="211">
        <v>6</v>
      </c>
      <c r="I395" s="212"/>
      <c r="J395" s="213">
        <f>ROUND(I395*H395,2)</f>
        <v>0</v>
      </c>
      <c r="K395" s="214"/>
      <c r="L395" s="44"/>
      <c r="M395" s="215" t="s">
        <v>41</v>
      </c>
      <c r="N395" s="216" t="s">
        <v>52</v>
      </c>
      <c r="O395" s="84"/>
      <c r="P395" s="217">
        <f>O395*H395</f>
        <v>0</v>
      </c>
      <c r="Q395" s="217">
        <v>0.00031</v>
      </c>
      <c r="R395" s="217">
        <f>Q395*H395</f>
        <v>0.0018600000000000001</v>
      </c>
      <c r="S395" s="217">
        <v>0</v>
      </c>
      <c r="T395" s="218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19" t="s">
        <v>260</v>
      </c>
      <c r="AT395" s="219" t="s">
        <v>153</v>
      </c>
      <c r="AU395" s="219" t="s">
        <v>90</v>
      </c>
      <c r="AY395" s="16" t="s">
        <v>150</v>
      </c>
      <c r="BE395" s="220">
        <f>IF(N395="základní",J395,0)</f>
        <v>0</v>
      </c>
      <c r="BF395" s="220">
        <f>IF(N395="snížená",J395,0)</f>
        <v>0</v>
      </c>
      <c r="BG395" s="220">
        <f>IF(N395="zákl. přenesená",J395,0)</f>
        <v>0</v>
      </c>
      <c r="BH395" s="220">
        <f>IF(N395="sníž. přenesená",J395,0)</f>
        <v>0</v>
      </c>
      <c r="BI395" s="220">
        <f>IF(N395="nulová",J395,0)</f>
        <v>0</v>
      </c>
      <c r="BJ395" s="16" t="s">
        <v>21</v>
      </c>
      <c r="BK395" s="220">
        <f>ROUND(I395*H395,2)</f>
        <v>0</v>
      </c>
      <c r="BL395" s="16" t="s">
        <v>260</v>
      </c>
      <c r="BM395" s="219" t="s">
        <v>2250</v>
      </c>
    </row>
    <row r="396" s="2" customFormat="1">
      <c r="A396" s="38"/>
      <c r="B396" s="39"/>
      <c r="C396" s="40"/>
      <c r="D396" s="221" t="s">
        <v>159</v>
      </c>
      <c r="E396" s="40"/>
      <c r="F396" s="222" t="s">
        <v>2251</v>
      </c>
      <c r="G396" s="40"/>
      <c r="H396" s="40"/>
      <c r="I396" s="223"/>
      <c r="J396" s="40"/>
      <c r="K396" s="40"/>
      <c r="L396" s="44"/>
      <c r="M396" s="224"/>
      <c r="N396" s="225"/>
      <c r="O396" s="84"/>
      <c r="P396" s="84"/>
      <c r="Q396" s="84"/>
      <c r="R396" s="84"/>
      <c r="S396" s="84"/>
      <c r="T396" s="85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6" t="s">
        <v>159</v>
      </c>
      <c r="AU396" s="16" t="s">
        <v>90</v>
      </c>
    </row>
    <row r="397" s="13" customFormat="1">
      <c r="A397" s="13"/>
      <c r="B397" s="226"/>
      <c r="C397" s="227"/>
      <c r="D397" s="228" t="s">
        <v>161</v>
      </c>
      <c r="E397" s="229" t="s">
        <v>41</v>
      </c>
      <c r="F397" s="230" t="s">
        <v>198</v>
      </c>
      <c r="G397" s="227"/>
      <c r="H397" s="231">
        <v>6</v>
      </c>
      <c r="I397" s="232"/>
      <c r="J397" s="227"/>
      <c r="K397" s="227"/>
      <c r="L397" s="233"/>
      <c r="M397" s="234"/>
      <c r="N397" s="235"/>
      <c r="O397" s="235"/>
      <c r="P397" s="235"/>
      <c r="Q397" s="235"/>
      <c r="R397" s="235"/>
      <c r="S397" s="235"/>
      <c r="T397" s="23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7" t="s">
        <v>161</v>
      </c>
      <c r="AU397" s="237" t="s">
        <v>90</v>
      </c>
      <c r="AV397" s="13" t="s">
        <v>90</v>
      </c>
      <c r="AW397" s="13" t="s">
        <v>42</v>
      </c>
      <c r="AX397" s="13" t="s">
        <v>81</v>
      </c>
      <c r="AY397" s="237" t="s">
        <v>150</v>
      </c>
    </row>
    <row r="398" s="14" customFormat="1">
      <c r="A398" s="14"/>
      <c r="B398" s="238"/>
      <c r="C398" s="239"/>
      <c r="D398" s="228" t="s">
        <v>161</v>
      </c>
      <c r="E398" s="240" t="s">
        <v>41</v>
      </c>
      <c r="F398" s="241" t="s">
        <v>167</v>
      </c>
      <c r="G398" s="239"/>
      <c r="H398" s="242">
        <v>6</v>
      </c>
      <c r="I398" s="243"/>
      <c r="J398" s="239"/>
      <c r="K398" s="239"/>
      <c r="L398" s="244"/>
      <c r="M398" s="245"/>
      <c r="N398" s="246"/>
      <c r="O398" s="246"/>
      <c r="P398" s="246"/>
      <c r="Q398" s="246"/>
      <c r="R398" s="246"/>
      <c r="S398" s="246"/>
      <c r="T398" s="247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48" t="s">
        <v>161</v>
      </c>
      <c r="AU398" s="248" t="s">
        <v>90</v>
      </c>
      <c r="AV398" s="14" t="s">
        <v>157</v>
      </c>
      <c r="AW398" s="14" t="s">
        <v>42</v>
      </c>
      <c r="AX398" s="14" t="s">
        <v>21</v>
      </c>
      <c r="AY398" s="248" t="s">
        <v>150</v>
      </c>
    </row>
    <row r="399" s="2" customFormat="1" ht="24.15" customHeight="1">
      <c r="A399" s="38"/>
      <c r="B399" s="39"/>
      <c r="C399" s="207" t="s">
        <v>766</v>
      </c>
      <c r="D399" s="207" t="s">
        <v>153</v>
      </c>
      <c r="E399" s="208" t="s">
        <v>2252</v>
      </c>
      <c r="F399" s="209" t="s">
        <v>2253</v>
      </c>
      <c r="G399" s="210" t="s">
        <v>834</v>
      </c>
      <c r="H399" s="261"/>
      <c r="I399" s="212"/>
      <c r="J399" s="213">
        <f>ROUND(I399*H399,2)</f>
        <v>0</v>
      </c>
      <c r="K399" s="214"/>
      <c r="L399" s="44"/>
      <c r="M399" s="215" t="s">
        <v>41</v>
      </c>
      <c r="N399" s="216" t="s">
        <v>52</v>
      </c>
      <c r="O399" s="84"/>
      <c r="P399" s="217">
        <f>O399*H399</f>
        <v>0</v>
      </c>
      <c r="Q399" s="217">
        <v>0</v>
      </c>
      <c r="R399" s="217">
        <f>Q399*H399</f>
        <v>0</v>
      </c>
      <c r="S399" s="217">
        <v>0</v>
      </c>
      <c r="T399" s="218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19" t="s">
        <v>1329</v>
      </c>
      <c r="AT399" s="219" t="s">
        <v>153</v>
      </c>
      <c r="AU399" s="219" t="s">
        <v>90</v>
      </c>
      <c r="AY399" s="16" t="s">
        <v>150</v>
      </c>
      <c r="BE399" s="220">
        <f>IF(N399="základní",J399,0)</f>
        <v>0</v>
      </c>
      <c r="BF399" s="220">
        <f>IF(N399="snížená",J399,0)</f>
        <v>0</v>
      </c>
      <c r="BG399" s="220">
        <f>IF(N399="zákl. přenesená",J399,0)</f>
        <v>0</v>
      </c>
      <c r="BH399" s="220">
        <f>IF(N399="sníž. přenesená",J399,0)</f>
        <v>0</v>
      </c>
      <c r="BI399" s="220">
        <f>IF(N399="nulová",J399,0)</f>
        <v>0</v>
      </c>
      <c r="BJ399" s="16" t="s">
        <v>21</v>
      </c>
      <c r="BK399" s="220">
        <f>ROUND(I399*H399,2)</f>
        <v>0</v>
      </c>
      <c r="BL399" s="16" t="s">
        <v>1329</v>
      </c>
      <c r="BM399" s="219" t="s">
        <v>2254</v>
      </c>
    </row>
    <row r="400" s="13" customFormat="1">
      <c r="A400" s="13"/>
      <c r="B400" s="226"/>
      <c r="C400" s="227"/>
      <c r="D400" s="228" t="s">
        <v>161</v>
      </c>
      <c r="E400" s="229" t="s">
        <v>41</v>
      </c>
      <c r="F400" s="230" t="s">
        <v>2255</v>
      </c>
      <c r="G400" s="227"/>
      <c r="H400" s="231">
        <v>0.25</v>
      </c>
      <c r="I400" s="232"/>
      <c r="J400" s="227"/>
      <c r="K400" s="227"/>
      <c r="L400" s="233"/>
      <c r="M400" s="234"/>
      <c r="N400" s="235"/>
      <c r="O400" s="235"/>
      <c r="P400" s="235"/>
      <c r="Q400" s="235"/>
      <c r="R400" s="235"/>
      <c r="S400" s="235"/>
      <c r="T400" s="23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7" t="s">
        <v>161</v>
      </c>
      <c r="AU400" s="237" t="s">
        <v>90</v>
      </c>
      <c r="AV400" s="13" t="s">
        <v>90</v>
      </c>
      <c r="AW400" s="13" t="s">
        <v>42</v>
      </c>
      <c r="AX400" s="13" t="s">
        <v>81</v>
      </c>
      <c r="AY400" s="237" t="s">
        <v>150</v>
      </c>
    </row>
    <row r="401" s="14" customFormat="1">
      <c r="A401" s="14"/>
      <c r="B401" s="238"/>
      <c r="C401" s="239"/>
      <c r="D401" s="228" t="s">
        <v>161</v>
      </c>
      <c r="E401" s="240" t="s">
        <v>41</v>
      </c>
      <c r="F401" s="241" t="s">
        <v>167</v>
      </c>
      <c r="G401" s="239"/>
      <c r="H401" s="242">
        <v>0.25</v>
      </c>
      <c r="I401" s="243"/>
      <c r="J401" s="239"/>
      <c r="K401" s="239"/>
      <c r="L401" s="244"/>
      <c r="M401" s="245"/>
      <c r="N401" s="246"/>
      <c r="O401" s="246"/>
      <c r="P401" s="246"/>
      <c r="Q401" s="246"/>
      <c r="R401" s="246"/>
      <c r="S401" s="246"/>
      <c r="T401" s="247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8" t="s">
        <v>161</v>
      </c>
      <c r="AU401" s="248" t="s">
        <v>90</v>
      </c>
      <c r="AV401" s="14" t="s">
        <v>157</v>
      </c>
      <c r="AW401" s="14" t="s">
        <v>42</v>
      </c>
      <c r="AX401" s="14" t="s">
        <v>21</v>
      </c>
      <c r="AY401" s="248" t="s">
        <v>150</v>
      </c>
    </row>
    <row r="402" s="2" customFormat="1" ht="16.5" customHeight="1">
      <c r="A402" s="38"/>
      <c r="B402" s="39"/>
      <c r="C402" s="207" t="s">
        <v>771</v>
      </c>
      <c r="D402" s="207" t="s">
        <v>153</v>
      </c>
      <c r="E402" s="208" t="s">
        <v>1925</v>
      </c>
      <c r="F402" s="209" t="s">
        <v>2256</v>
      </c>
      <c r="G402" s="210" t="s">
        <v>798</v>
      </c>
      <c r="H402" s="211">
        <v>50</v>
      </c>
      <c r="I402" s="212"/>
      <c r="J402" s="213">
        <f>ROUND(I402*H402,2)</f>
        <v>0</v>
      </c>
      <c r="K402" s="214"/>
      <c r="L402" s="44"/>
      <c r="M402" s="215" t="s">
        <v>41</v>
      </c>
      <c r="N402" s="216" t="s">
        <v>52</v>
      </c>
      <c r="O402" s="84"/>
      <c r="P402" s="217">
        <f>O402*H402</f>
        <v>0</v>
      </c>
      <c r="Q402" s="217">
        <v>0</v>
      </c>
      <c r="R402" s="217">
        <f>Q402*H402</f>
        <v>0</v>
      </c>
      <c r="S402" s="217">
        <v>0</v>
      </c>
      <c r="T402" s="218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19" t="s">
        <v>1329</v>
      </c>
      <c r="AT402" s="219" t="s">
        <v>153</v>
      </c>
      <c r="AU402" s="219" t="s">
        <v>90</v>
      </c>
      <c r="AY402" s="16" t="s">
        <v>150</v>
      </c>
      <c r="BE402" s="220">
        <f>IF(N402="základní",J402,0)</f>
        <v>0</v>
      </c>
      <c r="BF402" s="220">
        <f>IF(N402="snížená",J402,0)</f>
        <v>0</v>
      </c>
      <c r="BG402" s="220">
        <f>IF(N402="zákl. přenesená",J402,0)</f>
        <v>0</v>
      </c>
      <c r="BH402" s="220">
        <f>IF(N402="sníž. přenesená",J402,0)</f>
        <v>0</v>
      </c>
      <c r="BI402" s="220">
        <f>IF(N402="nulová",J402,0)</f>
        <v>0</v>
      </c>
      <c r="BJ402" s="16" t="s">
        <v>21</v>
      </c>
      <c r="BK402" s="220">
        <f>ROUND(I402*H402,2)</f>
        <v>0</v>
      </c>
      <c r="BL402" s="16" t="s">
        <v>1329</v>
      </c>
      <c r="BM402" s="219" t="s">
        <v>2257</v>
      </c>
    </row>
    <row r="403" s="13" customFormat="1">
      <c r="A403" s="13"/>
      <c r="B403" s="226"/>
      <c r="C403" s="227"/>
      <c r="D403" s="228" t="s">
        <v>161</v>
      </c>
      <c r="E403" s="229" t="s">
        <v>41</v>
      </c>
      <c r="F403" s="230" t="s">
        <v>495</v>
      </c>
      <c r="G403" s="227"/>
      <c r="H403" s="231">
        <v>50</v>
      </c>
      <c r="I403" s="232"/>
      <c r="J403" s="227"/>
      <c r="K403" s="227"/>
      <c r="L403" s="233"/>
      <c r="M403" s="234"/>
      <c r="N403" s="235"/>
      <c r="O403" s="235"/>
      <c r="P403" s="235"/>
      <c r="Q403" s="235"/>
      <c r="R403" s="235"/>
      <c r="S403" s="235"/>
      <c r="T403" s="23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7" t="s">
        <v>161</v>
      </c>
      <c r="AU403" s="237" t="s">
        <v>90</v>
      </c>
      <c r="AV403" s="13" t="s">
        <v>90</v>
      </c>
      <c r="AW403" s="13" t="s">
        <v>42</v>
      </c>
      <c r="AX403" s="13" t="s">
        <v>81</v>
      </c>
      <c r="AY403" s="237" t="s">
        <v>150</v>
      </c>
    </row>
    <row r="404" s="14" customFormat="1">
      <c r="A404" s="14"/>
      <c r="B404" s="238"/>
      <c r="C404" s="239"/>
      <c r="D404" s="228" t="s">
        <v>161</v>
      </c>
      <c r="E404" s="240" t="s">
        <v>41</v>
      </c>
      <c r="F404" s="241" t="s">
        <v>167</v>
      </c>
      <c r="G404" s="239"/>
      <c r="H404" s="242">
        <v>50</v>
      </c>
      <c r="I404" s="243"/>
      <c r="J404" s="239"/>
      <c r="K404" s="239"/>
      <c r="L404" s="244"/>
      <c r="M404" s="245"/>
      <c r="N404" s="246"/>
      <c r="O404" s="246"/>
      <c r="P404" s="246"/>
      <c r="Q404" s="246"/>
      <c r="R404" s="246"/>
      <c r="S404" s="246"/>
      <c r="T404" s="247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8" t="s">
        <v>161</v>
      </c>
      <c r="AU404" s="248" t="s">
        <v>90</v>
      </c>
      <c r="AV404" s="14" t="s">
        <v>157</v>
      </c>
      <c r="AW404" s="14" t="s">
        <v>42</v>
      </c>
      <c r="AX404" s="14" t="s">
        <v>21</v>
      </c>
      <c r="AY404" s="248" t="s">
        <v>150</v>
      </c>
    </row>
    <row r="405" s="2" customFormat="1" ht="24.15" customHeight="1">
      <c r="A405" s="38"/>
      <c r="B405" s="39"/>
      <c r="C405" s="207" t="s">
        <v>776</v>
      </c>
      <c r="D405" s="207" t="s">
        <v>153</v>
      </c>
      <c r="E405" s="208" t="s">
        <v>2258</v>
      </c>
      <c r="F405" s="209" t="s">
        <v>2259</v>
      </c>
      <c r="G405" s="210" t="s">
        <v>798</v>
      </c>
      <c r="H405" s="211">
        <v>60</v>
      </c>
      <c r="I405" s="212"/>
      <c r="J405" s="213">
        <f>ROUND(I405*H405,2)</f>
        <v>0</v>
      </c>
      <c r="K405" s="214"/>
      <c r="L405" s="44"/>
      <c r="M405" s="215" t="s">
        <v>41</v>
      </c>
      <c r="N405" s="216" t="s">
        <v>52</v>
      </c>
      <c r="O405" s="84"/>
      <c r="P405" s="217">
        <f>O405*H405</f>
        <v>0</v>
      </c>
      <c r="Q405" s="217">
        <v>0</v>
      </c>
      <c r="R405" s="217">
        <f>Q405*H405</f>
        <v>0</v>
      </c>
      <c r="S405" s="217">
        <v>0</v>
      </c>
      <c r="T405" s="218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19" t="s">
        <v>1329</v>
      </c>
      <c r="AT405" s="219" t="s">
        <v>153</v>
      </c>
      <c r="AU405" s="219" t="s">
        <v>90</v>
      </c>
      <c r="AY405" s="16" t="s">
        <v>150</v>
      </c>
      <c r="BE405" s="220">
        <f>IF(N405="základní",J405,0)</f>
        <v>0</v>
      </c>
      <c r="BF405" s="220">
        <f>IF(N405="snížená",J405,0)</f>
        <v>0</v>
      </c>
      <c r="BG405" s="220">
        <f>IF(N405="zákl. přenesená",J405,0)</f>
        <v>0</v>
      </c>
      <c r="BH405" s="220">
        <f>IF(N405="sníž. přenesená",J405,0)</f>
        <v>0</v>
      </c>
      <c r="BI405" s="220">
        <f>IF(N405="nulová",J405,0)</f>
        <v>0</v>
      </c>
      <c r="BJ405" s="16" t="s">
        <v>21</v>
      </c>
      <c r="BK405" s="220">
        <f>ROUND(I405*H405,2)</f>
        <v>0</v>
      </c>
      <c r="BL405" s="16" t="s">
        <v>1329</v>
      </c>
      <c r="BM405" s="219" t="s">
        <v>2260</v>
      </c>
    </row>
    <row r="406" s="2" customFormat="1">
      <c r="A406" s="38"/>
      <c r="B406" s="39"/>
      <c r="C406" s="40"/>
      <c r="D406" s="228" t="s">
        <v>418</v>
      </c>
      <c r="E406" s="40"/>
      <c r="F406" s="249" t="s">
        <v>2261</v>
      </c>
      <c r="G406" s="40"/>
      <c r="H406" s="40"/>
      <c r="I406" s="223"/>
      <c r="J406" s="40"/>
      <c r="K406" s="40"/>
      <c r="L406" s="44"/>
      <c r="M406" s="224"/>
      <c r="N406" s="225"/>
      <c r="O406" s="84"/>
      <c r="P406" s="84"/>
      <c r="Q406" s="84"/>
      <c r="R406" s="84"/>
      <c r="S406" s="84"/>
      <c r="T406" s="85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6" t="s">
        <v>418</v>
      </c>
      <c r="AU406" s="16" t="s">
        <v>90</v>
      </c>
    </row>
    <row r="407" s="13" customFormat="1">
      <c r="A407" s="13"/>
      <c r="B407" s="226"/>
      <c r="C407" s="227"/>
      <c r="D407" s="228" t="s">
        <v>161</v>
      </c>
      <c r="E407" s="229" t="s">
        <v>41</v>
      </c>
      <c r="F407" s="230" t="s">
        <v>556</v>
      </c>
      <c r="G407" s="227"/>
      <c r="H407" s="231">
        <v>60</v>
      </c>
      <c r="I407" s="232"/>
      <c r="J407" s="227"/>
      <c r="K407" s="227"/>
      <c r="L407" s="233"/>
      <c r="M407" s="234"/>
      <c r="N407" s="235"/>
      <c r="O407" s="235"/>
      <c r="P407" s="235"/>
      <c r="Q407" s="235"/>
      <c r="R407" s="235"/>
      <c r="S407" s="235"/>
      <c r="T407" s="23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7" t="s">
        <v>161</v>
      </c>
      <c r="AU407" s="237" t="s">
        <v>90</v>
      </c>
      <c r="AV407" s="13" t="s">
        <v>90</v>
      </c>
      <c r="AW407" s="13" t="s">
        <v>42</v>
      </c>
      <c r="AX407" s="13" t="s">
        <v>81</v>
      </c>
      <c r="AY407" s="237" t="s">
        <v>150</v>
      </c>
    </row>
    <row r="408" s="14" customFormat="1">
      <c r="A408" s="14"/>
      <c r="B408" s="238"/>
      <c r="C408" s="239"/>
      <c r="D408" s="228" t="s">
        <v>161</v>
      </c>
      <c r="E408" s="240" t="s">
        <v>41</v>
      </c>
      <c r="F408" s="241" t="s">
        <v>167</v>
      </c>
      <c r="G408" s="239"/>
      <c r="H408" s="242">
        <v>60</v>
      </c>
      <c r="I408" s="243"/>
      <c r="J408" s="239"/>
      <c r="K408" s="239"/>
      <c r="L408" s="244"/>
      <c r="M408" s="245"/>
      <c r="N408" s="246"/>
      <c r="O408" s="246"/>
      <c r="P408" s="246"/>
      <c r="Q408" s="246"/>
      <c r="R408" s="246"/>
      <c r="S408" s="246"/>
      <c r="T408" s="247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8" t="s">
        <v>161</v>
      </c>
      <c r="AU408" s="248" t="s">
        <v>90</v>
      </c>
      <c r="AV408" s="14" t="s">
        <v>157</v>
      </c>
      <c r="AW408" s="14" t="s">
        <v>42</v>
      </c>
      <c r="AX408" s="14" t="s">
        <v>21</v>
      </c>
      <c r="AY408" s="248" t="s">
        <v>150</v>
      </c>
    </row>
    <row r="409" s="2" customFormat="1" ht="16.5" customHeight="1">
      <c r="A409" s="38"/>
      <c r="B409" s="39"/>
      <c r="C409" s="207" t="s">
        <v>781</v>
      </c>
      <c r="D409" s="207" t="s">
        <v>153</v>
      </c>
      <c r="E409" s="208" t="s">
        <v>1241</v>
      </c>
      <c r="F409" s="209" t="s">
        <v>1242</v>
      </c>
      <c r="G409" s="210" t="s">
        <v>798</v>
      </c>
      <c r="H409" s="211">
        <v>10</v>
      </c>
      <c r="I409" s="212"/>
      <c r="J409" s="213">
        <f>ROUND(I409*H409,2)</f>
        <v>0</v>
      </c>
      <c r="K409" s="214"/>
      <c r="L409" s="44"/>
      <c r="M409" s="215" t="s">
        <v>41</v>
      </c>
      <c r="N409" s="216" t="s">
        <v>52</v>
      </c>
      <c r="O409" s="84"/>
      <c r="P409" s="217">
        <f>O409*H409</f>
        <v>0</v>
      </c>
      <c r="Q409" s="217">
        <v>0</v>
      </c>
      <c r="R409" s="217">
        <f>Q409*H409</f>
        <v>0</v>
      </c>
      <c r="S409" s="217">
        <v>0</v>
      </c>
      <c r="T409" s="218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19" t="s">
        <v>1329</v>
      </c>
      <c r="AT409" s="219" t="s">
        <v>153</v>
      </c>
      <c r="AU409" s="219" t="s">
        <v>90</v>
      </c>
      <c r="AY409" s="16" t="s">
        <v>150</v>
      </c>
      <c r="BE409" s="220">
        <f>IF(N409="základní",J409,0)</f>
        <v>0</v>
      </c>
      <c r="BF409" s="220">
        <f>IF(N409="snížená",J409,0)</f>
        <v>0</v>
      </c>
      <c r="BG409" s="220">
        <f>IF(N409="zákl. přenesená",J409,0)</f>
        <v>0</v>
      </c>
      <c r="BH409" s="220">
        <f>IF(N409="sníž. přenesená",J409,0)</f>
        <v>0</v>
      </c>
      <c r="BI409" s="220">
        <f>IF(N409="nulová",J409,0)</f>
        <v>0</v>
      </c>
      <c r="BJ409" s="16" t="s">
        <v>21</v>
      </c>
      <c r="BK409" s="220">
        <f>ROUND(I409*H409,2)</f>
        <v>0</v>
      </c>
      <c r="BL409" s="16" t="s">
        <v>1329</v>
      </c>
      <c r="BM409" s="219" t="s">
        <v>2262</v>
      </c>
    </row>
    <row r="410" s="13" customFormat="1">
      <c r="A410" s="13"/>
      <c r="B410" s="226"/>
      <c r="C410" s="227"/>
      <c r="D410" s="228" t="s">
        <v>161</v>
      </c>
      <c r="E410" s="229" t="s">
        <v>41</v>
      </c>
      <c r="F410" s="230" t="s">
        <v>225</v>
      </c>
      <c r="G410" s="227"/>
      <c r="H410" s="231">
        <v>10</v>
      </c>
      <c r="I410" s="232"/>
      <c r="J410" s="227"/>
      <c r="K410" s="227"/>
      <c r="L410" s="233"/>
      <c r="M410" s="234"/>
      <c r="N410" s="235"/>
      <c r="O410" s="235"/>
      <c r="P410" s="235"/>
      <c r="Q410" s="235"/>
      <c r="R410" s="235"/>
      <c r="S410" s="235"/>
      <c r="T410" s="23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7" t="s">
        <v>161</v>
      </c>
      <c r="AU410" s="237" t="s">
        <v>90</v>
      </c>
      <c r="AV410" s="13" t="s">
        <v>90</v>
      </c>
      <c r="AW410" s="13" t="s">
        <v>42</v>
      </c>
      <c r="AX410" s="13" t="s">
        <v>81</v>
      </c>
      <c r="AY410" s="237" t="s">
        <v>150</v>
      </c>
    </row>
    <row r="411" s="14" customFormat="1">
      <c r="A411" s="14"/>
      <c r="B411" s="238"/>
      <c r="C411" s="239"/>
      <c r="D411" s="228" t="s">
        <v>161</v>
      </c>
      <c r="E411" s="240" t="s">
        <v>41</v>
      </c>
      <c r="F411" s="241" t="s">
        <v>167</v>
      </c>
      <c r="G411" s="239"/>
      <c r="H411" s="242">
        <v>10</v>
      </c>
      <c r="I411" s="243"/>
      <c r="J411" s="239"/>
      <c r="K411" s="239"/>
      <c r="L411" s="244"/>
      <c r="M411" s="245"/>
      <c r="N411" s="246"/>
      <c r="O411" s="246"/>
      <c r="P411" s="246"/>
      <c r="Q411" s="246"/>
      <c r="R411" s="246"/>
      <c r="S411" s="246"/>
      <c r="T411" s="247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8" t="s">
        <v>161</v>
      </c>
      <c r="AU411" s="248" t="s">
        <v>90</v>
      </c>
      <c r="AV411" s="14" t="s">
        <v>157</v>
      </c>
      <c r="AW411" s="14" t="s">
        <v>42</v>
      </c>
      <c r="AX411" s="14" t="s">
        <v>21</v>
      </c>
      <c r="AY411" s="248" t="s">
        <v>150</v>
      </c>
    </row>
    <row r="412" s="2" customFormat="1" ht="16.5" customHeight="1">
      <c r="A412" s="38"/>
      <c r="B412" s="39"/>
      <c r="C412" s="207" t="s">
        <v>784</v>
      </c>
      <c r="D412" s="207" t="s">
        <v>153</v>
      </c>
      <c r="E412" s="208" t="s">
        <v>2263</v>
      </c>
      <c r="F412" s="209" t="s">
        <v>2264</v>
      </c>
      <c r="G412" s="210" t="s">
        <v>1139</v>
      </c>
      <c r="H412" s="211">
        <v>1</v>
      </c>
      <c r="I412" s="212"/>
      <c r="J412" s="213">
        <f>ROUND(I412*H412,2)</f>
        <v>0</v>
      </c>
      <c r="K412" s="214"/>
      <c r="L412" s="44"/>
      <c r="M412" s="215" t="s">
        <v>41</v>
      </c>
      <c r="N412" s="216" t="s">
        <v>52</v>
      </c>
      <c r="O412" s="84"/>
      <c r="P412" s="217">
        <f>O412*H412</f>
        <v>0</v>
      </c>
      <c r="Q412" s="217">
        <v>0</v>
      </c>
      <c r="R412" s="217">
        <f>Q412*H412</f>
        <v>0</v>
      </c>
      <c r="S412" s="217">
        <v>0</v>
      </c>
      <c r="T412" s="218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19" t="s">
        <v>1329</v>
      </c>
      <c r="AT412" s="219" t="s">
        <v>153</v>
      </c>
      <c r="AU412" s="219" t="s">
        <v>90</v>
      </c>
      <c r="AY412" s="16" t="s">
        <v>150</v>
      </c>
      <c r="BE412" s="220">
        <f>IF(N412="základní",J412,0)</f>
        <v>0</v>
      </c>
      <c r="BF412" s="220">
        <f>IF(N412="snížená",J412,0)</f>
        <v>0</v>
      </c>
      <c r="BG412" s="220">
        <f>IF(N412="zákl. přenesená",J412,0)</f>
        <v>0</v>
      </c>
      <c r="BH412" s="220">
        <f>IF(N412="sníž. přenesená",J412,0)</f>
        <v>0</v>
      </c>
      <c r="BI412" s="220">
        <f>IF(N412="nulová",J412,0)</f>
        <v>0</v>
      </c>
      <c r="BJ412" s="16" t="s">
        <v>21</v>
      </c>
      <c r="BK412" s="220">
        <f>ROUND(I412*H412,2)</f>
        <v>0</v>
      </c>
      <c r="BL412" s="16" t="s">
        <v>1329</v>
      </c>
      <c r="BM412" s="219" t="s">
        <v>2265</v>
      </c>
    </row>
    <row r="413" s="13" customFormat="1">
      <c r="A413" s="13"/>
      <c r="B413" s="226"/>
      <c r="C413" s="227"/>
      <c r="D413" s="228" t="s">
        <v>161</v>
      </c>
      <c r="E413" s="229" t="s">
        <v>41</v>
      </c>
      <c r="F413" s="230" t="s">
        <v>21</v>
      </c>
      <c r="G413" s="227"/>
      <c r="H413" s="231">
        <v>1</v>
      </c>
      <c r="I413" s="232"/>
      <c r="J413" s="227"/>
      <c r="K413" s="227"/>
      <c r="L413" s="233"/>
      <c r="M413" s="234"/>
      <c r="N413" s="235"/>
      <c r="O413" s="235"/>
      <c r="P413" s="235"/>
      <c r="Q413" s="235"/>
      <c r="R413" s="235"/>
      <c r="S413" s="235"/>
      <c r="T413" s="23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7" t="s">
        <v>161</v>
      </c>
      <c r="AU413" s="237" t="s">
        <v>90</v>
      </c>
      <c r="AV413" s="13" t="s">
        <v>90</v>
      </c>
      <c r="AW413" s="13" t="s">
        <v>42</v>
      </c>
      <c r="AX413" s="13" t="s">
        <v>81</v>
      </c>
      <c r="AY413" s="237" t="s">
        <v>150</v>
      </c>
    </row>
    <row r="414" s="14" customFormat="1">
      <c r="A414" s="14"/>
      <c r="B414" s="238"/>
      <c r="C414" s="239"/>
      <c r="D414" s="228" t="s">
        <v>161</v>
      </c>
      <c r="E414" s="240" t="s">
        <v>41</v>
      </c>
      <c r="F414" s="241" t="s">
        <v>167</v>
      </c>
      <c r="G414" s="239"/>
      <c r="H414" s="242">
        <v>1</v>
      </c>
      <c r="I414" s="243"/>
      <c r="J414" s="239"/>
      <c r="K414" s="239"/>
      <c r="L414" s="244"/>
      <c r="M414" s="245"/>
      <c r="N414" s="246"/>
      <c r="O414" s="246"/>
      <c r="P414" s="246"/>
      <c r="Q414" s="246"/>
      <c r="R414" s="246"/>
      <c r="S414" s="246"/>
      <c r="T414" s="247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8" t="s">
        <v>161</v>
      </c>
      <c r="AU414" s="248" t="s">
        <v>90</v>
      </c>
      <c r="AV414" s="14" t="s">
        <v>157</v>
      </c>
      <c r="AW414" s="14" t="s">
        <v>42</v>
      </c>
      <c r="AX414" s="14" t="s">
        <v>21</v>
      </c>
      <c r="AY414" s="248" t="s">
        <v>150</v>
      </c>
    </row>
    <row r="415" s="12" customFormat="1" ht="22.8" customHeight="1">
      <c r="A415" s="12"/>
      <c r="B415" s="191"/>
      <c r="C415" s="192"/>
      <c r="D415" s="193" t="s">
        <v>80</v>
      </c>
      <c r="E415" s="205" t="s">
        <v>1217</v>
      </c>
      <c r="F415" s="205" t="s">
        <v>1218</v>
      </c>
      <c r="G415" s="192"/>
      <c r="H415" s="192"/>
      <c r="I415" s="195"/>
      <c r="J415" s="206">
        <f>BK415</f>
        <v>0</v>
      </c>
      <c r="K415" s="192"/>
      <c r="L415" s="197"/>
      <c r="M415" s="198"/>
      <c r="N415" s="199"/>
      <c r="O415" s="199"/>
      <c r="P415" s="200">
        <f>SUM(P416:P421)</f>
        <v>0</v>
      </c>
      <c r="Q415" s="199"/>
      <c r="R415" s="200">
        <f>SUM(R416:R421)</f>
        <v>0</v>
      </c>
      <c r="S415" s="199"/>
      <c r="T415" s="201">
        <f>SUM(T416:T421)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2" t="s">
        <v>90</v>
      </c>
      <c r="AT415" s="203" t="s">
        <v>80</v>
      </c>
      <c r="AU415" s="203" t="s">
        <v>21</v>
      </c>
      <c r="AY415" s="202" t="s">
        <v>150</v>
      </c>
      <c r="BK415" s="204">
        <f>SUM(BK416:BK421)</f>
        <v>0</v>
      </c>
    </row>
    <row r="416" s="2" customFormat="1" ht="16.5" customHeight="1">
      <c r="A416" s="38"/>
      <c r="B416" s="39"/>
      <c r="C416" s="207" t="s">
        <v>788</v>
      </c>
      <c r="D416" s="207" t="s">
        <v>153</v>
      </c>
      <c r="E416" s="208" t="s">
        <v>2266</v>
      </c>
      <c r="F416" s="209" t="s">
        <v>2267</v>
      </c>
      <c r="G416" s="210" t="s">
        <v>239</v>
      </c>
      <c r="H416" s="211">
        <v>2</v>
      </c>
      <c r="I416" s="212"/>
      <c r="J416" s="213">
        <f>ROUND(I416*H416,2)</f>
        <v>0</v>
      </c>
      <c r="K416" s="214"/>
      <c r="L416" s="44"/>
      <c r="M416" s="215" t="s">
        <v>41</v>
      </c>
      <c r="N416" s="216" t="s">
        <v>52</v>
      </c>
      <c r="O416" s="84"/>
      <c r="P416" s="217">
        <f>O416*H416</f>
        <v>0</v>
      </c>
      <c r="Q416" s="217">
        <v>0</v>
      </c>
      <c r="R416" s="217">
        <f>Q416*H416</f>
        <v>0</v>
      </c>
      <c r="S416" s="217">
        <v>0</v>
      </c>
      <c r="T416" s="218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19" t="s">
        <v>260</v>
      </c>
      <c r="AT416" s="219" t="s">
        <v>153</v>
      </c>
      <c r="AU416" s="219" t="s">
        <v>90</v>
      </c>
      <c r="AY416" s="16" t="s">
        <v>150</v>
      </c>
      <c r="BE416" s="220">
        <f>IF(N416="základní",J416,0)</f>
        <v>0</v>
      </c>
      <c r="BF416" s="220">
        <f>IF(N416="snížená",J416,0)</f>
        <v>0</v>
      </c>
      <c r="BG416" s="220">
        <f>IF(N416="zákl. přenesená",J416,0)</f>
        <v>0</v>
      </c>
      <c r="BH416" s="220">
        <f>IF(N416="sníž. přenesená",J416,0)</f>
        <v>0</v>
      </c>
      <c r="BI416" s="220">
        <f>IF(N416="nulová",J416,0)</f>
        <v>0</v>
      </c>
      <c r="BJ416" s="16" t="s">
        <v>21</v>
      </c>
      <c r="BK416" s="220">
        <f>ROUND(I416*H416,2)</f>
        <v>0</v>
      </c>
      <c r="BL416" s="16" t="s">
        <v>260</v>
      </c>
      <c r="BM416" s="219" t="s">
        <v>2268</v>
      </c>
    </row>
    <row r="417" s="13" customFormat="1">
      <c r="A417" s="13"/>
      <c r="B417" s="226"/>
      <c r="C417" s="227"/>
      <c r="D417" s="228" t="s">
        <v>161</v>
      </c>
      <c r="E417" s="229" t="s">
        <v>41</v>
      </c>
      <c r="F417" s="230" t="s">
        <v>90</v>
      </c>
      <c r="G417" s="227"/>
      <c r="H417" s="231">
        <v>2</v>
      </c>
      <c r="I417" s="232"/>
      <c r="J417" s="227"/>
      <c r="K417" s="227"/>
      <c r="L417" s="233"/>
      <c r="M417" s="234"/>
      <c r="N417" s="235"/>
      <c r="O417" s="235"/>
      <c r="P417" s="235"/>
      <c r="Q417" s="235"/>
      <c r="R417" s="235"/>
      <c r="S417" s="235"/>
      <c r="T417" s="23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7" t="s">
        <v>161</v>
      </c>
      <c r="AU417" s="237" t="s">
        <v>90</v>
      </c>
      <c r="AV417" s="13" t="s">
        <v>90</v>
      </c>
      <c r="AW417" s="13" t="s">
        <v>42</v>
      </c>
      <c r="AX417" s="13" t="s">
        <v>81</v>
      </c>
      <c r="AY417" s="237" t="s">
        <v>150</v>
      </c>
    </row>
    <row r="418" s="14" customFormat="1">
      <c r="A418" s="14"/>
      <c r="B418" s="238"/>
      <c r="C418" s="239"/>
      <c r="D418" s="228" t="s">
        <v>161</v>
      </c>
      <c r="E418" s="240" t="s">
        <v>41</v>
      </c>
      <c r="F418" s="241" t="s">
        <v>167</v>
      </c>
      <c r="G418" s="239"/>
      <c r="H418" s="242">
        <v>2</v>
      </c>
      <c r="I418" s="243"/>
      <c r="J418" s="239"/>
      <c r="K418" s="239"/>
      <c r="L418" s="244"/>
      <c r="M418" s="245"/>
      <c r="N418" s="246"/>
      <c r="O418" s="246"/>
      <c r="P418" s="246"/>
      <c r="Q418" s="246"/>
      <c r="R418" s="246"/>
      <c r="S418" s="246"/>
      <c r="T418" s="247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8" t="s">
        <v>161</v>
      </c>
      <c r="AU418" s="248" t="s">
        <v>90</v>
      </c>
      <c r="AV418" s="14" t="s">
        <v>157</v>
      </c>
      <c r="AW418" s="14" t="s">
        <v>42</v>
      </c>
      <c r="AX418" s="14" t="s">
        <v>21</v>
      </c>
      <c r="AY418" s="248" t="s">
        <v>150</v>
      </c>
    </row>
    <row r="419" s="2" customFormat="1" ht="16.5" customHeight="1">
      <c r="A419" s="38"/>
      <c r="B419" s="39"/>
      <c r="C419" s="207" t="s">
        <v>795</v>
      </c>
      <c r="D419" s="207" t="s">
        <v>153</v>
      </c>
      <c r="E419" s="208" t="s">
        <v>2269</v>
      </c>
      <c r="F419" s="209" t="s">
        <v>2270</v>
      </c>
      <c r="G419" s="210" t="s">
        <v>239</v>
      </c>
      <c r="H419" s="211">
        <v>12</v>
      </c>
      <c r="I419" s="212"/>
      <c r="J419" s="213">
        <f>ROUND(I419*H419,2)</f>
        <v>0</v>
      </c>
      <c r="K419" s="214"/>
      <c r="L419" s="44"/>
      <c r="M419" s="215" t="s">
        <v>41</v>
      </c>
      <c r="N419" s="216" t="s">
        <v>52</v>
      </c>
      <c r="O419" s="84"/>
      <c r="P419" s="217">
        <f>O419*H419</f>
        <v>0</v>
      </c>
      <c r="Q419" s="217">
        <v>0</v>
      </c>
      <c r="R419" s="217">
        <f>Q419*H419</f>
        <v>0</v>
      </c>
      <c r="S419" s="217">
        <v>0</v>
      </c>
      <c r="T419" s="218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19" t="s">
        <v>260</v>
      </c>
      <c r="AT419" s="219" t="s">
        <v>153</v>
      </c>
      <c r="AU419" s="219" t="s">
        <v>90</v>
      </c>
      <c r="AY419" s="16" t="s">
        <v>150</v>
      </c>
      <c r="BE419" s="220">
        <f>IF(N419="základní",J419,0)</f>
        <v>0</v>
      </c>
      <c r="BF419" s="220">
        <f>IF(N419="snížená",J419,0)</f>
        <v>0</v>
      </c>
      <c r="BG419" s="220">
        <f>IF(N419="zákl. přenesená",J419,0)</f>
        <v>0</v>
      </c>
      <c r="BH419" s="220">
        <f>IF(N419="sníž. přenesená",J419,0)</f>
        <v>0</v>
      </c>
      <c r="BI419" s="220">
        <f>IF(N419="nulová",J419,0)</f>
        <v>0</v>
      </c>
      <c r="BJ419" s="16" t="s">
        <v>21</v>
      </c>
      <c r="BK419" s="220">
        <f>ROUND(I419*H419,2)</f>
        <v>0</v>
      </c>
      <c r="BL419" s="16" t="s">
        <v>260</v>
      </c>
      <c r="BM419" s="219" t="s">
        <v>2271</v>
      </c>
    </row>
    <row r="420" s="13" customFormat="1">
      <c r="A420" s="13"/>
      <c r="B420" s="226"/>
      <c r="C420" s="227"/>
      <c r="D420" s="228" t="s">
        <v>161</v>
      </c>
      <c r="E420" s="229" t="s">
        <v>41</v>
      </c>
      <c r="F420" s="230" t="s">
        <v>236</v>
      </c>
      <c r="G420" s="227"/>
      <c r="H420" s="231">
        <v>12</v>
      </c>
      <c r="I420" s="232"/>
      <c r="J420" s="227"/>
      <c r="K420" s="227"/>
      <c r="L420" s="233"/>
      <c r="M420" s="234"/>
      <c r="N420" s="235"/>
      <c r="O420" s="235"/>
      <c r="P420" s="235"/>
      <c r="Q420" s="235"/>
      <c r="R420" s="235"/>
      <c r="S420" s="235"/>
      <c r="T420" s="23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7" t="s">
        <v>161</v>
      </c>
      <c r="AU420" s="237" t="s">
        <v>90</v>
      </c>
      <c r="AV420" s="13" t="s">
        <v>90</v>
      </c>
      <c r="AW420" s="13" t="s">
        <v>42</v>
      </c>
      <c r="AX420" s="13" t="s">
        <v>81</v>
      </c>
      <c r="AY420" s="237" t="s">
        <v>150</v>
      </c>
    </row>
    <row r="421" s="14" customFormat="1">
      <c r="A421" s="14"/>
      <c r="B421" s="238"/>
      <c r="C421" s="239"/>
      <c r="D421" s="228" t="s">
        <v>161</v>
      </c>
      <c r="E421" s="240" t="s">
        <v>41</v>
      </c>
      <c r="F421" s="241" t="s">
        <v>167</v>
      </c>
      <c r="G421" s="239"/>
      <c r="H421" s="242">
        <v>12</v>
      </c>
      <c r="I421" s="243"/>
      <c r="J421" s="239"/>
      <c r="K421" s="239"/>
      <c r="L421" s="244"/>
      <c r="M421" s="266"/>
      <c r="N421" s="267"/>
      <c r="O421" s="267"/>
      <c r="P421" s="267"/>
      <c r="Q421" s="267"/>
      <c r="R421" s="267"/>
      <c r="S421" s="267"/>
      <c r="T421" s="26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8" t="s">
        <v>161</v>
      </c>
      <c r="AU421" s="248" t="s">
        <v>90</v>
      </c>
      <c r="AV421" s="14" t="s">
        <v>157</v>
      </c>
      <c r="AW421" s="14" t="s">
        <v>42</v>
      </c>
      <c r="AX421" s="14" t="s">
        <v>21</v>
      </c>
      <c r="AY421" s="248" t="s">
        <v>150</v>
      </c>
    </row>
    <row r="422" s="2" customFormat="1" ht="6.96" customHeight="1">
      <c r="A422" s="38"/>
      <c r="B422" s="59"/>
      <c r="C422" s="60"/>
      <c r="D422" s="60"/>
      <c r="E422" s="60"/>
      <c r="F422" s="60"/>
      <c r="G422" s="60"/>
      <c r="H422" s="60"/>
      <c r="I422" s="60"/>
      <c r="J422" s="60"/>
      <c r="K422" s="60"/>
      <c r="L422" s="44"/>
      <c r="M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</row>
  </sheetData>
  <sheetProtection sheet="1" autoFilter="0" formatColumns="0" formatRows="0" objects="1" scenarios="1" spinCount="100000" saltValue="0ulgBd9GIStSB76+WBDilgVjKZvNUQO3CoDJDhr8ODjHGshbdqETd2J0XoKQyGIYO1AFMubcaq2Kno+//f+Cqw==" hashValue="KMHNkPRKjYERoPahDt5TnZzG6dgEHXcSMxFaV6wL65ua+J5q4kK8D3+Ax2iNPXvZKWM3JRkRFfWIcDc15jQI4g==" algorithmName="SHA-512" password="CC35"/>
  <autoFilter ref="C83:K421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1_02/721173401"/>
    <hyperlink ref="F92" r:id="rId2" display="https://podminky.urs.cz/item/CS_URS_2021_02/721173402"/>
    <hyperlink ref="F96" r:id="rId3" display="https://podminky.urs.cz/item/CS_URS_2021_02/721173403"/>
    <hyperlink ref="F100" r:id="rId4" display="https://podminky.urs.cz/item/CS_URS_2021_02/721174042"/>
    <hyperlink ref="F104" r:id="rId5" display="https://podminky.urs.cz/item/CS_URS_2021_02/721174043"/>
    <hyperlink ref="F108" r:id="rId6" display="https://podminky.urs.cz/item/CS_URS_2021_02/721174044"/>
    <hyperlink ref="F112" r:id="rId7" display="https://podminky.urs.cz/item/CS_URS_2021_02/721174045"/>
    <hyperlink ref="F116" r:id="rId8" display="https://podminky.urs.cz/item/CS_URS_2021_02/721174026"/>
    <hyperlink ref="F120" r:id="rId9" display="https://podminky.urs.cz/item/CS_URS_2021_02/721194104"/>
    <hyperlink ref="F124" r:id="rId10" display="https://podminky.urs.cz/item/CS_URS_2021_02/721194105"/>
    <hyperlink ref="F128" r:id="rId11" display="https://podminky.urs.cz/item/CS_URS_2021_02/721194109"/>
    <hyperlink ref="F144" r:id="rId12" display="https://podminky.urs.cz/item/CS_URS_2021_02/721290111"/>
    <hyperlink ref="F148" r:id="rId13" display="https://podminky.urs.cz/item/CS_URS_2021_02/721290112"/>
    <hyperlink ref="F156" r:id="rId14" display="https://podminky.urs.cz/item/CS_URS_2021_02/722131933"/>
    <hyperlink ref="F160" r:id="rId15" display="https://podminky.urs.cz/item/CS_URS_2021_02/722131934"/>
    <hyperlink ref="F164" r:id="rId16" display="https://podminky.urs.cz/item/CS_URS_2021_02/722131935"/>
    <hyperlink ref="F207" r:id="rId17" display="https://podminky.urs.cz/item/CS_URS_2021_02/722181111"/>
    <hyperlink ref="F211" r:id="rId18" display="https://podminky.urs.cz/item/CS_URS_2021_02/722181113"/>
    <hyperlink ref="F215" r:id="rId19" display="https://podminky.urs.cz/item/CS_URS_2021_02/722181114"/>
    <hyperlink ref="F231" r:id="rId20" display="https://podminky.urs.cz/item/CS_URS_2021_02/722190401"/>
    <hyperlink ref="F235" r:id="rId21" display="https://podminky.urs.cz/item/CS_URS_2021_02/722190901"/>
    <hyperlink ref="F248" r:id="rId22" display="https://podminky.urs.cz/item/CS_URS_2021_02/722221135"/>
    <hyperlink ref="F258" r:id="rId23" display="https://podminky.urs.cz/item/CS_URS_2021_02/722230102"/>
    <hyperlink ref="F274" r:id="rId24" display="https://podminky.urs.cz/item/CS_URS_2021_02/722232043"/>
    <hyperlink ref="F278" r:id="rId25" display="https://podminky.urs.cz/item/CS_URS_2021_02/722232044"/>
    <hyperlink ref="F282" r:id="rId26" display="https://podminky.urs.cz/item/CS_URS_2021_02/722232045"/>
    <hyperlink ref="F286" r:id="rId27" display="https://podminky.urs.cz/item/CS_URS_2021_02/722232046"/>
    <hyperlink ref="F296" r:id="rId28" display="https://podminky.urs.cz/item/CS_URS_2021_02/722290226"/>
    <hyperlink ref="F300" r:id="rId29" display="https://podminky.urs.cz/item/CS_URS_2021_02/722290234"/>
    <hyperlink ref="F332" r:id="rId30" display="https://podminky.urs.cz/item/CS_URS_2021_02/725291511"/>
    <hyperlink ref="F360" r:id="rId31" display="https://podminky.urs.cz/item/CS_URS_2021_02/725819401"/>
    <hyperlink ref="F388" r:id="rId32" display="https://podminky.urs.cz/item/CS_URS_2021_02/725980121"/>
    <hyperlink ref="F392" r:id="rId33" display="https://podminky.urs.cz/item/CS_URS_2021_02/725980122"/>
    <hyperlink ref="F396" r:id="rId34" display="https://podminky.urs.cz/item/CS_URS_2021_02/72598012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5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19"/>
      <c r="AT3" s="16" t="s">
        <v>90</v>
      </c>
    </row>
    <row r="4" s="1" customFormat="1" ht="24.96" customHeight="1">
      <c r="B4" s="19"/>
      <c r="D4" s="130" t="s">
        <v>106</v>
      </c>
      <c r="L4" s="19"/>
      <c r="M4" s="131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2" t="s">
        <v>16</v>
      </c>
      <c r="L6" s="19"/>
    </row>
    <row r="7" s="1" customFormat="1" ht="26.25" customHeight="1">
      <c r="B7" s="19"/>
      <c r="E7" s="133" t="str">
        <f>'Rekapitulace stavby'!K6</f>
        <v>Stavební úpravy objektu č.p. 52 ve Vysočanech - ostatní prostory (ÚRS 2021 02)</v>
      </c>
      <c r="F7" s="132"/>
      <c r="G7" s="132"/>
      <c r="H7" s="132"/>
      <c r="L7" s="19"/>
    </row>
    <row r="8" s="2" customFormat="1" ht="12" customHeight="1">
      <c r="A8" s="38"/>
      <c r="B8" s="44"/>
      <c r="C8" s="38"/>
      <c r="D8" s="132" t="s">
        <v>107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2272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21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22</v>
      </c>
      <c r="E12" s="38"/>
      <c r="F12" s="136" t="s">
        <v>23</v>
      </c>
      <c r="G12" s="38"/>
      <c r="H12" s="38"/>
      <c r="I12" s="132" t="s">
        <v>24</v>
      </c>
      <c r="J12" s="137" t="str">
        <f>'Rekapitulace stavby'!AN8</f>
        <v>7. 9. 2020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38" t="s">
        <v>26</v>
      </c>
      <c r="E13" s="38"/>
      <c r="F13" s="139" t="s">
        <v>27</v>
      </c>
      <c r="G13" s="38"/>
      <c r="H13" s="38"/>
      <c r="I13" s="138" t="s">
        <v>28</v>
      </c>
      <c r="J13" s="139" t="s">
        <v>29</v>
      </c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30</v>
      </c>
      <c r="E14" s="38"/>
      <c r="F14" s="38"/>
      <c r="G14" s="38"/>
      <c r="H14" s="38"/>
      <c r="I14" s="132" t="s">
        <v>31</v>
      </c>
      <c r="J14" s="136" t="s">
        <v>32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33</v>
      </c>
      <c r="F15" s="38"/>
      <c r="G15" s="38"/>
      <c r="H15" s="38"/>
      <c r="I15" s="132" t="s">
        <v>34</v>
      </c>
      <c r="J15" s="136" t="s">
        <v>35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36</v>
      </c>
      <c r="E17" s="38"/>
      <c r="F17" s="38"/>
      <c r="G17" s="38"/>
      <c r="H17" s="38"/>
      <c r="I17" s="132" t="s">
        <v>31</v>
      </c>
      <c r="J17" s="32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36"/>
      <c r="G18" s="136"/>
      <c r="H18" s="136"/>
      <c r="I18" s="132" t="s">
        <v>34</v>
      </c>
      <c r="J18" s="32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38</v>
      </c>
      <c r="E20" s="38"/>
      <c r="F20" s="38"/>
      <c r="G20" s="38"/>
      <c r="H20" s="38"/>
      <c r="I20" s="132" t="s">
        <v>31</v>
      </c>
      <c r="J20" s="136" t="s">
        <v>39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40</v>
      </c>
      <c r="F21" s="38"/>
      <c r="G21" s="38"/>
      <c r="H21" s="38"/>
      <c r="I21" s="132" t="s">
        <v>34</v>
      </c>
      <c r="J21" s="136" t="s">
        <v>41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43</v>
      </c>
      <c r="E23" s="38"/>
      <c r="F23" s="38"/>
      <c r="G23" s="38"/>
      <c r="H23" s="38"/>
      <c r="I23" s="132" t="s">
        <v>31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34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45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71.25" customHeight="1">
      <c r="A27" s="140"/>
      <c r="B27" s="141"/>
      <c r="C27" s="140"/>
      <c r="D27" s="140"/>
      <c r="E27" s="142" t="s">
        <v>109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4"/>
      <c r="E29" s="144"/>
      <c r="F29" s="144"/>
      <c r="G29" s="144"/>
      <c r="H29" s="144"/>
      <c r="I29" s="144"/>
      <c r="J29" s="144"/>
      <c r="K29" s="144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5" t="s">
        <v>47</v>
      </c>
      <c r="E30" s="38"/>
      <c r="F30" s="38"/>
      <c r="G30" s="38"/>
      <c r="H30" s="38"/>
      <c r="I30" s="38"/>
      <c r="J30" s="146">
        <f>ROUND(J87,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4"/>
      <c r="E31" s="144"/>
      <c r="F31" s="144"/>
      <c r="G31" s="144"/>
      <c r="H31" s="144"/>
      <c r="I31" s="144"/>
      <c r="J31" s="144"/>
      <c r="K31" s="144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7" t="s">
        <v>49</v>
      </c>
      <c r="G32" s="38"/>
      <c r="H32" s="38"/>
      <c r="I32" s="147" t="s">
        <v>48</v>
      </c>
      <c r="J32" s="147" t="s">
        <v>50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8" t="s">
        <v>51</v>
      </c>
      <c r="E33" s="132" t="s">
        <v>52</v>
      </c>
      <c r="F33" s="149">
        <f>ROUND((SUM(BE87:BE136)),  2)</f>
        <v>0</v>
      </c>
      <c r="G33" s="38"/>
      <c r="H33" s="38"/>
      <c r="I33" s="150">
        <v>0.20999999999999999</v>
      </c>
      <c r="J33" s="149">
        <f>ROUND(((SUM(BE87:BE136))*I33),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53</v>
      </c>
      <c r="F34" s="149">
        <f>ROUND((SUM(BF87:BF136)),  2)</f>
        <v>0</v>
      </c>
      <c r="G34" s="38"/>
      <c r="H34" s="38"/>
      <c r="I34" s="150">
        <v>0.14999999999999999</v>
      </c>
      <c r="J34" s="149">
        <f>ROUND(((SUM(BF87:BF136))*I34),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54</v>
      </c>
      <c r="F35" s="149">
        <f>ROUND((SUM(BG87:BG136)),  2)</f>
        <v>0</v>
      </c>
      <c r="G35" s="38"/>
      <c r="H35" s="38"/>
      <c r="I35" s="150">
        <v>0.20999999999999999</v>
      </c>
      <c r="J35" s="149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55</v>
      </c>
      <c r="F36" s="149">
        <f>ROUND((SUM(BH87:BH136)),  2)</f>
        <v>0</v>
      </c>
      <c r="G36" s="38"/>
      <c r="H36" s="38"/>
      <c r="I36" s="150">
        <v>0.14999999999999999</v>
      </c>
      <c r="J36" s="149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56</v>
      </c>
      <c r="F37" s="149">
        <f>ROUND((SUM(BI87:BI136)),  2)</f>
        <v>0</v>
      </c>
      <c r="G37" s="38"/>
      <c r="H37" s="38"/>
      <c r="I37" s="150">
        <v>0</v>
      </c>
      <c r="J37" s="149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1"/>
      <c r="D39" s="152" t="s">
        <v>57</v>
      </c>
      <c r="E39" s="153"/>
      <c r="F39" s="153"/>
      <c r="G39" s="154" t="s">
        <v>58</v>
      </c>
      <c r="H39" s="155" t="s">
        <v>59</v>
      </c>
      <c r="I39" s="153"/>
      <c r="J39" s="156">
        <f>SUM(J30:J37)</f>
        <v>0</v>
      </c>
      <c r="K39" s="157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2" t="s">
        <v>110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1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26.25" customHeight="1">
      <c r="A48" s="38"/>
      <c r="B48" s="39"/>
      <c r="C48" s="40"/>
      <c r="D48" s="40"/>
      <c r="E48" s="162" t="str">
        <f>E7</f>
        <v>Stavební úpravy objektu č.p. 52 ve Vysočanech - ostatní prostory (ÚRS 2021 02)</v>
      </c>
      <c r="F48" s="31"/>
      <c r="G48" s="31"/>
      <c r="H48" s="31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1" t="s">
        <v>107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2020_27_06 - STL plynovodní přípojka, NTL plynovod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1" t="s">
        <v>22</v>
      </c>
      <c r="D52" s="40"/>
      <c r="E52" s="40"/>
      <c r="F52" s="26" t="str">
        <f>F12</f>
        <v>Vysočany u Nového Bydžova</v>
      </c>
      <c r="G52" s="40"/>
      <c r="H52" s="40"/>
      <c r="I52" s="31" t="s">
        <v>24</v>
      </c>
      <c r="J52" s="72" t="str">
        <f>IF(J12="","",J12)</f>
        <v>7. 9. 2020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25.65" customHeight="1">
      <c r="A54" s="38"/>
      <c r="B54" s="39"/>
      <c r="C54" s="31" t="s">
        <v>30</v>
      </c>
      <c r="D54" s="40"/>
      <c r="E54" s="40"/>
      <c r="F54" s="26" t="str">
        <f>E15</f>
        <v>Město Nový Bydžov</v>
      </c>
      <c r="G54" s="40"/>
      <c r="H54" s="40"/>
      <c r="I54" s="31" t="s">
        <v>38</v>
      </c>
      <c r="J54" s="36" t="str">
        <f>E21</f>
        <v>SPA - Ing. Václav Hanuš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1" t="s">
        <v>36</v>
      </c>
      <c r="D55" s="40"/>
      <c r="E55" s="40"/>
      <c r="F55" s="26" t="str">
        <f>IF(E18="","",E18)</f>
        <v>Vyplň údaj</v>
      </c>
      <c r="G55" s="40"/>
      <c r="H55" s="40"/>
      <c r="I55" s="31" t="s">
        <v>43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3" t="s">
        <v>111</v>
      </c>
      <c r="D57" s="164"/>
      <c r="E57" s="164"/>
      <c r="F57" s="164"/>
      <c r="G57" s="164"/>
      <c r="H57" s="164"/>
      <c r="I57" s="164"/>
      <c r="J57" s="165" t="s">
        <v>112</v>
      </c>
      <c r="K57" s="164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6" t="s">
        <v>79</v>
      </c>
      <c r="D59" s="40"/>
      <c r="E59" s="40"/>
      <c r="F59" s="40"/>
      <c r="G59" s="40"/>
      <c r="H59" s="40"/>
      <c r="I59" s="40"/>
      <c r="J59" s="102">
        <f>J87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6" t="s">
        <v>113</v>
      </c>
    </row>
    <row r="60" hidden="1" s="9" customFormat="1" ht="24.96" customHeight="1">
      <c r="A60" s="9"/>
      <c r="B60" s="167"/>
      <c r="C60" s="168"/>
      <c r="D60" s="169" t="s">
        <v>114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3"/>
      <c r="C61" s="174"/>
      <c r="D61" s="175" t="s">
        <v>116</v>
      </c>
      <c r="E61" s="176"/>
      <c r="F61" s="176"/>
      <c r="G61" s="176"/>
      <c r="H61" s="176"/>
      <c r="I61" s="176"/>
      <c r="J61" s="177">
        <f>J89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3"/>
      <c r="C62" s="174"/>
      <c r="D62" s="175" t="s">
        <v>119</v>
      </c>
      <c r="E62" s="176"/>
      <c r="F62" s="176"/>
      <c r="G62" s="176"/>
      <c r="H62" s="176"/>
      <c r="I62" s="176"/>
      <c r="J62" s="177">
        <f>J98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3"/>
      <c r="C63" s="174"/>
      <c r="D63" s="175" t="s">
        <v>2273</v>
      </c>
      <c r="E63" s="176"/>
      <c r="F63" s="176"/>
      <c r="G63" s="176"/>
      <c r="H63" s="176"/>
      <c r="I63" s="176"/>
      <c r="J63" s="177">
        <f>J101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73"/>
      <c r="C64" s="174"/>
      <c r="D64" s="175" t="s">
        <v>2274</v>
      </c>
      <c r="E64" s="176"/>
      <c r="F64" s="176"/>
      <c r="G64" s="176"/>
      <c r="H64" s="176"/>
      <c r="I64" s="176"/>
      <c r="J64" s="177">
        <f>J113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9" customFormat="1" ht="24.96" customHeight="1">
      <c r="A65" s="9"/>
      <c r="B65" s="167"/>
      <c r="C65" s="168"/>
      <c r="D65" s="169" t="s">
        <v>123</v>
      </c>
      <c r="E65" s="170"/>
      <c r="F65" s="170"/>
      <c r="G65" s="170"/>
      <c r="H65" s="170"/>
      <c r="I65" s="170"/>
      <c r="J65" s="171">
        <f>J115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hidden="1" s="10" customFormat="1" ht="19.92" customHeight="1">
      <c r="A66" s="10"/>
      <c r="B66" s="173"/>
      <c r="C66" s="174"/>
      <c r="D66" s="175" t="s">
        <v>1154</v>
      </c>
      <c r="E66" s="176"/>
      <c r="F66" s="176"/>
      <c r="G66" s="176"/>
      <c r="H66" s="176"/>
      <c r="I66" s="176"/>
      <c r="J66" s="177">
        <f>J116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67"/>
      <c r="C67" s="168"/>
      <c r="D67" s="169" t="s">
        <v>2275</v>
      </c>
      <c r="E67" s="170"/>
      <c r="F67" s="170"/>
      <c r="G67" s="170"/>
      <c r="H67" s="170"/>
      <c r="I67" s="170"/>
      <c r="J67" s="171">
        <f>J135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hidden="1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hidden="1"/>
    <row r="71" hidden="1"/>
    <row r="72" hidden="1"/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2" t="s">
        <v>135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1" t="s">
        <v>16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6.25" customHeight="1">
      <c r="A77" s="38"/>
      <c r="B77" s="39"/>
      <c r="C77" s="40"/>
      <c r="D77" s="40"/>
      <c r="E77" s="162" t="str">
        <f>E7</f>
        <v>Stavební úpravy objektu č.p. 52 ve Vysočanech - ostatní prostory (ÚRS 2021 02)</v>
      </c>
      <c r="F77" s="31"/>
      <c r="G77" s="31"/>
      <c r="H77" s="31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1" t="s">
        <v>107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E9</f>
        <v>2020_27_06 - STL plynovodní přípojka, NTL plynovod</v>
      </c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1" t="s">
        <v>22</v>
      </c>
      <c r="D81" s="40"/>
      <c r="E81" s="40"/>
      <c r="F81" s="26" t="str">
        <f>F12</f>
        <v>Vysočany u Nového Bydžova</v>
      </c>
      <c r="G81" s="40"/>
      <c r="H81" s="40"/>
      <c r="I81" s="31" t="s">
        <v>24</v>
      </c>
      <c r="J81" s="72" t="str">
        <f>IF(J12="","",J12)</f>
        <v>7. 9. 2020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25.65" customHeight="1">
      <c r="A83" s="38"/>
      <c r="B83" s="39"/>
      <c r="C83" s="31" t="s">
        <v>30</v>
      </c>
      <c r="D83" s="40"/>
      <c r="E83" s="40"/>
      <c r="F83" s="26" t="str">
        <f>E15</f>
        <v>Město Nový Bydžov</v>
      </c>
      <c r="G83" s="40"/>
      <c r="H83" s="40"/>
      <c r="I83" s="31" t="s">
        <v>38</v>
      </c>
      <c r="J83" s="36" t="str">
        <f>E21</f>
        <v>SPA - Ing. Václav Hanuš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1" t="s">
        <v>36</v>
      </c>
      <c r="D84" s="40"/>
      <c r="E84" s="40"/>
      <c r="F84" s="26" t="str">
        <f>IF(E18="","",E18)</f>
        <v>Vyplň údaj</v>
      </c>
      <c r="G84" s="40"/>
      <c r="H84" s="40"/>
      <c r="I84" s="31" t="s">
        <v>43</v>
      </c>
      <c r="J84" s="36" t="str">
        <f>E24</f>
        <v xml:space="preserve"> 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1" customFormat="1" ht="29.28" customHeight="1">
      <c r="A86" s="179"/>
      <c r="B86" s="180"/>
      <c r="C86" s="181" t="s">
        <v>136</v>
      </c>
      <c r="D86" s="182" t="s">
        <v>66</v>
      </c>
      <c r="E86" s="182" t="s">
        <v>62</v>
      </c>
      <c r="F86" s="182" t="s">
        <v>63</v>
      </c>
      <c r="G86" s="182" t="s">
        <v>137</v>
      </c>
      <c r="H86" s="182" t="s">
        <v>138</v>
      </c>
      <c r="I86" s="182" t="s">
        <v>139</v>
      </c>
      <c r="J86" s="183" t="s">
        <v>112</v>
      </c>
      <c r="K86" s="184" t="s">
        <v>140</v>
      </c>
      <c r="L86" s="185"/>
      <c r="M86" s="92" t="s">
        <v>41</v>
      </c>
      <c r="N86" s="93" t="s">
        <v>51</v>
      </c>
      <c r="O86" s="93" t="s">
        <v>141</v>
      </c>
      <c r="P86" s="93" t="s">
        <v>142</v>
      </c>
      <c r="Q86" s="93" t="s">
        <v>143</v>
      </c>
      <c r="R86" s="93" t="s">
        <v>144</v>
      </c>
      <c r="S86" s="93" t="s">
        <v>145</v>
      </c>
      <c r="T86" s="94" t="s">
        <v>146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38"/>
      <c r="B87" s="39"/>
      <c r="C87" s="99" t="s">
        <v>147</v>
      </c>
      <c r="D87" s="40"/>
      <c r="E87" s="40"/>
      <c r="F87" s="40"/>
      <c r="G87" s="40"/>
      <c r="H87" s="40"/>
      <c r="I87" s="40"/>
      <c r="J87" s="186">
        <f>BK87</f>
        <v>0</v>
      </c>
      <c r="K87" s="40"/>
      <c r="L87" s="44"/>
      <c r="M87" s="95"/>
      <c r="N87" s="187"/>
      <c r="O87" s="96"/>
      <c r="P87" s="188">
        <f>P88+P115+P135</f>
        <v>0</v>
      </c>
      <c r="Q87" s="96"/>
      <c r="R87" s="188">
        <f>R88+R115+R135</f>
        <v>0.030470000000000001</v>
      </c>
      <c r="S87" s="96"/>
      <c r="T87" s="189">
        <f>T88+T115+T135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6" t="s">
        <v>80</v>
      </c>
      <c r="AU87" s="16" t="s">
        <v>113</v>
      </c>
      <c r="BK87" s="190">
        <f>BK88+BK115+BK135</f>
        <v>0</v>
      </c>
    </row>
    <row r="88" s="12" customFormat="1" ht="25.92" customHeight="1">
      <c r="A88" s="12"/>
      <c r="B88" s="191"/>
      <c r="C88" s="192"/>
      <c r="D88" s="193" t="s">
        <v>80</v>
      </c>
      <c r="E88" s="194" t="s">
        <v>148</v>
      </c>
      <c r="F88" s="194" t="s">
        <v>149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P89+P98+P101+P113</f>
        <v>0</v>
      </c>
      <c r="Q88" s="199"/>
      <c r="R88" s="200">
        <f>R89+R98+R101+R113</f>
        <v>0</v>
      </c>
      <c r="S88" s="199"/>
      <c r="T88" s="201">
        <f>T89+T98+T101+T113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21</v>
      </c>
      <c r="AT88" s="203" t="s">
        <v>80</v>
      </c>
      <c r="AU88" s="203" t="s">
        <v>81</v>
      </c>
      <c r="AY88" s="202" t="s">
        <v>150</v>
      </c>
      <c r="BK88" s="204">
        <f>BK89+BK98+BK101+BK113</f>
        <v>0</v>
      </c>
    </row>
    <row r="89" s="12" customFormat="1" ht="22.8" customHeight="1">
      <c r="A89" s="12"/>
      <c r="B89" s="191"/>
      <c r="C89" s="192"/>
      <c r="D89" s="193" t="s">
        <v>80</v>
      </c>
      <c r="E89" s="205" t="s">
        <v>21</v>
      </c>
      <c r="F89" s="205" t="s">
        <v>442</v>
      </c>
      <c r="G89" s="192"/>
      <c r="H89" s="192"/>
      <c r="I89" s="195"/>
      <c r="J89" s="206">
        <f>BK89</f>
        <v>0</v>
      </c>
      <c r="K89" s="192"/>
      <c r="L89" s="197"/>
      <c r="M89" s="198"/>
      <c r="N89" s="199"/>
      <c r="O89" s="199"/>
      <c r="P89" s="200">
        <f>SUM(P90:P97)</f>
        <v>0</v>
      </c>
      <c r="Q89" s="199"/>
      <c r="R89" s="200">
        <f>SUM(R90:R97)</f>
        <v>0</v>
      </c>
      <c r="S89" s="199"/>
      <c r="T89" s="201">
        <f>SUM(T90:T97)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21</v>
      </c>
      <c r="AT89" s="203" t="s">
        <v>80</v>
      </c>
      <c r="AU89" s="203" t="s">
        <v>21</v>
      </c>
      <c r="AY89" s="202" t="s">
        <v>150</v>
      </c>
      <c r="BK89" s="204">
        <f>SUM(BK90:BK97)</f>
        <v>0</v>
      </c>
    </row>
    <row r="90" s="2" customFormat="1" ht="24.15" customHeight="1">
      <c r="A90" s="38"/>
      <c r="B90" s="39"/>
      <c r="C90" s="207" t="s">
        <v>21</v>
      </c>
      <c r="D90" s="207" t="s">
        <v>153</v>
      </c>
      <c r="E90" s="208" t="s">
        <v>2276</v>
      </c>
      <c r="F90" s="209" t="s">
        <v>2277</v>
      </c>
      <c r="G90" s="210" t="s">
        <v>215</v>
      </c>
      <c r="H90" s="211">
        <v>30</v>
      </c>
      <c r="I90" s="212"/>
      <c r="J90" s="213">
        <f>ROUND(I90*H90,2)</f>
        <v>0</v>
      </c>
      <c r="K90" s="214"/>
      <c r="L90" s="44"/>
      <c r="M90" s="215" t="s">
        <v>41</v>
      </c>
      <c r="N90" s="216" t="s">
        <v>52</v>
      </c>
      <c r="O90" s="84"/>
      <c r="P90" s="217">
        <f>O90*H90</f>
        <v>0</v>
      </c>
      <c r="Q90" s="217">
        <v>0</v>
      </c>
      <c r="R90" s="217">
        <f>Q90*H90</f>
        <v>0</v>
      </c>
      <c r="S90" s="217">
        <v>0</v>
      </c>
      <c r="T90" s="218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9" t="s">
        <v>157</v>
      </c>
      <c r="AT90" s="219" t="s">
        <v>153</v>
      </c>
      <c r="AU90" s="219" t="s">
        <v>90</v>
      </c>
      <c r="AY90" s="16" t="s">
        <v>150</v>
      </c>
      <c r="BE90" s="220">
        <f>IF(N90="základní",J90,0)</f>
        <v>0</v>
      </c>
      <c r="BF90" s="220">
        <f>IF(N90="snížená",J90,0)</f>
        <v>0</v>
      </c>
      <c r="BG90" s="220">
        <f>IF(N90="zákl. přenesená",J90,0)</f>
        <v>0</v>
      </c>
      <c r="BH90" s="220">
        <f>IF(N90="sníž. přenesená",J90,0)</f>
        <v>0</v>
      </c>
      <c r="BI90" s="220">
        <f>IF(N90="nulová",J90,0)</f>
        <v>0</v>
      </c>
      <c r="BJ90" s="16" t="s">
        <v>21</v>
      </c>
      <c r="BK90" s="220">
        <f>ROUND(I90*H90,2)</f>
        <v>0</v>
      </c>
      <c r="BL90" s="16" t="s">
        <v>157</v>
      </c>
      <c r="BM90" s="219" t="s">
        <v>2278</v>
      </c>
    </row>
    <row r="91" s="2" customFormat="1" ht="24.15" customHeight="1">
      <c r="A91" s="38"/>
      <c r="B91" s="39"/>
      <c r="C91" s="207" t="s">
        <v>90</v>
      </c>
      <c r="D91" s="207" t="s">
        <v>153</v>
      </c>
      <c r="E91" s="208" t="s">
        <v>2279</v>
      </c>
      <c r="F91" s="209" t="s">
        <v>2280</v>
      </c>
      <c r="G91" s="210" t="s">
        <v>215</v>
      </c>
      <c r="H91" s="211">
        <v>30</v>
      </c>
      <c r="I91" s="212"/>
      <c r="J91" s="213">
        <f>ROUND(I91*H91,2)</f>
        <v>0</v>
      </c>
      <c r="K91" s="214"/>
      <c r="L91" s="44"/>
      <c r="M91" s="215" t="s">
        <v>41</v>
      </c>
      <c r="N91" s="216" t="s">
        <v>52</v>
      </c>
      <c r="O91" s="84"/>
      <c r="P91" s="217">
        <f>O91*H91</f>
        <v>0</v>
      </c>
      <c r="Q91" s="217">
        <v>0</v>
      </c>
      <c r="R91" s="217">
        <f>Q91*H91</f>
        <v>0</v>
      </c>
      <c r="S91" s="217">
        <v>0</v>
      </c>
      <c r="T91" s="218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9" t="s">
        <v>157</v>
      </c>
      <c r="AT91" s="219" t="s">
        <v>153</v>
      </c>
      <c r="AU91" s="219" t="s">
        <v>90</v>
      </c>
      <c r="AY91" s="16" t="s">
        <v>150</v>
      </c>
      <c r="BE91" s="220">
        <f>IF(N91="základní",J91,0)</f>
        <v>0</v>
      </c>
      <c r="BF91" s="220">
        <f>IF(N91="snížená",J91,0)</f>
        <v>0</v>
      </c>
      <c r="BG91" s="220">
        <f>IF(N91="zákl. přenesená",J91,0)</f>
        <v>0</v>
      </c>
      <c r="BH91" s="220">
        <f>IF(N91="sníž. přenesená",J91,0)</f>
        <v>0</v>
      </c>
      <c r="BI91" s="220">
        <f>IF(N91="nulová",J91,0)</f>
        <v>0</v>
      </c>
      <c r="BJ91" s="16" t="s">
        <v>21</v>
      </c>
      <c r="BK91" s="220">
        <f>ROUND(I91*H91,2)</f>
        <v>0</v>
      </c>
      <c r="BL91" s="16" t="s">
        <v>157</v>
      </c>
      <c r="BM91" s="219" t="s">
        <v>2281</v>
      </c>
    </row>
    <row r="92" s="2" customFormat="1" ht="24.15" customHeight="1">
      <c r="A92" s="38"/>
      <c r="B92" s="39"/>
      <c r="C92" s="207" t="s">
        <v>174</v>
      </c>
      <c r="D92" s="207" t="s">
        <v>153</v>
      </c>
      <c r="E92" s="208" t="s">
        <v>2282</v>
      </c>
      <c r="F92" s="209" t="s">
        <v>2283</v>
      </c>
      <c r="G92" s="210" t="s">
        <v>215</v>
      </c>
      <c r="H92" s="211">
        <v>11</v>
      </c>
      <c r="I92" s="212"/>
      <c r="J92" s="213">
        <f>ROUND(I92*H92,2)</f>
        <v>0</v>
      </c>
      <c r="K92" s="214"/>
      <c r="L92" s="44"/>
      <c r="M92" s="215" t="s">
        <v>41</v>
      </c>
      <c r="N92" s="216" t="s">
        <v>52</v>
      </c>
      <c r="O92" s="84"/>
      <c r="P92" s="217">
        <f>O92*H92</f>
        <v>0</v>
      </c>
      <c r="Q92" s="217">
        <v>0</v>
      </c>
      <c r="R92" s="217">
        <f>Q92*H92</f>
        <v>0</v>
      </c>
      <c r="S92" s="217">
        <v>0</v>
      </c>
      <c r="T92" s="218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9" t="s">
        <v>157</v>
      </c>
      <c r="AT92" s="219" t="s">
        <v>153</v>
      </c>
      <c r="AU92" s="219" t="s">
        <v>90</v>
      </c>
      <c r="AY92" s="16" t="s">
        <v>150</v>
      </c>
      <c r="BE92" s="220">
        <f>IF(N92="základní",J92,0)</f>
        <v>0</v>
      </c>
      <c r="BF92" s="220">
        <f>IF(N92="snížená",J92,0)</f>
        <v>0</v>
      </c>
      <c r="BG92" s="220">
        <f>IF(N92="zákl. přenesená",J92,0)</f>
        <v>0</v>
      </c>
      <c r="BH92" s="220">
        <f>IF(N92="sníž. přenesená",J92,0)</f>
        <v>0</v>
      </c>
      <c r="BI92" s="220">
        <f>IF(N92="nulová",J92,0)</f>
        <v>0</v>
      </c>
      <c r="BJ92" s="16" t="s">
        <v>21</v>
      </c>
      <c r="BK92" s="220">
        <f>ROUND(I92*H92,2)</f>
        <v>0</v>
      </c>
      <c r="BL92" s="16" t="s">
        <v>157</v>
      </c>
      <c r="BM92" s="219" t="s">
        <v>2284</v>
      </c>
    </row>
    <row r="93" s="2" customFormat="1" ht="24.15" customHeight="1">
      <c r="A93" s="38"/>
      <c r="B93" s="39"/>
      <c r="C93" s="207" t="s">
        <v>157</v>
      </c>
      <c r="D93" s="207" t="s">
        <v>153</v>
      </c>
      <c r="E93" s="208" t="s">
        <v>2285</v>
      </c>
      <c r="F93" s="209" t="s">
        <v>2286</v>
      </c>
      <c r="G93" s="210" t="s">
        <v>215</v>
      </c>
      <c r="H93" s="211">
        <v>11</v>
      </c>
      <c r="I93" s="212"/>
      <c r="J93" s="213">
        <f>ROUND(I93*H93,2)</f>
        <v>0</v>
      </c>
      <c r="K93" s="214"/>
      <c r="L93" s="44"/>
      <c r="M93" s="215" t="s">
        <v>41</v>
      </c>
      <c r="N93" s="216" t="s">
        <v>52</v>
      </c>
      <c r="O93" s="84"/>
      <c r="P93" s="217">
        <f>O93*H93</f>
        <v>0</v>
      </c>
      <c r="Q93" s="217">
        <v>0</v>
      </c>
      <c r="R93" s="217">
        <f>Q93*H93</f>
        <v>0</v>
      </c>
      <c r="S93" s="217">
        <v>0</v>
      </c>
      <c r="T93" s="218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9" t="s">
        <v>157</v>
      </c>
      <c r="AT93" s="219" t="s">
        <v>153</v>
      </c>
      <c r="AU93" s="219" t="s">
        <v>90</v>
      </c>
      <c r="AY93" s="16" t="s">
        <v>150</v>
      </c>
      <c r="BE93" s="220">
        <f>IF(N93="základní",J93,0)</f>
        <v>0</v>
      </c>
      <c r="BF93" s="220">
        <f>IF(N93="snížená",J93,0)</f>
        <v>0</v>
      </c>
      <c r="BG93" s="220">
        <f>IF(N93="zákl. přenesená",J93,0)</f>
        <v>0</v>
      </c>
      <c r="BH93" s="220">
        <f>IF(N93="sníž. přenesená",J93,0)</f>
        <v>0</v>
      </c>
      <c r="BI93" s="220">
        <f>IF(N93="nulová",J93,0)</f>
        <v>0</v>
      </c>
      <c r="BJ93" s="16" t="s">
        <v>21</v>
      </c>
      <c r="BK93" s="220">
        <f>ROUND(I93*H93,2)</f>
        <v>0</v>
      </c>
      <c r="BL93" s="16" t="s">
        <v>157</v>
      </c>
      <c r="BM93" s="219" t="s">
        <v>2287</v>
      </c>
    </row>
    <row r="94" s="2" customFormat="1" ht="24.15" customHeight="1">
      <c r="A94" s="38"/>
      <c r="B94" s="39"/>
      <c r="C94" s="207" t="s">
        <v>186</v>
      </c>
      <c r="D94" s="207" t="s">
        <v>153</v>
      </c>
      <c r="E94" s="208" t="s">
        <v>2288</v>
      </c>
      <c r="F94" s="209" t="s">
        <v>2289</v>
      </c>
      <c r="G94" s="210" t="s">
        <v>215</v>
      </c>
      <c r="H94" s="211">
        <v>41</v>
      </c>
      <c r="I94" s="212"/>
      <c r="J94" s="213">
        <f>ROUND(I94*H94,2)</f>
        <v>0</v>
      </c>
      <c r="K94" s="214"/>
      <c r="L94" s="44"/>
      <c r="M94" s="215" t="s">
        <v>41</v>
      </c>
      <c r="N94" s="216" t="s">
        <v>52</v>
      </c>
      <c r="O94" s="84"/>
      <c r="P94" s="217">
        <f>O94*H94</f>
        <v>0</v>
      </c>
      <c r="Q94" s="217">
        <v>0</v>
      </c>
      <c r="R94" s="217">
        <f>Q94*H94</f>
        <v>0</v>
      </c>
      <c r="S94" s="217">
        <v>0</v>
      </c>
      <c r="T94" s="218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9" t="s">
        <v>157</v>
      </c>
      <c r="AT94" s="219" t="s">
        <v>153</v>
      </c>
      <c r="AU94" s="219" t="s">
        <v>90</v>
      </c>
      <c r="AY94" s="16" t="s">
        <v>150</v>
      </c>
      <c r="BE94" s="220">
        <f>IF(N94="základní",J94,0)</f>
        <v>0</v>
      </c>
      <c r="BF94" s="220">
        <f>IF(N94="snížená",J94,0)</f>
        <v>0</v>
      </c>
      <c r="BG94" s="220">
        <f>IF(N94="zákl. přenesená",J94,0)</f>
        <v>0</v>
      </c>
      <c r="BH94" s="220">
        <f>IF(N94="sníž. přenesená",J94,0)</f>
        <v>0</v>
      </c>
      <c r="BI94" s="220">
        <f>IF(N94="nulová",J94,0)</f>
        <v>0</v>
      </c>
      <c r="BJ94" s="16" t="s">
        <v>21</v>
      </c>
      <c r="BK94" s="220">
        <f>ROUND(I94*H94,2)</f>
        <v>0</v>
      </c>
      <c r="BL94" s="16" t="s">
        <v>157</v>
      </c>
      <c r="BM94" s="219" t="s">
        <v>2290</v>
      </c>
    </row>
    <row r="95" s="2" customFormat="1" ht="21.75" customHeight="1">
      <c r="A95" s="38"/>
      <c r="B95" s="39"/>
      <c r="C95" s="207" t="s">
        <v>198</v>
      </c>
      <c r="D95" s="207" t="s">
        <v>153</v>
      </c>
      <c r="E95" s="208" t="s">
        <v>2291</v>
      </c>
      <c r="F95" s="209" t="s">
        <v>2292</v>
      </c>
      <c r="G95" s="210" t="s">
        <v>215</v>
      </c>
      <c r="H95" s="211">
        <v>7</v>
      </c>
      <c r="I95" s="212"/>
      <c r="J95" s="213">
        <f>ROUND(I95*H95,2)</f>
        <v>0</v>
      </c>
      <c r="K95" s="214"/>
      <c r="L95" s="44"/>
      <c r="M95" s="215" t="s">
        <v>41</v>
      </c>
      <c r="N95" s="216" t="s">
        <v>52</v>
      </c>
      <c r="O95" s="84"/>
      <c r="P95" s="217">
        <f>O95*H95</f>
        <v>0</v>
      </c>
      <c r="Q95" s="217">
        <v>0</v>
      </c>
      <c r="R95" s="217">
        <f>Q95*H95</f>
        <v>0</v>
      </c>
      <c r="S95" s="217">
        <v>0</v>
      </c>
      <c r="T95" s="218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9" t="s">
        <v>157</v>
      </c>
      <c r="AT95" s="219" t="s">
        <v>153</v>
      </c>
      <c r="AU95" s="219" t="s">
        <v>90</v>
      </c>
      <c r="AY95" s="16" t="s">
        <v>150</v>
      </c>
      <c r="BE95" s="220">
        <f>IF(N95="základní",J95,0)</f>
        <v>0</v>
      </c>
      <c r="BF95" s="220">
        <f>IF(N95="snížená",J95,0)</f>
        <v>0</v>
      </c>
      <c r="BG95" s="220">
        <f>IF(N95="zákl. přenesená",J95,0)</f>
        <v>0</v>
      </c>
      <c r="BH95" s="220">
        <f>IF(N95="sníž. přenesená",J95,0)</f>
        <v>0</v>
      </c>
      <c r="BI95" s="220">
        <f>IF(N95="nulová",J95,0)</f>
        <v>0</v>
      </c>
      <c r="BJ95" s="16" t="s">
        <v>21</v>
      </c>
      <c r="BK95" s="220">
        <f>ROUND(I95*H95,2)</f>
        <v>0</v>
      </c>
      <c r="BL95" s="16" t="s">
        <v>157</v>
      </c>
      <c r="BM95" s="219" t="s">
        <v>2293</v>
      </c>
    </row>
    <row r="96" s="2" customFormat="1" ht="24.15" customHeight="1">
      <c r="A96" s="38"/>
      <c r="B96" s="39"/>
      <c r="C96" s="207" t="s">
        <v>205</v>
      </c>
      <c r="D96" s="207" t="s">
        <v>153</v>
      </c>
      <c r="E96" s="208" t="s">
        <v>2294</v>
      </c>
      <c r="F96" s="209" t="s">
        <v>2295</v>
      </c>
      <c r="G96" s="210" t="s">
        <v>215</v>
      </c>
      <c r="H96" s="211">
        <v>34</v>
      </c>
      <c r="I96" s="212"/>
      <c r="J96" s="213">
        <f>ROUND(I96*H96,2)</f>
        <v>0</v>
      </c>
      <c r="K96" s="214"/>
      <c r="L96" s="44"/>
      <c r="M96" s="215" t="s">
        <v>41</v>
      </c>
      <c r="N96" s="216" t="s">
        <v>52</v>
      </c>
      <c r="O96" s="84"/>
      <c r="P96" s="217">
        <f>O96*H96</f>
        <v>0</v>
      </c>
      <c r="Q96" s="217">
        <v>0</v>
      </c>
      <c r="R96" s="217">
        <f>Q96*H96</f>
        <v>0</v>
      </c>
      <c r="S96" s="217">
        <v>0</v>
      </c>
      <c r="T96" s="218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9" t="s">
        <v>157</v>
      </c>
      <c r="AT96" s="219" t="s">
        <v>153</v>
      </c>
      <c r="AU96" s="219" t="s">
        <v>90</v>
      </c>
      <c r="AY96" s="16" t="s">
        <v>150</v>
      </c>
      <c r="BE96" s="220">
        <f>IF(N96="základní",J96,0)</f>
        <v>0</v>
      </c>
      <c r="BF96" s="220">
        <f>IF(N96="snížená",J96,0)</f>
        <v>0</v>
      </c>
      <c r="BG96" s="220">
        <f>IF(N96="zákl. přenesená",J96,0)</f>
        <v>0</v>
      </c>
      <c r="BH96" s="220">
        <f>IF(N96="sníž. přenesená",J96,0)</f>
        <v>0</v>
      </c>
      <c r="BI96" s="220">
        <f>IF(N96="nulová",J96,0)</f>
        <v>0</v>
      </c>
      <c r="BJ96" s="16" t="s">
        <v>21</v>
      </c>
      <c r="BK96" s="220">
        <f>ROUND(I96*H96,2)</f>
        <v>0</v>
      </c>
      <c r="BL96" s="16" t="s">
        <v>157</v>
      </c>
      <c r="BM96" s="219" t="s">
        <v>2296</v>
      </c>
    </row>
    <row r="97" s="2" customFormat="1" ht="16.5" customHeight="1">
      <c r="A97" s="38"/>
      <c r="B97" s="39"/>
      <c r="C97" s="207" t="s">
        <v>212</v>
      </c>
      <c r="D97" s="207" t="s">
        <v>153</v>
      </c>
      <c r="E97" s="208" t="s">
        <v>2297</v>
      </c>
      <c r="F97" s="209" t="s">
        <v>2298</v>
      </c>
      <c r="G97" s="210" t="s">
        <v>182</v>
      </c>
      <c r="H97" s="211">
        <v>5</v>
      </c>
      <c r="I97" s="212"/>
      <c r="J97" s="213">
        <f>ROUND(I97*H97,2)</f>
        <v>0</v>
      </c>
      <c r="K97" s="214"/>
      <c r="L97" s="44"/>
      <c r="M97" s="215" t="s">
        <v>41</v>
      </c>
      <c r="N97" s="216" t="s">
        <v>52</v>
      </c>
      <c r="O97" s="84"/>
      <c r="P97" s="217">
        <f>O97*H97</f>
        <v>0</v>
      </c>
      <c r="Q97" s="217">
        <v>0</v>
      </c>
      <c r="R97" s="217">
        <f>Q97*H97</f>
        <v>0</v>
      </c>
      <c r="S97" s="217">
        <v>0</v>
      </c>
      <c r="T97" s="218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9" t="s">
        <v>157</v>
      </c>
      <c r="AT97" s="219" t="s">
        <v>153</v>
      </c>
      <c r="AU97" s="219" t="s">
        <v>90</v>
      </c>
      <c r="AY97" s="16" t="s">
        <v>150</v>
      </c>
      <c r="BE97" s="220">
        <f>IF(N97="základní",J97,0)</f>
        <v>0</v>
      </c>
      <c r="BF97" s="220">
        <f>IF(N97="snížená",J97,0)</f>
        <v>0</v>
      </c>
      <c r="BG97" s="220">
        <f>IF(N97="zákl. přenesená",J97,0)</f>
        <v>0</v>
      </c>
      <c r="BH97" s="220">
        <f>IF(N97="sníž. přenesená",J97,0)</f>
        <v>0</v>
      </c>
      <c r="BI97" s="220">
        <f>IF(N97="nulová",J97,0)</f>
        <v>0</v>
      </c>
      <c r="BJ97" s="16" t="s">
        <v>21</v>
      </c>
      <c r="BK97" s="220">
        <f>ROUND(I97*H97,2)</f>
        <v>0</v>
      </c>
      <c r="BL97" s="16" t="s">
        <v>157</v>
      </c>
      <c r="BM97" s="219" t="s">
        <v>2299</v>
      </c>
    </row>
    <row r="98" s="12" customFormat="1" ht="22.8" customHeight="1">
      <c r="A98" s="12"/>
      <c r="B98" s="191"/>
      <c r="C98" s="192"/>
      <c r="D98" s="193" t="s">
        <v>80</v>
      </c>
      <c r="E98" s="205" t="s">
        <v>157</v>
      </c>
      <c r="F98" s="205" t="s">
        <v>533</v>
      </c>
      <c r="G98" s="192"/>
      <c r="H98" s="192"/>
      <c r="I98" s="195"/>
      <c r="J98" s="206">
        <f>BK98</f>
        <v>0</v>
      </c>
      <c r="K98" s="192"/>
      <c r="L98" s="197"/>
      <c r="M98" s="198"/>
      <c r="N98" s="199"/>
      <c r="O98" s="199"/>
      <c r="P98" s="200">
        <f>SUM(P99:P100)</f>
        <v>0</v>
      </c>
      <c r="Q98" s="199"/>
      <c r="R98" s="200">
        <f>SUM(R99:R100)</f>
        <v>0</v>
      </c>
      <c r="S98" s="199"/>
      <c r="T98" s="201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2" t="s">
        <v>21</v>
      </c>
      <c r="AT98" s="203" t="s">
        <v>80</v>
      </c>
      <c r="AU98" s="203" t="s">
        <v>21</v>
      </c>
      <c r="AY98" s="202" t="s">
        <v>150</v>
      </c>
      <c r="BK98" s="204">
        <f>SUM(BK99:BK100)</f>
        <v>0</v>
      </c>
    </row>
    <row r="99" s="2" customFormat="1" ht="16.5" customHeight="1">
      <c r="A99" s="38"/>
      <c r="B99" s="39"/>
      <c r="C99" s="207" t="s">
        <v>151</v>
      </c>
      <c r="D99" s="207" t="s">
        <v>153</v>
      </c>
      <c r="E99" s="208" t="s">
        <v>2300</v>
      </c>
      <c r="F99" s="209" t="s">
        <v>2301</v>
      </c>
      <c r="G99" s="210" t="s">
        <v>215</v>
      </c>
      <c r="H99" s="211">
        <v>7</v>
      </c>
      <c r="I99" s="212"/>
      <c r="J99" s="213">
        <f>ROUND(I99*H99,2)</f>
        <v>0</v>
      </c>
      <c r="K99" s="214"/>
      <c r="L99" s="44"/>
      <c r="M99" s="215" t="s">
        <v>41</v>
      </c>
      <c r="N99" s="216" t="s">
        <v>52</v>
      </c>
      <c r="O99" s="84"/>
      <c r="P99" s="217">
        <f>O99*H99</f>
        <v>0</v>
      </c>
      <c r="Q99" s="217">
        <v>0</v>
      </c>
      <c r="R99" s="217">
        <f>Q99*H99</f>
        <v>0</v>
      </c>
      <c r="S99" s="217">
        <v>0</v>
      </c>
      <c r="T99" s="218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9" t="s">
        <v>157</v>
      </c>
      <c r="AT99" s="219" t="s">
        <v>153</v>
      </c>
      <c r="AU99" s="219" t="s">
        <v>90</v>
      </c>
      <c r="AY99" s="16" t="s">
        <v>150</v>
      </c>
      <c r="BE99" s="220">
        <f>IF(N99="základní",J99,0)</f>
        <v>0</v>
      </c>
      <c r="BF99" s="220">
        <f>IF(N99="snížená",J99,0)</f>
        <v>0</v>
      </c>
      <c r="BG99" s="220">
        <f>IF(N99="zákl. přenesená",J99,0)</f>
        <v>0</v>
      </c>
      <c r="BH99" s="220">
        <f>IF(N99="sníž. přenesená",J99,0)</f>
        <v>0</v>
      </c>
      <c r="BI99" s="220">
        <f>IF(N99="nulová",J99,0)</f>
        <v>0</v>
      </c>
      <c r="BJ99" s="16" t="s">
        <v>21</v>
      </c>
      <c r="BK99" s="220">
        <f>ROUND(I99*H99,2)</f>
        <v>0</v>
      </c>
      <c r="BL99" s="16" t="s">
        <v>157</v>
      </c>
      <c r="BM99" s="219" t="s">
        <v>2302</v>
      </c>
    </row>
    <row r="100" s="2" customFormat="1">
      <c r="A100" s="38"/>
      <c r="B100" s="39"/>
      <c r="C100" s="40"/>
      <c r="D100" s="221" t="s">
        <v>159</v>
      </c>
      <c r="E100" s="40"/>
      <c r="F100" s="222" t="s">
        <v>2303</v>
      </c>
      <c r="G100" s="40"/>
      <c r="H100" s="40"/>
      <c r="I100" s="223"/>
      <c r="J100" s="40"/>
      <c r="K100" s="40"/>
      <c r="L100" s="44"/>
      <c r="M100" s="224"/>
      <c r="N100" s="225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6" t="s">
        <v>159</v>
      </c>
      <c r="AU100" s="16" t="s">
        <v>90</v>
      </c>
    </row>
    <row r="101" s="12" customFormat="1" ht="22.8" customHeight="1">
      <c r="A101" s="12"/>
      <c r="B101" s="191"/>
      <c r="C101" s="192"/>
      <c r="D101" s="193" t="s">
        <v>80</v>
      </c>
      <c r="E101" s="205" t="s">
        <v>212</v>
      </c>
      <c r="F101" s="205" t="s">
        <v>2304</v>
      </c>
      <c r="G101" s="192"/>
      <c r="H101" s="192"/>
      <c r="I101" s="195"/>
      <c r="J101" s="206">
        <f>BK101</f>
        <v>0</v>
      </c>
      <c r="K101" s="192"/>
      <c r="L101" s="197"/>
      <c r="M101" s="198"/>
      <c r="N101" s="199"/>
      <c r="O101" s="199"/>
      <c r="P101" s="200">
        <f>SUM(P102:P112)</f>
        <v>0</v>
      </c>
      <c r="Q101" s="199"/>
      <c r="R101" s="200">
        <f>SUM(R102:R112)</f>
        <v>0</v>
      </c>
      <c r="S101" s="199"/>
      <c r="T101" s="201">
        <f>SUM(T102:T112)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2" t="s">
        <v>21</v>
      </c>
      <c r="AT101" s="203" t="s">
        <v>80</v>
      </c>
      <c r="AU101" s="203" t="s">
        <v>21</v>
      </c>
      <c r="AY101" s="202" t="s">
        <v>150</v>
      </c>
      <c r="BK101" s="204">
        <f>SUM(BK102:BK112)</f>
        <v>0</v>
      </c>
    </row>
    <row r="102" s="2" customFormat="1" ht="16.5" customHeight="1">
      <c r="A102" s="38"/>
      <c r="B102" s="39"/>
      <c r="C102" s="207" t="s">
        <v>225</v>
      </c>
      <c r="D102" s="207" t="s">
        <v>153</v>
      </c>
      <c r="E102" s="208" t="s">
        <v>2305</v>
      </c>
      <c r="F102" s="209" t="s">
        <v>2306</v>
      </c>
      <c r="G102" s="210" t="s">
        <v>239</v>
      </c>
      <c r="H102" s="211">
        <v>1</v>
      </c>
      <c r="I102" s="212"/>
      <c r="J102" s="213">
        <f>ROUND(I102*H102,2)</f>
        <v>0</v>
      </c>
      <c r="K102" s="214"/>
      <c r="L102" s="44"/>
      <c r="M102" s="215" t="s">
        <v>41</v>
      </c>
      <c r="N102" s="216" t="s">
        <v>52</v>
      </c>
      <c r="O102" s="84"/>
      <c r="P102" s="217">
        <f>O102*H102</f>
        <v>0</v>
      </c>
      <c r="Q102" s="217">
        <v>0</v>
      </c>
      <c r="R102" s="217">
        <f>Q102*H102</f>
        <v>0</v>
      </c>
      <c r="S102" s="217">
        <v>0</v>
      </c>
      <c r="T102" s="218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9" t="s">
        <v>157</v>
      </c>
      <c r="AT102" s="219" t="s">
        <v>153</v>
      </c>
      <c r="AU102" s="219" t="s">
        <v>90</v>
      </c>
      <c r="AY102" s="16" t="s">
        <v>150</v>
      </c>
      <c r="BE102" s="220">
        <f>IF(N102="základní",J102,0)</f>
        <v>0</v>
      </c>
      <c r="BF102" s="220">
        <f>IF(N102="snížená",J102,0)</f>
        <v>0</v>
      </c>
      <c r="BG102" s="220">
        <f>IF(N102="zákl. přenesená",J102,0)</f>
        <v>0</v>
      </c>
      <c r="BH102" s="220">
        <f>IF(N102="sníž. přenesená",J102,0)</f>
        <v>0</v>
      </c>
      <c r="BI102" s="220">
        <f>IF(N102="nulová",J102,0)</f>
        <v>0</v>
      </c>
      <c r="BJ102" s="16" t="s">
        <v>21</v>
      </c>
      <c r="BK102" s="220">
        <f>ROUND(I102*H102,2)</f>
        <v>0</v>
      </c>
      <c r="BL102" s="16" t="s">
        <v>157</v>
      </c>
      <c r="BM102" s="219" t="s">
        <v>2307</v>
      </c>
    </row>
    <row r="103" s="2" customFormat="1" ht="16.5" customHeight="1">
      <c r="A103" s="38"/>
      <c r="B103" s="39"/>
      <c r="C103" s="207" t="s">
        <v>231</v>
      </c>
      <c r="D103" s="207" t="s">
        <v>153</v>
      </c>
      <c r="E103" s="208" t="s">
        <v>2308</v>
      </c>
      <c r="F103" s="209" t="s">
        <v>2309</v>
      </c>
      <c r="G103" s="210" t="s">
        <v>239</v>
      </c>
      <c r="H103" s="211">
        <v>1</v>
      </c>
      <c r="I103" s="212"/>
      <c r="J103" s="213">
        <f>ROUND(I103*H103,2)</f>
        <v>0</v>
      </c>
      <c r="K103" s="214"/>
      <c r="L103" s="44"/>
      <c r="M103" s="215" t="s">
        <v>41</v>
      </c>
      <c r="N103" s="216" t="s">
        <v>52</v>
      </c>
      <c r="O103" s="84"/>
      <c r="P103" s="217">
        <f>O103*H103</f>
        <v>0</v>
      </c>
      <c r="Q103" s="217">
        <v>0</v>
      </c>
      <c r="R103" s="217">
        <f>Q103*H103</f>
        <v>0</v>
      </c>
      <c r="S103" s="217">
        <v>0</v>
      </c>
      <c r="T103" s="218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9" t="s">
        <v>157</v>
      </c>
      <c r="AT103" s="219" t="s">
        <v>153</v>
      </c>
      <c r="AU103" s="219" t="s">
        <v>90</v>
      </c>
      <c r="AY103" s="16" t="s">
        <v>150</v>
      </c>
      <c r="BE103" s="220">
        <f>IF(N103="základní",J103,0)</f>
        <v>0</v>
      </c>
      <c r="BF103" s="220">
        <f>IF(N103="snížená",J103,0)</f>
        <v>0</v>
      </c>
      <c r="BG103" s="220">
        <f>IF(N103="zákl. přenesená",J103,0)</f>
        <v>0</v>
      </c>
      <c r="BH103" s="220">
        <f>IF(N103="sníž. přenesená",J103,0)</f>
        <v>0</v>
      </c>
      <c r="BI103" s="220">
        <f>IF(N103="nulová",J103,0)</f>
        <v>0</v>
      </c>
      <c r="BJ103" s="16" t="s">
        <v>21</v>
      </c>
      <c r="BK103" s="220">
        <f>ROUND(I103*H103,2)</f>
        <v>0</v>
      </c>
      <c r="BL103" s="16" t="s">
        <v>157</v>
      </c>
      <c r="BM103" s="219" t="s">
        <v>2310</v>
      </c>
    </row>
    <row r="104" s="2" customFormat="1" ht="16.5" customHeight="1">
      <c r="A104" s="38"/>
      <c r="B104" s="39"/>
      <c r="C104" s="207" t="s">
        <v>236</v>
      </c>
      <c r="D104" s="207" t="s">
        <v>153</v>
      </c>
      <c r="E104" s="208" t="s">
        <v>2311</v>
      </c>
      <c r="F104" s="209" t="s">
        <v>2312</v>
      </c>
      <c r="G104" s="210" t="s">
        <v>239</v>
      </c>
      <c r="H104" s="211">
        <v>1</v>
      </c>
      <c r="I104" s="212"/>
      <c r="J104" s="213">
        <f>ROUND(I104*H104,2)</f>
        <v>0</v>
      </c>
      <c r="K104" s="214"/>
      <c r="L104" s="44"/>
      <c r="M104" s="215" t="s">
        <v>41</v>
      </c>
      <c r="N104" s="216" t="s">
        <v>52</v>
      </c>
      <c r="O104" s="84"/>
      <c r="P104" s="217">
        <f>O104*H104</f>
        <v>0</v>
      </c>
      <c r="Q104" s="217">
        <v>0</v>
      </c>
      <c r="R104" s="217">
        <f>Q104*H104</f>
        <v>0</v>
      </c>
      <c r="S104" s="217">
        <v>0</v>
      </c>
      <c r="T104" s="218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9" t="s">
        <v>157</v>
      </c>
      <c r="AT104" s="219" t="s">
        <v>153</v>
      </c>
      <c r="AU104" s="219" t="s">
        <v>90</v>
      </c>
      <c r="AY104" s="16" t="s">
        <v>150</v>
      </c>
      <c r="BE104" s="220">
        <f>IF(N104="základní",J104,0)</f>
        <v>0</v>
      </c>
      <c r="BF104" s="220">
        <f>IF(N104="snížená",J104,0)</f>
        <v>0</v>
      </c>
      <c r="BG104" s="220">
        <f>IF(N104="zákl. přenesená",J104,0)</f>
        <v>0</v>
      </c>
      <c r="BH104" s="220">
        <f>IF(N104="sníž. přenesená",J104,0)</f>
        <v>0</v>
      </c>
      <c r="BI104" s="220">
        <f>IF(N104="nulová",J104,0)</f>
        <v>0</v>
      </c>
      <c r="BJ104" s="16" t="s">
        <v>21</v>
      </c>
      <c r="BK104" s="220">
        <f>ROUND(I104*H104,2)</f>
        <v>0</v>
      </c>
      <c r="BL104" s="16" t="s">
        <v>157</v>
      </c>
      <c r="BM104" s="219" t="s">
        <v>2313</v>
      </c>
    </row>
    <row r="105" s="2" customFormat="1" ht="16.5" customHeight="1">
      <c r="A105" s="38"/>
      <c r="B105" s="39"/>
      <c r="C105" s="207" t="s">
        <v>243</v>
      </c>
      <c r="D105" s="207" t="s">
        <v>153</v>
      </c>
      <c r="E105" s="208" t="s">
        <v>2314</v>
      </c>
      <c r="F105" s="209" t="s">
        <v>2315</v>
      </c>
      <c r="G105" s="210" t="s">
        <v>182</v>
      </c>
      <c r="H105" s="211">
        <v>16</v>
      </c>
      <c r="I105" s="212"/>
      <c r="J105" s="213">
        <f>ROUND(I105*H105,2)</f>
        <v>0</v>
      </c>
      <c r="K105" s="214"/>
      <c r="L105" s="44"/>
      <c r="M105" s="215" t="s">
        <v>41</v>
      </c>
      <c r="N105" s="216" t="s">
        <v>52</v>
      </c>
      <c r="O105" s="84"/>
      <c r="P105" s="217">
        <f>O105*H105</f>
        <v>0</v>
      </c>
      <c r="Q105" s="217">
        <v>0</v>
      </c>
      <c r="R105" s="217">
        <f>Q105*H105</f>
        <v>0</v>
      </c>
      <c r="S105" s="217">
        <v>0</v>
      </c>
      <c r="T105" s="218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9" t="s">
        <v>157</v>
      </c>
      <c r="AT105" s="219" t="s">
        <v>153</v>
      </c>
      <c r="AU105" s="219" t="s">
        <v>90</v>
      </c>
      <c r="AY105" s="16" t="s">
        <v>150</v>
      </c>
      <c r="BE105" s="220">
        <f>IF(N105="základní",J105,0)</f>
        <v>0</v>
      </c>
      <c r="BF105" s="220">
        <f>IF(N105="snížená",J105,0)</f>
        <v>0</v>
      </c>
      <c r="BG105" s="220">
        <f>IF(N105="zákl. přenesená",J105,0)</f>
        <v>0</v>
      </c>
      <c r="BH105" s="220">
        <f>IF(N105="sníž. přenesená",J105,0)</f>
        <v>0</v>
      </c>
      <c r="BI105" s="220">
        <f>IF(N105="nulová",J105,0)</f>
        <v>0</v>
      </c>
      <c r="BJ105" s="16" t="s">
        <v>21</v>
      </c>
      <c r="BK105" s="220">
        <f>ROUND(I105*H105,2)</f>
        <v>0</v>
      </c>
      <c r="BL105" s="16" t="s">
        <v>157</v>
      </c>
      <c r="BM105" s="219" t="s">
        <v>2316</v>
      </c>
    </row>
    <row r="106" s="2" customFormat="1" ht="16.5" customHeight="1">
      <c r="A106" s="38"/>
      <c r="B106" s="39"/>
      <c r="C106" s="207" t="s">
        <v>249</v>
      </c>
      <c r="D106" s="207" t="s">
        <v>153</v>
      </c>
      <c r="E106" s="208" t="s">
        <v>2317</v>
      </c>
      <c r="F106" s="209" t="s">
        <v>2318</v>
      </c>
      <c r="G106" s="210" t="s">
        <v>182</v>
      </c>
      <c r="H106" s="211">
        <v>16</v>
      </c>
      <c r="I106" s="212"/>
      <c r="J106" s="213">
        <f>ROUND(I106*H106,2)</f>
        <v>0</v>
      </c>
      <c r="K106" s="214"/>
      <c r="L106" s="44"/>
      <c r="M106" s="215" t="s">
        <v>41</v>
      </c>
      <c r="N106" s="216" t="s">
        <v>52</v>
      </c>
      <c r="O106" s="84"/>
      <c r="P106" s="217">
        <f>O106*H106</f>
        <v>0</v>
      </c>
      <c r="Q106" s="217">
        <v>0</v>
      </c>
      <c r="R106" s="217">
        <f>Q106*H106</f>
        <v>0</v>
      </c>
      <c r="S106" s="217">
        <v>0</v>
      </c>
      <c r="T106" s="218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9" t="s">
        <v>157</v>
      </c>
      <c r="AT106" s="219" t="s">
        <v>153</v>
      </c>
      <c r="AU106" s="219" t="s">
        <v>90</v>
      </c>
      <c r="AY106" s="16" t="s">
        <v>150</v>
      </c>
      <c r="BE106" s="220">
        <f>IF(N106="základní",J106,0)</f>
        <v>0</v>
      </c>
      <c r="BF106" s="220">
        <f>IF(N106="snížená",J106,0)</f>
        <v>0</v>
      </c>
      <c r="BG106" s="220">
        <f>IF(N106="zákl. přenesená",J106,0)</f>
        <v>0</v>
      </c>
      <c r="BH106" s="220">
        <f>IF(N106="sníž. přenesená",J106,0)</f>
        <v>0</v>
      </c>
      <c r="BI106" s="220">
        <f>IF(N106="nulová",J106,0)</f>
        <v>0</v>
      </c>
      <c r="BJ106" s="16" t="s">
        <v>21</v>
      </c>
      <c r="BK106" s="220">
        <f>ROUND(I106*H106,2)</f>
        <v>0</v>
      </c>
      <c r="BL106" s="16" t="s">
        <v>157</v>
      </c>
      <c r="BM106" s="219" t="s">
        <v>2319</v>
      </c>
    </row>
    <row r="107" s="2" customFormat="1" ht="16.5" customHeight="1">
      <c r="A107" s="38"/>
      <c r="B107" s="39"/>
      <c r="C107" s="207" t="s">
        <v>8</v>
      </c>
      <c r="D107" s="207" t="s">
        <v>153</v>
      </c>
      <c r="E107" s="208" t="s">
        <v>2320</v>
      </c>
      <c r="F107" s="209" t="s">
        <v>2321</v>
      </c>
      <c r="G107" s="210" t="s">
        <v>239</v>
      </c>
      <c r="H107" s="211">
        <v>1</v>
      </c>
      <c r="I107" s="212"/>
      <c r="J107" s="213">
        <f>ROUND(I107*H107,2)</f>
        <v>0</v>
      </c>
      <c r="K107" s="214"/>
      <c r="L107" s="44"/>
      <c r="M107" s="215" t="s">
        <v>41</v>
      </c>
      <c r="N107" s="216" t="s">
        <v>52</v>
      </c>
      <c r="O107" s="84"/>
      <c r="P107" s="217">
        <f>O107*H107</f>
        <v>0</v>
      </c>
      <c r="Q107" s="217">
        <v>0</v>
      </c>
      <c r="R107" s="217">
        <f>Q107*H107</f>
        <v>0</v>
      </c>
      <c r="S107" s="217">
        <v>0</v>
      </c>
      <c r="T107" s="218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9" t="s">
        <v>157</v>
      </c>
      <c r="AT107" s="219" t="s">
        <v>153</v>
      </c>
      <c r="AU107" s="219" t="s">
        <v>90</v>
      </c>
      <c r="AY107" s="16" t="s">
        <v>150</v>
      </c>
      <c r="BE107" s="220">
        <f>IF(N107="základní",J107,0)</f>
        <v>0</v>
      </c>
      <c r="BF107" s="220">
        <f>IF(N107="snížená",J107,0)</f>
        <v>0</v>
      </c>
      <c r="BG107" s="220">
        <f>IF(N107="zákl. přenesená",J107,0)</f>
        <v>0</v>
      </c>
      <c r="BH107" s="220">
        <f>IF(N107="sníž. přenesená",J107,0)</f>
        <v>0</v>
      </c>
      <c r="BI107" s="220">
        <f>IF(N107="nulová",J107,0)</f>
        <v>0</v>
      </c>
      <c r="BJ107" s="16" t="s">
        <v>21</v>
      </c>
      <c r="BK107" s="220">
        <f>ROUND(I107*H107,2)</f>
        <v>0</v>
      </c>
      <c r="BL107" s="16" t="s">
        <v>157</v>
      </c>
      <c r="BM107" s="219" t="s">
        <v>2322</v>
      </c>
    </row>
    <row r="108" s="2" customFormat="1" ht="16.5" customHeight="1">
      <c r="A108" s="38"/>
      <c r="B108" s="39"/>
      <c r="C108" s="207" t="s">
        <v>260</v>
      </c>
      <c r="D108" s="207" t="s">
        <v>153</v>
      </c>
      <c r="E108" s="208" t="s">
        <v>2323</v>
      </c>
      <c r="F108" s="209" t="s">
        <v>2324</v>
      </c>
      <c r="G108" s="210" t="s">
        <v>239</v>
      </c>
      <c r="H108" s="211">
        <v>1</v>
      </c>
      <c r="I108" s="212"/>
      <c r="J108" s="213">
        <f>ROUND(I108*H108,2)</f>
        <v>0</v>
      </c>
      <c r="K108" s="214"/>
      <c r="L108" s="44"/>
      <c r="M108" s="215" t="s">
        <v>41</v>
      </c>
      <c r="N108" s="216" t="s">
        <v>52</v>
      </c>
      <c r="O108" s="84"/>
      <c r="P108" s="217">
        <f>O108*H108</f>
        <v>0</v>
      </c>
      <c r="Q108" s="217">
        <v>0</v>
      </c>
      <c r="R108" s="217">
        <f>Q108*H108</f>
        <v>0</v>
      </c>
      <c r="S108" s="217">
        <v>0</v>
      </c>
      <c r="T108" s="218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9" t="s">
        <v>157</v>
      </c>
      <c r="AT108" s="219" t="s">
        <v>153</v>
      </c>
      <c r="AU108" s="219" t="s">
        <v>90</v>
      </c>
      <c r="AY108" s="16" t="s">
        <v>150</v>
      </c>
      <c r="BE108" s="220">
        <f>IF(N108="základní",J108,0)</f>
        <v>0</v>
      </c>
      <c r="BF108" s="220">
        <f>IF(N108="snížená",J108,0)</f>
        <v>0</v>
      </c>
      <c r="BG108" s="220">
        <f>IF(N108="zákl. přenesená",J108,0)</f>
        <v>0</v>
      </c>
      <c r="BH108" s="220">
        <f>IF(N108="sníž. přenesená",J108,0)</f>
        <v>0</v>
      </c>
      <c r="BI108" s="220">
        <f>IF(N108="nulová",J108,0)</f>
        <v>0</v>
      </c>
      <c r="BJ108" s="16" t="s">
        <v>21</v>
      </c>
      <c r="BK108" s="220">
        <f>ROUND(I108*H108,2)</f>
        <v>0</v>
      </c>
      <c r="BL108" s="16" t="s">
        <v>157</v>
      </c>
      <c r="BM108" s="219" t="s">
        <v>2325</v>
      </c>
    </row>
    <row r="109" s="2" customFormat="1" ht="24.15" customHeight="1">
      <c r="A109" s="38"/>
      <c r="B109" s="39"/>
      <c r="C109" s="207" t="s">
        <v>275</v>
      </c>
      <c r="D109" s="207" t="s">
        <v>153</v>
      </c>
      <c r="E109" s="208" t="s">
        <v>2326</v>
      </c>
      <c r="F109" s="209" t="s">
        <v>2327</v>
      </c>
      <c r="G109" s="210" t="s">
        <v>1139</v>
      </c>
      <c r="H109" s="211">
        <v>1</v>
      </c>
      <c r="I109" s="212"/>
      <c r="J109" s="213">
        <f>ROUND(I109*H109,2)</f>
        <v>0</v>
      </c>
      <c r="K109" s="214"/>
      <c r="L109" s="44"/>
      <c r="M109" s="215" t="s">
        <v>41</v>
      </c>
      <c r="N109" s="216" t="s">
        <v>52</v>
      </c>
      <c r="O109" s="84"/>
      <c r="P109" s="217">
        <f>O109*H109</f>
        <v>0</v>
      </c>
      <c r="Q109" s="217">
        <v>0</v>
      </c>
      <c r="R109" s="217">
        <f>Q109*H109</f>
        <v>0</v>
      </c>
      <c r="S109" s="217">
        <v>0</v>
      </c>
      <c r="T109" s="218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9" t="s">
        <v>157</v>
      </c>
      <c r="AT109" s="219" t="s">
        <v>153</v>
      </c>
      <c r="AU109" s="219" t="s">
        <v>90</v>
      </c>
      <c r="AY109" s="16" t="s">
        <v>150</v>
      </c>
      <c r="BE109" s="220">
        <f>IF(N109="základní",J109,0)</f>
        <v>0</v>
      </c>
      <c r="BF109" s="220">
        <f>IF(N109="snížená",J109,0)</f>
        <v>0</v>
      </c>
      <c r="BG109" s="220">
        <f>IF(N109="zákl. přenesená",J109,0)</f>
        <v>0</v>
      </c>
      <c r="BH109" s="220">
        <f>IF(N109="sníž. přenesená",J109,0)</f>
        <v>0</v>
      </c>
      <c r="BI109" s="220">
        <f>IF(N109="nulová",J109,0)</f>
        <v>0</v>
      </c>
      <c r="BJ109" s="16" t="s">
        <v>21</v>
      </c>
      <c r="BK109" s="220">
        <f>ROUND(I109*H109,2)</f>
        <v>0</v>
      </c>
      <c r="BL109" s="16" t="s">
        <v>157</v>
      </c>
      <c r="BM109" s="219" t="s">
        <v>2328</v>
      </c>
    </row>
    <row r="110" s="2" customFormat="1" ht="16.5" customHeight="1">
      <c r="A110" s="38"/>
      <c r="B110" s="39"/>
      <c r="C110" s="207" t="s">
        <v>283</v>
      </c>
      <c r="D110" s="207" t="s">
        <v>153</v>
      </c>
      <c r="E110" s="208" t="s">
        <v>2329</v>
      </c>
      <c r="F110" s="209" t="s">
        <v>2330</v>
      </c>
      <c r="G110" s="210" t="s">
        <v>1139</v>
      </c>
      <c r="H110" s="211">
        <v>1</v>
      </c>
      <c r="I110" s="212"/>
      <c r="J110" s="213">
        <f>ROUND(I110*H110,2)</f>
        <v>0</v>
      </c>
      <c r="K110" s="214"/>
      <c r="L110" s="44"/>
      <c r="M110" s="215" t="s">
        <v>41</v>
      </c>
      <c r="N110" s="216" t="s">
        <v>52</v>
      </c>
      <c r="O110" s="84"/>
      <c r="P110" s="217">
        <f>O110*H110</f>
        <v>0</v>
      </c>
      <c r="Q110" s="217">
        <v>0</v>
      </c>
      <c r="R110" s="217">
        <f>Q110*H110</f>
        <v>0</v>
      </c>
      <c r="S110" s="217">
        <v>0</v>
      </c>
      <c r="T110" s="218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9" t="s">
        <v>157</v>
      </c>
      <c r="AT110" s="219" t="s">
        <v>153</v>
      </c>
      <c r="AU110" s="219" t="s">
        <v>90</v>
      </c>
      <c r="AY110" s="16" t="s">
        <v>150</v>
      </c>
      <c r="BE110" s="220">
        <f>IF(N110="základní",J110,0)</f>
        <v>0</v>
      </c>
      <c r="BF110" s="220">
        <f>IF(N110="snížená",J110,0)</f>
        <v>0</v>
      </c>
      <c r="BG110" s="220">
        <f>IF(N110="zákl. přenesená",J110,0)</f>
        <v>0</v>
      </c>
      <c r="BH110" s="220">
        <f>IF(N110="sníž. přenesená",J110,0)</f>
        <v>0</v>
      </c>
      <c r="BI110" s="220">
        <f>IF(N110="nulová",J110,0)</f>
        <v>0</v>
      </c>
      <c r="BJ110" s="16" t="s">
        <v>21</v>
      </c>
      <c r="BK110" s="220">
        <f>ROUND(I110*H110,2)</f>
        <v>0</v>
      </c>
      <c r="BL110" s="16" t="s">
        <v>157</v>
      </c>
      <c r="BM110" s="219" t="s">
        <v>2331</v>
      </c>
    </row>
    <row r="111" s="2" customFormat="1" ht="16.5" customHeight="1">
      <c r="A111" s="38"/>
      <c r="B111" s="39"/>
      <c r="C111" s="207" t="s">
        <v>299</v>
      </c>
      <c r="D111" s="207" t="s">
        <v>153</v>
      </c>
      <c r="E111" s="208" t="s">
        <v>2332</v>
      </c>
      <c r="F111" s="209" t="s">
        <v>2333</v>
      </c>
      <c r="G111" s="210" t="s">
        <v>182</v>
      </c>
      <c r="H111" s="211">
        <v>5</v>
      </c>
      <c r="I111" s="212"/>
      <c r="J111" s="213">
        <f>ROUND(I111*H111,2)</f>
        <v>0</v>
      </c>
      <c r="K111" s="214"/>
      <c r="L111" s="44"/>
      <c r="M111" s="215" t="s">
        <v>41</v>
      </c>
      <c r="N111" s="216" t="s">
        <v>52</v>
      </c>
      <c r="O111" s="84"/>
      <c r="P111" s="217">
        <f>O111*H111</f>
        <v>0</v>
      </c>
      <c r="Q111" s="217">
        <v>0</v>
      </c>
      <c r="R111" s="217">
        <f>Q111*H111</f>
        <v>0</v>
      </c>
      <c r="S111" s="217">
        <v>0</v>
      </c>
      <c r="T111" s="218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9" t="s">
        <v>157</v>
      </c>
      <c r="AT111" s="219" t="s">
        <v>153</v>
      </c>
      <c r="AU111" s="219" t="s">
        <v>90</v>
      </c>
      <c r="AY111" s="16" t="s">
        <v>150</v>
      </c>
      <c r="BE111" s="220">
        <f>IF(N111="základní",J111,0)</f>
        <v>0</v>
      </c>
      <c r="BF111" s="220">
        <f>IF(N111="snížená",J111,0)</f>
        <v>0</v>
      </c>
      <c r="BG111" s="220">
        <f>IF(N111="zákl. přenesená",J111,0)</f>
        <v>0</v>
      </c>
      <c r="BH111" s="220">
        <f>IF(N111="sníž. přenesená",J111,0)</f>
        <v>0</v>
      </c>
      <c r="BI111" s="220">
        <f>IF(N111="nulová",J111,0)</f>
        <v>0</v>
      </c>
      <c r="BJ111" s="16" t="s">
        <v>21</v>
      </c>
      <c r="BK111" s="220">
        <f>ROUND(I111*H111,2)</f>
        <v>0</v>
      </c>
      <c r="BL111" s="16" t="s">
        <v>157</v>
      </c>
      <c r="BM111" s="219" t="s">
        <v>2334</v>
      </c>
    </row>
    <row r="112" s="2" customFormat="1" ht="16.5" customHeight="1">
      <c r="A112" s="38"/>
      <c r="B112" s="39"/>
      <c r="C112" s="207" t="s">
        <v>307</v>
      </c>
      <c r="D112" s="207" t="s">
        <v>153</v>
      </c>
      <c r="E112" s="208" t="s">
        <v>2335</v>
      </c>
      <c r="F112" s="209" t="s">
        <v>2336</v>
      </c>
      <c r="G112" s="210" t="s">
        <v>239</v>
      </c>
      <c r="H112" s="211">
        <v>1</v>
      </c>
      <c r="I112" s="212"/>
      <c r="J112" s="213">
        <f>ROUND(I112*H112,2)</f>
        <v>0</v>
      </c>
      <c r="K112" s="214"/>
      <c r="L112" s="44"/>
      <c r="M112" s="215" t="s">
        <v>41</v>
      </c>
      <c r="N112" s="216" t="s">
        <v>52</v>
      </c>
      <c r="O112" s="84"/>
      <c r="P112" s="217">
        <f>O112*H112</f>
        <v>0</v>
      </c>
      <c r="Q112" s="217">
        <v>0</v>
      </c>
      <c r="R112" s="217">
        <f>Q112*H112</f>
        <v>0</v>
      </c>
      <c r="S112" s="217">
        <v>0</v>
      </c>
      <c r="T112" s="218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9" t="s">
        <v>157</v>
      </c>
      <c r="AT112" s="219" t="s">
        <v>153</v>
      </c>
      <c r="AU112" s="219" t="s">
        <v>90</v>
      </c>
      <c r="AY112" s="16" t="s">
        <v>150</v>
      </c>
      <c r="BE112" s="220">
        <f>IF(N112="základní",J112,0)</f>
        <v>0</v>
      </c>
      <c r="BF112" s="220">
        <f>IF(N112="snížená",J112,0)</f>
        <v>0</v>
      </c>
      <c r="BG112" s="220">
        <f>IF(N112="zákl. přenesená",J112,0)</f>
        <v>0</v>
      </c>
      <c r="BH112" s="220">
        <f>IF(N112="sníž. přenesená",J112,0)</f>
        <v>0</v>
      </c>
      <c r="BI112" s="220">
        <f>IF(N112="nulová",J112,0)</f>
        <v>0</v>
      </c>
      <c r="BJ112" s="16" t="s">
        <v>21</v>
      </c>
      <c r="BK112" s="220">
        <f>ROUND(I112*H112,2)</f>
        <v>0</v>
      </c>
      <c r="BL112" s="16" t="s">
        <v>157</v>
      </c>
      <c r="BM112" s="219" t="s">
        <v>2337</v>
      </c>
    </row>
    <row r="113" s="12" customFormat="1" ht="22.8" customHeight="1">
      <c r="A113" s="12"/>
      <c r="B113" s="191"/>
      <c r="C113" s="192"/>
      <c r="D113" s="193" t="s">
        <v>80</v>
      </c>
      <c r="E113" s="205" t="s">
        <v>151</v>
      </c>
      <c r="F113" s="205" t="s">
        <v>2338</v>
      </c>
      <c r="G113" s="192"/>
      <c r="H113" s="192"/>
      <c r="I113" s="195"/>
      <c r="J113" s="206">
        <f>BK113</f>
        <v>0</v>
      </c>
      <c r="K113" s="192"/>
      <c r="L113" s="197"/>
      <c r="M113" s="198"/>
      <c r="N113" s="199"/>
      <c r="O113" s="199"/>
      <c r="P113" s="200">
        <f>P114</f>
        <v>0</v>
      </c>
      <c r="Q113" s="199"/>
      <c r="R113" s="200">
        <f>R114</f>
        <v>0</v>
      </c>
      <c r="S113" s="199"/>
      <c r="T113" s="201">
        <f>T114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2" t="s">
        <v>21</v>
      </c>
      <c r="AT113" s="203" t="s">
        <v>80</v>
      </c>
      <c r="AU113" s="203" t="s">
        <v>21</v>
      </c>
      <c r="AY113" s="202" t="s">
        <v>150</v>
      </c>
      <c r="BK113" s="204">
        <f>BK114</f>
        <v>0</v>
      </c>
    </row>
    <row r="114" s="2" customFormat="1" ht="24.15" customHeight="1">
      <c r="A114" s="38"/>
      <c r="B114" s="39"/>
      <c r="C114" s="207" t="s">
        <v>7</v>
      </c>
      <c r="D114" s="207" t="s">
        <v>153</v>
      </c>
      <c r="E114" s="208" t="s">
        <v>2339</v>
      </c>
      <c r="F114" s="209" t="s">
        <v>2340</v>
      </c>
      <c r="G114" s="210" t="s">
        <v>798</v>
      </c>
      <c r="H114" s="211">
        <v>20</v>
      </c>
      <c r="I114" s="212"/>
      <c r="J114" s="213">
        <f>ROUND(I114*H114,2)</f>
        <v>0</v>
      </c>
      <c r="K114" s="214"/>
      <c r="L114" s="44"/>
      <c r="M114" s="215" t="s">
        <v>41</v>
      </c>
      <c r="N114" s="216" t="s">
        <v>52</v>
      </c>
      <c r="O114" s="84"/>
      <c r="P114" s="217">
        <f>O114*H114</f>
        <v>0</v>
      </c>
      <c r="Q114" s="217">
        <v>0</v>
      </c>
      <c r="R114" s="217">
        <f>Q114*H114</f>
        <v>0</v>
      </c>
      <c r="S114" s="217">
        <v>0</v>
      </c>
      <c r="T114" s="218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19" t="s">
        <v>157</v>
      </c>
      <c r="AT114" s="219" t="s">
        <v>153</v>
      </c>
      <c r="AU114" s="219" t="s">
        <v>90</v>
      </c>
      <c r="AY114" s="16" t="s">
        <v>150</v>
      </c>
      <c r="BE114" s="220">
        <f>IF(N114="základní",J114,0)</f>
        <v>0</v>
      </c>
      <c r="BF114" s="220">
        <f>IF(N114="snížená",J114,0)</f>
        <v>0</v>
      </c>
      <c r="BG114" s="220">
        <f>IF(N114="zákl. přenesená",J114,0)</f>
        <v>0</v>
      </c>
      <c r="BH114" s="220">
        <f>IF(N114="sníž. přenesená",J114,0)</f>
        <v>0</v>
      </c>
      <c r="BI114" s="220">
        <f>IF(N114="nulová",J114,0)</f>
        <v>0</v>
      </c>
      <c r="BJ114" s="16" t="s">
        <v>21</v>
      </c>
      <c r="BK114" s="220">
        <f>ROUND(I114*H114,2)</f>
        <v>0</v>
      </c>
      <c r="BL114" s="16" t="s">
        <v>157</v>
      </c>
      <c r="BM114" s="219" t="s">
        <v>2341</v>
      </c>
    </row>
    <row r="115" s="12" customFormat="1" ht="25.92" customHeight="1">
      <c r="A115" s="12"/>
      <c r="B115" s="191"/>
      <c r="C115" s="192"/>
      <c r="D115" s="193" t="s">
        <v>80</v>
      </c>
      <c r="E115" s="194" t="s">
        <v>810</v>
      </c>
      <c r="F115" s="194" t="s">
        <v>811</v>
      </c>
      <c r="G115" s="192"/>
      <c r="H115" s="192"/>
      <c r="I115" s="195"/>
      <c r="J115" s="196">
        <f>BK115</f>
        <v>0</v>
      </c>
      <c r="K115" s="192"/>
      <c r="L115" s="197"/>
      <c r="M115" s="198"/>
      <c r="N115" s="199"/>
      <c r="O115" s="199"/>
      <c r="P115" s="200">
        <f>P116</f>
        <v>0</v>
      </c>
      <c r="Q115" s="199"/>
      <c r="R115" s="200">
        <f>R116</f>
        <v>0.030470000000000001</v>
      </c>
      <c r="S115" s="199"/>
      <c r="T115" s="201">
        <f>T116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2" t="s">
        <v>90</v>
      </c>
      <c r="AT115" s="203" t="s">
        <v>80</v>
      </c>
      <c r="AU115" s="203" t="s">
        <v>81</v>
      </c>
      <c r="AY115" s="202" t="s">
        <v>150</v>
      </c>
      <c r="BK115" s="204">
        <f>BK116</f>
        <v>0</v>
      </c>
    </row>
    <row r="116" s="12" customFormat="1" ht="22.8" customHeight="1">
      <c r="A116" s="12"/>
      <c r="B116" s="191"/>
      <c r="C116" s="192"/>
      <c r="D116" s="193" t="s">
        <v>80</v>
      </c>
      <c r="E116" s="205" t="s">
        <v>1157</v>
      </c>
      <c r="F116" s="205" t="s">
        <v>1158</v>
      </c>
      <c r="G116" s="192"/>
      <c r="H116" s="192"/>
      <c r="I116" s="195"/>
      <c r="J116" s="206">
        <f>BK116</f>
        <v>0</v>
      </c>
      <c r="K116" s="192"/>
      <c r="L116" s="197"/>
      <c r="M116" s="198"/>
      <c r="N116" s="199"/>
      <c r="O116" s="199"/>
      <c r="P116" s="200">
        <f>SUM(P117:P134)</f>
        <v>0</v>
      </c>
      <c r="Q116" s="199"/>
      <c r="R116" s="200">
        <f>SUM(R117:R134)</f>
        <v>0.030470000000000001</v>
      </c>
      <c r="S116" s="199"/>
      <c r="T116" s="201">
        <f>SUM(T117:T134)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2" t="s">
        <v>90</v>
      </c>
      <c r="AT116" s="203" t="s">
        <v>80</v>
      </c>
      <c r="AU116" s="203" t="s">
        <v>21</v>
      </c>
      <c r="AY116" s="202" t="s">
        <v>150</v>
      </c>
      <c r="BK116" s="204">
        <f>SUM(BK117:BK134)</f>
        <v>0</v>
      </c>
    </row>
    <row r="117" s="2" customFormat="1" ht="24.15" customHeight="1">
      <c r="A117" s="38"/>
      <c r="B117" s="39"/>
      <c r="C117" s="207" t="s">
        <v>318</v>
      </c>
      <c r="D117" s="207" t="s">
        <v>153</v>
      </c>
      <c r="E117" s="208" t="s">
        <v>2342</v>
      </c>
      <c r="F117" s="209" t="s">
        <v>2343</v>
      </c>
      <c r="G117" s="210" t="s">
        <v>182</v>
      </c>
      <c r="H117" s="211">
        <v>1</v>
      </c>
      <c r="I117" s="212"/>
      <c r="J117" s="213">
        <f>ROUND(I117*H117,2)</f>
        <v>0</v>
      </c>
      <c r="K117" s="214"/>
      <c r="L117" s="44"/>
      <c r="M117" s="215" t="s">
        <v>41</v>
      </c>
      <c r="N117" s="216" t="s">
        <v>52</v>
      </c>
      <c r="O117" s="84"/>
      <c r="P117" s="217">
        <f>O117*H117</f>
        <v>0</v>
      </c>
      <c r="Q117" s="217">
        <v>0</v>
      </c>
      <c r="R117" s="217">
        <f>Q117*H117</f>
        <v>0</v>
      </c>
      <c r="S117" s="217">
        <v>0</v>
      </c>
      <c r="T117" s="218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9" t="s">
        <v>260</v>
      </c>
      <c r="AT117" s="219" t="s">
        <v>153</v>
      </c>
      <c r="AU117" s="219" t="s">
        <v>90</v>
      </c>
      <c r="AY117" s="16" t="s">
        <v>150</v>
      </c>
      <c r="BE117" s="220">
        <f>IF(N117="základní",J117,0)</f>
        <v>0</v>
      </c>
      <c r="BF117" s="220">
        <f>IF(N117="snížená",J117,0)</f>
        <v>0</v>
      </c>
      <c r="BG117" s="220">
        <f>IF(N117="zákl. přenesená",J117,0)</f>
        <v>0</v>
      </c>
      <c r="BH117" s="220">
        <f>IF(N117="sníž. přenesená",J117,0)</f>
        <v>0</v>
      </c>
      <c r="BI117" s="220">
        <f>IF(N117="nulová",J117,0)</f>
        <v>0</v>
      </c>
      <c r="BJ117" s="16" t="s">
        <v>21</v>
      </c>
      <c r="BK117" s="220">
        <f>ROUND(I117*H117,2)</f>
        <v>0</v>
      </c>
      <c r="BL117" s="16" t="s">
        <v>260</v>
      </c>
      <c r="BM117" s="219" t="s">
        <v>2344</v>
      </c>
    </row>
    <row r="118" s="2" customFormat="1" ht="24.15" customHeight="1">
      <c r="A118" s="38"/>
      <c r="B118" s="39"/>
      <c r="C118" s="207" t="s">
        <v>325</v>
      </c>
      <c r="D118" s="207" t="s">
        <v>153</v>
      </c>
      <c r="E118" s="208" t="s">
        <v>1179</v>
      </c>
      <c r="F118" s="209" t="s">
        <v>1180</v>
      </c>
      <c r="G118" s="210" t="s">
        <v>1139</v>
      </c>
      <c r="H118" s="211">
        <v>1</v>
      </c>
      <c r="I118" s="212"/>
      <c r="J118" s="213">
        <f>ROUND(I118*H118,2)</f>
        <v>0</v>
      </c>
      <c r="K118" s="214"/>
      <c r="L118" s="44"/>
      <c r="M118" s="215" t="s">
        <v>41</v>
      </c>
      <c r="N118" s="216" t="s">
        <v>52</v>
      </c>
      <c r="O118" s="84"/>
      <c r="P118" s="217">
        <f>O118*H118</f>
        <v>0</v>
      </c>
      <c r="Q118" s="217">
        <v>0.0033800000000000002</v>
      </c>
      <c r="R118" s="217">
        <f>Q118*H118</f>
        <v>0.0033800000000000002</v>
      </c>
      <c r="S118" s="217">
        <v>0</v>
      </c>
      <c r="T118" s="218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9" t="s">
        <v>260</v>
      </c>
      <c r="AT118" s="219" t="s">
        <v>153</v>
      </c>
      <c r="AU118" s="219" t="s">
        <v>90</v>
      </c>
      <c r="AY118" s="16" t="s">
        <v>150</v>
      </c>
      <c r="BE118" s="220">
        <f>IF(N118="základní",J118,0)</f>
        <v>0</v>
      </c>
      <c r="BF118" s="220">
        <f>IF(N118="snížená",J118,0)</f>
        <v>0</v>
      </c>
      <c r="BG118" s="220">
        <f>IF(N118="zákl. přenesená",J118,0)</f>
        <v>0</v>
      </c>
      <c r="BH118" s="220">
        <f>IF(N118="sníž. přenesená",J118,0)</f>
        <v>0</v>
      </c>
      <c r="BI118" s="220">
        <f>IF(N118="nulová",J118,0)</f>
        <v>0</v>
      </c>
      <c r="BJ118" s="16" t="s">
        <v>21</v>
      </c>
      <c r="BK118" s="220">
        <f>ROUND(I118*H118,2)</f>
        <v>0</v>
      </c>
      <c r="BL118" s="16" t="s">
        <v>260</v>
      </c>
      <c r="BM118" s="219" t="s">
        <v>2345</v>
      </c>
    </row>
    <row r="119" s="2" customFormat="1">
      <c r="A119" s="38"/>
      <c r="B119" s="39"/>
      <c r="C119" s="40"/>
      <c r="D119" s="221" t="s">
        <v>159</v>
      </c>
      <c r="E119" s="40"/>
      <c r="F119" s="222" t="s">
        <v>1182</v>
      </c>
      <c r="G119" s="40"/>
      <c r="H119" s="40"/>
      <c r="I119" s="223"/>
      <c r="J119" s="40"/>
      <c r="K119" s="40"/>
      <c r="L119" s="44"/>
      <c r="M119" s="224"/>
      <c r="N119" s="225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6" t="s">
        <v>159</v>
      </c>
      <c r="AU119" s="16" t="s">
        <v>90</v>
      </c>
    </row>
    <row r="120" s="13" customFormat="1">
      <c r="A120" s="13"/>
      <c r="B120" s="226"/>
      <c r="C120" s="227"/>
      <c r="D120" s="228" t="s">
        <v>161</v>
      </c>
      <c r="E120" s="229" t="s">
        <v>41</v>
      </c>
      <c r="F120" s="230" t="s">
        <v>21</v>
      </c>
      <c r="G120" s="227"/>
      <c r="H120" s="231">
        <v>1</v>
      </c>
      <c r="I120" s="232"/>
      <c r="J120" s="227"/>
      <c r="K120" s="227"/>
      <c r="L120" s="233"/>
      <c r="M120" s="234"/>
      <c r="N120" s="235"/>
      <c r="O120" s="235"/>
      <c r="P120" s="235"/>
      <c r="Q120" s="235"/>
      <c r="R120" s="235"/>
      <c r="S120" s="235"/>
      <c r="T120" s="23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7" t="s">
        <v>161</v>
      </c>
      <c r="AU120" s="237" t="s">
        <v>90</v>
      </c>
      <c r="AV120" s="13" t="s">
        <v>90</v>
      </c>
      <c r="AW120" s="13" t="s">
        <v>42</v>
      </c>
      <c r="AX120" s="13" t="s">
        <v>81</v>
      </c>
      <c r="AY120" s="237" t="s">
        <v>150</v>
      </c>
    </row>
    <row r="121" s="14" customFormat="1">
      <c r="A121" s="14"/>
      <c r="B121" s="238"/>
      <c r="C121" s="239"/>
      <c r="D121" s="228" t="s">
        <v>161</v>
      </c>
      <c r="E121" s="240" t="s">
        <v>41</v>
      </c>
      <c r="F121" s="241" t="s">
        <v>167</v>
      </c>
      <c r="G121" s="239"/>
      <c r="H121" s="242">
        <v>1</v>
      </c>
      <c r="I121" s="243"/>
      <c r="J121" s="239"/>
      <c r="K121" s="239"/>
      <c r="L121" s="244"/>
      <c r="M121" s="245"/>
      <c r="N121" s="246"/>
      <c r="O121" s="246"/>
      <c r="P121" s="246"/>
      <c r="Q121" s="246"/>
      <c r="R121" s="246"/>
      <c r="S121" s="246"/>
      <c r="T121" s="247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8" t="s">
        <v>161</v>
      </c>
      <c r="AU121" s="248" t="s">
        <v>90</v>
      </c>
      <c r="AV121" s="14" t="s">
        <v>157</v>
      </c>
      <c r="AW121" s="14" t="s">
        <v>42</v>
      </c>
      <c r="AX121" s="14" t="s">
        <v>21</v>
      </c>
      <c r="AY121" s="248" t="s">
        <v>150</v>
      </c>
    </row>
    <row r="122" s="2" customFormat="1" ht="16.5" customHeight="1">
      <c r="A122" s="38"/>
      <c r="B122" s="39"/>
      <c r="C122" s="207" t="s">
        <v>332</v>
      </c>
      <c r="D122" s="207" t="s">
        <v>153</v>
      </c>
      <c r="E122" s="208" t="s">
        <v>1183</v>
      </c>
      <c r="F122" s="209" t="s">
        <v>1184</v>
      </c>
      <c r="G122" s="210" t="s">
        <v>1139</v>
      </c>
      <c r="H122" s="211">
        <v>1</v>
      </c>
      <c r="I122" s="212"/>
      <c r="J122" s="213">
        <f>ROUND(I122*H122,2)</f>
        <v>0</v>
      </c>
      <c r="K122" s="214"/>
      <c r="L122" s="44"/>
      <c r="M122" s="215" t="s">
        <v>41</v>
      </c>
      <c r="N122" s="216" t="s">
        <v>52</v>
      </c>
      <c r="O122" s="84"/>
      <c r="P122" s="217">
        <f>O122*H122</f>
        <v>0</v>
      </c>
      <c r="Q122" s="217">
        <v>0.00022000000000000001</v>
      </c>
      <c r="R122" s="217">
        <f>Q122*H122</f>
        <v>0.00022000000000000001</v>
      </c>
      <c r="S122" s="217">
        <v>0</v>
      </c>
      <c r="T122" s="218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9" t="s">
        <v>260</v>
      </c>
      <c r="AT122" s="219" t="s">
        <v>153</v>
      </c>
      <c r="AU122" s="219" t="s">
        <v>90</v>
      </c>
      <c r="AY122" s="16" t="s">
        <v>150</v>
      </c>
      <c r="BE122" s="220">
        <f>IF(N122="základní",J122,0)</f>
        <v>0</v>
      </c>
      <c r="BF122" s="220">
        <f>IF(N122="snížená",J122,0)</f>
        <v>0</v>
      </c>
      <c r="BG122" s="220">
        <f>IF(N122="zákl. přenesená",J122,0)</f>
        <v>0</v>
      </c>
      <c r="BH122" s="220">
        <f>IF(N122="sníž. přenesená",J122,0)</f>
        <v>0</v>
      </c>
      <c r="BI122" s="220">
        <f>IF(N122="nulová",J122,0)</f>
        <v>0</v>
      </c>
      <c r="BJ122" s="16" t="s">
        <v>21</v>
      </c>
      <c r="BK122" s="220">
        <f>ROUND(I122*H122,2)</f>
        <v>0</v>
      </c>
      <c r="BL122" s="16" t="s">
        <v>260</v>
      </c>
      <c r="BM122" s="219" t="s">
        <v>2346</v>
      </c>
    </row>
    <row r="123" s="2" customFormat="1">
      <c r="A123" s="38"/>
      <c r="B123" s="39"/>
      <c r="C123" s="40"/>
      <c r="D123" s="221" t="s">
        <v>159</v>
      </c>
      <c r="E123" s="40"/>
      <c r="F123" s="222" t="s">
        <v>1186</v>
      </c>
      <c r="G123" s="40"/>
      <c r="H123" s="40"/>
      <c r="I123" s="223"/>
      <c r="J123" s="40"/>
      <c r="K123" s="40"/>
      <c r="L123" s="44"/>
      <c r="M123" s="224"/>
      <c r="N123" s="225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159</v>
      </c>
      <c r="AU123" s="16" t="s">
        <v>90</v>
      </c>
    </row>
    <row r="124" s="2" customFormat="1" ht="24.15" customHeight="1">
      <c r="A124" s="38"/>
      <c r="B124" s="39"/>
      <c r="C124" s="207" t="s">
        <v>339</v>
      </c>
      <c r="D124" s="207" t="s">
        <v>153</v>
      </c>
      <c r="E124" s="208" t="s">
        <v>2347</v>
      </c>
      <c r="F124" s="209" t="s">
        <v>2348</v>
      </c>
      <c r="G124" s="210" t="s">
        <v>182</v>
      </c>
      <c r="H124" s="211">
        <v>45</v>
      </c>
      <c r="I124" s="212"/>
      <c r="J124" s="213">
        <f>ROUND(I124*H124,2)</f>
        <v>0</v>
      </c>
      <c r="K124" s="214"/>
      <c r="L124" s="44"/>
      <c r="M124" s="215" t="s">
        <v>41</v>
      </c>
      <c r="N124" s="216" t="s">
        <v>52</v>
      </c>
      <c r="O124" s="84"/>
      <c r="P124" s="217">
        <f>O124*H124</f>
        <v>0</v>
      </c>
      <c r="Q124" s="217">
        <v>0.00056999999999999998</v>
      </c>
      <c r="R124" s="217">
        <f>Q124*H124</f>
        <v>0.025649999999999999</v>
      </c>
      <c r="S124" s="217">
        <v>0</v>
      </c>
      <c r="T124" s="21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9" t="s">
        <v>260</v>
      </c>
      <c r="AT124" s="219" t="s">
        <v>153</v>
      </c>
      <c r="AU124" s="219" t="s">
        <v>90</v>
      </c>
      <c r="AY124" s="16" t="s">
        <v>150</v>
      </c>
      <c r="BE124" s="220">
        <f>IF(N124="základní",J124,0)</f>
        <v>0</v>
      </c>
      <c r="BF124" s="220">
        <f>IF(N124="snížená",J124,0)</f>
        <v>0</v>
      </c>
      <c r="BG124" s="220">
        <f>IF(N124="zákl. přenesená",J124,0)</f>
        <v>0</v>
      </c>
      <c r="BH124" s="220">
        <f>IF(N124="sníž. přenesená",J124,0)</f>
        <v>0</v>
      </c>
      <c r="BI124" s="220">
        <f>IF(N124="nulová",J124,0)</f>
        <v>0</v>
      </c>
      <c r="BJ124" s="16" t="s">
        <v>21</v>
      </c>
      <c r="BK124" s="220">
        <f>ROUND(I124*H124,2)</f>
        <v>0</v>
      </c>
      <c r="BL124" s="16" t="s">
        <v>260</v>
      </c>
      <c r="BM124" s="219" t="s">
        <v>2349</v>
      </c>
    </row>
    <row r="125" s="2" customFormat="1">
      <c r="A125" s="38"/>
      <c r="B125" s="39"/>
      <c r="C125" s="40"/>
      <c r="D125" s="221" t="s">
        <v>159</v>
      </c>
      <c r="E125" s="40"/>
      <c r="F125" s="222" t="s">
        <v>2350</v>
      </c>
      <c r="G125" s="40"/>
      <c r="H125" s="40"/>
      <c r="I125" s="223"/>
      <c r="J125" s="40"/>
      <c r="K125" s="40"/>
      <c r="L125" s="44"/>
      <c r="M125" s="224"/>
      <c r="N125" s="225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159</v>
      </c>
      <c r="AU125" s="16" t="s">
        <v>90</v>
      </c>
    </row>
    <row r="126" s="2" customFormat="1" ht="16.5" customHeight="1">
      <c r="A126" s="38"/>
      <c r="B126" s="39"/>
      <c r="C126" s="207" t="s">
        <v>344</v>
      </c>
      <c r="D126" s="207" t="s">
        <v>153</v>
      </c>
      <c r="E126" s="208" t="s">
        <v>2351</v>
      </c>
      <c r="F126" s="209" t="s">
        <v>2352</v>
      </c>
      <c r="G126" s="210" t="s">
        <v>239</v>
      </c>
      <c r="H126" s="211">
        <v>2</v>
      </c>
      <c r="I126" s="212"/>
      <c r="J126" s="213">
        <f>ROUND(I126*H126,2)</f>
        <v>0</v>
      </c>
      <c r="K126" s="214"/>
      <c r="L126" s="44"/>
      <c r="M126" s="215" t="s">
        <v>41</v>
      </c>
      <c r="N126" s="216" t="s">
        <v>52</v>
      </c>
      <c r="O126" s="84"/>
      <c r="P126" s="217">
        <f>O126*H126</f>
        <v>0</v>
      </c>
      <c r="Q126" s="217">
        <v>0</v>
      </c>
      <c r="R126" s="217">
        <f>Q126*H126</f>
        <v>0</v>
      </c>
      <c r="S126" s="217">
        <v>0</v>
      </c>
      <c r="T126" s="21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9" t="s">
        <v>260</v>
      </c>
      <c r="AT126" s="219" t="s">
        <v>153</v>
      </c>
      <c r="AU126" s="219" t="s">
        <v>90</v>
      </c>
      <c r="AY126" s="16" t="s">
        <v>150</v>
      </c>
      <c r="BE126" s="220">
        <f>IF(N126="základní",J126,0)</f>
        <v>0</v>
      </c>
      <c r="BF126" s="220">
        <f>IF(N126="snížená",J126,0)</f>
        <v>0</v>
      </c>
      <c r="BG126" s="220">
        <f>IF(N126="zákl. přenesená",J126,0)</f>
        <v>0</v>
      </c>
      <c r="BH126" s="220">
        <f>IF(N126="sníž. přenesená",J126,0)</f>
        <v>0</v>
      </c>
      <c r="BI126" s="220">
        <f>IF(N126="nulová",J126,0)</f>
        <v>0</v>
      </c>
      <c r="BJ126" s="16" t="s">
        <v>21</v>
      </c>
      <c r="BK126" s="220">
        <f>ROUND(I126*H126,2)</f>
        <v>0</v>
      </c>
      <c r="BL126" s="16" t="s">
        <v>260</v>
      </c>
      <c r="BM126" s="219" t="s">
        <v>2353</v>
      </c>
    </row>
    <row r="127" s="2" customFormat="1" ht="24.15" customHeight="1">
      <c r="A127" s="38"/>
      <c r="B127" s="39"/>
      <c r="C127" s="207" t="s">
        <v>351</v>
      </c>
      <c r="D127" s="207" t="s">
        <v>153</v>
      </c>
      <c r="E127" s="208" t="s">
        <v>2354</v>
      </c>
      <c r="F127" s="209" t="s">
        <v>2355</v>
      </c>
      <c r="G127" s="210" t="s">
        <v>239</v>
      </c>
      <c r="H127" s="211">
        <v>2</v>
      </c>
      <c r="I127" s="212"/>
      <c r="J127" s="213">
        <f>ROUND(I127*H127,2)</f>
        <v>0</v>
      </c>
      <c r="K127" s="214"/>
      <c r="L127" s="44"/>
      <c r="M127" s="215" t="s">
        <v>41</v>
      </c>
      <c r="N127" s="216" t="s">
        <v>52</v>
      </c>
      <c r="O127" s="84"/>
      <c r="P127" s="217">
        <f>O127*H127</f>
        <v>0</v>
      </c>
      <c r="Q127" s="217">
        <v>0.00060999999999999997</v>
      </c>
      <c r="R127" s="217">
        <f>Q127*H127</f>
        <v>0.00122</v>
      </c>
      <c r="S127" s="217">
        <v>0</v>
      </c>
      <c r="T127" s="21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9" t="s">
        <v>260</v>
      </c>
      <c r="AT127" s="219" t="s">
        <v>153</v>
      </c>
      <c r="AU127" s="219" t="s">
        <v>90</v>
      </c>
      <c r="AY127" s="16" t="s">
        <v>150</v>
      </c>
      <c r="BE127" s="220">
        <f>IF(N127="základní",J127,0)</f>
        <v>0</v>
      </c>
      <c r="BF127" s="220">
        <f>IF(N127="snížená",J127,0)</f>
        <v>0</v>
      </c>
      <c r="BG127" s="220">
        <f>IF(N127="zákl. přenesená",J127,0)</f>
        <v>0</v>
      </c>
      <c r="BH127" s="220">
        <f>IF(N127="sníž. přenesená",J127,0)</f>
        <v>0</v>
      </c>
      <c r="BI127" s="220">
        <f>IF(N127="nulová",J127,0)</f>
        <v>0</v>
      </c>
      <c r="BJ127" s="16" t="s">
        <v>21</v>
      </c>
      <c r="BK127" s="220">
        <f>ROUND(I127*H127,2)</f>
        <v>0</v>
      </c>
      <c r="BL127" s="16" t="s">
        <v>260</v>
      </c>
      <c r="BM127" s="219" t="s">
        <v>2356</v>
      </c>
    </row>
    <row r="128" s="2" customFormat="1">
      <c r="A128" s="38"/>
      <c r="B128" s="39"/>
      <c r="C128" s="40"/>
      <c r="D128" s="221" t="s">
        <v>159</v>
      </c>
      <c r="E128" s="40"/>
      <c r="F128" s="222" t="s">
        <v>2357</v>
      </c>
      <c r="G128" s="40"/>
      <c r="H128" s="40"/>
      <c r="I128" s="223"/>
      <c r="J128" s="40"/>
      <c r="K128" s="40"/>
      <c r="L128" s="44"/>
      <c r="M128" s="224"/>
      <c r="N128" s="225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159</v>
      </c>
      <c r="AU128" s="16" t="s">
        <v>90</v>
      </c>
    </row>
    <row r="129" s="2" customFormat="1" ht="24.15" customHeight="1">
      <c r="A129" s="38"/>
      <c r="B129" s="39"/>
      <c r="C129" s="207" t="s">
        <v>358</v>
      </c>
      <c r="D129" s="207" t="s">
        <v>153</v>
      </c>
      <c r="E129" s="208" t="s">
        <v>2358</v>
      </c>
      <c r="F129" s="209" t="s">
        <v>2359</v>
      </c>
      <c r="G129" s="210" t="s">
        <v>239</v>
      </c>
      <c r="H129" s="211">
        <v>2</v>
      </c>
      <c r="I129" s="212"/>
      <c r="J129" s="213">
        <f>ROUND(I129*H129,2)</f>
        <v>0</v>
      </c>
      <c r="K129" s="214"/>
      <c r="L129" s="44"/>
      <c r="M129" s="215" t="s">
        <v>41</v>
      </c>
      <c r="N129" s="216" t="s">
        <v>52</v>
      </c>
      <c r="O129" s="84"/>
      <c r="P129" s="217">
        <f>O129*H129</f>
        <v>0</v>
      </c>
      <c r="Q129" s="217">
        <v>0</v>
      </c>
      <c r="R129" s="217">
        <f>Q129*H129</f>
        <v>0</v>
      </c>
      <c r="S129" s="217">
        <v>0</v>
      </c>
      <c r="T129" s="21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9" t="s">
        <v>260</v>
      </c>
      <c r="AT129" s="219" t="s">
        <v>153</v>
      </c>
      <c r="AU129" s="219" t="s">
        <v>90</v>
      </c>
      <c r="AY129" s="16" t="s">
        <v>150</v>
      </c>
      <c r="BE129" s="220">
        <f>IF(N129="základní",J129,0)</f>
        <v>0</v>
      </c>
      <c r="BF129" s="220">
        <f>IF(N129="snížená",J129,0)</f>
        <v>0</v>
      </c>
      <c r="BG129" s="220">
        <f>IF(N129="zákl. přenesená",J129,0)</f>
        <v>0</v>
      </c>
      <c r="BH129" s="220">
        <f>IF(N129="sníž. přenesená",J129,0)</f>
        <v>0</v>
      </c>
      <c r="BI129" s="220">
        <f>IF(N129="nulová",J129,0)</f>
        <v>0</v>
      </c>
      <c r="BJ129" s="16" t="s">
        <v>21</v>
      </c>
      <c r="BK129" s="220">
        <f>ROUND(I129*H129,2)</f>
        <v>0</v>
      </c>
      <c r="BL129" s="16" t="s">
        <v>260</v>
      </c>
      <c r="BM129" s="219" t="s">
        <v>2360</v>
      </c>
    </row>
    <row r="130" s="2" customFormat="1">
      <c r="A130" s="38"/>
      <c r="B130" s="39"/>
      <c r="C130" s="40"/>
      <c r="D130" s="221" t="s">
        <v>159</v>
      </c>
      <c r="E130" s="40"/>
      <c r="F130" s="222" t="s">
        <v>2361</v>
      </c>
      <c r="G130" s="40"/>
      <c r="H130" s="40"/>
      <c r="I130" s="223"/>
      <c r="J130" s="40"/>
      <c r="K130" s="40"/>
      <c r="L130" s="44"/>
      <c r="M130" s="224"/>
      <c r="N130" s="225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159</v>
      </c>
      <c r="AU130" s="16" t="s">
        <v>90</v>
      </c>
    </row>
    <row r="131" s="2" customFormat="1" ht="16.5" customHeight="1">
      <c r="A131" s="38"/>
      <c r="B131" s="39"/>
      <c r="C131" s="207" t="s">
        <v>367</v>
      </c>
      <c r="D131" s="207" t="s">
        <v>153</v>
      </c>
      <c r="E131" s="208" t="s">
        <v>2362</v>
      </c>
      <c r="F131" s="209" t="s">
        <v>2363</v>
      </c>
      <c r="G131" s="210" t="s">
        <v>239</v>
      </c>
      <c r="H131" s="211">
        <v>1</v>
      </c>
      <c r="I131" s="212"/>
      <c r="J131" s="213">
        <f>ROUND(I131*H131,2)</f>
        <v>0</v>
      </c>
      <c r="K131" s="214"/>
      <c r="L131" s="44"/>
      <c r="M131" s="215" t="s">
        <v>41</v>
      </c>
      <c r="N131" s="216" t="s">
        <v>52</v>
      </c>
      <c r="O131" s="84"/>
      <c r="P131" s="217">
        <f>O131*H131</f>
        <v>0</v>
      </c>
      <c r="Q131" s="217">
        <v>0</v>
      </c>
      <c r="R131" s="217">
        <f>Q131*H131</f>
        <v>0</v>
      </c>
      <c r="S131" s="217">
        <v>0</v>
      </c>
      <c r="T131" s="21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9" t="s">
        <v>260</v>
      </c>
      <c r="AT131" s="219" t="s">
        <v>153</v>
      </c>
      <c r="AU131" s="219" t="s">
        <v>90</v>
      </c>
      <c r="AY131" s="16" t="s">
        <v>150</v>
      </c>
      <c r="BE131" s="220">
        <f>IF(N131="základní",J131,0)</f>
        <v>0</v>
      </c>
      <c r="BF131" s="220">
        <f>IF(N131="snížená",J131,0)</f>
        <v>0</v>
      </c>
      <c r="BG131" s="220">
        <f>IF(N131="zákl. přenesená",J131,0)</f>
        <v>0</v>
      </c>
      <c r="BH131" s="220">
        <f>IF(N131="sníž. přenesená",J131,0)</f>
        <v>0</v>
      </c>
      <c r="BI131" s="220">
        <f>IF(N131="nulová",J131,0)</f>
        <v>0</v>
      </c>
      <c r="BJ131" s="16" t="s">
        <v>21</v>
      </c>
      <c r="BK131" s="220">
        <f>ROUND(I131*H131,2)</f>
        <v>0</v>
      </c>
      <c r="BL131" s="16" t="s">
        <v>260</v>
      </c>
      <c r="BM131" s="219" t="s">
        <v>2364</v>
      </c>
    </row>
    <row r="132" s="2" customFormat="1" ht="16.5" customHeight="1">
      <c r="A132" s="38"/>
      <c r="B132" s="39"/>
      <c r="C132" s="207" t="s">
        <v>374</v>
      </c>
      <c r="D132" s="207" t="s">
        <v>153</v>
      </c>
      <c r="E132" s="208" t="s">
        <v>2365</v>
      </c>
      <c r="F132" s="209" t="s">
        <v>2366</v>
      </c>
      <c r="G132" s="210" t="s">
        <v>239</v>
      </c>
      <c r="H132" s="211">
        <v>1</v>
      </c>
      <c r="I132" s="212"/>
      <c r="J132" s="213">
        <f>ROUND(I132*H132,2)</f>
        <v>0</v>
      </c>
      <c r="K132" s="214"/>
      <c r="L132" s="44"/>
      <c r="M132" s="215" t="s">
        <v>41</v>
      </c>
      <c r="N132" s="216" t="s">
        <v>52</v>
      </c>
      <c r="O132" s="84"/>
      <c r="P132" s="217">
        <f>O132*H132</f>
        <v>0</v>
      </c>
      <c r="Q132" s="217">
        <v>0</v>
      </c>
      <c r="R132" s="217">
        <f>Q132*H132</f>
        <v>0</v>
      </c>
      <c r="S132" s="217">
        <v>0</v>
      </c>
      <c r="T132" s="21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9" t="s">
        <v>260</v>
      </c>
      <c r="AT132" s="219" t="s">
        <v>153</v>
      </c>
      <c r="AU132" s="219" t="s">
        <v>90</v>
      </c>
      <c r="AY132" s="16" t="s">
        <v>150</v>
      </c>
      <c r="BE132" s="220">
        <f>IF(N132="základní",J132,0)</f>
        <v>0</v>
      </c>
      <c r="BF132" s="220">
        <f>IF(N132="snížená",J132,0)</f>
        <v>0</v>
      </c>
      <c r="BG132" s="220">
        <f>IF(N132="zákl. přenesená",J132,0)</f>
        <v>0</v>
      </c>
      <c r="BH132" s="220">
        <f>IF(N132="sníž. přenesená",J132,0)</f>
        <v>0</v>
      </c>
      <c r="BI132" s="220">
        <f>IF(N132="nulová",J132,0)</f>
        <v>0</v>
      </c>
      <c r="BJ132" s="16" t="s">
        <v>21</v>
      </c>
      <c r="BK132" s="220">
        <f>ROUND(I132*H132,2)</f>
        <v>0</v>
      </c>
      <c r="BL132" s="16" t="s">
        <v>260</v>
      </c>
      <c r="BM132" s="219" t="s">
        <v>2367</v>
      </c>
    </row>
    <row r="133" s="2" customFormat="1" ht="16.5" customHeight="1">
      <c r="A133" s="38"/>
      <c r="B133" s="39"/>
      <c r="C133" s="207" t="s">
        <v>381</v>
      </c>
      <c r="D133" s="207" t="s">
        <v>153</v>
      </c>
      <c r="E133" s="208" t="s">
        <v>2368</v>
      </c>
      <c r="F133" s="209" t="s">
        <v>2369</v>
      </c>
      <c r="G133" s="210" t="s">
        <v>239</v>
      </c>
      <c r="H133" s="211">
        <v>1</v>
      </c>
      <c r="I133" s="212"/>
      <c r="J133" s="213">
        <f>ROUND(I133*H133,2)</f>
        <v>0</v>
      </c>
      <c r="K133" s="214"/>
      <c r="L133" s="44"/>
      <c r="M133" s="215" t="s">
        <v>41</v>
      </c>
      <c r="N133" s="216" t="s">
        <v>52</v>
      </c>
      <c r="O133" s="84"/>
      <c r="P133" s="217">
        <f>O133*H133</f>
        <v>0</v>
      </c>
      <c r="Q133" s="217">
        <v>0</v>
      </c>
      <c r="R133" s="217">
        <f>Q133*H133</f>
        <v>0</v>
      </c>
      <c r="S133" s="217">
        <v>0</v>
      </c>
      <c r="T133" s="21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19" t="s">
        <v>260</v>
      </c>
      <c r="AT133" s="219" t="s">
        <v>153</v>
      </c>
      <c r="AU133" s="219" t="s">
        <v>90</v>
      </c>
      <c r="AY133" s="16" t="s">
        <v>150</v>
      </c>
      <c r="BE133" s="220">
        <f>IF(N133="základní",J133,0)</f>
        <v>0</v>
      </c>
      <c r="BF133" s="220">
        <f>IF(N133="snížená",J133,0)</f>
        <v>0</v>
      </c>
      <c r="BG133" s="220">
        <f>IF(N133="zákl. přenesená",J133,0)</f>
        <v>0</v>
      </c>
      <c r="BH133" s="220">
        <f>IF(N133="sníž. přenesená",J133,0)</f>
        <v>0</v>
      </c>
      <c r="BI133" s="220">
        <f>IF(N133="nulová",J133,0)</f>
        <v>0</v>
      </c>
      <c r="BJ133" s="16" t="s">
        <v>21</v>
      </c>
      <c r="BK133" s="220">
        <f>ROUND(I133*H133,2)</f>
        <v>0</v>
      </c>
      <c r="BL133" s="16" t="s">
        <v>260</v>
      </c>
      <c r="BM133" s="219" t="s">
        <v>2370</v>
      </c>
    </row>
    <row r="134" s="2" customFormat="1" ht="16.5" customHeight="1">
      <c r="A134" s="38"/>
      <c r="B134" s="39"/>
      <c r="C134" s="207" t="s">
        <v>390</v>
      </c>
      <c r="D134" s="207" t="s">
        <v>153</v>
      </c>
      <c r="E134" s="208" t="s">
        <v>2371</v>
      </c>
      <c r="F134" s="209" t="s">
        <v>2372</v>
      </c>
      <c r="G134" s="210" t="s">
        <v>182</v>
      </c>
      <c r="H134" s="211">
        <v>45</v>
      </c>
      <c r="I134" s="212"/>
      <c r="J134" s="213">
        <f>ROUND(I134*H134,2)</f>
        <v>0</v>
      </c>
      <c r="K134" s="214"/>
      <c r="L134" s="44"/>
      <c r="M134" s="215" t="s">
        <v>41</v>
      </c>
      <c r="N134" s="216" t="s">
        <v>52</v>
      </c>
      <c r="O134" s="84"/>
      <c r="P134" s="217">
        <f>O134*H134</f>
        <v>0</v>
      </c>
      <c r="Q134" s="217">
        <v>0</v>
      </c>
      <c r="R134" s="217">
        <f>Q134*H134</f>
        <v>0</v>
      </c>
      <c r="S134" s="217">
        <v>0</v>
      </c>
      <c r="T134" s="21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9" t="s">
        <v>260</v>
      </c>
      <c r="AT134" s="219" t="s">
        <v>153</v>
      </c>
      <c r="AU134" s="219" t="s">
        <v>90</v>
      </c>
      <c r="AY134" s="16" t="s">
        <v>150</v>
      </c>
      <c r="BE134" s="220">
        <f>IF(N134="základní",J134,0)</f>
        <v>0</v>
      </c>
      <c r="BF134" s="220">
        <f>IF(N134="snížená",J134,0)</f>
        <v>0</v>
      </c>
      <c r="BG134" s="220">
        <f>IF(N134="zákl. přenesená",J134,0)</f>
        <v>0</v>
      </c>
      <c r="BH134" s="220">
        <f>IF(N134="sníž. přenesená",J134,0)</f>
        <v>0</v>
      </c>
      <c r="BI134" s="220">
        <f>IF(N134="nulová",J134,0)</f>
        <v>0</v>
      </c>
      <c r="BJ134" s="16" t="s">
        <v>21</v>
      </c>
      <c r="BK134" s="220">
        <f>ROUND(I134*H134,2)</f>
        <v>0</v>
      </c>
      <c r="BL134" s="16" t="s">
        <v>260</v>
      </c>
      <c r="BM134" s="219" t="s">
        <v>2373</v>
      </c>
    </row>
    <row r="135" s="12" customFormat="1" ht="25.92" customHeight="1">
      <c r="A135" s="12"/>
      <c r="B135" s="191"/>
      <c r="C135" s="192"/>
      <c r="D135" s="193" t="s">
        <v>80</v>
      </c>
      <c r="E135" s="194" t="s">
        <v>2374</v>
      </c>
      <c r="F135" s="194" t="s">
        <v>2375</v>
      </c>
      <c r="G135" s="192"/>
      <c r="H135" s="192"/>
      <c r="I135" s="195"/>
      <c r="J135" s="196">
        <f>BK135</f>
        <v>0</v>
      </c>
      <c r="K135" s="192"/>
      <c r="L135" s="197"/>
      <c r="M135" s="198"/>
      <c r="N135" s="199"/>
      <c r="O135" s="199"/>
      <c r="P135" s="200">
        <f>P136</f>
        <v>0</v>
      </c>
      <c r="Q135" s="199"/>
      <c r="R135" s="200">
        <f>R136</f>
        <v>0</v>
      </c>
      <c r="S135" s="199"/>
      <c r="T135" s="201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2" t="s">
        <v>157</v>
      </c>
      <c r="AT135" s="203" t="s">
        <v>80</v>
      </c>
      <c r="AU135" s="203" t="s">
        <v>81</v>
      </c>
      <c r="AY135" s="202" t="s">
        <v>150</v>
      </c>
      <c r="BK135" s="204">
        <f>BK136</f>
        <v>0</v>
      </c>
    </row>
    <row r="136" s="2" customFormat="1" ht="16.5" customHeight="1">
      <c r="A136" s="38"/>
      <c r="B136" s="39"/>
      <c r="C136" s="207" t="s">
        <v>397</v>
      </c>
      <c r="D136" s="207" t="s">
        <v>153</v>
      </c>
      <c r="E136" s="208" t="s">
        <v>2376</v>
      </c>
      <c r="F136" s="209" t="s">
        <v>1239</v>
      </c>
      <c r="G136" s="210" t="s">
        <v>1139</v>
      </c>
      <c r="H136" s="211">
        <v>1</v>
      </c>
      <c r="I136" s="212"/>
      <c r="J136" s="213">
        <f>ROUND(I136*H136,2)</f>
        <v>0</v>
      </c>
      <c r="K136" s="214"/>
      <c r="L136" s="44"/>
      <c r="M136" s="269" t="s">
        <v>41</v>
      </c>
      <c r="N136" s="270" t="s">
        <v>52</v>
      </c>
      <c r="O136" s="264"/>
      <c r="P136" s="271">
        <f>O136*H136</f>
        <v>0</v>
      </c>
      <c r="Q136" s="271">
        <v>0</v>
      </c>
      <c r="R136" s="271">
        <f>Q136*H136</f>
        <v>0</v>
      </c>
      <c r="S136" s="271">
        <v>0</v>
      </c>
      <c r="T136" s="27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9" t="s">
        <v>1329</v>
      </c>
      <c r="AT136" s="219" t="s">
        <v>153</v>
      </c>
      <c r="AU136" s="219" t="s">
        <v>21</v>
      </c>
      <c r="AY136" s="16" t="s">
        <v>150</v>
      </c>
      <c r="BE136" s="220">
        <f>IF(N136="základní",J136,0)</f>
        <v>0</v>
      </c>
      <c r="BF136" s="220">
        <f>IF(N136="snížená",J136,0)</f>
        <v>0</v>
      </c>
      <c r="BG136" s="220">
        <f>IF(N136="zákl. přenesená",J136,0)</f>
        <v>0</v>
      </c>
      <c r="BH136" s="220">
        <f>IF(N136="sníž. přenesená",J136,0)</f>
        <v>0</v>
      </c>
      <c r="BI136" s="220">
        <f>IF(N136="nulová",J136,0)</f>
        <v>0</v>
      </c>
      <c r="BJ136" s="16" t="s">
        <v>21</v>
      </c>
      <c r="BK136" s="220">
        <f>ROUND(I136*H136,2)</f>
        <v>0</v>
      </c>
      <c r="BL136" s="16" t="s">
        <v>1329</v>
      </c>
      <c r="BM136" s="219" t="s">
        <v>2377</v>
      </c>
    </row>
    <row r="137" s="2" customFormat="1" ht="6.96" customHeight="1">
      <c r="A137" s="38"/>
      <c r="B137" s="59"/>
      <c r="C137" s="60"/>
      <c r="D137" s="60"/>
      <c r="E137" s="60"/>
      <c r="F137" s="60"/>
      <c r="G137" s="60"/>
      <c r="H137" s="60"/>
      <c r="I137" s="60"/>
      <c r="J137" s="60"/>
      <c r="K137" s="60"/>
      <c r="L137" s="44"/>
      <c r="M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</sheetData>
  <sheetProtection sheet="1" autoFilter="0" formatColumns="0" formatRows="0" objects="1" scenarios="1" spinCount="100000" saltValue="kF6sBf4a2bQgDy37UX0ZIFG1xAQDl9wqTKC5KhFA7Am0iQwuZUcr4Ye4CCUST2ns7ypgurvqk8IvfRma5GVhSA==" hashValue="B279QH80TKh9HPQtPY4b1/vMiqU/zHQM+on5/PwZrLwdggcTfoZf/cOEkLaP/YIBn+BnqeUr8AkdBjwPdkMfXw==" algorithmName="SHA-512" password="CC35"/>
  <autoFilter ref="C86:K13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100" r:id="rId1" display="https://podminky.urs.cz/item/CS_URS_2021_02/451573111"/>
    <hyperlink ref="F119" r:id="rId2" display="https://podminky.urs.cz/item/CS_URS_2021_02/723160204"/>
    <hyperlink ref="F123" r:id="rId3" display="https://podminky.urs.cz/item/CS_URS_2021_02/723160334"/>
    <hyperlink ref="F125" r:id="rId4" display="https://podminky.urs.cz/item/CS_URS_2021_02/723170115"/>
    <hyperlink ref="F128" r:id="rId5" display="https://podminky.urs.cz/item/CS_URS_2021_02/723231164"/>
    <hyperlink ref="F130" r:id="rId6" display="https://podminky.urs.cz/item/CS_URS_2021_02/723239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Štefan</dc:creator>
  <cp:lastModifiedBy>Pavel Štefan</cp:lastModifiedBy>
  <dcterms:created xsi:type="dcterms:W3CDTF">2022-03-07T13:40:58Z</dcterms:created>
  <dcterms:modified xsi:type="dcterms:W3CDTF">2022-03-07T13:41:15Z</dcterms:modified>
</cp:coreProperties>
</file>