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arti\Documents\Rozpočty\Přízeř - Rožmberk nad Vltavou\"/>
    </mc:Choice>
  </mc:AlternateContent>
  <xr:revisionPtr revIDLastSave="0" documentId="13_ncr:1_{23A34758-ABAB-4AF0-A25F-5F0FEF835688}" xr6:coauthVersionLast="47" xr6:coauthVersionMax="47" xr10:uidLastSave="{00000000-0000-0000-0000-000000000000}"/>
  <bookViews>
    <workbookView xWindow="-108" yWindow="-108" windowWidth="23256" windowHeight="12576" xr2:uid="{00000000-000D-0000-FFFF-FFFF00000000}"/>
  </bookViews>
  <sheets>
    <sheet name="Rekapitulace stavby" sheetId="1" r:id="rId1"/>
    <sheet name="VRN-00 - Vedlejší rozpočt..." sheetId="2" r:id="rId2"/>
    <sheet name="SO-00 - Provizorní opatře..." sheetId="3" r:id="rId3"/>
    <sheet name="SO-01 - Hrubé předčištění" sheetId="4" r:id="rId4"/>
    <sheet name="SO-02 - Odlehčovací komora" sheetId="5" r:id="rId5"/>
    <sheet name="SO-03 - Objekt ČOV" sheetId="6" r:id="rId6"/>
    <sheet name="SO-04 - Dosazovací a uskl..." sheetId="7" r:id="rId7"/>
    <sheet name="SO-05 - Propojovací potrubí" sheetId="8" r:id="rId8"/>
    <sheet name="SO-06 - Oplocení" sheetId="9" r:id="rId9"/>
    <sheet name="SO-07 - Zpevněné plochy" sheetId="10" r:id="rId10"/>
    <sheet name="PS-01 - Technologická čás..." sheetId="11" r:id="rId11"/>
    <sheet name="Rekapitulace PS-01" sheetId="16" r:id="rId12"/>
    <sheet name="PS-01" sheetId="15" r:id="rId13"/>
    <sheet name="PS-02 - Elektroinstalace ..." sheetId="12" r:id="rId14"/>
    <sheet name="Rekapitulace" sheetId="19" r:id="rId15"/>
    <sheet name="Dodávky" sheetId="18" r:id="rId16"/>
    <sheet name="Elektromontáže a služby" sheetId="17" r:id="rId17"/>
    <sheet name="Seznam figur" sheetId="13" r:id="rId18"/>
    <sheet name="Pokyny pro vyplnění" sheetId="14" r:id="rId19"/>
  </sheets>
  <definedNames>
    <definedName name="_xlnm._FilterDatabase" localSheetId="15" hidden="1">Dodávky!$A$3:$H$67</definedName>
    <definedName name="_xlnm._FilterDatabase" localSheetId="16" hidden="1">'Elektromontáže a služby'!$A$3:$G$24</definedName>
    <definedName name="_xlnm._FilterDatabase" localSheetId="10" hidden="1">'PS-01 - Technologická čás...'!$C$80:$K$85</definedName>
    <definedName name="_xlnm._FilterDatabase" localSheetId="13" hidden="1">'PS-02 - Elektroinstalace ...'!$C$80:$K$84</definedName>
    <definedName name="_xlnm._FilterDatabase" localSheetId="2" hidden="1">'SO-00 - Provizorní opatře...'!$C$78:$K$82</definedName>
    <definedName name="_xlnm._FilterDatabase" localSheetId="3" hidden="1">'SO-01 - Hrubé předčištění'!$C$87:$K$173</definedName>
    <definedName name="_xlnm._FilterDatabase" localSheetId="4" hidden="1">'SO-02 - Odlehčovací komora'!$C$89:$K$201</definedName>
    <definedName name="_xlnm._FilterDatabase" localSheetId="5" hidden="1">'SO-03 - Objekt ČOV'!$C$92:$K$340</definedName>
    <definedName name="_xlnm._FilterDatabase" localSheetId="6" hidden="1">'SO-04 - Dosazovací a uskl...'!$C$89:$K$399</definedName>
    <definedName name="_xlnm._FilterDatabase" localSheetId="7" hidden="1">'SO-05 - Propojovací potrubí'!$C$92:$K$551</definedName>
    <definedName name="_xlnm._FilterDatabase" localSheetId="8" hidden="1">'SO-06 - Oplocení'!$C$83:$K$121</definedName>
    <definedName name="_xlnm._FilterDatabase" localSheetId="9" hidden="1">'SO-07 - Zpevněné plochy'!$C$84:$K$184</definedName>
    <definedName name="_xlnm._FilterDatabase" localSheetId="1" hidden="1">'VRN-00 - Vedlejší rozpočt...'!$C$82:$K$107</definedName>
    <definedName name="_xlnm.Print_Titles" localSheetId="10">'PS-01 - Technologická čás...'!$80:$80</definedName>
    <definedName name="_xlnm.Print_Titles" localSheetId="13">'PS-02 - Elektroinstalace ...'!$80:$80</definedName>
    <definedName name="_xlnm.Print_Titles" localSheetId="0">'Rekapitulace stavby'!$52:$52</definedName>
    <definedName name="_xlnm.Print_Titles" localSheetId="17">'Seznam figur'!$9:$9</definedName>
    <definedName name="_xlnm.Print_Titles" localSheetId="2">'SO-00 - Provizorní opatře...'!$78:$78</definedName>
    <definedName name="_xlnm.Print_Titles" localSheetId="3">'SO-01 - Hrubé předčištění'!$87:$87</definedName>
    <definedName name="_xlnm.Print_Titles" localSheetId="4">'SO-02 - Odlehčovací komora'!$89:$89</definedName>
    <definedName name="_xlnm.Print_Titles" localSheetId="5">'SO-03 - Objekt ČOV'!$92:$92</definedName>
    <definedName name="_xlnm.Print_Titles" localSheetId="6">'SO-04 - Dosazovací a uskl...'!$89:$89</definedName>
    <definedName name="_xlnm.Print_Titles" localSheetId="7">'SO-05 - Propojovací potrubí'!$92:$92</definedName>
    <definedName name="_xlnm.Print_Titles" localSheetId="8">'SO-06 - Oplocení'!$83:$83</definedName>
    <definedName name="_xlnm.Print_Titles" localSheetId="9">'SO-07 - Zpevněné plochy'!$84:$84</definedName>
    <definedName name="_xlnm.Print_Titles" localSheetId="1">'VRN-00 - Vedlejší rozpočt...'!$82:$82</definedName>
    <definedName name="_xlnm.Print_Area" localSheetId="15">Dodávky!$A$1:$H$68</definedName>
    <definedName name="_xlnm.Print_Area" localSheetId="18">'Pokyny pro vyplnění'!$B$2:$K$71,'Pokyny pro vyplnění'!$B$74:$K$118,'Pokyny pro vyplnění'!$B$121:$K$161,'Pokyny pro vyplnění'!$B$164:$K$219</definedName>
    <definedName name="_xlnm.Print_Area" localSheetId="12">'PS-01'!$A$1:$H$104</definedName>
    <definedName name="_xlnm.Print_Area" localSheetId="10">'PS-01 - Technologická čás...'!$C$4:$J$39,'PS-01 - Technologická čás...'!$C$45:$J$62,'PS-01 - Technologická čás...'!$C$68:$K$85</definedName>
    <definedName name="_xlnm.Print_Area" localSheetId="13">'PS-02 - Elektroinstalace ...'!$C$4:$J$39,'PS-02 - Elektroinstalace ...'!$C$45:$J$62,'PS-02 - Elektroinstalace ...'!$C$68:$K$84</definedName>
    <definedName name="_xlnm.Print_Area" localSheetId="14">Rekapitulace!$A$1:$H$30</definedName>
    <definedName name="_xlnm.Print_Area" localSheetId="0">'Rekapitulace stavby'!$D$4:$AO$36,'Rekapitulace stavby'!$C$42:$AQ$66</definedName>
    <definedName name="_xlnm.Print_Area" localSheetId="17">'Seznam figur'!$C$4:$G$14</definedName>
    <definedName name="_xlnm.Print_Area" localSheetId="2">'SO-00 - Provizorní opatře...'!$C$4:$J$39,'SO-00 - Provizorní opatře...'!$C$45:$J$60,'SO-00 - Provizorní opatře...'!$C$66:$K$82</definedName>
    <definedName name="_xlnm.Print_Area" localSheetId="3">'SO-01 - Hrubé předčištění'!$C$4:$J$39,'SO-01 - Hrubé předčištění'!$C$45:$J$69,'SO-01 - Hrubé předčištění'!$C$75:$K$173</definedName>
    <definedName name="_xlnm.Print_Area" localSheetId="4">'SO-02 - Odlehčovací komora'!$C$4:$J$39,'SO-02 - Odlehčovací komora'!$C$45:$J$71,'SO-02 - Odlehčovací komora'!$C$77:$K$201</definedName>
    <definedName name="_xlnm.Print_Area" localSheetId="5">'SO-03 - Objekt ČOV'!$C$4:$J$39,'SO-03 - Objekt ČOV'!$C$45:$J$74,'SO-03 - Objekt ČOV'!$C$80:$K$340</definedName>
    <definedName name="_xlnm.Print_Area" localSheetId="6">'SO-04 - Dosazovací a uskl...'!$C$4:$J$39,'SO-04 - Dosazovací a uskl...'!$C$45:$J$71,'SO-04 - Dosazovací a uskl...'!$C$77:$K$399</definedName>
    <definedName name="_xlnm.Print_Area" localSheetId="7">'SO-05 - Propojovací potrubí'!$C$4:$J$39,'SO-05 - Propojovací potrubí'!$C$45:$J$74,'SO-05 - Propojovací potrubí'!$C$80:$K$551</definedName>
    <definedName name="_xlnm.Print_Area" localSheetId="8">'SO-06 - Oplocení'!$C$4:$J$39,'SO-06 - Oplocení'!$C$45:$J$65,'SO-06 - Oplocení'!$C$71:$K$121</definedName>
    <definedName name="_xlnm.Print_Area" localSheetId="9">'SO-07 - Zpevněné plochy'!$C$4:$J$39,'SO-07 - Zpevněné plochy'!$C$45:$J$66,'SO-07 - Zpevněné plochy'!$C$72:$K$184</definedName>
    <definedName name="_xlnm.Print_Area" localSheetId="1">'VRN-00 - Vedlejší rozpočt...'!$C$4:$J$39,'VRN-00 - Vedlejší rozpočt...'!$C$45:$J$64,'VRN-00 - Vedlejší rozpočt...'!$C$70:$K$107</definedName>
  </definedNames>
  <calcPr calcId="181029"/>
</workbook>
</file>

<file path=xl/calcChain.xml><?xml version="1.0" encoding="utf-8"?>
<calcChain xmlns="http://schemas.openxmlformats.org/spreadsheetml/2006/main">
  <c r="B14" i="19" l="1"/>
  <c r="A15" i="19"/>
  <c r="B15" i="19"/>
  <c r="A16" i="19"/>
  <c r="B16" i="19"/>
  <c r="A17" i="19"/>
  <c r="B17" i="19"/>
  <c r="B19" i="19"/>
  <c r="A20" i="19"/>
  <c r="B20" i="19"/>
  <c r="A21" i="19"/>
  <c r="B21" i="19"/>
  <c r="H5" i="18"/>
  <c r="H6" i="18"/>
  <c r="H7" i="18"/>
  <c r="H8" i="18"/>
  <c r="H9" i="18"/>
  <c r="H10" i="18"/>
  <c r="H11" i="18"/>
  <c r="H12" i="18"/>
  <c r="H13" i="18"/>
  <c r="H14" i="18"/>
  <c r="H15" i="18"/>
  <c r="H16" i="18"/>
  <c r="H17" i="18"/>
  <c r="H18" i="18"/>
  <c r="H19" i="18"/>
  <c r="H20" i="18"/>
  <c r="H21" i="18"/>
  <c r="H24" i="18"/>
  <c r="H25" i="18"/>
  <c r="H26" i="18"/>
  <c r="H27" i="18"/>
  <c r="H28" i="18"/>
  <c r="H29"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G5" i="17"/>
  <c r="G6" i="17"/>
  <c r="G7" i="17"/>
  <c r="G8" i="17"/>
  <c r="G11" i="17"/>
  <c r="G12" i="17"/>
  <c r="G13" i="17"/>
  <c r="G14" i="17"/>
  <c r="G15" i="17"/>
  <c r="G16" i="17"/>
  <c r="G17" i="17"/>
  <c r="G18" i="17"/>
  <c r="G19" i="17"/>
  <c r="G20" i="17"/>
  <c r="G21" i="17"/>
  <c r="G22" i="17"/>
  <c r="G23" i="17"/>
  <c r="G24" i="17"/>
  <c r="F6" i="16"/>
  <c r="E8" i="15"/>
  <c r="F10" i="15"/>
  <c r="F9" i="16" s="1"/>
  <c r="F11"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4" i="15"/>
  <c r="F65" i="15"/>
  <c r="F66" i="15"/>
  <c r="F67" i="15"/>
  <c r="F68" i="15"/>
  <c r="F69" i="15"/>
  <c r="F70" i="15"/>
  <c r="F71" i="15"/>
  <c r="F72" i="15"/>
  <c r="F73" i="15"/>
  <c r="F74" i="15"/>
  <c r="F75" i="15"/>
  <c r="F76" i="15"/>
  <c r="F77" i="15"/>
  <c r="F78" i="15"/>
  <c r="F79" i="15"/>
  <c r="F80" i="15"/>
  <c r="F81" i="15"/>
  <c r="F82" i="15"/>
  <c r="F83" i="15"/>
  <c r="F84" i="15"/>
  <c r="F88" i="15"/>
  <c r="F12" i="16" s="1"/>
  <c r="F89" i="15"/>
  <c r="F90" i="15"/>
  <c r="F91" i="15"/>
  <c r="F92" i="15"/>
  <c r="F93" i="15"/>
  <c r="F97" i="15"/>
  <c r="F98" i="15"/>
  <c r="F99" i="15"/>
  <c r="F100" i="15"/>
  <c r="F13" i="16" s="1"/>
  <c r="F101" i="15"/>
  <c r="F102" i="15"/>
  <c r="F103" i="15"/>
  <c r="E2966" i="15"/>
  <c r="E2967" i="15"/>
  <c r="E2968" i="15"/>
  <c r="E2969" i="15"/>
  <c r="E2970" i="15"/>
  <c r="E2971" i="15"/>
  <c r="E2972" i="15"/>
  <c r="E2973" i="15"/>
  <c r="E2974" i="15"/>
  <c r="E2975" i="15"/>
  <c r="E2976" i="15"/>
  <c r="E2977" i="15"/>
  <c r="E2978" i="15"/>
  <c r="E2979" i="15"/>
  <c r="E2980" i="15"/>
  <c r="E2981" i="15"/>
  <c r="E2982" i="15"/>
  <c r="E2983" i="15"/>
  <c r="E2984" i="15"/>
  <c r="E2985" i="15"/>
  <c r="E2986" i="15"/>
  <c r="E2987" i="15"/>
  <c r="E2988" i="15"/>
  <c r="E2989" i="15"/>
  <c r="E2990" i="15"/>
  <c r="E2991" i="15"/>
  <c r="E2992" i="15"/>
  <c r="E2993" i="15"/>
  <c r="E2994" i="15"/>
  <c r="E2995" i="15"/>
  <c r="E2996" i="15"/>
  <c r="E2997" i="15"/>
  <c r="E2998" i="15"/>
  <c r="E2999" i="15"/>
  <c r="E3000" i="15"/>
  <c r="E3001" i="15"/>
  <c r="E3002" i="15"/>
  <c r="E3003" i="15"/>
  <c r="E3004" i="15"/>
  <c r="E3005" i="15"/>
  <c r="E3006" i="15"/>
  <c r="E3007" i="15"/>
  <c r="E3008" i="15"/>
  <c r="E3009" i="15"/>
  <c r="E3010" i="15"/>
  <c r="E3011" i="15"/>
  <c r="E3012" i="15"/>
  <c r="E3013" i="15"/>
  <c r="E3014" i="15"/>
  <c r="E3015" i="15"/>
  <c r="E3016" i="15"/>
  <c r="E3017" i="15"/>
  <c r="E3018" i="15"/>
  <c r="E3019" i="15"/>
  <c r="E3020" i="15"/>
  <c r="E3021" i="15"/>
  <c r="E3022" i="15"/>
  <c r="E3023" i="15"/>
  <c r="E3024" i="15"/>
  <c r="E3025" i="15"/>
  <c r="E3026" i="15"/>
  <c r="E3027" i="15"/>
  <c r="E3028" i="15"/>
  <c r="E3029" i="15"/>
  <c r="E3030" i="15"/>
  <c r="E3031" i="15"/>
  <c r="E3032" i="15"/>
  <c r="E3033" i="15"/>
  <c r="E3034" i="15"/>
  <c r="E3035" i="15"/>
  <c r="E3036" i="15"/>
  <c r="E3037" i="15"/>
  <c r="E3038" i="15"/>
  <c r="E3039" i="15"/>
  <c r="E3040" i="15"/>
  <c r="E3041" i="15"/>
  <c r="E3042" i="15"/>
  <c r="E3043" i="15"/>
  <c r="E3044" i="15"/>
  <c r="E3045" i="15"/>
  <c r="E3046" i="15"/>
  <c r="E3047" i="15"/>
  <c r="E3048" i="15"/>
  <c r="E3049" i="15"/>
  <c r="E3050" i="15"/>
  <c r="E3051" i="15"/>
  <c r="E3052" i="15"/>
  <c r="E3053" i="15"/>
  <c r="E3054" i="15"/>
  <c r="E3055" i="15"/>
  <c r="E3056" i="15"/>
  <c r="E3057" i="15"/>
  <c r="E3058" i="15"/>
  <c r="E3059" i="15"/>
  <c r="E3060" i="15"/>
  <c r="E3061" i="15"/>
  <c r="E3062" i="15"/>
  <c r="E3063" i="15"/>
  <c r="E3064" i="15"/>
  <c r="E3065" i="15"/>
  <c r="E3066" i="15"/>
  <c r="E3067" i="15"/>
  <c r="E3068" i="15"/>
  <c r="E3069" i="15"/>
  <c r="E3070" i="15"/>
  <c r="E3071" i="15"/>
  <c r="E3072" i="15"/>
  <c r="E3073" i="15"/>
  <c r="E3074" i="15"/>
  <c r="E3075" i="15"/>
  <c r="E3076" i="15"/>
  <c r="E3077" i="15"/>
  <c r="E3078" i="15"/>
  <c r="E3079" i="15"/>
  <c r="E3080" i="15"/>
  <c r="E3081" i="15"/>
  <c r="E3082" i="15"/>
  <c r="E3083" i="15"/>
  <c r="E3084" i="15"/>
  <c r="E3085" i="15"/>
  <c r="E3086" i="15"/>
  <c r="E3087" i="15"/>
  <c r="E3088" i="15"/>
  <c r="E3089" i="15"/>
  <c r="E3090" i="15"/>
  <c r="E3091" i="15"/>
  <c r="E3092" i="15"/>
  <c r="E3093" i="15"/>
  <c r="E3094" i="15"/>
  <c r="E3095" i="15"/>
  <c r="E3096" i="15"/>
  <c r="E3097" i="15"/>
  <c r="E3098" i="15"/>
  <c r="E3099" i="15"/>
  <c r="E3100" i="15"/>
  <c r="E3101" i="15"/>
  <c r="E3102" i="15"/>
  <c r="E3103" i="15"/>
  <c r="E3104" i="15"/>
  <c r="E3105" i="15"/>
  <c r="E3106" i="15"/>
  <c r="E3107" i="15"/>
  <c r="E3108" i="15"/>
  <c r="E3109" i="15"/>
  <c r="E3110" i="15"/>
  <c r="E3111" i="15"/>
  <c r="E3112" i="15"/>
  <c r="E3113" i="15"/>
  <c r="E3114" i="15"/>
  <c r="E3115" i="15"/>
  <c r="E3116" i="15"/>
  <c r="E3117" i="15"/>
  <c r="E3118" i="15"/>
  <c r="E3119" i="15"/>
  <c r="E3120" i="15"/>
  <c r="E3121" i="15"/>
  <c r="E3122" i="15"/>
  <c r="E3123" i="15"/>
  <c r="E3124" i="15"/>
  <c r="E3125" i="15"/>
  <c r="E3126" i="15"/>
  <c r="E3127" i="15"/>
  <c r="E3128" i="15"/>
  <c r="E3129" i="15"/>
  <c r="E3130" i="15"/>
  <c r="E3131" i="15"/>
  <c r="E3132" i="15"/>
  <c r="E3133" i="15"/>
  <c r="E3134" i="15"/>
  <c r="E3135" i="15"/>
  <c r="E3136" i="15"/>
  <c r="E3137" i="15"/>
  <c r="E3138" i="15"/>
  <c r="E3139" i="15"/>
  <c r="E3140" i="15"/>
  <c r="E3141" i="15"/>
  <c r="E3142" i="15"/>
  <c r="E3143" i="15"/>
  <c r="E3144" i="15"/>
  <c r="E3145" i="15"/>
  <c r="E3146" i="15"/>
  <c r="E3147" i="15"/>
  <c r="E3148" i="15"/>
  <c r="E3149" i="15"/>
  <c r="E3150" i="15"/>
  <c r="E3151" i="15"/>
  <c r="E3152" i="15"/>
  <c r="E3153" i="15"/>
  <c r="E3154" i="15"/>
  <c r="E3155" i="15"/>
  <c r="E3156" i="15"/>
  <c r="E3157" i="15"/>
  <c r="E3158" i="15"/>
  <c r="E3159" i="15"/>
  <c r="E3160" i="15"/>
  <c r="E3161" i="15"/>
  <c r="E3162" i="15"/>
  <c r="E3163" i="15"/>
  <c r="E3164" i="15"/>
  <c r="E3165" i="15"/>
  <c r="E3166" i="15"/>
  <c r="E3167" i="15"/>
  <c r="E3168" i="15"/>
  <c r="E3169" i="15"/>
  <c r="E3170" i="15"/>
  <c r="E3171" i="15"/>
  <c r="E3172" i="15"/>
  <c r="E3173" i="15"/>
  <c r="E3174" i="15"/>
  <c r="E3175" i="15"/>
  <c r="E3176" i="15"/>
  <c r="E3177" i="15"/>
  <c r="E3178" i="15"/>
  <c r="E3179" i="15"/>
  <c r="E3180" i="15"/>
  <c r="E3181" i="15"/>
  <c r="E3182" i="15"/>
  <c r="E3183" i="15"/>
  <c r="E3184" i="15"/>
  <c r="E3185" i="15"/>
  <c r="E3186" i="15"/>
  <c r="E3187" i="15"/>
  <c r="E3188" i="15"/>
  <c r="E3189" i="15"/>
  <c r="E3190" i="15"/>
  <c r="E3191" i="15"/>
  <c r="E3192" i="15"/>
  <c r="E3193" i="15"/>
  <c r="E3194" i="15"/>
  <c r="E3195" i="15"/>
  <c r="E3196" i="15"/>
  <c r="E3197" i="15"/>
  <c r="E3198" i="15"/>
  <c r="E3199" i="15"/>
  <c r="E3200" i="15"/>
  <c r="E3201" i="15"/>
  <c r="E3202" i="15"/>
  <c r="E3203" i="15"/>
  <c r="E3204" i="15"/>
  <c r="E3205" i="15"/>
  <c r="E3206" i="15"/>
  <c r="E3207" i="15"/>
  <c r="E3208" i="15"/>
  <c r="E3209" i="15"/>
  <c r="E3210" i="15"/>
  <c r="E3211" i="15"/>
  <c r="E3212" i="15"/>
  <c r="E3213" i="15"/>
  <c r="E3214" i="15"/>
  <c r="E3215" i="15"/>
  <c r="E3216" i="15"/>
  <c r="E3217" i="15"/>
  <c r="E3218" i="15"/>
  <c r="E3219" i="15"/>
  <c r="E3220" i="15"/>
  <c r="E3221" i="15"/>
  <c r="E3222" i="15"/>
  <c r="E3223" i="15"/>
  <c r="E3224" i="15"/>
  <c r="E3225" i="15"/>
  <c r="E3226" i="15"/>
  <c r="E3227" i="15"/>
  <c r="E3228" i="15"/>
  <c r="E3229" i="15"/>
  <c r="E3230" i="15"/>
  <c r="E3231" i="15"/>
  <c r="E3232" i="15"/>
  <c r="E3233" i="15"/>
  <c r="E3234" i="15"/>
  <c r="E3235" i="15"/>
  <c r="E3236" i="15"/>
  <c r="E3237" i="15"/>
  <c r="E3238" i="15"/>
  <c r="E3239" i="15"/>
  <c r="E3240" i="15"/>
  <c r="E3241" i="15"/>
  <c r="E3242" i="15"/>
  <c r="E3243" i="15"/>
  <c r="E3244" i="15"/>
  <c r="E3245" i="15"/>
  <c r="E3246" i="15"/>
  <c r="E3247" i="15"/>
  <c r="E3248" i="15"/>
  <c r="E3249" i="15"/>
  <c r="E3250" i="15"/>
  <c r="E3251" i="15"/>
  <c r="E3252" i="15"/>
  <c r="E3253" i="15"/>
  <c r="E3254" i="15"/>
  <c r="E3255" i="15"/>
  <c r="E3256" i="15"/>
  <c r="E3257" i="15"/>
  <c r="E3258" i="15"/>
  <c r="E3259" i="15"/>
  <c r="E3260" i="15"/>
  <c r="E3261" i="15"/>
  <c r="E3262" i="15"/>
  <c r="E3263" i="15"/>
  <c r="E3264" i="15"/>
  <c r="E3265" i="15"/>
  <c r="E3266" i="15"/>
  <c r="E3267" i="15"/>
  <c r="E3268" i="15"/>
  <c r="E3269" i="15"/>
  <c r="E3270" i="15"/>
  <c r="E3271" i="15"/>
  <c r="E3272" i="15"/>
  <c r="E3273" i="15"/>
  <c r="E3274" i="15"/>
  <c r="E3275" i="15"/>
  <c r="E3276" i="15"/>
  <c r="E3277" i="15"/>
  <c r="E3278" i="15"/>
  <c r="E3279" i="15"/>
  <c r="E3280" i="15"/>
  <c r="E3281" i="15"/>
  <c r="E3282" i="15"/>
  <c r="E3283" i="15"/>
  <c r="E3284" i="15"/>
  <c r="E3285" i="15"/>
  <c r="E3286" i="15"/>
  <c r="E3287" i="15"/>
  <c r="E3288" i="15"/>
  <c r="E3289" i="15"/>
  <c r="E3290" i="15"/>
  <c r="E3291" i="15"/>
  <c r="E3292" i="15"/>
  <c r="E3293" i="15"/>
  <c r="E3294" i="15"/>
  <c r="E3295" i="15"/>
  <c r="E3296" i="15"/>
  <c r="E3297" i="15"/>
  <c r="E3298" i="15"/>
  <c r="E3299" i="15"/>
  <c r="E3300" i="15"/>
  <c r="E3301" i="15"/>
  <c r="E3302" i="15"/>
  <c r="E3303" i="15"/>
  <c r="E3304" i="15"/>
  <c r="E3305" i="15"/>
  <c r="E3306" i="15"/>
  <c r="E3307" i="15"/>
  <c r="E3308" i="15"/>
  <c r="E3309" i="15"/>
  <c r="E3310" i="15"/>
  <c r="E3311" i="15"/>
  <c r="E3312" i="15"/>
  <c r="E3313" i="15"/>
  <c r="E3314" i="15"/>
  <c r="E3315" i="15"/>
  <c r="E3316" i="15"/>
  <c r="E3317" i="15"/>
  <c r="E3318" i="15"/>
  <c r="E3319" i="15"/>
  <c r="E3320" i="15"/>
  <c r="E3321" i="15"/>
  <c r="E3322" i="15"/>
  <c r="E3323" i="15"/>
  <c r="E3324" i="15"/>
  <c r="E3325" i="15"/>
  <c r="E3326" i="15"/>
  <c r="E3327" i="15"/>
  <c r="E3328" i="15"/>
  <c r="E3329" i="15"/>
  <c r="E3330" i="15"/>
  <c r="E3331" i="15"/>
  <c r="E3332" i="15"/>
  <c r="E3333" i="15"/>
  <c r="E3334" i="15"/>
  <c r="E3335" i="15"/>
  <c r="E3336" i="15"/>
  <c r="E3337" i="15"/>
  <c r="E3338" i="15"/>
  <c r="E3339" i="15"/>
  <c r="E3340" i="15"/>
  <c r="E3341" i="15"/>
  <c r="E3342" i="15"/>
  <c r="E3343" i="15"/>
  <c r="E3344" i="15"/>
  <c r="E3345" i="15"/>
  <c r="E3346" i="15"/>
  <c r="E3347" i="15"/>
  <c r="E3348" i="15"/>
  <c r="E3349" i="15"/>
  <c r="E3350" i="15"/>
  <c r="E3351" i="15"/>
  <c r="E3352" i="15"/>
  <c r="E3353" i="15"/>
  <c r="E3354" i="15"/>
  <c r="E3355" i="15"/>
  <c r="E3356" i="15"/>
  <c r="E3357" i="15"/>
  <c r="E3358" i="15"/>
  <c r="E3359" i="15"/>
  <c r="E3360" i="15"/>
  <c r="E3361" i="15"/>
  <c r="E3362" i="15"/>
  <c r="E3363" i="15"/>
  <c r="E3364" i="15"/>
  <c r="E3365" i="15"/>
  <c r="E3366" i="15"/>
  <c r="E3367" i="15"/>
  <c r="E3368" i="15"/>
  <c r="E3369" i="15"/>
  <c r="E3370" i="15"/>
  <c r="E3371" i="15"/>
  <c r="E3372" i="15"/>
  <c r="E3373" i="15"/>
  <c r="E3374" i="15"/>
  <c r="E3375" i="15"/>
  <c r="E3376" i="15"/>
  <c r="E3377" i="15"/>
  <c r="E3378" i="15"/>
  <c r="E3379" i="15"/>
  <c r="E3380" i="15"/>
  <c r="E3381" i="15"/>
  <c r="E3382" i="15"/>
  <c r="E3383" i="15"/>
  <c r="E3384" i="15"/>
  <c r="E3385" i="15"/>
  <c r="E3386" i="15"/>
  <c r="E3387" i="15"/>
  <c r="E3388" i="15"/>
  <c r="E3389" i="15"/>
  <c r="E3390" i="15"/>
  <c r="E3391" i="15"/>
  <c r="E3392" i="15"/>
  <c r="E3393" i="15"/>
  <c r="E3394" i="15"/>
  <c r="E3395" i="15"/>
  <c r="E3396" i="15"/>
  <c r="E3397" i="15"/>
  <c r="E3398" i="15"/>
  <c r="E3399" i="15"/>
  <c r="E3400" i="15"/>
  <c r="E3401" i="15"/>
  <c r="E3402" i="15"/>
  <c r="E3403" i="15"/>
  <c r="E3404" i="15"/>
  <c r="E3405" i="15"/>
  <c r="E3406" i="15"/>
  <c r="E3407" i="15"/>
  <c r="E3408" i="15"/>
  <c r="E3409" i="15"/>
  <c r="E3410" i="15"/>
  <c r="E3411" i="15"/>
  <c r="E3412" i="15"/>
  <c r="E3413" i="15"/>
  <c r="E3414" i="15"/>
  <c r="E3415" i="15"/>
  <c r="E3416" i="15"/>
  <c r="E3417" i="15"/>
  <c r="E3418" i="15"/>
  <c r="E3419" i="15"/>
  <c r="E3420" i="15"/>
  <c r="E3421" i="15"/>
  <c r="E3422" i="15"/>
  <c r="E3423" i="15"/>
  <c r="E3424" i="15"/>
  <c r="E3425" i="15"/>
  <c r="E3426" i="15"/>
  <c r="E3427" i="15"/>
  <c r="E3428" i="15"/>
  <c r="E3429" i="15"/>
  <c r="E3430" i="15"/>
  <c r="E3431" i="15"/>
  <c r="E3432" i="15"/>
  <c r="E3433" i="15"/>
  <c r="E3434" i="15"/>
  <c r="E3435" i="15"/>
  <c r="E3436" i="15"/>
  <c r="E3437" i="15"/>
  <c r="E3438" i="15"/>
  <c r="E3439" i="15"/>
  <c r="E3440" i="15"/>
  <c r="E3441" i="15"/>
  <c r="E3442" i="15"/>
  <c r="E3443" i="15"/>
  <c r="E3444" i="15"/>
  <c r="E3445" i="15"/>
  <c r="E3446" i="15"/>
  <c r="E3447" i="15"/>
  <c r="E3448" i="15"/>
  <c r="E3449" i="15"/>
  <c r="E3450" i="15"/>
  <c r="E3451" i="15"/>
  <c r="E3452" i="15"/>
  <c r="E3453" i="15"/>
  <c r="E3454" i="15"/>
  <c r="E3455" i="15"/>
  <c r="E3456" i="15"/>
  <c r="E3457" i="15"/>
  <c r="E3458" i="15"/>
  <c r="E3459" i="15"/>
  <c r="E3460" i="15"/>
  <c r="E3461" i="15"/>
  <c r="E3462" i="15"/>
  <c r="E3463" i="15"/>
  <c r="E3464" i="15"/>
  <c r="E3465" i="15"/>
  <c r="E3466" i="15"/>
  <c r="E3467" i="15"/>
  <c r="E3468" i="15"/>
  <c r="E3469" i="15"/>
  <c r="E3470" i="15"/>
  <c r="E3471" i="15"/>
  <c r="E3472" i="15"/>
  <c r="E3473" i="15"/>
  <c r="E3474" i="15"/>
  <c r="E3475" i="15"/>
  <c r="E3476" i="15"/>
  <c r="E3477" i="15"/>
  <c r="E3478" i="15"/>
  <c r="E3479" i="15"/>
  <c r="E3480" i="15"/>
  <c r="E3481" i="15"/>
  <c r="E3482" i="15"/>
  <c r="E3483" i="15"/>
  <c r="E3484" i="15"/>
  <c r="E3485" i="15"/>
  <c r="E3486" i="15"/>
  <c r="E3487" i="15"/>
  <c r="E3488" i="15"/>
  <c r="E3489" i="15"/>
  <c r="E3490" i="15"/>
  <c r="E3491" i="15"/>
  <c r="E3492" i="15"/>
  <c r="E3493" i="15"/>
  <c r="E3494" i="15"/>
  <c r="E3495" i="15"/>
  <c r="E3496" i="15"/>
  <c r="E3497" i="15"/>
  <c r="E3498" i="15"/>
  <c r="E3499" i="15"/>
  <c r="E3500" i="15"/>
  <c r="E3501" i="15"/>
  <c r="E3502" i="15"/>
  <c r="E3503" i="15"/>
  <c r="E3504" i="15"/>
  <c r="E3505" i="15"/>
  <c r="E3506" i="15"/>
  <c r="E3507" i="15"/>
  <c r="E3508" i="15"/>
  <c r="E3509" i="15"/>
  <c r="E3510" i="15"/>
  <c r="E3511" i="15"/>
  <c r="E3512" i="15"/>
  <c r="E3513" i="15"/>
  <c r="E3514" i="15"/>
  <c r="E3515" i="15"/>
  <c r="E3516" i="15"/>
  <c r="E3517" i="15"/>
  <c r="E3518" i="15"/>
  <c r="E3519" i="15"/>
  <c r="E3520" i="15"/>
  <c r="E3521" i="15"/>
  <c r="E3522" i="15"/>
  <c r="E3523" i="15"/>
  <c r="E3524" i="15"/>
  <c r="E3525" i="15"/>
  <c r="E3526" i="15"/>
  <c r="E3527" i="15"/>
  <c r="E3528" i="15"/>
  <c r="E3529" i="15"/>
  <c r="E3530" i="15"/>
  <c r="E3531" i="15"/>
  <c r="E3532" i="15"/>
  <c r="E3533" i="15"/>
  <c r="E3534" i="15"/>
  <c r="E3535" i="15"/>
  <c r="E3536" i="15"/>
  <c r="E3537" i="15"/>
  <c r="E3538" i="15"/>
  <c r="E3539" i="15"/>
  <c r="E3540" i="15"/>
  <c r="E3541" i="15"/>
  <c r="E3542" i="15"/>
  <c r="E3543" i="15"/>
  <c r="E3544" i="15"/>
  <c r="E3545" i="15"/>
  <c r="E3546" i="15"/>
  <c r="E3547" i="15"/>
  <c r="E3548" i="15"/>
  <c r="E3549" i="15"/>
  <c r="E3550" i="15"/>
  <c r="E3551" i="15"/>
  <c r="E3552" i="15"/>
  <c r="E3553" i="15"/>
  <c r="E3554" i="15"/>
  <c r="E3555" i="15"/>
  <c r="E3556" i="15"/>
  <c r="E3557" i="15"/>
  <c r="E3558" i="15"/>
  <c r="E3559" i="15"/>
  <c r="E3560" i="15"/>
  <c r="E3561" i="15"/>
  <c r="E3562" i="15"/>
  <c r="E3563" i="15"/>
  <c r="E3564" i="15"/>
  <c r="E3565" i="15"/>
  <c r="E3566" i="15"/>
  <c r="E3567" i="15"/>
  <c r="E3568" i="15"/>
  <c r="E3569" i="15"/>
  <c r="E3570" i="15"/>
  <c r="E3571" i="15"/>
  <c r="E3572" i="15"/>
  <c r="E3573" i="15"/>
  <c r="E3574" i="15"/>
  <c r="E3575" i="15"/>
  <c r="E3576" i="15"/>
  <c r="E3577" i="15"/>
  <c r="E3578" i="15"/>
  <c r="E3579" i="15"/>
  <c r="E3580" i="15"/>
  <c r="E3581" i="15"/>
  <c r="E3582" i="15"/>
  <c r="E3583" i="15"/>
  <c r="E3584" i="15"/>
  <c r="E3585" i="15"/>
  <c r="E3586" i="15"/>
  <c r="E3587" i="15"/>
  <c r="E3588" i="15"/>
  <c r="E3589" i="15"/>
  <c r="E3590" i="15"/>
  <c r="E3591" i="15"/>
  <c r="E3592" i="15"/>
  <c r="E3593" i="15"/>
  <c r="E3594" i="15"/>
  <c r="E3595" i="15"/>
  <c r="E3596" i="15"/>
  <c r="E3597" i="15"/>
  <c r="E3598" i="15"/>
  <c r="E3599" i="15"/>
  <c r="E3600" i="15"/>
  <c r="E3601" i="15"/>
  <c r="E3602" i="15"/>
  <c r="E3603" i="15"/>
  <c r="E3604" i="15"/>
  <c r="E3605" i="15"/>
  <c r="E3606" i="15"/>
  <c r="E3607" i="15"/>
  <c r="E3608" i="15"/>
  <c r="E3609" i="15"/>
  <c r="E3610" i="15"/>
  <c r="E3611" i="15"/>
  <c r="E3612" i="15"/>
  <c r="E3613" i="15"/>
  <c r="E3614" i="15"/>
  <c r="E3615" i="15"/>
  <c r="E3616" i="15"/>
  <c r="E3617" i="15"/>
  <c r="E3618" i="15"/>
  <c r="E3619" i="15"/>
  <c r="E3620" i="15"/>
  <c r="E3621" i="15"/>
  <c r="E3622" i="15"/>
  <c r="E3623" i="15"/>
  <c r="E3624" i="15"/>
  <c r="E3625" i="15"/>
  <c r="E3626" i="15"/>
  <c r="E3627" i="15"/>
  <c r="E3628" i="15"/>
  <c r="E3629" i="15"/>
  <c r="E3630" i="15"/>
  <c r="E3631" i="15"/>
  <c r="E3632" i="15"/>
  <c r="E3633" i="15"/>
  <c r="E3634" i="15"/>
  <c r="E3635" i="15"/>
  <c r="E3636" i="15"/>
  <c r="E3637" i="15"/>
  <c r="E3638" i="15"/>
  <c r="E3639" i="15"/>
  <c r="E3640" i="15"/>
  <c r="E3641" i="15"/>
  <c r="E3642" i="15"/>
  <c r="E3643" i="15"/>
  <c r="E3644" i="15"/>
  <c r="E3645" i="15"/>
  <c r="E3646" i="15"/>
  <c r="E3647" i="15"/>
  <c r="E3648" i="15"/>
  <c r="E3649" i="15"/>
  <c r="E3650" i="15"/>
  <c r="E3651" i="15"/>
  <c r="E3652" i="15"/>
  <c r="E3653" i="15"/>
  <c r="E3654" i="15"/>
  <c r="E3655" i="15"/>
  <c r="E3656" i="15"/>
  <c r="E3657" i="15"/>
  <c r="E3658" i="15"/>
  <c r="E3659" i="15"/>
  <c r="E3660" i="15"/>
  <c r="E3661" i="15"/>
  <c r="E3662" i="15"/>
  <c r="E3663" i="15"/>
  <c r="E3664" i="15"/>
  <c r="E3665" i="15"/>
  <c r="E3666" i="15"/>
  <c r="E3667" i="15"/>
  <c r="E3668" i="15"/>
  <c r="E3669" i="15"/>
  <c r="E3670" i="15"/>
  <c r="E3671" i="15"/>
  <c r="E3672" i="15"/>
  <c r="E3673" i="15"/>
  <c r="E3674" i="15"/>
  <c r="E3675" i="15"/>
  <c r="E3676" i="15"/>
  <c r="E3677" i="15"/>
  <c r="E3678" i="15"/>
  <c r="E3679" i="15"/>
  <c r="E3680" i="15"/>
  <c r="E3681" i="15"/>
  <c r="E3682" i="15"/>
  <c r="E3683" i="15"/>
  <c r="E3684" i="15"/>
  <c r="E3685" i="15"/>
  <c r="E3686" i="15"/>
  <c r="E3687" i="15"/>
  <c r="E3688" i="15"/>
  <c r="E3689" i="15"/>
  <c r="E3690" i="15"/>
  <c r="E3691" i="15"/>
  <c r="E3692" i="15"/>
  <c r="E3693" i="15"/>
  <c r="E3694" i="15"/>
  <c r="E3695" i="15"/>
  <c r="E3696" i="15"/>
  <c r="E3697" i="15"/>
  <c r="E3698" i="15"/>
  <c r="E3699" i="15"/>
  <c r="E3700" i="15"/>
  <c r="E3701" i="15"/>
  <c r="E3702" i="15"/>
  <c r="E3703" i="15"/>
  <c r="E3704" i="15"/>
  <c r="E3705" i="15"/>
  <c r="E3706" i="15"/>
  <c r="E3707" i="15"/>
  <c r="E3708" i="15"/>
  <c r="E3709" i="15"/>
  <c r="E3710" i="15"/>
  <c r="E3711" i="15"/>
  <c r="E3712" i="15"/>
  <c r="E3713" i="15"/>
  <c r="E3714" i="15"/>
  <c r="E3715" i="15"/>
  <c r="E3716" i="15"/>
  <c r="E3717" i="15"/>
  <c r="E3718" i="15"/>
  <c r="E3719" i="15"/>
  <c r="E3720" i="15"/>
  <c r="E3721" i="15"/>
  <c r="E3722" i="15"/>
  <c r="E3723" i="15"/>
  <c r="E3724" i="15"/>
  <c r="E3725" i="15"/>
  <c r="E3726" i="15"/>
  <c r="E3727" i="15"/>
  <c r="E3728" i="15"/>
  <c r="E3729" i="15"/>
  <c r="E3730" i="15"/>
  <c r="E3731" i="15"/>
  <c r="E3732" i="15"/>
  <c r="E3733" i="15"/>
  <c r="E3734" i="15"/>
  <c r="E3735" i="15"/>
  <c r="E3736" i="15"/>
  <c r="E3737" i="15"/>
  <c r="E3738" i="15"/>
  <c r="E3739" i="15"/>
  <c r="E3740" i="15"/>
  <c r="E3741" i="15"/>
  <c r="E3742" i="15"/>
  <c r="E3743" i="15"/>
  <c r="E3744" i="15"/>
  <c r="E3745" i="15"/>
  <c r="E3746" i="15"/>
  <c r="E3747" i="15"/>
  <c r="E3748" i="15"/>
  <c r="E3749" i="15"/>
  <c r="E3750" i="15"/>
  <c r="E3751" i="15"/>
  <c r="E3752" i="15"/>
  <c r="E3753" i="15"/>
  <c r="E3754" i="15"/>
  <c r="E3755" i="15"/>
  <c r="E3756" i="15"/>
  <c r="E3757" i="15"/>
  <c r="E3758" i="15"/>
  <c r="E3759" i="15"/>
  <c r="E3760" i="15"/>
  <c r="E3761" i="15"/>
  <c r="E3762" i="15"/>
  <c r="E3763" i="15"/>
  <c r="E3764" i="15"/>
  <c r="E3765" i="15"/>
  <c r="E3766" i="15"/>
  <c r="E3767" i="15"/>
  <c r="E3768" i="15"/>
  <c r="E3769" i="15"/>
  <c r="E3770" i="15"/>
  <c r="E3771" i="15"/>
  <c r="E3772" i="15"/>
  <c r="E3773" i="15"/>
  <c r="E3774" i="15"/>
  <c r="E3775" i="15"/>
  <c r="E3776" i="15"/>
  <c r="E3777" i="15"/>
  <c r="E3778" i="15"/>
  <c r="E3779" i="15"/>
  <c r="E3780" i="15"/>
  <c r="E3781" i="15"/>
  <c r="E3782" i="15"/>
  <c r="E3783" i="15"/>
  <c r="E3784" i="15"/>
  <c r="E3785" i="15"/>
  <c r="E3786" i="15"/>
  <c r="E3787" i="15"/>
  <c r="E3788" i="15"/>
  <c r="E3789" i="15"/>
  <c r="E3790" i="15"/>
  <c r="E3791" i="15"/>
  <c r="E3792" i="15"/>
  <c r="E3793" i="15"/>
  <c r="E3794" i="15"/>
  <c r="E3795" i="15"/>
  <c r="E3796" i="15"/>
  <c r="E3797" i="15"/>
  <c r="E3798" i="15"/>
  <c r="E3799" i="15"/>
  <c r="E3800" i="15"/>
  <c r="E3801" i="15"/>
  <c r="E3802" i="15"/>
  <c r="E3803" i="15"/>
  <c r="E3804" i="15"/>
  <c r="E3805" i="15"/>
  <c r="E3806" i="15"/>
  <c r="E3807" i="15"/>
  <c r="E3808" i="15"/>
  <c r="E3809" i="15"/>
  <c r="E3810" i="15"/>
  <c r="E3811" i="15"/>
  <c r="E3812" i="15"/>
  <c r="E3813" i="15"/>
  <c r="E3814" i="15"/>
  <c r="E3815" i="15"/>
  <c r="E3816" i="15"/>
  <c r="E3817" i="15"/>
  <c r="E3818" i="15"/>
  <c r="E3819" i="15"/>
  <c r="E3820" i="15"/>
  <c r="E3821" i="15"/>
  <c r="E3822" i="15"/>
  <c r="E3823" i="15"/>
  <c r="E3824" i="15"/>
  <c r="E3825" i="15"/>
  <c r="E3826" i="15"/>
  <c r="E3827" i="15"/>
  <c r="E3828" i="15"/>
  <c r="E3829" i="15"/>
  <c r="E3830" i="15"/>
  <c r="E3831" i="15"/>
  <c r="E3832" i="15"/>
  <c r="E3833" i="15"/>
  <c r="E3834" i="15"/>
  <c r="E3835" i="15"/>
  <c r="E3836" i="15"/>
  <c r="E3837" i="15"/>
  <c r="E3838" i="15"/>
  <c r="E3839" i="15"/>
  <c r="E3840" i="15"/>
  <c r="E3841" i="15"/>
  <c r="E3842" i="15"/>
  <c r="E3843" i="15"/>
  <c r="E3844" i="15"/>
  <c r="E3845" i="15"/>
  <c r="E3846" i="15"/>
  <c r="E3847" i="15"/>
  <c r="E3848" i="15"/>
  <c r="E3849" i="15"/>
  <c r="E3850" i="15"/>
  <c r="E3851" i="15"/>
  <c r="E3852" i="15"/>
  <c r="E3853" i="15"/>
  <c r="E3854" i="15"/>
  <c r="E3855" i="15"/>
  <c r="E3856" i="15"/>
  <c r="E3857" i="15"/>
  <c r="E3858" i="15"/>
  <c r="E3859" i="15"/>
  <c r="E3860" i="15"/>
  <c r="E3861" i="15"/>
  <c r="E3862" i="15"/>
  <c r="E3863" i="15"/>
  <c r="E3864" i="15"/>
  <c r="E3865" i="15"/>
  <c r="E3866" i="15"/>
  <c r="E3867" i="15"/>
  <c r="E3868" i="15"/>
  <c r="E3869" i="15"/>
  <c r="E3870" i="15"/>
  <c r="E3871" i="15"/>
  <c r="E3872" i="15"/>
  <c r="E3873" i="15"/>
  <c r="E3874" i="15"/>
  <c r="E3875" i="15"/>
  <c r="E3876" i="15"/>
  <c r="E3877" i="15"/>
  <c r="E3878" i="15"/>
  <c r="E3879" i="15"/>
  <c r="E3880" i="15"/>
  <c r="E3881" i="15"/>
  <c r="E3882" i="15"/>
  <c r="E3883" i="15"/>
  <c r="E3884" i="15"/>
  <c r="E3885" i="15"/>
  <c r="E3886" i="15"/>
  <c r="E3887" i="15"/>
  <c r="E3888" i="15"/>
  <c r="E3889" i="15"/>
  <c r="E3890" i="15"/>
  <c r="E3891" i="15"/>
  <c r="E3892" i="15"/>
  <c r="E3893" i="15"/>
  <c r="E3894" i="15"/>
  <c r="E3895" i="15"/>
  <c r="E3896" i="15"/>
  <c r="E3897" i="15"/>
  <c r="E3898" i="15"/>
  <c r="E3899" i="15"/>
  <c r="E3900" i="15"/>
  <c r="E3901" i="15"/>
  <c r="E3902" i="15"/>
  <c r="E3903" i="15"/>
  <c r="E3904" i="15"/>
  <c r="E3905" i="15"/>
  <c r="E3906" i="15"/>
  <c r="E3907" i="15"/>
  <c r="E3908" i="15"/>
  <c r="E3909" i="15"/>
  <c r="E3910" i="15"/>
  <c r="E3911" i="15"/>
  <c r="E3912" i="15"/>
  <c r="E3913" i="15"/>
  <c r="E3914" i="15"/>
  <c r="E3915" i="15"/>
  <c r="E3916" i="15"/>
  <c r="E3917" i="15"/>
  <c r="E3918" i="15"/>
  <c r="E3919" i="15"/>
  <c r="E3920" i="15"/>
  <c r="E3921" i="15"/>
  <c r="E3922" i="15"/>
  <c r="E3923" i="15"/>
  <c r="E3924" i="15"/>
  <c r="E3925" i="15"/>
  <c r="E3926" i="15"/>
  <c r="E3927" i="15"/>
  <c r="E3928" i="15"/>
  <c r="E3929" i="15"/>
  <c r="E3930" i="15"/>
  <c r="E3931" i="15"/>
  <c r="E3932" i="15"/>
  <c r="E3933" i="15"/>
  <c r="E3934" i="15"/>
  <c r="E3935" i="15"/>
  <c r="E3936" i="15"/>
  <c r="E3937" i="15"/>
  <c r="E3938" i="15"/>
  <c r="E3939" i="15"/>
  <c r="E3940" i="15"/>
  <c r="E3941" i="15"/>
  <c r="E3942" i="15"/>
  <c r="E3943" i="15"/>
  <c r="E3944" i="15"/>
  <c r="E3945" i="15"/>
  <c r="E3946" i="15"/>
  <c r="E3947" i="15"/>
  <c r="E3948" i="15"/>
  <c r="E3949" i="15"/>
  <c r="E3950" i="15"/>
  <c r="E3951" i="15"/>
  <c r="E3952" i="15"/>
  <c r="E3953" i="15"/>
  <c r="E3954" i="15"/>
  <c r="E3955" i="15"/>
  <c r="E3956" i="15"/>
  <c r="E3957" i="15"/>
  <c r="E3958" i="15"/>
  <c r="E3959" i="15"/>
  <c r="E3960" i="15"/>
  <c r="E3961" i="15"/>
  <c r="E3962" i="15"/>
  <c r="E3963" i="15"/>
  <c r="E3964" i="15"/>
  <c r="E3965" i="15"/>
  <c r="E3966" i="15"/>
  <c r="E3967" i="15"/>
  <c r="E3968" i="15"/>
  <c r="E3969" i="15"/>
  <c r="E3970" i="15"/>
  <c r="E3971" i="15"/>
  <c r="E3972" i="15"/>
  <c r="E3973" i="15"/>
  <c r="E3974" i="15"/>
  <c r="E3975" i="15"/>
  <c r="E3976" i="15"/>
  <c r="E3977" i="15"/>
  <c r="E3978" i="15"/>
  <c r="E3979" i="15"/>
  <c r="E3980" i="15"/>
  <c r="E3981" i="15"/>
  <c r="E3982" i="15"/>
  <c r="E3983" i="15"/>
  <c r="E3984" i="15"/>
  <c r="E3985" i="15"/>
  <c r="E3986" i="15"/>
  <c r="E3987" i="15"/>
  <c r="E3988" i="15"/>
  <c r="E3989" i="15"/>
  <c r="E3990" i="15"/>
  <c r="E3991" i="15"/>
  <c r="E3992" i="15"/>
  <c r="E3993" i="15"/>
  <c r="E3994" i="15"/>
  <c r="E3995" i="15"/>
  <c r="E3996" i="15"/>
  <c r="E3997" i="15"/>
  <c r="E3998" i="15"/>
  <c r="E3999" i="15"/>
  <c r="E4000" i="15"/>
  <c r="E4001" i="15"/>
  <c r="E4002" i="15"/>
  <c r="E4003" i="15"/>
  <c r="E4004" i="15"/>
  <c r="E4005" i="15"/>
  <c r="E4006" i="15"/>
  <c r="E4007" i="15"/>
  <c r="E4008" i="15"/>
  <c r="E4009" i="15"/>
  <c r="E4010" i="15"/>
  <c r="E4011" i="15"/>
  <c r="E4012" i="15"/>
  <c r="E4013" i="15"/>
  <c r="E4014" i="15"/>
  <c r="E4015" i="15"/>
  <c r="E4016" i="15"/>
  <c r="E4017" i="15"/>
  <c r="E4018" i="15"/>
  <c r="E4019" i="15"/>
  <c r="E4020" i="15"/>
  <c r="E4021" i="15"/>
  <c r="E4022" i="15"/>
  <c r="E4023" i="15"/>
  <c r="E4024" i="15"/>
  <c r="E4025" i="15"/>
  <c r="E4026" i="15"/>
  <c r="E4027" i="15"/>
  <c r="E4028" i="15"/>
  <c r="E4029" i="15"/>
  <c r="E4030" i="15"/>
  <c r="E4031" i="15"/>
  <c r="E4032" i="15"/>
  <c r="E4033" i="15"/>
  <c r="E4034" i="15"/>
  <c r="E4035" i="15"/>
  <c r="E4036" i="15"/>
  <c r="E4037" i="15"/>
  <c r="E4038" i="15"/>
  <c r="E4039" i="15"/>
  <c r="E4040" i="15"/>
  <c r="E4041" i="15"/>
  <c r="E4042" i="15"/>
  <c r="E4043" i="15"/>
  <c r="E4044" i="15"/>
  <c r="E4045" i="15"/>
  <c r="E4046" i="15"/>
  <c r="E4047" i="15"/>
  <c r="E4048" i="15"/>
  <c r="E4049" i="15"/>
  <c r="E4050" i="15"/>
  <c r="E4051" i="15"/>
  <c r="E4052" i="15"/>
  <c r="E4053" i="15"/>
  <c r="E4054" i="15"/>
  <c r="E4055" i="15"/>
  <c r="E4056" i="15"/>
  <c r="E4057" i="15"/>
  <c r="E4058" i="15"/>
  <c r="E4059" i="15"/>
  <c r="E4060" i="15"/>
  <c r="E4061" i="15"/>
  <c r="E4062" i="15"/>
  <c r="E4063" i="15"/>
  <c r="E4064" i="15"/>
  <c r="E4065" i="15"/>
  <c r="E4066" i="15"/>
  <c r="E4067" i="15"/>
  <c r="E4068" i="15"/>
  <c r="E4069" i="15"/>
  <c r="E4070" i="15"/>
  <c r="E4071" i="15"/>
  <c r="E4072" i="15"/>
  <c r="E4073" i="15"/>
  <c r="E4074" i="15"/>
  <c r="E4075" i="15"/>
  <c r="E4076" i="15"/>
  <c r="E4077" i="15"/>
  <c r="E4078" i="15"/>
  <c r="E4079" i="15"/>
  <c r="E4080" i="15"/>
  <c r="E4081" i="15"/>
  <c r="E4082" i="15"/>
  <c r="E4083" i="15"/>
  <c r="E4084" i="15"/>
  <c r="E4085" i="15"/>
  <c r="E4086" i="15"/>
  <c r="E4087" i="15"/>
  <c r="E4088" i="15"/>
  <c r="E4089" i="15"/>
  <c r="E4090" i="15"/>
  <c r="E4091" i="15"/>
  <c r="E4092" i="15"/>
  <c r="E4093" i="15"/>
  <c r="E4094" i="15"/>
  <c r="E4095" i="15"/>
  <c r="E4096" i="15"/>
  <c r="E4097" i="15"/>
  <c r="E4098" i="15"/>
  <c r="E4099" i="15"/>
  <c r="E4100" i="15"/>
  <c r="E4101" i="15"/>
  <c r="E4102" i="15"/>
  <c r="E4103" i="15"/>
  <c r="E4104" i="15"/>
  <c r="E4105" i="15"/>
  <c r="E4106" i="15"/>
  <c r="E4107" i="15"/>
  <c r="E4108" i="15"/>
  <c r="E4109" i="15"/>
  <c r="E4110" i="15"/>
  <c r="E4111" i="15"/>
  <c r="E4112" i="15"/>
  <c r="E4113" i="15"/>
  <c r="E4114" i="15"/>
  <c r="E4115" i="15"/>
  <c r="E4116" i="15"/>
  <c r="E4117" i="15"/>
  <c r="E4118" i="15"/>
  <c r="E4119" i="15"/>
  <c r="E4120" i="15"/>
  <c r="E4121" i="15"/>
  <c r="E4122" i="15"/>
  <c r="E4123" i="15"/>
  <c r="E4124" i="15"/>
  <c r="E4125" i="15"/>
  <c r="E4126" i="15"/>
  <c r="E4127" i="15"/>
  <c r="E4128" i="15"/>
  <c r="E4129" i="15"/>
  <c r="E4130" i="15"/>
  <c r="E4131" i="15"/>
  <c r="E4132" i="15"/>
  <c r="E4133" i="15"/>
  <c r="E4134" i="15"/>
  <c r="E4135" i="15"/>
  <c r="E4136" i="15"/>
  <c r="E4137" i="15"/>
  <c r="E4138" i="15"/>
  <c r="E4139" i="15"/>
  <c r="E4140" i="15"/>
  <c r="E4141" i="15"/>
  <c r="E4142" i="15"/>
  <c r="E4143" i="15"/>
  <c r="E4144" i="15"/>
  <c r="E4145" i="15"/>
  <c r="E4146" i="15"/>
  <c r="E4147" i="15"/>
  <c r="E4148" i="15"/>
  <c r="E4149" i="15"/>
  <c r="E4150" i="15"/>
  <c r="E4151" i="15"/>
  <c r="E4152" i="15"/>
  <c r="E4153" i="15"/>
  <c r="E4154" i="15"/>
  <c r="E4155" i="15"/>
  <c r="E4156" i="15"/>
  <c r="E4157" i="15"/>
  <c r="E4158" i="15"/>
  <c r="E4159" i="15"/>
  <c r="E4160" i="15"/>
  <c r="E4161" i="15"/>
  <c r="E4162" i="15"/>
  <c r="E4163" i="15"/>
  <c r="E4164" i="15"/>
  <c r="E4165" i="15"/>
  <c r="E4166" i="15"/>
  <c r="E4167" i="15"/>
  <c r="E4168" i="15"/>
  <c r="E4169" i="15"/>
  <c r="E4170" i="15"/>
  <c r="E4171" i="15"/>
  <c r="E4172" i="15"/>
  <c r="E4173" i="15"/>
  <c r="E4174" i="15"/>
  <c r="E4175" i="15"/>
  <c r="E4176" i="15"/>
  <c r="E4177" i="15"/>
  <c r="E4178" i="15"/>
  <c r="E4179" i="15"/>
  <c r="E4180" i="15"/>
  <c r="E4181" i="15"/>
  <c r="E4182" i="15"/>
  <c r="E4183" i="15"/>
  <c r="E4184" i="15"/>
  <c r="E4185" i="15"/>
  <c r="E4186" i="15"/>
  <c r="E4187" i="15"/>
  <c r="E4188" i="15"/>
  <c r="E4189" i="15"/>
  <c r="E4190" i="15"/>
  <c r="E4191" i="15"/>
  <c r="E4192" i="15"/>
  <c r="E4193" i="15"/>
  <c r="E4194" i="15"/>
  <c r="E4195" i="15"/>
  <c r="E4196" i="15"/>
  <c r="E4197" i="15"/>
  <c r="E4198" i="15"/>
  <c r="E4199" i="15"/>
  <c r="E4200" i="15"/>
  <c r="E4201" i="15"/>
  <c r="E4202" i="15"/>
  <c r="E4203" i="15"/>
  <c r="E4204" i="15"/>
  <c r="E4205" i="15"/>
  <c r="E4206" i="15"/>
  <c r="E4207" i="15"/>
  <c r="E4208" i="15"/>
  <c r="E4209" i="15"/>
  <c r="E4210" i="15"/>
  <c r="E4211" i="15"/>
  <c r="E4212" i="15"/>
  <c r="E4213" i="15"/>
  <c r="E4214" i="15"/>
  <c r="E4215" i="15"/>
  <c r="E4216" i="15"/>
  <c r="E4217" i="15"/>
  <c r="E4218" i="15"/>
  <c r="E4219" i="15"/>
  <c r="E4220" i="15"/>
  <c r="E4221" i="15"/>
  <c r="E4222" i="15"/>
  <c r="E4223" i="15"/>
  <c r="E4224" i="15"/>
  <c r="E4225" i="15"/>
  <c r="E4226" i="15"/>
  <c r="E4227" i="15"/>
  <c r="E4228" i="15"/>
  <c r="E4229" i="15"/>
  <c r="E4230" i="15"/>
  <c r="E4231" i="15"/>
  <c r="E4232" i="15"/>
  <c r="E4233" i="15"/>
  <c r="E4234" i="15"/>
  <c r="E4235" i="15"/>
  <c r="E4236" i="15"/>
  <c r="E4237" i="15"/>
  <c r="E4238" i="15"/>
  <c r="E4239" i="15"/>
  <c r="E4240" i="15"/>
  <c r="E4241" i="15"/>
  <c r="E4242" i="15"/>
  <c r="E4243" i="15"/>
  <c r="E4244" i="15"/>
  <c r="E4245" i="15"/>
  <c r="E4246" i="15"/>
  <c r="E4247" i="15"/>
  <c r="E4248" i="15"/>
  <c r="E4249" i="15"/>
  <c r="E4250" i="15"/>
  <c r="E4251" i="15"/>
  <c r="E4252" i="15"/>
  <c r="E4253" i="15"/>
  <c r="E4254" i="15"/>
  <c r="E4255" i="15"/>
  <c r="E4256" i="15"/>
  <c r="E4257" i="15"/>
  <c r="E4258" i="15"/>
  <c r="E4259" i="15"/>
  <c r="E4260" i="15"/>
  <c r="E4261" i="15"/>
  <c r="E4262" i="15"/>
  <c r="E4263" i="15"/>
  <c r="E4264" i="15"/>
  <c r="E4265" i="15"/>
  <c r="E4266" i="15"/>
  <c r="E4267" i="15"/>
  <c r="E4268" i="15"/>
  <c r="E4269" i="15"/>
  <c r="E4270" i="15"/>
  <c r="E4271" i="15"/>
  <c r="E4272" i="15"/>
  <c r="E4273" i="15"/>
  <c r="E4274" i="15"/>
  <c r="E4275" i="15"/>
  <c r="E4276" i="15"/>
  <c r="E4277" i="15"/>
  <c r="E4278" i="15"/>
  <c r="E4279" i="15"/>
  <c r="E4280" i="15"/>
  <c r="E4281" i="15"/>
  <c r="E4282" i="15"/>
  <c r="E4283" i="15"/>
  <c r="E4284" i="15"/>
  <c r="E4285" i="15"/>
  <c r="E4286" i="15"/>
  <c r="E4287" i="15"/>
  <c r="E4288" i="15"/>
  <c r="E4289" i="15"/>
  <c r="E4290" i="15"/>
  <c r="E4291" i="15"/>
  <c r="E4292" i="15"/>
  <c r="E4293" i="15"/>
  <c r="E4294" i="15"/>
  <c r="E4295" i="15"/>
  <c r="E4296" i="15"/>
  <c r="E4297" i="15"/>
  <c r="E4298" i="15"/>
  <c r="E4299" i="15"/>
  <c r="E4300" i="15"/>
  <c r="E4301" i="15"/>
  <c r="E4302" i="15"/>
  <c r="E4303" i="15"/>
  <c r="E4304" i="15"/>
  <c r="E4305" i="15"/>
  <c r="E4306" i="15"/>
  <c r="E4307" i="15"/>
  <c r="E4308" i="15"/>
  <c r="E4309" i="15"/>
  <c r="E4310" i="15"/>
  <c r="E4311" i="15"/>
  <c r="E4312" i="15"/>
  <c r="E4313" i="15"/>
  <c r="E4314" i="15"/>
  <c r="E4315" i="15"/>
  <c r="E4316" i="15"/>
  <c r="E4317" i="15"/>
  <c r="E4318" i="15"/>
  <c r="E4319" i="15"/>
  <c r="E4320" i="15"/>
  <c r="E4321" i="15"/>
  <c r="E4322" i="15"/>
  <c r="E4323" i="15"/>
  <c r="E4324" i="15"/>
  <c r="E4325" i="15"/>
  <c r="E4326" i="15"/>
  <c r="E4327" i="15"/>
  <c r="E4328" i="15"/>
  <c r="E4329" i="15"/>
  <c r="E4330" i="15"/>
  <c r="E4331" i="15"/>
  <c r="E4332" i="15"/>
  <c r="E4333" i="15"/>
  <c r="E4334" i="15"/>
  <c r="E4335" i="15"/>
  <c r="E4336" i="15"/>
  <c r="E4337" i="15"/>
  <c r="E4338" i="15"/>
  <c r="E4339" i="15"/>
  <c r="E4340" i="15"/>
  <c r="E4341" i="15"/>
  <c r="E4342" i="15"/>
  <c r="E4343" i="15"/>
  <c r="E4344" i="15"/>
  <c r="E4345" i="15"/>
  <c r="E4346" i="15"/>
  <c r="E4347" i="15"/>
  <c r="E4348" i="15"/>
  <c r="E4349" i="15"/>
  <c r="E4350" i="15"/>
  <c r="E4351" i="15"/>
  <c r="E4352" i="15"/>
  <c r="E4353" i="15"/>
  <c r="E4354" i="15"/>
  <c r="E4355" i="15"/>
  <c r="E4356" i="15"/>
  <c r="E4357" i="15"/>
  <c r="E4358" i="15"/>
  <c r="E4359" i="15"/>
  <c r="E4360" i="15"/>
  <c r="E4361" i="15"/>
  <c r="E4362" i="15"/>
  <c r="E4363" i="15"/>
  <c r="E4364" i="15"/>
  <c r="E4365" i="15"/>
  <c r="E4366" i="15"/>
  <c r="E4367" i="15"/>
  <c r="E4368" i="15"/>
  <c r="E4369" i="15"/>
  <c r="E4370" i="15"/>
  <c r="E4371" i="15"/>
  <c r="E4372" i="15"/>
  <c r="E4373" i="15"/>
  <c r="E4374" i="15"/>
  <c r="E4375" i="15"/>
  <c r="E4376" i="15"/>
  <c r="E4377" i="15"/>
  <c r="E4378" i="15"/>
  <c r="E4379" i="15"/>
  <c r="E4380" i="15"/>
  <c r="E4381" i="15"/>
  <c r="E4382" i="15"/>
  <c r="E4383" i="15"/>
  <c r="E4384" i="15"/>
  <c r="E4385" i="15"/>
  <c r="E4386" i="15"/>
  <c r="E4387" i="15"/>
  <c r="E4388" i="15"/>
  <c r="E4389" i="15"/>
  <c r="E4390" i="15"/>
  <c r="E4391" i="15"/>
  <c r="E4392" i="15"/>
  <c r="E4393" i="15"/>
  <c r="E4394" i="15"/>
  <c r="E4395" i="15"/>
  <c r="E4396" i="15"/>
  <c r="E4397" i="15"/>
  <c r="E4398" i="15"/>
  <c r="E4399" i="15"/>
  <c r="E4400" i="15"/>
  <c r="E4401" i="15"/>
  <c r="E4402" i="15"/>
  <c r="E4403" i="15"/>
  <c r="E4404" i="15"/>
  <c r="E4405" i="15"/>
  <c r="E4406" i="15"/>
  <c r="E4407" i="15"/>
  <c r="E4408" i="15"/>
  <c r="E4409" i="15"/>
  <c r="E4410" i="15"/>
  <c r="E4411" i="15"/>
  <c r="E4412" i="15"/>
  <c r="E4413" i="15"/>
  <c r="E4414" i="15"/>
  <c r="E4415" i="15"/>
  <c r="E4416" i="15"/>
  <c r="E4417" i="15"/>
  <c r="E4418" i="15"/>
  <c r="E4419" i="15"/>
  <c r="E4420" i="15"/>
  <c r="E4421" i="15"/>
  <c r="E4422" i="15"/>
  <c r="E4423" i="15"/>
  <c r="E4424" i="15"/>
  <c r="E4425" i="15"/>
  <c r="E4426" i="15"/>
  <c r="E4427" i="15"/>
  <c r="E4428" i="15"/>
  <c r="E4429" i="15"/>
  <c r="E4430" i="15"/>
  <c r="E4431" i="15"/>
  <c r="E4432" i="15"/>
  <c r="E4433" i="15"/>
  <c r="E4434" i="15"/>
  <c r="E4435" i="15"/>
  <c r="E4436" i="15"/>
  <c r="E4437" i="15"/>
  <c r="E4438" i="15"/>
  <c r="E4439" i="15"/>
  <c r="E4440" i="15"/>
  <c r="E4441" i="15"/>
  <c r="E4442" i="15"/>
  <c r="E4443" i="15"/>
  <c r="E4444" i="15"/>
  <c r="E4445" i="15"/>
  <c r="E4446" i="15"/>
  <c r="E4447" i="15"/>
  <c r="E4448" i="15"/>
  <c r="E4449" i="15"/>
  <c r="E4450" i="15"/>
  <c r="E4451" i="15"/>
  <c r="E4452" i="15"/>
  <c r="E4453" i="15"/>
  <c r="E4454" i="15"/>
  <c r="E4455" i="15"/>
  <c r="E4456" i="15"/>
  <c r="E4457" i="15"/>
  <c r="E4458" i="15"/>
  <c r="E4459" i="15"/>
  <c r="E4460" i="15"/>
  <c r="E4461" i="15"/>
  <c r="E4462" i="15"/>
  <c r="E4463" i="15"/>
  <c r="E4464" i="15"/>
  <c r="E4465" i="15"/>
  <c r="E4466" i="15"/>
  <c r="E4467" i="15"/>
  <c r="E4468" i="15"/>
  <c r="E4469" i="15"/>
  <c r="E4470" i="15"/>
  <c r="E4471" i="15"/>
  <c r="E4472" i="15"/>
  <c r="E4473" i="15"/>
  <c r="E4474" i="15"/>
  <c r="E4475" i="15"/>
  <c r="E4476" i="15"/>
  <c r="E4477" i="15"/>
  <c r="E4478" i="15"/>
  <c r="E4479" i="15"/>
  <c r="E4480" i="15"/>
  <c r="E4481" i="15"/>
  <c r="E4482" i="15"/>
  <c r="E4483" i="15"/>
  <c r="E4484" i="15"/>
  <c r="E4485" i="15"/>
  <c r="E4486" i="15"/>
  <c r="E4487" i="15"/>
  <c r="E4488" i="15"/>
  <c r="E4489" i="15"/>
  <c r="E4490" i="15"/>
  <c r="E4491" i="15"/>
  <c r="E4492" i="15"/>
  <c r="E4493" i="15"/>
  <c r="E4494" i="15"/>
  <c r="E4495" i="15"/>
  <c r="E4496" i="15"/>
  <c r="E4497" i="15"/>
  <c r="E4498" i="15"/>
  <c r="E4499" i="15"/>
  <c r="E4500" i="15"/>
  <c r="E4501" i="15"/>
  <c r="E4502" i="15"/>
  <c r="E4503" i="15"/>
  <c r="E4504" i="15"/>
  <c r="E4505" i="15"/>
  <c r="E4506" i="15"/>
  <c r="E4507" i="15"/>
  <c r="E4508" i="15"/>
  <c r="E4509" i="15"/>
  <c r="E4510" i="15"/>
  <c r="E4511" i="15"/>
  <c r="E4512" i="15"/>
  <c r="E4513" i="15"/>
  <c r="E4514" i="15"/>
  <c r="E4515" i="15"/>
  <c r="E4516" i="15"/>
  <c r="E4517" i="15"/>
  <c r="E4518" i="15"/>
  <c r="E4519" i="15"/>
  <c r="E4520" i="15"/>
  <c r="E4521" i="15"/>
  <c r="E4522" i="15"/>
  <c r="E4523" i="15"/>
  <c r="E4524" i="15"/>
  <c r="E4525" i="15"/>
  <c r="E4526" i="15"/>
  <c r="E4527" i="15"/>
  <c r="E4528" i="15"/>
  <c r="E4529" i="15"/>
  <c r="E4530" i="15"/>
  <c r="E4531" i="15"/>
  <c r="E4532" i="15"/>
  <c r="E4533" i="15"/>
  <c r="E4534" i="15"/>
  <c r="E4535" i="15"/>
  <c r="E4536" i="15"/>
  <c r="E4537" i="15"/>
  <c r="E4538" i="15"/>
  <c r="E4539" i="15"/>
  <c r="E4540" i="15"/>
  <c r="E4541" i="15"/>
  <c r="E4542" i="15"/>
  <c r="E4543" i="15"/>
  <c r="E4544" i="15"/>
  <c r="E4545" i="15"/>
  <c r="E4546" i="15"/>
  <c r="E4547" i="15"/>
  <c r="E4548" i="15"/>
  <c r="E4549" i="15"/>
  <c r="E4550" i="15"/>
  <c r="E4551" i="15"/>
  <c r="E4552" i="15"/>
  <c r="E4553" i="15"/>
  <c r="E4554" i="15"/>
  <c r="E4555" i="15"/>
  <c r="E4556" i="15"/>
  <c r="E4557" i="15"/>
  <c r="E4558" i="15"/>
  <c r="E4559" i="15"/>
  <c r="E4560" i="15"/>
  <c r="E4561" i="15"/>
  <c r="E4562" i="15"/>
  <c r="E4563" i="15"/>
  <c r="E4564" i="15"/>
  <c r="E4565" i="15"/>
  <c r="E4566" i="15"/>
  <c r="E4567" i="15"/>
  <c r="E4568" i="15"/>
  <c r="E4569" i="15"/>
  <c r="E4570" i="15"/>
  <c r="E4571" i="15"/>
  <c r="E4572" i="15"/>
  <c r="E4573" i="15"/>
  <c r="E4574" i="15"/>
  <c r="E4575" i="15"/>
  <c r="E4576" i="15"/>
  <c r="E4577" i="15"/>
  <c r="E4578" i="15"/>
  <c r="E4579" i="15"/>
  <c r="E4580" i="15"/>
  <c r="E4581" i="15"/>
  <c r="E4582" i="15"/>
  <c r="E4583" i="15"/>
  <c r="E4584" i="15"/>
  <c r="E4585" i="15"/>
  <c r="E4586" i="15"/>
  <c r="E4587" i="15"/>
  <c r="E4588" i="15"/>
  <c r="E4589" i="15"/>
  <c r="E4590" i="15"/>
  <c r="E4591" i="15"/>
  <c r="E4592" i="15"/>
  <c r="E4593" i="15"/>
  <c r="E4594" i="15"/>
  <c r="E4595" i="15"/>
  <c r="E4596" i="15"/>
  <c r="E4597" i="15"/>
  <c r="E4598" i="15"/>
  <c r="E4599" i="15"/>
  <c r="E4600" i="15"/>
  <c r="E4601" i="15"/>
  <c r="E4602" i="15"/>
  <c r="E4603" i="15"/>
  <c r="E4604" i="15"/>
  <c r="E4605" i="15"/>
  <c r="E4606" i="15"/>
  <c r="E4607" i="15"/>
  <c r="E4608" i="15"/>
  <c r="E4609" i="15"/>
  <c r="E4610" i="15"/>
  <c r="E4611" i="15"/>
  <c r="E4612" i="15"/>
  <c r="E4613" i="15"/>
  <c r="E4614" i="15"/>
  <c r="E4615" i="15"/>
  <c r="E4616" i="15"/>
  <c r="E4617" i="15"/>
  <c r="E4618" i="15"/>
  <c r="E4619" i="15"/>
  <c r="E4620" i="15"/>
  <c r="E4621" i="15"/>
  <c r="E4622" i="15"/>
  <c r="E4623" i="15"/>
  <c r="E4624" i="15"/>
  <c r="E4625" i="15"/>
  <c r="E4626" i="15"/>
  <c r="E4627" i="15"/>
  <c r="E4628" i="15"/>
  <c r="E4629" i="15"/>
  <c r="E4630" i="15"/>
  <c r="E4631" i="15"/>
  <c r="E4632" i="15"/>
  <c r="E4633" i="15"/>
  <c r="E4634" i="15"/>
  <c r="E4635" i="15"/>
  <c r="E4636" i="15"/>
  <c r="E4637" i="15"/>
  <c r="E4638" i="15"/>
  <c r="E4639" i="15"/>
  <c r="E4640" i="15"/>
  <c r="E4641" i="15"/>
  <c r="E4642" i="15"/>
  <c r="E4643" i="15"/>
  <c r="E4644" i="15"/>
  <c r="E4645" i="15"/>
  <c r="E4646" i="15"/>
  <c r="E4647" i="15"/>
  <c r="E4648" i="15"/>
  <c r="E4649" i="15"/>
  <c r="E4650" i="15"/>
  <c r="E4651" i="15"/>
  <c r="E4652" i="15"/>
  <c r="E4653" i="15"/>
  <c r="E4654" i="15"/>
  <c r="E4655" i="15"/>
  <c r="E4656" i="15"/>
  <c r="E4657" i="15"/>
  <c r="E4658" i="15"/>
  <c r="E4659" i="15"/>
  <c r="E4660" i="15"/>
  <c r="E4661" i="15"/>
  <c r="E4662" i="15"/>
  <c r="E4663" i="15"/>
  <c r="E4664" i="15"/>
  <c r="E4665" i="15"/>
  <c r="E4666" i="15"/>
  <c r="E4667" i="15"/>
  <c r="E4668" i="15"/>
  <c r="E4669" i="15"/>
  <c r="E4670" i="15"/>
  <c r="E4671" i="15"/>
  <c r="E4672" i="15"/>
  <c r="E4673" i="15"/>
  <c r="E4674" i="15"/>
  <c r="E4675" i="15"/>
  <c r="E4676" i="15"/>
  <c r="E4677" i="15"/>
  <c r="E4678" i="15"/>
  <c r="E4679" i="15"/>
  <c r="E4680" i="15"/>
  <c r="E4681" i="15"/>
  <c r="E4682" i="15"/>
  <c r="E4683" i="15"/>
  <c r="E4684" i="15"/>
  <c r="E4685" i="15"/>
  <c r="E4686" i="15"/>
  <c r="E4687" i="15"/>
  <c r="E4688" i="15"/>
  <c r="E4689" i="15"/>
  <c r="E4690" i="15"/>
  <c r="E4691" i="15"/>
  <c r="E4692" i="15"/>
  <c r="E4693" i="15"/>
  <c r="E4694" i="15"/>
  <c r="E4695" i="15"/>
  <c r="E4696" i="15"/>
  <c r="E4697" i="15"/>
  <c r="E4698" i="15"/>
  <c r="E4699" i="15"/>
  <c r="E4700" i="15"/>
  <c r="E4701" i="15"/>
  <c r="E4702" i="15"/>
  <c r="E4703" i="15"/>
  <c r="E4704" i="15"/>
  <c r="E4705" i="15"/>
  <c r="E4706" i="15"/>
  <c r="E4707" i="15"/>
  <c r="E4708" i="15"/>
  <c r="E4709" i="15"/>
  <c r="E4710" i="15"/>
  <c r="E4711" i="15"/>
  <c r="E4712" i="15"/>
  <c r="E4713" i="15"/>
  <c r="E4714" i="15"/>
  <c r="E4715" i="15"/>
  <c r="E4716" i="15"/>
  <c r="E4717" i="15"/>
  <c r="E4718" i="15"/>
  <c r="E4719" i="15"/>
  <c r="E4720" i="15"/>
  <c r="E4721" i="15"/>
  <c r="E4722" i="15"/>
  <c r="E4723" i="15"/>
  <c r="E4724" i="15"/>
  <c r="E4725" i="15"/>
  <c r="E4726" i="15"/>
  <c r="E4727" i="15"/>
  <c r="E4728" i="15"/>
  <c r="E4729" i="15"/>
  <c r="E4730" i="15"/>
  <c r="E4731" i="15"/>
  <c r="E4732" i="15"/>
  <c r="E4733" i="15"/>
  <c r="E4734" i="15"/>
  <c r="E4735" i="15"/>
  <c r="E4736" i="15"/>
  <c r="E4737" i="15"/>
  <c r="E4738" i="15"/>
  <c r="E4739" i="15"/>
  <c r="E4740" i="15"/>
  <c r="E4741" i="15"/>
  <c r="E4742" i="15"/>
  <c r="E4743" i="15"/>
  <c r="E4744" i="15"/>
  <c r="E4745" i="15"/>
  <c r="E4746" i="15"/>
  <c r="E4747" i="15"/>
  <c r="E4748" i="15"/>
  <c r="E4749" i="15"/>
  <c r="E4750" i="15"/>
  <c r="E4751" i="15"/>
  <c r="E4752" i="15"/>
  <c r="E4753" i="15"/>
  <c r="E4754" i="15"/>
  <c r="E4755" i="15"/>
  <c r="E4756" i="15"/>
  <c r="E4757" i="15"/>
  <c r="E4758" i="15"/>
  <c r="E4759" i="15"/>
  <c r="E4760" i="15"/>
  <c r="E4761" i="15"/>
  <c r="E4762" i="15"/>
  <c r="E4763" i="15"/>
  <c r="E4764" i="15"/>
  <c r="E4765" i="15"/>
  <c r="E4766" i="15"/>
  <c r="E4767" i="15"/>
  <c r="E4768" i="15"/>
  <c r="E4769" i="15"/>
  <c r="E4770" i="15"/>
  <c r="E4771" i="15"/>
  <c r="E4772" i="15"/>
  <c r="E4773" i="15"/>
  <c r="E4774" i="15"/>
  <c r="E4775" i="15"/>
  <c r="E4776" i="15"/>
  <c r="E4777" i="15"/>
  <c r="E4778" i="15"/>
  <c r="E4779" i="15"/>
  <c r="E4780" i="15"/>
  <c r="E4781" i="15"/>
  <c r="E4782" i="15"/>
  <c r="E4783" i="15"/>
  <c r="E4784" i="15"/>
  <c r="E4785" i="15"/>
  <c r="E4786" i="15"/>
  <c r="E4787" i="15"/>
  <c r="E4788" i="15"/>
  <c r="E4789" i="15"/>
  <c r="E4790" i="15"/>
  <c r="E4791" i="15"/>
  <c r="E4792" i="15"/>
  <c r="E4793" i="15"/>
  <c r="E4794" i="15"/>
  <c r="E4795" i="15"/>
  <c r="E4796" i="15"/>
  <c r="E4797" i="15"/>
  <c r="E4798" i="15"/>
  <c r="E4799" i="15"/>
  <c r="E4800" i="15"/>
  <c r="E4801" i="15"/>
  <c r="E4802" i="15"/>
  <c r="E4803" i="15"/>
  <c r="E4804" i="15"/>
  <c r="E4805" i="15"/>
  <c r="E4806" i="15"/>
  <c r="E4807" i="15"/>
  <c r="E4808" i="15"/>
  <c r="E4809" i="15"/>
  <c r="E4810" i="15"/>
  <c r="E4811" i="15"/>
  <c r="E4812" i="15"/>
  <c r="E4813" i="15"/>
  <c r="E4814" i="15"/>
  <c r="E4815" i="15"/>
  <c r="E4816" i="15"/>
  <c r="E4817" i="15"/>
  <c r="E4818" i="15"/>
  <c r="E4819" i="15"/>
  <c r="E4820" i="15"/>
  <c r="E4821" i="15"/>
  <c r="E4822" i="15"/>
  <c r="E4823" i="15"/>
  <c r="E4824" i="15"/>
  <c r="E4825" i="15"/>
  <c r="E4826" i="15"/>
  <c r="E4827" i="15"/>
  <c r="E4828" i="15"/>
  <c r="E4829" i="15"/>
  <c r="E4830" i="15"/>
  <c r="E4831" i="15"/>
  <c r="E4832" i="15"/>
  <c r="E4833" i="15"/>
  <c r="E4834" i="15"/>
  <c r="E4835" i="15"/>
  <c r="E4836" i="15"/>
  <c r="E4837" i="15"/>
  <c r="E4838" i="15"/>
  <c r="E4839" i="15"/>
  <c r="E4840" i="15"/>
  <c r="E4841" i="15"/>
  <c r="E4842" i="15"/>
  <c r="E4843" i="15"/>
  <c r="E4844" i="15"/>
  <c r="E4845" i="15"/>
  <c r="E4846" i="15"/>
  <c r="E4847" i="15"/>
  <c r="E4848" i="15"/>
  <c r="E4849" i="15"/>
  <c r="E4850" i="15"/>
  <c r="E4851" i="15"/>
  <c r="E4852" i="15"/>
  <c r="E4853" i="15"/>
  <c r="E4854" i="15"/>
  <c r="E4855" i="15"/>
  <c r="E4856" i="15"/>
  <c r="E4857" i="15"/>
  <c r="E4858" i="15"/>
  <c r="E4859" i="15"/>
  <c r="E4860" i="15"/>
  <c r="E4861" i="15"/>
  <c r="E4862" i="15"/>
  <c r="E4863" i="15"/>
  <c r="E4864" i="15"/>
  <c r="E4865" i="15"/>
  <c r="E4866" i="15"/>
  <c r="E4867" i="15"/>
  <c r="E4868" i="15"/>
  <c r="E4869" i="15"/>
  <c r="E4870" i="15"/>
  <c r="E4871" i="15"/>
  <c r="E4872" i="15"/>
  <c r="E4873" i="15"/>
  <c r="E4874" i="15"/>
  <c r="E4875" i="15"/>
  <c r="E4876" i="15"/>
  <c r="E4877" i="15"/>
  <c r="E4878" i="15"/>
  <c r="E4879" i="15"/>
  <c r="E4880" i="15"/>
  <c r="E4881" i="15"/>
  <c r="E4882" i="15"/>
  <c r="E4883" i="15"/>
  <c r="E4884" i="15"/>
  <c r="E4885" i="15"/>
  <c r="E4886" i="15"/>
  <c r="E4887" i="15"/>
  <c r="E4888" i="15"/>
  <c r="E4889" i="15"/>
  <c r="E4890" i="15"/>
  <c r="E4891" i="15"/>
  <c r="E4892" i="15"/>
  <c r="E4893" i="15"/>
  <c r="E4894" i="15"/>
  <c r="E4895" i="15"/>
  <c r="E4896" i="15"/>
  <c r="E4897" i="15"/>
  <c r="E4898" i="15"/>
  <c r="E4899" i="15"/>
  <c r="E4900" i="15"/>
  <c r="E4901" i="15"/>
  <c r="E4902" i="15"/>
  <c r="E4903" i="15"/>
  <c r="E4904" i="15"/>
  <c r="E4905" i="15"/>
  <c r="E4906" i="15"/>
  <c r="E4907" i="15"/>
  <c r="E4908" i="15"/>
  <c r="E4909" i="15"/>
  <c r="E4910" i="15"/>
  <c r="E4911" i="15"/>
  <c r="E4912" i="15"/>
  <c r="E4913" i="15"/>
  <c r="E4914" i="15"/>
  <c r="E4915" i="15"/>
  <c r="E4916" i="15"/>
  <c r="E4917" i="15"/>
  <c r="E4918" i="15"/>
  <c r="E4919" i="15"/>
  <c r="E4920" i="15"/>
  <c r="E4921" i="15"/>
  <c r="E4922" i="15"/>
  <c r="E4923" i="15"/>
  <c r="E4924" i="15"/>
  <c r="E4925" i="15"/>
  <c r="E4926" i="15"/>
  <c r="E4927" i="15"/>
  <c r="E4928" i="15"/>
  <c r="E4929" i="15"/>
  <c r="E4930" i="15"/>
  <c r="E4931" i="15"/>
  <c r="E4932" i="15"/>
  <c r="E4933" i="15"/>
  <c r="E4934" i="15"/>
  <c r="E4935" i="15"/>
  <c r="E4936" i="15"/>
  <c r="E4937" i="15"/>
  <c r="E4938" i="15"/>
  <c r="E4939" i="15"/>
  <c r="E4940" i="15"/>
  <c r="E4941" i="15"/>
  <c r="E4942" i="15"/>
  <c r="E4943" i="15"/>
  <c r="E4944" i="15"/>
  <c r="E4945" i="15"/>
  <c r="E4946" i="15"/>
  <c r="E4947" i="15"/>
  <c r="E4948" i="15"/>
  <c r="E4949" i="15"/>
  <c r="E4950" i="15"/>
  <c r="E4951" i="15"/>
  <c r="E4952" i="15"/>
  <c r="E4953" i="15"/>
  <c r="E4954" i="15"/>
  <c r="E4955" i="15"/>
  <c r="E4956" i="15"/>
  <c r="E4957" i="15"/>
  <c r="E4958" i="15"/>
  <c r="E4959" i="15"/>
  <c r="E4960" i="15"/>
  <c r="E4961" i="15"/>
  <c r="E4962" i="15"/>
  <c r="E4963" i="15"/>
  <c r="E4964" i="15"/>
  <c r="E4965" i="15"/>
  <c r="E4966" i="15"/>
  <c r="E4967" i="15"/>
  <c r="E4968" i="15"/>
  <c r="E4969" i="15"/>
  <c r="E4970" i="15"/>
  <c r="E4971" i="15"/>
  <c r="E4972" i="15"/>
  <c r="E4973" i="15"/>
  <c r="E4974" i="15"/>
  <c r="E4975" i="15"/>
  <c r="E4976" i="15"/>
  <c r="E4977" i="15"/>
  <c r="E4978" i="15"/>
  <c r="E4979" i="15"/>
  <c r="E4980" i="15"/>
  <c r="E4981" i="15"/>
  <c r="E4982" i="15"/>
  <c r="E4983" i="15"/>
  <c r="E4984" i="15"/>
  <c r="E4985" i="15"/>
  <c r="E4986" i="15"/>
  <c r="E4987" i="15"/>
  <c r="E4988" i="15"/>
  <c r="E4989" i="15"/>
  <c r="E4990" i="15"/>
  <c r="E4991" i="15"/>
  <c r="E4992" i="15"/>
  <c r="E4993" i="15"/>
  <c r="E4994" i="15"/>
  <c r="E4995" i="15"/>
  <c r="E4996" i="15"/>
  <c r="E4997" i="15"/>
  <c r="E4998" i="15"/>
  <c r="E4999" i="15"/>
  <c r="E5000" i="15"/>
  <c r="E5001" i="15"/>
  <c r="E5002" i="15"/>
  <c r="E5003" i="15"/>
  <c r="E5004" i="15"/>
  <c r="E5005" i="15"/>
  <c r="E5006" i="15"/>
  <c r="E5007" i="15"/>
  <c r="E5008" i="15"/>
  <c r="E5009" i="15"/>
  <c r="E5010" i="15"/>
  <c r="E5011" i="15"/>
  <c r="E5012" i="15"/>
  <c r="E5013" i="15"/>
  <c r="E5014" i="15"/>
  <c r="E5015" i="15"/>
  <c r="E5016" i="15"/>
  <c r="E5017" i="15"/>
  <c r="E5018" i="15"/>
  <c r="E5019" i="15"/>
  <c r="E5020" i="15"/>
  <c r="E5021" i="15"/>
  <c r="E5022" i="15"/>
  <c r="E5023" i="15"/>
  <c r="E5024" i="15"/>
  <c r="E5025" i="15"/>
  <c r="E5026" i="15"/>
  <c r="E5027" i="15"/>
  <c r="E5028" i="15"/>
  <c r="E5029" i="15"/>
  <c r="E5030" i="15"/>
  <c r="E5031" i="15"/>
  <c r="E5032" i="15"/>
  <c r="E5033" i="15"/>
  <c r="E5034" i="15"/>
  <c r="E5035" i="15"/>
  <c r="E5036" i="15"/>
  <c r="E5037" i="15"/>
  <c r="E5038" i="15"/>
  <c r="E5039" i="15"/>
  <c r="E5040" i="15"/>
  <c r="E5041" i="15"/>
  <c r="E5042" i="15"/>
  <c r="E5043" i="15"/>
  <c r="E5044" i="15"/>
  <c r="E5045" i="15"/>
  <c r="E5046" i="15"/>
  <c r="E5047" i="15"/>
  <c r="E5048" i="15"/>
  <c r="E5049" i="15"/>
  <c r="E5050" i="15"/>
  <c r="E5051" i="15"/>
  <c r="E5052" i="15"/>
  <c r="E5053" i="15"/>
  <c r="E5054" i="15"/>
  <c r="E5055" i="15"/>
  <c r="E5056" i="15"/>
  <c r="E5057" i="15"/>
  <c r="E5058" i="15"/>
  <c r="E5059" i="15"/>
  <c r="E5060" i="15"/>
  <c r="E5061" i="15"/>
  <c r="E5062" i="15"/>
  <c r="E5063" i="15"/>
  <c r="E5064" i="15"/>
  <c r="E5065" i="15"/>
  <c r="E5066" i="15"/>
  <c r="E5067" i="15"/>
  <c r="E5068" i="15"/>
  <c r="E5069" i="15"/>
  <c r="E5070" i="15"/>
  <c r="E5071" i="15"/>
  <c r="E5072" i="15"/>
  <c r="E5073" i="15"/>
  <c r="E5074" i="15"/>
  <c r="E5075" i="15"/>
  <c r="E5076" i="15"/>
  <c r="E5077" i="15"/>
  <c r="E5078" i="15"/>
  <c r="E5079" i="15"/>
  <c r="E5080" i="15"/>
  <c r="E5081" i="15"/>
  <c r="E5082" i="15"/>
  <c r="E5083" i="15"/>
  <c r="E5084" i="15"/>
  <c r="E5085" i="15"/>
  <c r="E5086" i="15"/>
  <c r="E5087" i="15"/>
  <c r="E5088" i="15"/>
  <c r="E5089" i="15"/>
  <c r="E5090" i="15"/>
  <c r="E5091" i="15"/>
  <c r="E5092" i="15"/>
  <c r="E5093" i="15"/>
  <c r="E5094" i="15"/>
  <c r="E5095" i="15"/>
  <c r="E5096" i="15"/>
  <c r="E5097" i="15"/>
  <c r="E5098" i="15"/>
  <c r="E5099" i="15"/>
  <c r="E5100" i="15"/>
  <c r="E5101" i="15"/>
  <c r="E5102" i="15"/>
  <c r="E5103" i="15"/>
  <c r="E5104" i="15"/>
  <c r="E5105" i="15"/>
  <c r="E5106" i="15"/>
  <c r="E5107" i="15"/>
  <c r="E5108" i="15"/>
  <c r="E5109" i="15"/>
  <c r="E5110" i="15"/>
  <c r="E5111" i="15"/>
  <c r="E5112" i="15"/>
  <c r="E5113" i="15"/>
  <c r="E5114" i="15"/>
  <c r="E5115" i="15"/>
  <c r="E5116" i="15"/>
  <c r="E5117" i="15"/>
  <c r="E5118" i="15"/>
  <c r="E5119" i="15"/>
  <c r="E5120" i="15"/>
  <c r="E5121" i="15"/>
  <c r="E5122" i="15"/>
  <c r="E5123" i="15"/>
  <c r="E5124" i="15"/>
  <c r="E5125" i="15"/>
  <c r="E5126" i="15"/>
  <c r="E5127" i="15"/>
  <c r="E5128" i="15"/>
  <c r="E5129" i="15"/>
  <c r="E5130" i="15"/>
  <c r="E5131" i="15"/>
  <c r="E5132" i="15"/>
  <c r="E5133" i="15"/>
  <c r="E5134" i="15"/>
  <c r="E5135" i="15"/>
  <c r="E5136" i="15"/>
  <c r="E5137" i="15"/>
  <c r="E5138" i="15"/>
  <c r="E5139" i="15"/>
  <c r="E5140" i="15"/>
  <c r="E5141" i="15"/>
  <c r="E5142" i="15"/>
  <c r="E5143" i="15"/>
  <c r="E5144" i="15"/>
  <c r="E5145" i="15"/>
  <c r="E5146" i="15"/>
  <c r="E5147" i="15"/>
  <c r="E5148" i="15"/>
  <c r="E5149" i="15"/>
  <c r="E5150" i="15"/>
  <c r="E5151" i="15"/>
  <c r="E5152" i="15"/>
  <c r="E5153" i="15"/>
  <c r="E5154" i="15"/>
  <c r="E5155" i="15"/>
  <c r="E5156" i="15"/>
  <c r="E5157" i="15"/>
  <c r="E5158" i="15"/>
  <c r="E5159" i="15"/>
  <c r="E5160" i="15"/>
  <c r="E5161" i="15"/>
  <c r="E5162" i="15"/>
  <c r="E5163" i="15"/>
  <c r="E5164" i="15"/>
  <c r="E5165" i="15"/>
  <c r="E5166" i="15"/>
  <c r="E5167" i="15"/>
  <c r="E5168" i="15"/>
  <c r="E5169" i="15"/>
  <c r="E5170" i="15"/>
  <c r="E5171" i="15"/>
  <c r="E5172" i="15"/>
  <c r="E5173" i="15"/>
  <c r="E5174" i="15"/>
  <c r="E5175" i="15"/>
  <c r="E5176" i="15"/>
  <c r="E5177" i="15"/>
  <c r="E5178" i="15"/>
  <c r="E5179" i="15"/>
  <c r="E5180" i="15"/>
  <c r="E5181" i="15"/>
  <c r="E5182" i="15"/>
  <c r="E5183" i="15"/>
  <c r="E5184" i="15"/>
  <c r="E5185" i="15"/>
  <c r="E5186" i="15"/>
  <c r="E5187" i="15"/>
  <c r="E5188" i="15"/>
  <c r="E5189" i="15"/>
  <c r="E5190" i="15"/>
  <c r="E5191" i="15"/>
  <c r="E5192" i="15"/>
  <c r="E5193" i="15"/>
  <c r="E5194" i="15"/>
  <c r="E5195" i="15"/>
  <c r="E5196" i="15"/>
  <c r="E5197" i="15"/>
  <c r="E5198" i="15"/>
  <c r="E5199" i="15"/>
  <c r="E5200" i="15"/>
  <c r="E5201" i="15"/>
  <c r="E5202" i="15"/>
  <c r="E5203" i="15"/>
  <c r="E5204" i="15"/>
  <c r="E5205" i="15"/>
  <c r="E5206" i="15"/>
  <c r="E5207" i="15"/>
  <c r="E5208" i="15"/>
  <c r="E5209" i="15"/>
  <c r="E5210" i="15"/>
  <c r="E5211" i="15"/>
  <c r="E5212" i="15"/>
  <c r="E5213" i="15"/>
  <c r="E5214" i="15"/>
  <c r="E5215" i="15"/>
  <c r="E5216" i="15"/>
  <c r="E5217" i="15"/>
  <c r="E5218" i="15"/>
  <c r="E5219" i="15"/>
  <c r="E5220" i="15"/>
  <c r="E5221" i="15"/>
  <c r="E5222" i="15"/>
  <c r="E5223" i="15"/>
  <c r="E5224" i="15"/>
  <c r="E5225" i="15"/>
  <c r="E5226" i="15"/>
  <c r="E5227" i="15"/>
  <c r="E5228" i="15"/>
  <c r="E5229" i="15"/>
  <c r="E5230" i="15"/>
  <c r="E5231" i="15"/>
  <c r="E5232" i="15"/>
  <c r="E5233" i="15"/>
  <c r="E5234" i="15"/>
  <c r="E5235" i="15"/>
  <c r="E5236" i="15"/>
  <c r="E5237" i="15"/>
  <c r="E5238" i="15"/>
  <c r="E5239" i="15"/>
  <c r="E5240" i="15"/>
  <c r="F11" i="16" l="1"/>
  <c r="F10" i="16"/>
  <c r="H31" i="18"/>
  <c r="H17" i="19" s="1"/>
  <c r="H23" i="18"/>
  <c r="H16" i="19" s="1"/>
  <c r="H4" i="18"/>
  <c r="H15" i="19" s="1"/>
  <c r="G10" i="17"/>
  <c r="H21" i="19" s="1"/>
  <c r="G4" i="17"/>
  <c r="H20" i="19" s="1"/>
  <c r="D7" i="13"/>
  <c r="J37" i="12"/>
  <c r="J36" i="12"/>
  <c r="AY65" i="1"/>
  <c r="J35" i="12"/>
  <c r="AX65" i="1"/>
  <c r="BI84" i="12"/>
  <c r="F37" i="12" s="1"/>
  <c r="BD65" i="1" s="1"/>
  <c r="BH84" i="12"/>
  <c r="F36" i="12" s="1"/>
  <c r="BC65" i="1" s="1"/>
  <c r="BG84" i="12"/>
  <c r="BF84" i="12"/>
  <c r="J34" i="12" s="1"/>
  <c r="AW65" i="1" s="1"/>
  <c r="T84" i="12"/>
  <c r="T83" i="12"/>
  <c r="T82" i="12"/>
  <c r="T81" i="12"/>
  <c r="R84" i="12"/>
  <c r="R83" i="12"/>
  <c r="R82" i="12" s="1"/>
  <c r="R81" i="12" s="1"/>
  <c r="P84" i="12"/>
  <c r="P83" i="12"/>
  <c r="P82" i="12"/>
  <c r="P81" i="12"/>
  <c r="AU65" i="1"/>
  <c r="J78" i="12"/>
  <c r="J77" i="12"/>
  <c r="F77" i="12"/>
  <c r="F75" i="12"/>
  <c r="E73" i="12"/>
  <c r="J55" i="12"/>
  <c r="J54" i="12"/>
  <c r="F54" i="12"/>
  <c r="F52" i="12"/>
  <c r="E50" i="12"/>
  <c r="J18" i="12"/>
  <c r="E18" i="12"/>
  <c r="F78" i="12"/>
  <c r="J17" i="12"/>
  <c r="J12" i="12"/>
  <c r="J75" i="12"/>
  <c r="E7" i="12"/>
  <c r="E71" i="12" s="1"/>
  <c r="J37" i="11"/>
  <c r="J36" i="11"/>
  <c r="AY64" i="1"/>
  <c r="J35" i="11"/>
  <c r="AX64" i="1"/>
  <c r="BI84" i="11"/>
  <c r="F37" i="11" s="1"/>
  <c r="BD64" i="1" s="1"/>
  <c r="BH84" i="11"/>
  <c r="F36" i="11" s="1"/>
  <c r="BC64" i="1" s="1"/>
  <c r="BG84" i="11"/>
  <c r="F35" i="11" s="1"/>
  <c r="BB64" i="1" s="1"/>
  <c r="BF84" i="11"/>
  <c r="T84" i="11"/>
  <c r="T83" i="11"/>
  <c r="T82" i="11"/>
  <c r="T81" i="11"/>
  <c r="R84" i="11"/>
  <c r="R83" i="11"/>
  <c r="R82" i="11" s="1"/>
  <c r="R81" i="11" s="1"/>
  <c r="P84" i="11"/>
  <c r="P83" i="11"/>
  <c r="P82" i="11"/>
  <c r="P81" i="11"/>
  <c r="AU64" i="1"/>
  <c r="J78" i="11"/>
  <c r="J77" i="11"/>
  <c r="F77" i="11"/>
  <c r="F75" i="11"/>
  <c r="E73" i="11"/>
  <c r="J55" i="11"/>
  <c r="J54" i="11"/>
  <c r="F54" i="11"/>
  <c r="F52" i="11"/>
  <c r="E50" i="11"/>
  <c r="J18" i="11"/>
  <c r="E18" i="11"/>
  <c r="F55" i="11"/>
  <c r="J17" i="11"/>
  <c r="J12" i="11"/>
  <c r="J75" i="11"/>
  <c r="E7" i="11"/>
  <c r="E71" i="11" s="1"/>
  <c r="J37" i="10"/>
  <c r="J36" i="10"/>
  <c r="AY63" i="1"/>
  <c r="J35" i="10"/>
  <c r="AX63" i="1"/>
  <c r="BI183" i="10"/>
  <c r="BH183" i="10"/>
  <c r="BG183" i="10"/>
  <c r="BF183" i="10"/>
  <c r="T183" i="10"/>
  <c r="T182" i="10"/>
  <c r="R183" i="10"/>
  <c r="R182" i="10"/>
  <c r="P183" i="10"/>
  <c r="P182" i="10"/>
  <c r="BI180" i="10"/>
  <c r="BH180" i="10"/>
  <c r="BG180" i="10"/>
  <c r="BF180" i="10"/>
  <c r="T180" i="10"/>
  <c r="T174" i="10" s="1"/>
  <c r="R180" i="10"/>
  <c r="P180" i="10"/>
  <c r="BI177" i="10"/>
  <c r="BH177" i="10"/>
  <c r="BG177" i="10"/>
  <c r="BF177" i="10"/>
  <c r="T177" i="10"/>
  <c r="R177" i="10"/>
  <c r="P177" i="10"/>
  <c r="BI175" i="10"/>
  <c r="BH175" i="10"/>
  <c r="BG175" i="10"/>
  <c r="BF175" i="10"/>
  <c r="T175" i="10"/>
  <c r="R175" i="10"/>
  <c r="P175" i="10"/>
  <c r="BI171" i="10"/>
  <c r="BH171" i="10"/>
  <c r="BG171" i="10"/>
  <c r="BF171" i="10"/>
  <c r="T171" i="10"/>
  <c r="R171" i="10"/>
  <c r="P171" i="10"/>
  <c r="BI169" i="10"/>
  <c r="BH169" i="10"/>
  <c r="BG169" i="10"/>
  <c r="BF169" i="10"/>
  <c r="T169" i="10"/>
  <c r="R169" i="10"/>
  <c r="P169" i="10"/>
  <c r="BI166" i="10"/>
  <c r="BH166" i="10"/>
  <c r="BG166" i="10"/>
  <c r="BF166" i="10"/>
  <c r="T166" i="10"/>
  <c r="R166" i="10"/>
  <c r="P166" i="10"/>
  <c r="BI164" i="10"/>
  <c r="BH164" i="10"/>
  <c r="BG164" i="10"/>
  <c r="BF164" i="10"/>
  <c r="T164" i="10"/>
  <c r="R164" i="10"/>
  <c r="P164" i="10"/>
  <c r="BI161" i="10"/>
  <c r="BH161" i="10"/>
  <c r="BG161" i="10"/>
  <c r="BF161" i="10"/>
  <c r="T161" i="10"/>
  <c r="R161" i="10"/>
  <c r="P161" i="10"/>
  <c r="BI158" i="10"/>
  <c r="BH158" i="10"/>
  <c r="BG158" i="10"/>
  <c r="BF158" i="10"/>
  <c r="T158" i="10"/>
  <c r="R158" i="10"/>
  <c r="P158" i="10"/>
  <c r="BI155" i="10"/>
  <c r="BH155" i="10"/>
  <c r="BG155" i="10"/>
  <c r="BF155" i="10"/>
  <c r="T155" i="10"/>
  <c r="R155" i="10"/>
  <c r="P155" i="10"/>
  <c r="BI152" i="10"/>
  <c r="BH152" i="10"/>
  <c r="BG152" i="10"/>
  <c r="BF152" i="10"/>
  <c r="T152" i="10"/>
  <c r="R152" i="10"/>
  <c r="P152" i="10"/>
  <c r="BI149" i="10"/>
  <c r="BH149" i="10"/>
  <c r="BG149" i="10"/>
  <c r="BF149" i="10"/>
  <c r="T149" i="10"/>
  <c r="R149" i="10"/>
  <c r="P149" i="10"/>
  <c r="BI146" i="10"/>
  <c r="BH146" i="10"/>
  <c r="BG146" i="10"/>
  <c r="BF146" i="10"/>
  <c r="T146" i="10"/>
  <c r="R146" i="10"/>
  <c r="P146" i="10"/>
  <c r="BI143" i="10"/>
  <c r="BH143" i="10"/>
  <c r="BG143" i="10"/>
  <c r="BF143" i="10"/>
  <c r="T143" i="10"/>
  <c r="R143" i="10"/>
  <c r="P143" i="10"/>
  <c r="BI140" i="10"/>
  <c r="BH140" i="10"/>
  <c r="BG140" i="10"/>
  <c r="BF140" i="10"/>
  <c r="T140" i="10"/>
  <c r="R140" i="10"/>
  <c r="P140" i="10"/>
  <c r="BI137" i="10"/>
  <c r="BH137" i="10"/>
  <c r="BG137" i="10"/>
  <c r="BF137" i="10"/>
  <c r="T137" i="10"/>
  <c r="R137" i="10"/>
  <c r="P137" i="10"/>
  <c r="BI136" i="10"/>
  <c r="BH136" i="10"/>
  <c r="BG136" i="10"/>
  <c r="BF136" i="10"/>
  <c r="T136" i="10"/>
  <c r="R136" i="10"/>
  <c r="P136" i="10"/>
  <c r="BI133" i="10"/>
  <c r="BH133" i="10"/>
  <c r="BG133" i="10"/>
  <c r="BF133" i="10"/>
  <c r="T133" i="10"/>
  <c r="R133" i="10"/>
  <c r="P133" i="10"/>
  <c r="BI130" i="10"/>
  <c r="BH130" i="10"/>
  <c r="BG130" i="10"/>
  <c r="BF130" i="10"/>
  <c r="T130" i="10"/>
  <c r="R130" i="10"/>
  <c r="P130" i="10"/>
  <c r="BI125" i="10"/>
  <c r="BH125" i="10"/>
  <c r="BG125" i="10"/>
  <c r="BF125" i="10"/>
  <c r="T125" i="10"/>
  <c r="R125" i="10"/>
  <c r="P125" i="10"/>
  <c r="BI123" i="10"/>
  <c r="BH123" i="10"/>
  <c r="BG123" i="10"/>
  <c r="BF123" i="10"/>
  <c r="T123" i="10"/>
  <c r="R123" i="10"/>
  <c r="P123" i="10"/>
  <c r="BI120" i="10"/>
  <c r="BH120" i="10"/>
  <c r="BG120" i="10"/>
  <c r="BF120" i="10"/>
  <c r="T120" i="10"/>
  <c r="R120" i="10"/>
  <c r="P120" i="10"/>
  <c r="BI117" i="10"/>
  <c r="BH117" i="10"/>
  <c r="BG117" i="10"/>
  <c r="BF117" i="10"/>
  <c r="T117" i="10"/>
  <c r="R117" i="10"/>
  <c r="P117" i="10"/>
  <c r="BI114" i="10"/>
  <c r="BH114" i="10"/>
  <c r="BG114" i="10"/>
  <c r="BF114" i="10"/>
  <c r="T114" i="10"/>
  <c r="R114" i="10"/>
  <c r="P114" i="10"/>
  <c r="BI111" i="10"/>
  <c r="BH111" i="10"/>
  <c r="BG111" i="10"/>
  <c r="BF111" i="10"/>
  <c r="T111" i="10"/>
  <c r="R111" i="10"/>
  <c r="P111" i="10"/>
  <c r="BI108" i="10"/>
  <c r="BH108" i="10"/>
  <c r="BG108" i="10"/>
  <c r="BF108" i="10"/>
  <c r="T108" i="10"/>
  <c r="R108" i="10"/>
  <c r="P108" i="10"/>
  <c r="BI105" i="10"/>
  <c r="BH105" i="10"/>
  <c r="BG105" i="10"/>
  <c r="BF105" i="10"/>
  <c r="T105" i="10"/>
  <c r="R105" i="10"/>
  <c r="P105" i="10"/>
  <c r="BI102" i="10"/>
  <c r="BH102" i="10"/>
  <c r="BG102" i="10"/>
  <c r="BF102" i="10"/>
  <c r="T102" i="10"/>
  <c r="R102" i="10"/>
  <c r="P102" i="10"/>
  <c r="BI99" i="10"/>
  <c r="BH99" i="10"/>
  <c r="BG99" i="10"/>
  <c r="BF99" i="10"/>
  <c r="T99" i="10"/>
  <c r="R99" i="10"/>
  <c r="P99" i="10"/>
  <c r="BI96" i="10"/>
  <c r="BH96" i="10"/>
  <c r="BG96" i="10"/>
  <c r="BF96" i="10"/>
  <c r="T96" i="10"/>
  <c r="R96" i="10"/>
  <c r="P96" i="10"/>
  <c r="BI93" i="10"/>
  <c r="BH93" i="10"/>
  <c r="BG93" i="10"/>
  <c r="BF93" i="10"/>
  <c r="T93" i="10"/>
  <c r="R93" i="10"/>
  <c r="P93" i="10"/>
  <c r="BI90" i="10"/>
  <c r="BH90" i="10"/>
  <c r="BG90" i="10"/>
  <c r="BF90" i="10"/>
  <c r="T90" i="10"/>
  <c r="R90" i="10"/>
  <c r="P90" i="10"/>
  <c r="BI88" i="10"/>
  <c r="BH88" i="10"/>
  <c r="BG88" i="10"/>
  <c r="BF88" i="10"/>
  <c r="T88" i="10"/>
  <c r="R88" i="10"/>
  <c r="P88" i="10"/>
  <c r="J82" i="10"/>
  <c r="J81" i="10"/>
  <c r="F81" i="10"/>
  <c r="F79" i="10"/>
  <c r="E77" i="10"/>
  <c r="J55" i="10"/>
  <c r="J54" i="10"/>
  <c r="F54" i="10"/>
  <c r="F52" i="10"/>
  <c r="E50" i="10"/>
  <c r="J18" i="10"/>
  <c r="E18" i="10"/>
  <c r="F82" i="10"/>
  <c r="J17" i="10"/>
  <c r="J12" i="10"/>
  <c r="J79" i="10"/>
  <c r="E7" i="10"/>
  <c r="E48" i="10"/>
  <c r="J37" i="9"/>
  <c r="J36" i="9"/>
  <c r="AY62" i="1"/>
  <c r="J35" i="9"/>
  <c r="AX62" i="1"/>
  <c r="BI120" i="9"/>
  <c r="BH120" i="9"/>
  <c r="BG120" i="9"/>
  <c r="BF120" i="9"/>
  <c r="T120" i="9"/>
  <c r="T119" i="9"/>
  <c r="R120" i="9"/>
  <c r="R119" i="9"/>
  <c r="P120" i="9"/>
  <c r="P119" i="9" s="1"/>
  <c r="BI115" i="9"/>
  <c r="BH115" i="9"/>
  <c r="BG115" i="9"/>
  <c r="BF115" i="9"/>
  <c r="T115" i="9"/>
  <c r="R115" i="9"/>
  <c r="P115" i="9"/>
  <c r="BI111" i="9"/>
  <c r="BH111" i="9"/>
  <c r="BG111" i="9"/>
  <c r="BF111" i="9"/>
  <c r="T111" i="9"/>
  <c r="R111" i="9"/>
  <c r="P111" i="9"/>
  <c r="BI108" i="9"/>
  <c r="BH108" i="9"/>
  <c r="BG108" i="9"/>
  <c r="BF108" i="9"/>
  <c r="T108" i="9"/>
  <c r="R108" i="9"/>
  <c r="P108" i="9"/>
  <c r="BI105" i="9"/>
  <c r="BH105" i="9"/>
  <c r="BG105" i="9"/>
  <c r="BF105" i="9"/>
  <c r="T105" i="9"/>
  <c r="R105" i="9"/>
  <c r="P105" i="9"/>
  <c r="BI103" i="9"/>
  <c r="BH103" i="9"/>
  <c r="BG103" i="9"/>
  <c r="BF103" i="9"/>
  <c r="T103" i="9"/>
  <c r="R103" i="9"/>
  <c r="P103" i="9"/>
  <c r="BI100" i="9"/>
  <c r="BH100" i="9"/>
  <c r="BG100" i="9"/>
  <c r="BF100" i="9"/>
  <c r="T100" i="9"/>
  <c r="R100" i="9"/>
  <c r="P100" i="9"/>
  <c r="BI96" i="9"/>
  <c r="BH96" i="9"/>
  <c r="BG96" i="9"/>
  <c r="BF96" i="9"/>
  <c r="T96" i="9"/>
  <c r="R96" i="9"/>
  <c r="P96" i="9"/>
  <c r="BI92" i="9"/>
  <c r="BH92" i="9"/>
  <c r="BG92" i="9"/>
  <c r="BF92" i="9"/>
  <c r="T92" i="9"/>
  <c r="R92" i="9"/>
  <c r="P92" i="9"/>
  <c r="BI87" i="9"/>
  <c r="BH87" i="9"/>
  <c r="BG87" i="9"/>
  <c r="BF87" i="9"/>
  <c r="T87" i="9"/>
  <c r="T86" i="9"/>
  <c r="R87" i="9"/>
  <c r="R86" i="9" s="1"/>
  <c r="P87" i="9"/>
  <c r="P86" i="9"/>
  <c r="J81" i="9"/>
  <c r="J80" i="9"/>
  <c r="F80" i="9"/>
  <c r="F78" i="9"/>
  <c r="E76" i="9"/>
  <c r="J55" i="9"/>
  <c r="J54" i="9"/>
  <c r="F54" i="9"/>
  <c r="F52" i="9"/>
  <c r="E50" i="9"/>
  <c r="J18" i="9"/>
  <c r="E18" i="9"/>
  <c r="F55" i="9"/>
  <c r="J17" i="9"/>
  <c r="J12" i="9"/>
  <c r="J78" i="9"/>
  <c r="E7" i="9"/>
  <c r="E74" i="9"/>
  <c r="J37" i="8"/>
  <c r="J36" i="8"/>
  <c r="AY61" i="1"/>
  <c r="J35" i="8"/>
  <c r="AX61" i="1"/>
  <c r="BI550" i="8"/>
  <c r="BH550" i="8"/>
  <c r="BG550" i="8"/>
  <c r="BF550" i="8"/>
  <c r="T550" i="8"/>
  <c r="R550" i="8"/>
  <c r="P550" i="8"/>
  <c r="BI547" i="8"/>
  <c r="BH547" i="8"/>
  <c r="BG547" i="8"/>
  <c r="BF547" i="8"/>
  <c r="T547" i="8"/>
  <c r="R547" i="8"/>
  <c r="P547" i="8"/>
  <c r="BI544" i="8"/>
  <c r="BH544" i="8"/>
  <c r="BG544" i="8"/>
  <c r="BF544" i="8"/>
  <c r="T544" i="8"/>
  <c r="R544" i="8"/>
  <c r="P544" i="8"/>
  <c r="BI541" i="8"/>
  <c r="BH541" i="8"/>
  <c r="BG541" i="8"/>
  <c r="BF541" i="8"/>
  <c r="T541" i="8"/>
  <c r="R541" i="8"/>
  <c r="P541" i="8"/>
  <c r="BI537" i="8"/>
  <c r="BH537" i="8"/>
  <c r="BG537" i="8"/>
  <c r="BF537" i="8"/>
  <c r="T537" i="8"/>
  <c r="R537" i="8"/>
  <c r="P537" i="8"/>
  <c r="BI534" i="8"/>
  <c r="BH534" i="8"/>
  <c r="BG534" i="8"/>
  <c r="BF534" i="8"/>
  <c r="T534" i="8"/>
  <c r="R534" i="8"/>
  <c r="P534" i="8"/>
  <c r="BI531" i="8"/>
  <c r="BH531" i="8"/>
  <c r="BG531" i="8"/>
  <c r="BF531" i="8"/>
  <c r="T531" i="8"/>
  <c r="R531" i="8"/>
  <c r="P531" i="8"/>
  <c r="BI528" i="8"/>
  <c r="BH528" i="8"/>
  <c r="BG528" i="8"/>
  <c r="BF528" i="8"/>
  <c r="T528" i="8"/>
  <c r="R528" i="8"/>
  <c r="P528" i="8"/>
  <c r="BI524" i="8"/>
  <c r="BH524" i="8"/>
  <c r="BG524" i="8"/>
  <c r="BF524" i="8"/>
  <c r="T524" i="8"/>
  <c r="R524" i="8"/>
  <c r="P524" i="8"/>
  <c r="BI520" i="8"/>
  <c r="BH520" i="8"/>
  <c r="BG520" i="8"/>
  <c r="BF520" i="8"/>
  <c r="T520" i="8"/>
  <c r="R520" i="8"/>
  <c r="P520" i="8"/>
  <c r="BI516" i="8"/>
  <c r="BH516" i="8"/>
  <c r="BG516" i="8"/>
  <c r="BF516" i="8"/>
  <c r="T516" i="8"/>
  <c r="T515" i="8"/>
  <c r="R516" i="8"/>
  <c r="R515" i="8"/>
  <c r="P516" i="8"/>
  <c r="P515" i="8"/>
  <c r="BI513" i="8"/>
  <c r="BH513" i="8"/>
  <c r="BG513" i="8"/>
  <c r="BF513" i="8"/>
  <c r="T513" i="8"/>
  <c r="R513" i="8"/>
  <c r="P513" i="8"/>
  <c r="BI510" i="8"/>
  <c r="BH510" i="8"/>
  <c r="BG510" i="8"/>
  <c r="BF510" i="8"/>
  <c r="T510" i="8"/>
  <c r="R510" i="8"/>
  <c r="P510" i="8"/>
  <c r="BI508" i="8"/>
  <c r="BH508" i="8"/>
  <c r="BG508" i="8"/>
  <c r="BF508" i="8"/>
  <c r="T508" i="8"/>
  <c r="R508" i="8"/>
  <c r="P508" i="8"/>
  <c r="BI504" i="8"/>
  <c r="BH504" i="8"/>
  <c r="BG504" i="8"/>
  <c r="BF504" i="8"/>
  <c r="T504" i="8"/>
  <c r="T503" i="8"/>
  <c r="R504" i="8"/>
  <c r="R503" i="8"/>
  <c r="P504" i="8"/>
  <c r="P503" i="8" s="1"/>
  <c r="BI501" i="8"/>
  <c r="BH501" i="8"/>
  <c r="BG501" i="8"/>
  <c r="BF501" i="8"/>
  <c r="T501" i="8"/>
  <c r="R501" i="8"/>
  <c r="P501" i="8"/>
  <c r="BI499" i="8"/>
  <c r="BH499" i="8"/>
  <c r="BG499" i="8"/>
  <c r="BF499" i="8"/>
  <c r="T499" i="8"/>
  <c r="R499" i="8"/>
  <c r="P499" i="8"/>
  <c r="BI484" i="8"/>
  <c r="BH484" i="8"/>
  <c r="BG484" i="8"/>
  <c r="BF484" i="8"/>
  <c r="T484" i="8"/>
  <c r="R484" i="8"/>
  <c r="P484" i="8"/>
  <c r="BI474" i="8"/>
  <c r="BH474" i="8"/>
  <c r="BG474" i="8"/>
  <c r="BF474" i="8"/>
  <c r="T474" i="8"/>
  <c r="R474" i="8"/>
  <c r="P474" i="8"/>
  <c r="BI471" i="8"/>
  <c r="BH471" i="8"/>
  <c r="BG471" i="8"/>
  <c r="BF471" i="8"/>
  <c r="T471" i="8"/>
  <c r="R471" i="8"/>
  <c r="P471" i="8"/>
  <c r="BI468" i="8"/>
  <c r="BH468" i="8"/>
  <c r="BG468" i="8"/>
  <c r="BF468" i="8"/>
  <c r="T468" i="8"/>
  <c r="R468" i="8"/>
  <c r="P468" i="8"/>
  <c r="BI465" i="8"/>
  <c r="BH465" i="8"/>
  <c r="BG465" i="8"/>
  <c r="BF465" i="8"/>
  <c r="T465" i="8"/>
  <c r="R465" i="8"/>
  <c r="P465" i="8"/>
  <c r="BI464" i="8"/>
  <c r="BH464" i="8"/>
  <c r="BG464" i="8"/>
  <c r="BF464" i="8"/>
  <c r="T464" i="8"/>
  <c r="R464" i="8"/>
  <c r="P464" i="8"/>
  <c r="BI463" i="8"/>
  <c r="BH463" i="8"/>
  <c r="BG463" i="8"/>
  <c r="BF463" i="8"/>
  <c r="T463" i="8"/>
  <c r="R463" i="8"/>
  <c r="P463" i="8"/>
  <c r="BI460" i="8"/>
  <c r="BH460" i="8"/>
  <c r="BG460" i="8"/>
  <c r="BF460" i="8"/>
  <c r="T460" i="8"/>
  <c r="R460" i="8"/>
  <c r="P460" i="8"/>
  <c r="BI459" i="8"/>
  <c r="BH459" i="8"/>
  <c r="BG459" i="8"/>
  <c r="BF459" i="8"/>
  <c r="T459" i="8"/>
  <c r="R459" i="8"/>
  <c r="P459" i="8"/>
  <c r="BI458" i="8"/>
  <c r="BH458" i="8"/>
  <c r="BG458" i="8"/>
  <c r="BF458" i="8"/>
  <c r="T458" i="8"/>
  <c r="R458" i="8"/>
  <c r="P458" i="8"/>
  <c r="BI455" i="8"/>
  <c r="BH455" i="8"/>
  <c r="BG455" i="8"/>
  <c r="BF455" i="8"/>
  <c r="T455" i="8"/>
  <c r="R455" i="8"/>
  <c r="P455" i="8"/>
  <c r="BI454" i="8"/>
  <c r="BH454" i="8"/>
  <c r="BG454" i="8"/>
  <c r="BF454" i="8"/>
  <c r="T454" i="8"/>
  <c r="R454" i="8"/>
  <c r="P454" i="8"/>
  <c r="BI451" i="8"/>
  <c r="BH451" i="8"/>
  <c r="BG451" i="8"/>
  <c r="BF451" i="8"/>
  <c r="T451" i="8"/>
  <c r="R451" i="8"/>
  <c r="P451" i="8"/>
  <c r="BI449" i="8"/>
  <c r="BH449" i="8"/>
  <c r="BG449" i="8"/>
  <c r="BF449" i="8"/>
  <c r="T449" i="8"/>
  <c r="R449" i="8"/>
  <c r="P449" i="8"/>
  <c r="BI446" i="8"/>
  <c r="BH446" i="8"/>
  <c r="BG446" i="8"/>
  <c r="BF446" i="8"/>
  <c r="T446" i="8"/>
  <c r="R446" i="8"/>
  <c r="P446" i="8"/>
  <c r="BI444" i="8"/>
  <c r="BH444" i="8"/>
  <c r="BG444" i="8"/>
  <c r="BF444" i="8"/>
  <c r="T444" i="8"/>
  <c r="R444" i="8"/>
  <c r="P444" i="8"/>
  <c r="BI441" i="8"/>
  <c r="BH441" i="8"/>
  <c r="BG441" i="8"/>
  <c r="BF441" i="8"/>
  <c r="T441" i="8"/>
  <c r="R441" i="8"/>
  <c r="P441" i="8"/>
  <c r="BI439" i="8"/>
  <c r="BH439" i="8"/>
  <c r="BG439" i="8"/>
  <c r="BF439" i="8"/>
  <c r="T439" i="8"/>
  <c r="R439" i="8"/>
  <c r="P439" i="8"/>
  <c r="BI436" i="8"/>
  <c r="BH436" i="8"/>
  <c r="BG436" i="8"/>
  <c r="BF436" i="8"/>
  <c r="T436" i="8"/>
  <c r="R436" i="8"/>
  <c r="P436" i="8"/>
  <c r="BI433" i="8"/>
  <c r="BH433" i="8"/>
  <c r="BG433" i="8"/>
  <c r="BF433" i="8"/>
  <c r="T433" i="8"/>
  <c r="R433" i="8"/>
  <c r="P433" i="8"/>
  <c r="BI430" i="8"/>
  <c r="BH430" i="8"/>
  <c r="BG430" i="8"/>
  <c r="BF430" i="8"/>
  <c r="T430" i="8"/>
  <c r="R430" i="8"/>
  <c r="P430" i="8"/>
  <c r="BI427" i="8"/>
  <c r="BH427" i="8"/>
  <c r="BG427" i="8"/>
  <c r="BF427" i="8"/>
  <c r="T427" i="8"/>
  <c r="R427" i="8"/>
  <c r="P427" i="8"/>
  <c r="BI424" i="8"/>
  <c r="BH424" i="8"/>
  <c r="BG424" i="8"/>
  <c r="BF424" i="8"/>
  <c r="T424" i="8"/>
  <c r="R424" i="8"/>
  <c r="P424" i="8"/>
  <c r="BI421" i="8"/>
  <c r="BH421" i="8"/>
  <c r="BG421" i="8"/>
  <c r="BF421" i="8"/>
  <c r="T421" i="8"/>
  <c r="R421" i="8"/>
  <c r="P421" i="8"/>
  <c r="BI419" i="8"/>
  <c r="BH419" i="8"/>
  <c r="BG419" i="8"/>
  <c r="BF419" i="8"/>
  <c r="T419" i="8"/>
  <c r="R419" i="8"/>
  <c r="P419" i="8"/>
  <c r="BI418" i="8"/>
  <c r="BH418" i="8"/>
  <c r="BG418" i="8"/>
  <c r="BF418" i="8"/>
  <c r="T418" i="8"/>
  <c r="R418" i="8"/>
  <c r="P418" i="8"/>
  <c r="BI415" i="8"/>
  <c r="BH415" i="8"/>
  <c r="BG415" i="8"/>
  <c r="BF415" i="8"/>
  <c r="T415" i="8"/>
  <c r="R415" i="8"/>
  <c r="P415" i="8"/>
  <c r="BI414" i="8"/>
  <c r="BH414" i="8"/>
  <c r="BG414" i="8"/>
  <c r="BF414" i="8"/>
  <c r="T414" i="8"/>
  <c r="R414" i="8"/>
  <c r="P414" i="8"/>
  <c r="BI412" i="8"/>
  <c r="BH412" i="8"/>
  <c r="BG412" i="8"/>
  <c r="BF412" i="8"/>
  <c r="T412" i="8"/>
  <c r="R412" i="8"/>
  <c r="P412" i="8"/>
  <c r="BI410" i="8"/>
  <c r="BH410" i="8"/>
  <c r="BG410" i="8"/>
  <c r="BF410" i="8"/>
  <c r="T410" i="8"/>
  <c r="R410" i="8"/>
  <c r="P410" i="8"/>
  <c r="BI408" i="8"/>
  <c r="BH408" i="8"/>
  <c r="BG408" i="8"/>
  <c r="BF408" i="8"/>
  <c r="T408" i="8"/>
  <c r="R408" i="8"/>
  <c r="P408" i="8"/>
  <c r="BI406" i="8"/>
  <c r="BH406" i="8"/>
  <c r="BG406" i="8"/>
  <c r="BF406" i="8"/>
  <c r="T406" i="8"/>
  <c r="R406" i="8"/>
  <c r="P406" i="8"/>
  <c r="BI404" i="8"/>
  <c r="BH404" i="8"/>
  <c r="BG404" i="8"/>
  <c r="BF404" i="8"/>
  <c r="T404" i="8"/>
  <c r="R404" i="8"/>
  <c r="P404" i="8"/>
  <c r="BI402" i="8"/>
  <c r="BH402" i="8"/>
  <c r="BG402" i="8"/>
  <c r="BF402" i="8"/>
  <c r="T402" i="8"/>
  <c r="R402" i="8"/>
  <c r="P402" i="8"/>
  <c r="BI399" i="8"/>
  <c r="BH399" i="8"/>
  <c r="BG399" i="8"/>
  <c r="BF399" i="8"/>
  <c r="T399" i="8"/>
  <c r="R399" i="8"/>
  <c r="P399" i="8"/>
  <c r="BI396" i="8"/>
  <c r="BH396" i="8"/>
  <c r="BG396" i="8"/>
  <c r="BF396" i="8"/>
  <c r="T396" i="8"/>
  <c r="R396" i="8"/>
  <c r="P396" i="8"/>
  <c r="BI394" i="8"/>
  <c r="BH394" i="8"/>
  <c r="BG394" i="8"/>
  <c r="BF394" i="8"/>
  <c r="T394" i="8"/>
  <c r="R394" i="8"/>
  <c r="P394" i="8"/>
  <c r="BI391" i="8"/>
  <c r="BH391" i="8"/>
  <c r="BG391" i="8"/>
  <c r="BF391" i="8"/>
  <c r="T391" i="8"/>
  <c r="R391" i="8"/>
  <c r="P391" i="8"/>
  <c r="BI388" i="8"/>
  <c r="BH388" i="8"/>
  <c r="BG388" i="8"/>
  <c r="BF388" i="8"/>
  <c r="T388" i="8"/>
  <c r="R388" i="8"/>
  <c r="P388" i="8"/>
  <c r="BI382" i="8"/>
  <c r="BH382" i="8"/>
  <c r="BG382" i="8"/>
  <c r="BF382" i="8"/>
  <c r="T382" i="8"/>
  <c r="R382" i="8"/>
  <c r="P382" i="8"/>
  <c r="BI377" i="8"/>
  <c r="BH377" i="8"/>
  <c r="BG377" i="8"/>
  <c r="BF377" i="8"/>
  <c r="T377" i="8"/>
  <c r="R377" i="8"/>
  <c r="P377" i="8"/>
  <c r="BI374" i="8"/>
  <c r="BH374" i="8"/>
  <c r="BG374" i="8"/>
  <c r="BF374" i="8"/>
  <c r="T374" i="8"/>
  <c r="R374" i="8"/>
  <c r="P374" i="8"/>
  <c r="BI367" i="8"/>
  <c r="BH367" i="8"/>
  <c r="BG367" i="8"/>
  <c r="BF367" i="8"/>
  <c r="T367" i="8"/>
  <c r="R367" i="8"/>
  <c r="P367" i="8"/>
  <c r="BI364" i="8"/>
  <c r="BH364" i="8"/>
  <c r="BG364" i="8"/>
  <c r="BF364" i="8"/>
  <c r="T364" i="8"/>
  <c r="R364" i="8"/>
  <c r="P364" i="8"/>
  <c r="BI362" i="8"/>
  <c r="BH362" i="8"/>
  <c r="BG362" i="8"/>
  <c r="BF362" i="8"/>
  <c r="T362" i="8"/>
  <c r="R362" i="8"/>
  <c r="P362" i="8"/>
  <c r="BI359" i="8"/>
  <c r="BH359" i="8"/>
  <c r="BG359" i="8"/>
  <c r="BF359" i="8"/>
  <c r="T359" i="8"/>
  <c r="R359" i="8"/>
  <c r="P359" i="8"/>
  <c r="BI357" i="8"/>
  <c r="BH357" i="8"/>
  <c r="BG357" i="8"/>
  <c r="BF357" i="8"/>
  <c r="T357" i="8"/>
  <c r="R357" i="8"/>
  <c r="P357" i="8"/>
  <c r="BI354" i="8"/>
  <c r="BH354" i="8"/>
  <c r="BG354" i="8"/>
  <c r="BF354" i="8"/>
  <c r="T354" i="8"/>
  <c r="R354" i="8"/>
  <c r="P354" i="8"/>
  <c r="BI352" i="8"/>
  <c r="BH352" i="8"/>
  <c r="BG352" i="8"/>
  <c r="BF352" i="8"/>
  <c r="T352" i="8"/>
  <c r="R352" i="8"/>
  <c r="P352" i="8"/>
  <c r="BI350" i="8"/>
  <c r="BH350" i="8"/>
  <c r="BG350" i="8"/>
  <c r="BF350" i="8"/>
  <c r="T350" i="8"/>
  <c r="R350" i="8"/>
  <c r="P350" i="8"/>
  <c r="BI347" i="8"/>
  <c r="BH347" i="8"/>
  <c r="BG347" i="8"/>
  <c r="BF347" i="8"/>
  <c r="T347" i="8"/>
  <c r="R347" i="8"/>
  <c r="P347" i="8"/>
  <c r="BI346" i="8"/>
  <c r="BH346" i="8"/>
  <c r="BG346" i="8"/>
  <c r="BF346" i="8"/>
  <c r="T346" i="8"/>
  <c r="R346" i="8"/>
  <c r="P346" i="8"/>
  <c r="BI345" i="8"/>
  <c r="BH345" i="8"/>
  <c r="BG345" i="8"/>
  <c r="BF345" i="8"/>
  <c r="T345" i="8"/>
  <c r="R345" i="8"/>
  <c r="P345" i="8"/>
  <c r="BI342" i="8"/>
  <c r="BH342" i="8"/>
  <c r="BG342" i="8"/>
  <c r="BF342" i="8"/>
  <c r="T342" i="8"/>
  <c r="R342" i="8"/>
  <c r="P342" i="8"/>
  <c r="BI339" i="8"/>
  <c r="BH339" i="8"/>
  <c r="BG339" i="8"/>
  <c r="BF339" i="8"/>
  <c r="T339" i="8"/>
  <c r="R339" i="8"/>
  <c r="P339" i="8"/>
  <c r="BI336" i="8"/>
  <c r="BH336" i="8"/>
  <c r="BG336" i="8"/>
  <c r="BF336" i="8"/>
  <c r="T336" i="8"/>
  <c r="R336" i="8"/>
  <c r="P336" i="8"/>
  <c r="BI334" i="8"/>
  <c r="BH334" i="8"/>
  <c r="BG334" i="8"/>
  <c r="BF334" i="8"/>
  <c r="T334" i="8"/>
  <c r="R334" i="8"/>
  <c r="P334" i="8"/>
  <c r="BI331" i="8"/>
  <c r="BH331" i="8"/>
  <c r="BG331" i="8"/>
  <c r="BF331" i="8"/>
  <c r="T331" i="8"/>
  <c r="R331" i="8"/>
  <c r="P331" i="8"/>
  <c r="BI329" i="8"/>
  <c r="BH329" i="8"/>
  <c r="BG329" i="8"/>
  <c r="BF329" i="8"/>
  <c r="T329" i="8"/>
  <c r="R329" i="8"/>
  <c r="P329" i="8"/>
  <c r="BI326" i="8"/>
  <c r="BH326" i="8"/>
  <c r="BG326" i="8"/>
  <c r="BF326" i="8"/>
  <c r="T326" i="8"/>
  <c r="R326" i="8"/>
  <c r="P326" i="8"/>
  <c r="BI324" i="8"/>
  <c r="BH324" i="8"/>
  <c r="BG324" i="8"/>
  <c r="BF324" i="8"/>
  <c r="T324" i="8"/>
  <c r="R324" i="8"/>
  <c r="P324" i="8"/>
  <c r="BI321" i="8"/>
  <c r="BH321" i="8"/>
  <c r="BG321" i="8"/>
  <c r="BF321" i="8"/>
  <c r="T321" i="8"/>
  <c r="R321" i="8"/>
  <c r="P321" i="8"/>
  <c r="BI319" i="8"/>
  <c r="BH319" i="8"/>
  <c r="BG319" i="8"/>
  <c r="BF319" i="8"/>
  <c r="T319" i="8"/>
  <c r="R319" i="8"/>
  <c r="P319" i="8"/>
  <c r="BI314" i="8"/>
  <c r="BH314" i="8"/>
  <c r="BG314" i="8"/>
  <c r="BF314" i="8"/>
  <c r="T314" i="8"/>
  <c r="R314" i="8"/>
  <c r="P314" i="8"/>
  <c r="BI312" i="8"/>
  <c r="BH312" i="8"/>
  <c r="BG312" i="8"/>
  <c r="BF312" i="8"/>
  <c r="T312" i="8"/>
  <c r="R312" i="8"/>
  <c r="P312" i="8"/>
  <c r="BI309" i="8"/>
  <c r="BH309" i="8"/>
  <c r="BG309" i="8"/>
  <c r="BF309" i="8"/>
  <c r="T309" i="8"/>
  <c r="R309" i="8"/>
  <c r="P309" i="8"/>
  <c r="BI307" i="8"/>
  <c r="BH307" i="8"/>
  <c r="BG307" i="8"/>
  <c r="BF307" i="8"/>
  <c r="T307" i="8"/>
  <c r="R307" i="8"/>
  <c r="P307" i="8"/>
  <c r="BI304" i="8"/>
  <c r="BH304" i="8"/>
  <c r="BG304" i="8"/>
  <c r="BF304" i="8"/>
  <c r="T304" i="8"/>
  <c r="R304" i="8"/>
  <c r="P304" i="8"/>
  <c r="BI302" i="8"/>
  <c r="BH302" i="8"/>
  <c r="BG302" i="8"/>
  <c r="BF302" i="8"/>
  <c r="T302" i="8"/>
  <c r="R302" i="8"/>
  <c r="P302" i="8"/>
  <c r="BI299" i="8"/>
  <c r="BH299" i="8"/>
  <c r="BG299" i="8"/>
  <c r="BF299" i="8"/>
  <c r="T299" i="8"/>
  <c r="R299" i="8"/>
  <c r="P299" i="8"/>
  <c r="BI296" i="8"/>
  <c r="BH296" i="8"/>
  <c r="BG296" i="8"/>
  <c r="BF296" i="8"/>
  <c r="T296" i="8"/>
  <c r="R296" i="8"/>
  <c r="P296" i="8"/>
  <c r="BI290" i="8"/>
  <c r="BH290" i="8"/>
  <c r="BG290" i="8"/>
  <c r="BF290" i="8"/>
  <c r="T290" i="8"/>
  <c r="R290" i="8"/>
  <c r="P290" i="8"/>
  <c r="BI287" i="8"/>
  <c r="BH287" i="8"/>
  <c r="BG287" i="8"/>
  <c r="BF287" i="8"/>
  <c r="T287" i="8"/>
  <c r="R287" i="8"/>
  <c r="P287" i="8"/>
  <c r="BI282" i="8"/>
  <c r="BH282" i="8"/>
  <c r="BG282" i="8"/>
  <c r="BF282" i="8"/>
  <c r="T282" i="8"/>
  <c r="R282" i="8"/>
  <c r="P282" i="8"/>
  <c r="BI279" i="8"/>
  <c r="BH279" i="8"/>
  <c r="BG279" i="8"/>
  <c r="BF279" i="8"/>
  <c r="T279" i="8"/>
  <c r="R279" i="8"/>
  <c r="P279" i="8"/>
  <c r="BI277" i="8"/>
  <c r="BH277" i="8"/>
  <c r="BG277" i="8"/>
  <c r="BF277" i="8"/>
  <c r="T277" i="8"/>
  <c r="R277" i="8"/>
  <c r="P277" i="8"/>
  <c r="BI274" i="8"/>
  <c r="BH274" i="8"/>
  <c r="BG274" i="8"/>
  <c r="BF274" i="8"/>
  <c r="T274" i="8"/>
  <c r="R274" i="8"/>
  <c r="P274" i="8"/>
  <c r="BI272" i="8"/>
  <c r="BH272" i="8"/>
  <c r="BG272" i="8"/>
  <c r="BF272" i="8"/>
  <c r="T272" i="8"/>
  <c r="R272" i="8"/>
  <c r="P272" i="8"/>
  <c r="BI265" i="8"/>
  <c r="BH265" i="8"/>
  <c r="BG265" i="8"/>
  <c r="BF265" i="8"/>
  <c r="T265" i="8"/>
  <c r="R265" i="8"/>
  <c r="P265" i="8"/>
  <c r="BI263" i="8"/>
  <c r="BH263" i="8"/>
  <c r="BG263" i="8"/>
  <c r="BF263" i="8"/>
  <c r="T263" i="8"/>
  <c r="R263" i="8"/>
  <c r="P263" i="8"/>
  <c r="BI260" i="8"/>
  <c r="BH260" i="8"/>
  <c r="BG260" i="8"/>
  <c r="BF260" i="8"/>
  <c r="T260" i="8"/>
  <c r="R260" i="8"/>
  <c r="P260" i="8"/>
  <c r="BI258" i="8"/>
  <c r="BH258" i="8"/>
  <c r="BG258" i="8"/>
  <c r="BF258" i="8"/>
  <c r="T258" i="8"/>
  <c r="R258" i="8"/>
  <c r="P258" i="8"/>
  <c r="BI255" i="8"/>
  <c r="BH255" i="8"/>
  <c r="BG255" i="8"/>
  <c r="BF255" i="8"/>
  <c r="T255" i="8"/>
  <c r="R255" i="8"/>
  <c r="P255" i="8"/>
  <c r="BI252" i="8"/>
  <c r="BH252" i="8"/>
  <c r="BG252" i="8"/>
  <c r="BF252" i="8"/>
  <c r="T252" i="8"/>
  <c r="R252" i="8"/>
  <c r="P252" i="8"/>
  <c r="BI248" i="8"/>
  <c r="BH248" i="8"/>
  <c r="BG248" i="8"/>
  <c r="BF248" i="8"/>
  <c r="T248" i="8"/>
  <c r="T247" i="8" s="1"/>
  <c r="R248" i="8"/>
  <c r="R247" i="8"/>
  <c r="P248" i="8"/>
  <c r="P247" i="8"/>
  <c r="BI244" i="8"/>
  <c r="BH244" i="8"/>
  <c r="BG244" i="8"/>
  <c r="BF244" i="8"/>
  <c r="T244" i="8"/>
  <c r="R244" i="8"/>
  <c r="P244" i="8"/>
  <c r="BI241" i="8"/>
  <c r="BH241" i="8"/>
  <c r="BG241" i="8"/>
  <c r="BF241" i="8"/>
  <c r="T241" i="8"/>
  <c r="R241" i="8"/>
  <c r="P241" i="8"/>
  <c r="BI238" i="8"/>
  <c r="BH238" i="8"/>
  <c r="BG238" i="8"/>
  <c r="BF238" i="8"/>
  <c r="T238" i="8"/>
  <c r="R238" i="8"/>
  <c r="P238" i="8"/>
  <c r="BI235" i="8"/>
  <c r="BH235" i="8"/>
  <c r="BG235" i="8"/>
  <c r="BF235" i="8"/>
  <c r="T235" i="8"/>
  <c r="R235" i="8"/>
  <c r="P235" i="8"/>
  <c r="BI234" i="8"/>
  <c r="BH234" i="8"/>
  <c r="BG234" i="8"/>
  <c r="BF234" i="8"/>
  <c r="T234" i="8"/>
  <c r="R234" i="8"/>
  <c r="P234" i="8"/>
  <c r="BI231" i="8"/>
  <c r="BH231" i="8"/>
  <c r="BG231" i="8"/>
  <c r="BF231" i="8"/>
  <c r="T231" i="8"/>
  <c r="R231" i="8"/>
  <c r="P231" i="8"/>
  <c r="BI229" i="8"/>
  <c r="BH229" i="8"/>
  <c r="BG229" i="8"/>
  <c r="BF229" i="8"/>
  <c r="T229" i="8"/>
  <c r="R229" i="8"/>
  <c r="P229" i="8"/>
  <c r="BI226" i="8"/>
  <c r="BH226" i="8"/>
  <c r="BG226" i="8"/>
  <c r="BF226" i="8"/>
  <c r="T226" i="8"/>
  <c r="R226" i="8"/>
  <c r="P226" i="8"/>
  <c r="BI221" i="8"/>
  <c r="BH221" i="8"/>
  <c r="BG221" i="8"/>
  <c r="BF221" i="8"/>
  <c r="T221" i="8"/>
  <c r="R221" i="8"/>
  <c r="P221" i="8"/>
  <c r="BI217" i="8"/>
  <c r="BH217" i="8"/>
  <c r="BG217" i="8"/>
  <c r="BF217" i="8"/>
  <c r="T217" i="8"/>
  <c r="R217" i="8"/>
  <c r="P217" i="8"/>
  <c r="BI209" i="8"/>
  <c r="BH209" i="8"/>
  <c r="BG209" i="8"/>
  <c r="BF209" i="8"/>
  <c r="T209" i="8"/>
  <c r="R209" i="8"/>
  <c r="P209" i="8"/>
  <c r="BI206" i="8"/>
  <c r="BH206" i="8"/>
  <c r="BG206" i="8"/>
  <c r="BF206" i="8"/>
  <c r="T206" i="8"/>
  <c r="R206" i="8"/>
  <c r="P206" i="8"/>
  <c r="BI202" i="8"/>
  <c r="BH202" i="8"/>
  <c r="BG202" i="8"/>
  <c r="BF202" i="8"/>
  <c r="T202" i="8"/>
  <c r="R202" i="8"/>
  <c r="P202" i="8"/>
  <c r="BI197" i="8"/>
  <c r="BH197" i="8"/>
  <c r="BG197" i="8"/>
  <c r="BF197" i="8"/>
  <c r="T197" i="8"/>
  <c r="R197" i="8"/>
  <c r="P197" i="8"/>
  <c r="BI192" i="8"/>
  <c r="BH192" i="8"/>
  <c r="BG192" i="8"/>
  <c r="BF192" i="8"/>
  <c r="T192" i="8"/>
  <c r="R192" i="8"/>
  <c r="P192" i="8"/>
  <c r="BI189" i="8"/>
  <c r="BH189" i="8"/>
  <c r="BG189" i="8"/>
  <c r="BF189" i="8"/>
  <c r="T189" i="8"/>
  <c r="R189" i="8"/>
  <c r="P189" i="8"/>
  <c r="BI186" i="8"/>
  <c r="BH186" i="8"/>
  <c r="BG186" i="8"/>
  <c r="BF186" i="8"/>
  <c r="T186" i="8"/>
  <c r="R186" i="8"/>
  <c r="P186" i="8"/>
  <c r="BI183" i="8"/>
  <c r="BH183" i="8"/>
  <c r="BG183" i="8"/>
  <c r="BF183" i="8"/>
  <c r="T183" i="8"/>
  <c r="R183" i="8"/>
  <c r="P183" i="8"/>
  <c r="BI180" i="8"/>
  <c r="BH180" i="8"/>
  <c r="BG180" i="8"/>
  <c r="BF180" i="8"/>
  <c r="T180" i="8"/>
  <c r="R180" i="8"/>
  <c r="P180" i="8"/>
  <c r="BI172" i="8"/>
  <c r="BH172" i="8"/>
  <c r="BG172" i="8"/>
  <c r="BF172" i="8"/>
  <c r="T172" i="8"/>
  <c r="R172" i="8"/>
  <c r="P172" i="8"/>
  <c r="BI166" i="8"/>
  <c r="BH166" i="8"/>
  <c r="BG166" i="8"/>
  <c r="BF166" i="8"/>
  <c r="T166" i="8"/>
  <c r="R166" i="8"/>
  <c r="P166" i="8"/>
  <c r="BI161" i="8"/>
  <c r="BH161" i="8"/>
  <c r="BG161" i="8"/>
  <c r="BF161" i="8"/>
  <c r="T161" i="8"/>
  <c r="R161" i="8"/>
  <c r="P161" i="8"/>
  <c r="BI157" i="8"/>
  <c r="BH157" i="8"/>
  <c r="BG157" i="8"/>
  <c r="BF157" i="8"/>
  <c r="T157" i="8"/>
  <c r="R157" i="8"/>
  <c r="P157" i="8"/>
  <c r="BI153" i="8"/>
  <c r="BH153" i="8"/>
  <c r="BG153" i="8"/>
  <c r="BF153" i="8"/>
  <c r="T153" i="8"/>
  <c r="R153" i="8"/>
  <c r="P153" i="8"/>
  <c r="BI150" i="8"/>
  <c r="BH150" i="8"/>
  <c r="BG150" i="8"/>
  <c r="BF150" i="8"/>
  <c r="T150" i="8"/>
  <c r="R150" i="8"/>
  <c r="P150" i="8"/>
  <c r="BI147" i="8"/>
  <c r="BH147" i="8"/>
  <c r="BG147" i="8"/>
  <c r="BF147" i="8"/>
  <c r="T147" i="8"/>
  <c r="R147" i="8"/>
  <c r="P147" i="8"/>
  <c r="BI137" i="8"/>
  <c r="BH137" i="8"/>
  <c r="BG137" i="8"/>
  <c r="BF137" i="8"/>
  <c r="T137" i="8"/>
  <c r="R137" i="8"/>
  <c r="P137" i="8"/>
  <c r="BI125" i="8"/>
  <c r="BH125" i="8"/>
  <c r="BG125" i="8"/>
  <c r="BF125" i="8"/>
  <c r="T125" i="8"/>
  <c r="R125" i="8"/>
  <c r="P125" i="8"/>
  <c r="BI118" i="8"/>
  <c r="BH118" i="8"/>
  <c r="BG118" i="8"/>
  <c r="BF118" i="8"/>
  <c r="T118" i="8"/>
  <c r="R118" i="8"/>
  <c r="P118" i="8"/>
  <c r="BI115" i="8"/>
  <c r="BH115" i="8"/>
  <c r="BG115" i="8"/>
  <c r="BF115" i="8"/>
  <c r="T115" i="8"/>
  <c r="R115" i="8"/>
  <c r="P115" i="8"/>
  <c r="BI99" i="8"/>
  <c r="BH99" i="8"/>
  <c r="BG99" i="8"/>
  <c r="BF99" i="8"/>
  <c r="T99" i="8"/>
  <c r="R99" i="8"/>
  <c r="P99" i="8"/>
  <c r="BI96" i="8"/>
  <c r="BH96" i="8"/>
  <c r="BG96" i="8"/>
  <c r="BF96" i="8"/>
  <c r="T96" i="8"/>
  <c r="R96" i="8"/>
  <c r="P96" i="8"/>
  <c r="J90" i="8"/>
  <c r="J89" i="8"/>
  <c r="F89" i="8"/>
  <c r="F87" i="8"/>
  <c r="E85" i="8"/>
  <c r="J55" i="8"/>
  <c r="J54" i="8"/>
  <c r="F54" i="8"/>
  <c r="F52" i="8"/>
  <c r="E50" i="8"/>
  <c r="J18" i="8"/>
  <c r="E18" i="8"/>
  <c r="F55" i="8" s="1"/>
  <c r="J17" i="8"/>
  <c r="J12" i="8"/>
  <c r="J87" i="8"/>
  <c r="E7" i="8"/>
  <c r="E48" i="8"/>
  <c r="J37" i="7"/>
  <c r="J36" i="7"/>
  <c r="AY60" i="1"/>
  <c r="J35" i="7"/>
  <c r="AX60" i="1" s="1"/>
  <c r="BI398" i="7"/>
  <c r="BH398" i="7"/>
  <c r="BG398" i="7"/>
  <c r="BF398" i="7"/>
  <c r="T398" i="7"/>
  <c r="R398" i="7"/>
  <c r="P398" i="7"/>
  <c r="BI395" i="7"/>
  <c r="BH395" i="7"/>
  <c r="BG395" i="7"/>
  <c r="BF395" i="7"/>
  <c r="T395" i="7"/>
  <c r="R395" i="7"/>
  <c r="P395" i="7"/>
  <c r="BI394" i="7"/>
  <c r="BH394" i="7"/>
  <c r="BG394" i="7"/>
  <c r="BF394" i="7"/>
  <c r="T394" i="7"/>
  <c r="R394" i="7"/>
  <c r="P394" i="7"/>
  <c r="BI391" i="7"/>
  <c r="BH391" i="7"/>
  <c r="BG391" i="7"/>
  <c r="BF391" i="7"/>
  <c r="T391" i="7"/>
  <c r="R391" i="7"/>
  <c r="P391" i="7"/>
  <c r="BI388" i="7"/>
  <c r="BH388" i="7"/>
  <c r="BG388" i="7"/>
  <c r="BF388" i="7"/>
  <c r="T388" i="7"/>
  <c r="R388" i="7"/>
  <c r="P388" i="7"/>
  <c r="BI385" i="7"/>
  <c r="BH385" i="7"/>
  <c r="BG385" i="7"/>
  <c r="BF385" i="7"/>
  <c r="T385" i="7"/>
  <c r="R385" i="7"/>
  <c r="P385" i="7"/>
  <c r="BI382" i="7"/>
  <c r="BH382" i="7"/>
  <c r="BG382" i="7"/>
  <c r="BF382" i="7"/>
  <c r="T382" i="7"/>
  <c r="R382" i="7"/>
  <c r="P382" i="7"/>
  <c r="BI380" i="7"/>
  <c r="BH380" i="7"/>
  <c r="BG380" i="7"/>
  <c r="BF380" i="7"/>
  <c r="T380" i="7"/>
  <c r="R380" i="7"/>
  <c r="P380" i="7"/>
  <c r="BI373" i="7"/>
  <c r="BH373" i="7"/>
  <c r="BG373" i="7"/>
  <c r="BF373" i="7"/>
  <c r="T373" i="7"/>
  <c r="R373" i="7"/>
  <c r="P373" i="7"/>
  <c r="BI371" i="7"/>
  <c r="BH371" i="7"/>
  <c r="BG371" i="7"/>
  <c r="BF371" i="7"/>
  <c r="T371" i="7"/>
  <c r="R371" i="7"/>
  <c r="P371" i="7"/>
  <c r="BI369" i="7"/>
  <c r="BH369" i="7"/>
  <c r="BG369" i="7"/>
  <c r="BF369" i="7"/>
  <c r="T369" i="7"/>
  <c r="R369" i="7"/>
  <c r="P369" i="7"/>
  <c r="BI367" i="7"/>
  <c r="BH367" i="7"/>
  <c r="BG367" i="7"/>
  <c r="BF367" i="7"/>
  <c r="T367" i="7"/>
  <c r="R367" i="7"/>
  <c r="P367" i="7"/>
  <c r="BI360" i="7"/>
  <c r="BH360" i="7"/>
  <c r="BG360" i="7"/>
  <c r="BF360" i="7"/>
  <c r="T360" i="7"/>
  <c r="R360" i="7"/>
  <c r="P360" i="7"/>
  <c r="BI358" i="7"/>
  <c r="BH358" i="7"/>
  <c r="BG358" i="7"/>
  <c r="BF358" i="7"/>
  <c r="T358" i="7"/>
  <c r="R358" i="7"/>
  <c r="P358" i="7"/>
  <c r="BI353" i="7"/>
  <c r="BH353" i="7"/>
  <c r="BG353" i="7"/>
  <c r="BF353" i="7"/>
  <c r="T353" i="7"/>
  <c r="R353" i="7"/>
  <c r="P353" i="7"/>
  <c r="BI351" i="7"/>
  <c r="BH351" i="7"/>
  <c r="BG351" i="7"/>
  <c r="BF351" i="7"/>
  <c r="T351" i="7"/>
  <c r="R351" i="7"/>
  <c r="P351" i="7"/>
  <c r="BI346" i="7"/>
  <c r="BH346" i="7"/>
  <c r="BG346" i="7"/>
  <c r="BF346" i="7"/>
  <c r="T346" i="7"/>
  <c r="R346" i="7"/>
  <c r="P346" i="7"/>
  <c r="BI344" i="7"/>
  <c r="BH344" i="7"/>
  <c r="BG344" i="7"/>
  <c r="BF344" i="7"/>
  <c r="T344" i="7"/>
  <c r="R344" i="7"/>
  <c r="P344" i="7"/>
  <c r="BI337" i="7"/>
  <c r="BH337" i="7"/>
  <c r="BG337" i="7"/>
  <c r="BF337" i="7"/>
  <c r="T337" i="7"/>
  <c r="R337" i="7"/>
  <c r="P337" i="7"/>
  <c r="BI335" i="7"/>
  <c r="BH335" i="7"/>
  <c r="BG335" i="7"/>
  <c r="BF335" i="7"/>
  <c r="T335" i="7"/>
  <c r="R335" i="7"/>
  <c r="P335" i="7"/>
  <c r="BI330" i="7"/>
  <c r="BH330" i="7"/>
  <c r="BG330" i="7"/>
  <c r="BF330" i="7"/>
  <c r="T330" i="7"/>
  <c r="R330" i="7"/>
  <c r="P330" i="7"/>
  <c r="BI327" i="7"/>
  <c r="BH327" i="7"/>
  <c r="BG327" i="7"/>
  <c r="BF327" i="7"/>
  <c r="T327" i="7"/>
  <c r="R327" i="7"/>
  <c r="P327" i="7"/>
  <c r="BI320" i="7"/>
  <c r="BH320" i="7"/>
  <c r="BG320" i="7"/>
  <c r="BF320" i="7"/>
  <c r="T320" i="7"/>
  <c r="R320" i="7"/>
  <c r="P320" i="7"/>
  <c r="BI317" i="7"/>
  <c r="BH317" i="7"/>
  <c r="BG317" i="7"/>
  <c r="BF317" i="7"/>
  <c r="T317" i="7"/>
  <c r="R317" i="7"/>
  <c r="P317" i="7"/>
  <c r="BI310" i="7"/>
  <c r="BH310" i="7"/>
  <c r="BG310" i="7"/>
  <c r="BF310" i="7"/>
  <c r="T310" i="7"/>
  <c r="R310" i="7"/>
  <c r="P310" i="7"/>
  <c r="BI308" i="7"/>
  <c r="BH308" i="7"/>
  <c r="BG308" i="7"/>
  <c r="BF308" i="7"/>
  <c r="T308" i="7"/>
  <c r="R308" i="7"/>
  <c r="P308" i="7"/>
  <c r="BI301" i="7"/>
  <c r="BH301" i="7"/>
  <c r="BG301" i="7"/>
  <c r="BF301" i="7"/>
  <c r="T301" i="7"/>
  <c r="R301" i="7"/>
  <c r="P301" i="7"/>
  <c r="BI297" i="7"/>
  <c r="BH297" i="7"/>
  <c r="BG297" i="7"/>
  <c r="BF297" i="7"/>
  <c r="T297" i="7"/>
  <c r="T296" i="7"/>
  <c r="R297" i="7"/>
  <c r="R296" i="7" s="1"/>
  <c r="P297" i="7"/>
  <c r="P296" i="7"/>
  <c r="BI294" i="7"/>
  <c r="BH294" i="7"/>
  <c r="BG294" i="7"/>
  <c r="BF294" i="7"/>
  <c r="T294" i="7"/>
  <c r="R294" i="7"/>
  <c r="P294" i="7"/>
  <c r="BI292" i="7"/>
  <c r="BH292" i="7"/>
  <c r="BG292" i="7"/>
  <c r="BF292" i="7"/>
  <c r="T292" i="7"/>
  <c r="R292" i="7"/>
  <c r="P292" i="7"/>
  <c r="BI290" i="7"/>
  <c r="BH290" i="7"/>
  <c r="BG290" i="7"/>
  <c r="BF290" i="7"/>
  <c r="T290" i="7"/>
  <c r="R290" i="7"/>
  <c r="P290" i="7"/>
  <c r="BI288" i="7"/>
  <c r="BH288" i="7"/>
  <c r="BG288" i="7"/>
  <c r="BF288" i="7"/>
  <c r="T288" i="7"/>
  <c r="R288" i="7"/>
  <c r="P288" i="7"/>
  <c r="BI285" i="7"/>
  <c r="BH285" i="7"/>
  <c r="BG285" i="7"/>
  <c r="BF285" i="7"/>
  <c r="T285" i="7"/>
  <c r="R285" i="7"/>
  <c r="P285" i="7"/>
  <c r="BI282" i="7"/>
  <c r="BH282" i="7"/>
  <c r="BG282" i="7"/>
  <c r="BF282" i="7"/>
  <c r="T282" i="7"/>
  <c r="R282" i="7"/>
  <c r="P282" i="7"/>
  <c r="BI274" i="7"/>
  <c r="BH274" i="7"/>
  <c r="BG274" i="7"/>
  <c r="BF274" i="7"/>
  <c r="T274" i="7"/>
  <c r="R274" i="7"/>
  <c r="P274" i="7"/>
  <c r="BI271" i="7"/>
  <c r="BH271" i="7"/>
  <c r="BG271" i="7"/>
  <c r="BF271" i="7"/>
  <c r="T271" i="7"/>
  <c r="R271" i="7"/>
  <c r="P271" i="7"/>
  <c r="BI268" i="7"/>
  <c r="BH268" i="7"/>
  <c r="BG268" i="7"/>
  <c r="BF268" i="7"/>
  <c r="T268" i="7"/>
  <c r="R268" i="7"/>
  <c r="P268" i="7"/>
  <c r="BI265" i="7"/>
  <c r="BH265" i="7"/>
  <c r="BG265" i="7"/>
  <c r="BF265" i="7"/>
  <c r="T265" i="7"/>
  <c r="R265" i="7"/>
  <c r="P265" i="7"/>
  <c r="BI262" i="7"/>
  <c r="BH262" i="7"/>
  <c r="BG262" i="7"/>
  <c r="BF262" i="7"/>
  <c r="T262" i="7"/>
  <c r="R262" i="7"/>
  <c r="P262" i="7"/>
  <c r="BI259" i="7"/>
  <c r="BH259" i="7"/>
  <c r="BG259" i="7"/>
  <c r="BF259" i="7"/>
  <c r="T259" i="7"/>
  <c r="R259" i="7"/>
  <c r="P259" i="7"/>
  <c r="BI256" i="7"/>
  <c r="BH256" i="7"/>
  <c r="BG256" i="7"/>
  <c r="BF256" i="7"/>
  <c r="T256" i="7"/>
  <c r="R256" i="7"/>
  <c r="P256" i="7"/>
  <c r="BI253" i="7"/>
  <c r="BH253" i="7"/>
  <c r="BG253" i="7"/>
  <c r="BF253" i="7"/>
  <c r="T253" i="7"/>
  <c r="R253" i="7"/>
  <c r="P253" i="7"/>
  <c r="BI250" i="7"/>
  <c r="BH250" i="7"/>
  <c r="BG250" i="7"/>
  <c r="BF250" i="7"/>
  <c r="T250" i="7"/>
  <c r="R250" i="7"/>
  <c r="P250" i="7"/>
  <c r="BI248" i="7"/>
  <c r="BH248" i="7"/>
  <c r="BG248" i="7"/>
  <c r="BF248" i="7"/>
  <c r="T248" i="7"/>
  <c r="R248" i="7"/>
  <c r="P248" i="7"/>
  <c r="BI246" i="7"/>
  <c r="BH246" i="7"/>
  <c r="BG246" i="7"/>
  <c r="BF246" i="7"/>
  <c r="T246" i="7"/>
  <c r="R246" i="7"/>
  <c r="P246" i="7"/>
  <c r="BI244" i="7"/>
  <c r="BH244" i="7"/>
  <c r="BG244" i="7"/>
  <c r="BF244" i="7"/>
  <c r="T244" i="7"/>
  <c r="R244" i="7"/>
  <c r="P244" i="7"/>
  <c r="BI240" i="7"/>
  <c r="BH240" i="7"/>
  <c r="BG240" i="7"/>
  <c r="BF240" i="7"/>
  <c r="T240" i="7"/>
  <c r="R240" i="7"/>
  <c r="P240" i="7"/>
  <c r="BI239" i="7"/>
  <c r="BH239" i="7"/>
  <c r="BG239" i="7"/>
  <c r="BF239" i="7"/>
  <c r="T239" i="7"/>
  <c r="R239" i="7"/>
  <c r="P239" i="7"/>
  <c r="BI235" i="7"/>
  <c r="BH235" i="7"/>
  <c r="BG235" i="7"/>
  <c r="BF235" i="7"/>
  <c r="T235" i="7"/>
  <c r="R235" i="7"/>
  <c r="P235" i="7"/>
  <c r="BI229" i="7"/>
  <c r="BH229" i="7"/>
  <c r="BG229" i="7"/>
  <c r="BF229" i="7"/>
  <c r="T229" i="7"/>
  <c r="T228" i="7" s="1"/>
  <c r="R229" i="7"/>
  <c r="R228" i="7"/>
  <c r="P229" i="7"/>
  <c r="P228" i="7"/>
  <c r="BI225" i="7"/>
  <c r="BH225" i="7"/>
  <c r="BG225" i="7"/>
  <c r="BF225" i="7"/>
  <c r="T225" i="7"/>
  <c r="R225" i="7"/>
  <c r="P225" i="7"/>
  <c r="BI216" i="7"/>
  <c r="BH216" i="7"/>
  <c r="BG216" i="7"/>
  <c r="BF216" i="7"/>
  <c r="T216" i="7"/>
  <c r="R216" i="7"/>
  <c r="P216" i="7"/>
  <c r="BI207" i="7"/>
  <c r="BH207" i="7"/>
  <c r="BG207" i="7"/>
  <c r="BF207" i="7"/>
  <c r="T207" i="7"/>
  <c r="R207" i="7"/>
  <c r="P207" i="7"/>
  <c r="BI202" i="7"/>
  <c r="BH202" i="7"/>
  <c r="BG202" i="7"/>
  <c r="BF202" i="7"/>
  <c r="T202" i="7"/>
  <c r="R202" i="7"/>
  <c r="P202" i="7"/>
  <c r="BI191" i="7"/>
  <c r="BH191" i="7"/>
  <c r="BG191" i="7"/>
  <c r="BF191" i="7"/>
  <c r="T191" i="7"/>
  <c r="R191" i="7"/>
  <c r="P191" i="7"/>
  <c r="BI187" i="7"/>
  <c r="BH187" i="7"/>
  <c r="BG187" i="7"/>
  <c r="BF187" i="7"/>
  <c r="T187" i="7"/>
  <c r="R187" i="7"/>
  <c r="P187" i="7"/>
  <c r="BI184" i="7"/>
  <c r="BH184" i="7"/>
  <c r="BG184" i="7"/>
  <c r="BF184" i="7"/>
  <c r="T184" i="7"/>
  <c r="R184" i="7"/>
  <c r="P184" i="7"/>
  <c r="BI181" i="7"/>
  <c r="BH181" i="7"/>
  <c r="BG181" i="7"/>
  <c r="BF181" i="7"/>
  <c r="T181" i="7"/>
  <c r="R181" i="7"/>
  <c r="P181" i="7"/>
  <c r="BI176" i="7"/>
  <c r="BH176" i="7"/>
  <c r="BG176" i="7"/>
  <c r="BF176" i="7"/>
  <c r="T176" i="7"/>
  <c r="R176" i="7"/>
  <c r="P176" i="7"/>
  <c r="BI171" i="7"/>
  <c r="BH171" i="7"/>
  <c r="BG171" i="7"/>
  <c r="BF171" i="7"/>
  <c r="T171" i="7"/>
  <c r="R171" i="7"/>
  <c r="P171" i="7"/>
  <c r="BI166" i="7"/>
  <c r="BH166" i="7"/>
  <c r="BG166" i="7"/>
  <c r="BF166" i="7"/>
  <c r="T166" i="7"/>
  <c r="R166" i="7"/>
  <c r="P166" i="7"/>
  <c r="BI161" i="7"/>
  <c r="BH161" i="7"/>
  <c r="BG161" i="7"/>
  <c r="BF161" i="7"/>
  <c r="T161" i="7"/>
  <c r="R161" i="7"/>
  <c r="P161" i="7"/>
  <c r="BI159" i="7"/>
  <c r="BH159" i="7"/>
  <c r="BG159" i="7"/>
  <c r="BF159" i="7"/>
  <c r="T159" i="7"/>
  <c r="R159" i="7"/>
  <c r="P159" i="7"/>
  <c r="BI156" i="7"/>
  <c r="BH156" i="7"/>
  <c r="BG156" i="7"/>
  <c r="BF156" i="7"/>
  <c r="T156" i="7"/>
  <c r="R156" i="7"/>
  <c r="P156" i="7"/>
  <c r="BI153" i="7"/>
  <c r="BH153" i="7"/>
  <c r="BG153" i="7"/>
  <c r="BF153" i="7"/>
  <c r="T153" i="7"/>
  <c r="R153" i="7"/>
  <c r="P153" i="7"/>
  <c r="BI150" i="7"/>
  <c r="BH150" i="7"/>
  <c r="BG150" i="7"/>
  <c r="BF150" i="7"/>
  <c r="T150" i="7"/>
  <c r="R150" i="7"/>
  <c r="P150" i="7"/>
  <c r="BI148" i="7"/>
  <c r="BH148" i="7"/>
  <c r="BG148" i="7"/>
  <c r="BF148" i="7"/>
  <c r="T148" i="7"/>
  <c r="R148" i="7"/>
  <c r="P148" i="7"/>
  <c r="BI145" i="7"/>
  <c r="BH145" i="7"/>
  <c r="BG145" i="7"/>
  <c r="BF145" i="7"/>
  <c r="T145" i="7"/>
  <c r="R145" i="7"/>
  <c r="P145" i="7"/>
  <c r="BI143" i="7"/>
  <c r="BH143" i="7"/>
  <c r="BG143" i="7"/>
  <c r="BF143" i="7"/>
  <c r="T143" i="7"/>
  <c r="R143" i="7"/>
  <c r="P143" i="7"/>
  <c r="BI138" i="7"/>
  <c r="BH138" i="7"/>
  <c r="BG138" i="7"/>
  <c r="BF138" i="7"/>
  <c r="T138" i="7"/>
  <c r="R138" i="7"/>
  <c r="P138" i="7"/>
  <c r="BI134" i="7"/>
  <c r="BH134" i="7"/>
  <c r="BG134" i="7"/>
  <c r="BF134" i="7"/>
  <c r="T134" i="7"/>
  <c r="R134" i="7"/>
  <c r="P134" i="7"/>
  <c r="BI131" i="7"/>
  <c r="BH131" i="7"/>
  <c r="BG131" i="7"/>
  <c r="BF131" i="7"/>
  <c r="T131" i="7"/>
  <c r="R131" i="7"/>
  <c r="P131" i="7"/>
  <c r="BI127" i="7"/>
  <c r="BH127" i="7"/>
  <c r="BG127" i="7"/>
  <c r="BF127" i="7"/>
  <c r="T127" i="7"/>
  <c r="R127" i="7"/>
  <c r="P127" i="7"/>
  <c r="BI123" i="7"/>
  <c r="BH123" i="7"/>
  <c r="BG123" i="7"/>
  <c r="BF123" i="7"/>
  <c r="T123" i="7"/>
  <c r="R123" i="7"/>
  <c r="P123" i="7"/>
  <c r="BI120" i="7"/>
  <c r="BH120" i="7"/>
  <c r="BG120" i="7"/>
  <c r="BF120" i="7"/>
  <c r="T120" i="7"/>
  <c r="R120" i="7"/>
  <c r="P120" i="7"/>
  <c r="BI117" i="7"/>
  <c r="BH117" i="7"/>
  <c r="BG117" i="7"/>
  <c r="BF117" i="7"/>
  <c r="T117" i="7"/>
  <c r="R117" i="7"/>
  <c r="P117" i="7"/>
  <c r="BI114" i="7"/>
  <c r="BH114" i="7"/>
  <c r="BG114" i="7"/>
  <c r="BF114" i="7"/>
  <c r="T114" i="7"/>
  <c r="R114" i="7"/>
  <c r="P114" i="7"/>
  <c r="BI111" i="7"/>
  <c r="BH111" i="7"/>
  <c r="BG111" i="7"/>
  <c r="BF111" i="7"/>
  <c r="T111" i="7"/>
  <c r="R111" i="7"/>
  <c r="P111" i="7"/>
  <c r="BI108" i="7"/>
  <c r="BH108" i="7"/>
  <c r="BG108" i="7"/>
  <c r="BF108" i="7"/>
  <c r="T108" i="7"/>
  <c r="R108" i="7"/>
  <c r="P108" i="7"/>
  <c r="BI105" i="7"/>
  <c r="BH105" i="7"/>
  <c r="BG105" i="7"/>
  <c r="BF105" i="7"/>
  <c r="T105" i="7"/>
  <c r="R105" i="7"/>
  <c r="P105" i="7"/>
  <c r="BI102" i="7"/>
  <c r="BH102" i="7"/>
  <c r="BG102" i="7"/>
  <c r="BF102" i="7"/>
  <c r="T102" i="7"/>
  <c r="R102" i="7"/>
  <c r="P102" i="7"/>
  <c r="BI99" i="7"/>
  <c r="BH99" i="7"/>
  <c r="BG99" i="7"/>
  <c r="BF99" i="7"/>
  <c r="T99" i="7"/>
  <c r="R99" i="7"/>
  <c r="P99" i="7"/>
  <c r="BI96" i="7"/>
  <c r="BH96" i="7"/>
  <c r="BG96" i="7"/>
  <c r="BF96" i="7"/>
  <c r="T96" i="7"/>
  <c r="R96" i="7"/>
  <c r="P96" i="7"/>
  <c r="BI93" i="7"/>
  <c r="BH93" i="7"/>
  <c r="BG93" i="7"/>
  <c r="BF93" i="7"/>
  <c r="T93" i="7"/>
  <c r="R93" i="7"/>
  <c r="P93" i="7"/>
  <c r="J87" i="7"/>
  <c r="J86" i="7"/>
  <c r="F86" i="7"/>
  <c r="F84" i="7"/>
  <c r="E82" i="7"/>
  <c r="J55" i="7"/>
  <c r="J54" i="7"/>
  <c r="F54" i="7"/>
  <c r="F52" i="7"/>
  <c r="E50" i="7"/>
  <c r="J18" i="7"/>
  <c r="E18" i="7"/>
  <c r="F87" i="7"/>
  <c r="J17" i="7"/>
  <c r="J12" i="7"/>
  <c r="J52" i="7"/>
  <c r="E7" i="7"/>
  <c r="E80" i="7"/>
  <c r="J37" i="6"/>
  <c r="J36" i="6"/>
  <c r="AY59" i="1"/>
  <c r="J35" i="6"/>
  <c r="AX59" i="1"/>
  <c r="BI338" i="6"/>
  <c r="BH338" i="6"/>
  <c r="BG338" i="6"/>
  <c r="BF338" i="6"/>
  <c r="T338" i="6"/>
  <c r="R338" i="6"/>
  <c r="P338" i="6"/>
  <c r="BI335" i="6"/>
  <c r="BH335" i="6"/>
  <c r="BG335" i="6"/>
  <c r="BF335" i="6"/>
  <c r="T335" i="6"/>
  <c r="R335" i="6"/>
  <c r="P335" i="6"/>
  <c r="BI331" i="6"/>
  <c r="BH331" i="6"/>
  <c r="BG331" i="6"/>
  <c r="BF331" i="6"/>
  <c r="T331" i="6"/>
  <c r="R331" i="6"/>
  <c r="P331" i="6"/>
  <c r="BI328" i="6"/>
  <c r="BH328" i="6"/>
  <c r="BG328" i="6"/>
  <c r="BF328" i="6"/>
  <c r="T328" i="6"/>
  <c r="R328" i="6"/>
  <c r="P328" i="6"/>
  <c r="BI325" i="6"/>
  <c r="BH325" i="6"/>
  <c r="BG325" i="6"/>
  <c r="BF325" i="6"/>
  <c r="T325" i="6"/>
  <c r="R325" i="6"/>
  <c r="P325" i="6"/>
  <c r="BI322" i="6"/>
  <c r="BH322" i="6"/>
  <c r="BG322" i="6"/>
  <c r="BF322" i="6"/>
  <c r="T322" i="6"/>
  <c r="R322" i="6"/>
  <c r="P322" i="6"/>
  <c r="BI319" i="6"/>
  <c r="BH319" i="6"/>
  <c r="BG319" i="6"/>
  <c r="BF319" i="6"/>
  <c r="T319" i="6"/>
  <c r="R319" i="6"/>
  <c r="P319" i="6"/>
  <c r="BI316" i="6"/>
  <c r="BH316" i="6"/>
  <c r="BG316" i="6"/>
  <c r="BF316" i="6"/>
  <c r="T316" i="6"/>
  <c r="R316" i="6"/>
  <c r="P316" i="6"/>
  <c r="BI313" i="6"/>
  <c r="BH313" i="6"/>
  <c r="BG313" i="6"/>
  <c r="BF313" i="6"/>
  <c r="T313" i="6"/>
  <c r="R313" i="6"/>
  <c r="P313" i="6"/>
  <c r="BI310" i="6"/>
  <c r="BH310" i="6"/>
  <c r="BG310" i="6"/>
  <c r="BF310" i="6"/>
  <c r="T310" i="6"/>
  <c r="R310" i="6"/>
  <c r="P310" i="6"/>
  <c r="BI307" i="6"/>
  <c r="BH307" i="6"/>
  <c r="BG307" i="6"/>
  <c r="BF307" i="6"/>
  <c r="T307" i="6"/>
  <c r="R307" i="6"/>
  <c r="P307" i="6"/>
  <c r="BI304" i="6"/>
  <c r="BH304" i="6"/>
  <c r="BG304" i="6"/>
  <c r="BF304" i="6"/>
  <c r="T304" i="6"/>
  <c r="R304" i="6"/>
  <c r="P304" i="6"/>
  <c r="BI301" i="6"/>
  <c r="BH301" i="6"/>
  <c r="BG301" i="6"/>
  <c r="BF301" i="6"/>
  <c r="T301" i="6"/>
  <c r="R301" i="6"/>
  <c r="P301" i="6"/>
  <c r="BI298" i="6"/>
  <c r="BH298" i="6"/>
  <c r="BG298" i="6"/>
  <c r="BF298" i="6"/>
  <c r="T298" i="6"/>
  <c r="R298" i="6"/>
  <c r="P298" i="6"/>
  <c r="BI295" i="6"/>
  <c r="BH295" i="6"/>
  <c r="BG295" i="6"/>
  <c r="BF295" i="6"/>
  <c r="T295" i="6"/>
  <c r="R295" i="6"/>
  <c r="P295" i="6"/>
  <c r="BI292" i="6"/>
  <c r="BH292" i="6"/>
  <c r="BG292" i="6"/>
  <c r="BF292" i="6"/>
  <c r="T292" i="6"/>
  <c r="R292" i="6"/>
  <c r="P292" i="6"/>
  <c r="BI289" i="6"/>
  <c r="BH289" i="6"/>
  <c r="BG289" i="6"/>
  <c r="BF289" i="6"/>
  <c r="T289" i="6"/>
  <c r="R289" i="6"/>
  <c r="P289" i="6"/>
  <c r="BI286" i="6"/>
  <c r="BH286" i="6"/>
  <c r="BG286" i="6"/>
  <c r="BF286" i="6"/>
  <c r="T286" i="6"/>
  <c r="R286" i="6"/>
  <c r="P286" i="6"/>
  <c r="BI283" i="6"/>
  <c r="BH283" i="6"/>
  <c r="BG283" i="6"/>
  <c r="BF283" i="6"/>
  <c r="T283" i="6"/>
  <c r="R283" i="6"/>
  <c r="P283" i="6"/>
  <c r="BI280" i="6"/>
  <c r="BH280" i="6"/>
  <c r="BG280" i="6"/>
  <c r="BF280" i="6"/>
  <c r="T280" i="6"/>
  <c r="R280" i="6"/>
  <c r="P280" i="6"/>
  <c r="BI277" i="6"/>
  <c r="BH277" i="6"/>
  <c r="BG277" i="6"/>
  <c r="BF277" i="6"/>
  <c r="T277" i="6"/>
  <c r="R277" i="6"/>
  <c r="P277" i="6"/>
  <c r="BI273" i="6"/>
  <c r="BH273" i="6"/>
  <c r="BG273" i="6"/>
  <c r="BF273" i="6"/>
  <c r="T273" i="6"/>
  <c r="T272" i="6"/>
  <c r="R273" i="6"/>
  <c r="R272" i="6"/>
  <c r="P273" i="6"/>
  <c r="P272" i="6"/>
  <c r="BI269" i="6"/>
  <c r="BH269" i="6"/>
  <c r="BG269" i="6"/>
  <c r="BF269" i="6"/>
  <c r="T269" i="6"/>
  <c r="R269" i="6"/>
  <c r="P269" i="6"/>
  <c r="BI266" i="6"/>
  <c r="BH266" i="6"/>
  <c r="BG266" i="6"/>
  <c r="BF266" i="6"/>
  <c r="T266" i="6"/>
  <c r="R266" i="6"/>
  <c r="P266" i="6"/>
  <c r="BI263" i="6"/>
  <c r="BH263" i="6"/>
  <c r="BG263" i="6"/>
  <c r="BF263" i="6"/>
  <c r="T263" i="6"/>
  <c r="R263" i="6"/>
  <c r="P263" i="6"/>
  <c r="BI260" i="6"/>
  <c r="BH260" i="6"/>
  <c r="BG260" i="6"/>
  <c r="BF260" i="6"/>
  <c r="T260" i="6"/>
  <c r="R260" i="6"/>
  <c r="P260" i="6"/>
  <c r="BI256" i="6"/>
  <c r="BH256" i="6"/>
  <c r="BG256" i="6"/>
  <c r="BF256" i="6"/>
  <c r="T256" i="6"/>
  <c r="T255" i="6" s="1"/>
  <c r="R256" i="6"/>
  <c r="R255" i="6"/>
  <c r="P256" i="6"/>
  <c r="P255" i="6"/>
  <c r="BI253" i="6"/>
  <c r="BH253" i="6"/>
  <c r="BG253" i="6"/>
  <c r="BF253" i="6"/>
  <c r="T253" i="6"/>
  <c r="R253" i="6"/>
  <c r="P253" i="6"/>
  <c r="BI249" i="6"/>
  <c r="BH249" i="6"/>
  <c r="BG249" i="6"/>
  <c r="BF249" i="6"/>
  <c r="T249" i="6"/>
  <c r="R249" i="6"/>
  <c r="P249" i="6"/>
  <c r="BI245" i="6"/>
  <c r="BH245" i="6"/>
  <c r="BG245" i="6"/>
  <c r="BF245" i="6"/>
  <c r="T245" i="6"/>
  <c r="R245" i="6"/>
  <c r="P245" i="6"/>
  <c r="BI241" i="6"/>
  <c r="BH241" i="6"/>
  <c r="BG241" i="6"/>
  <c r="BF241" i="6"/>
  <c r="T241" i="6"/>
  <c r="T240" i="6"/>
  <c r="R241" i="6"/>
  <c r="R240" i="6"/>
  <c r="P241" i="6"/>
  <c r="P240" i="6"/>
  <c r="BI237" i="6"/>
  <c r="BH237" i="6"/>
  <c r="BG237" i="6"/>
  <c r="BF237" i="6"/>
  <c r="T237" i="6"/>
  <c r="R237" i="6"/>
  <c r="P237" i="6"/>
  <c r="BI234" i="6"/>
  <c r="BH234" i="6"/>
  <c r="BG234" i="6"/>
  <c r="BF234" i="6"/>
  <c r="T234" i="6"/>
  <c r="R234" i="6"/>
  <c r="P234" i="6"/>
  <c r="BI231" i="6"/>
  <c r="BH231" i="6"/>
  <c r="BG231" i="6"/>
  <c r="BF231" i="6"/>
  <c r="T231" i="6"/>
  <c r="R231" i="6"/>
  <c r="P231" i="6"/>
  <c r="BI229" i="6"/>
  <c r="BH229" i="6"/>
  <c r="BG229" i="6"/>
  <c r="BF229" i="6"/>
  <c r="T229" i="6"/>
  <c r="R229" i="6"/>
  <c r="P229" i="6"/>
  <c r="BI225" i="6"/>
  <c r="BH225" i="6"/>
  <c r="BG225" i="6"/>
  <c r="BF225" i="6"/>
  <c r="T225" i="6"/>
  <c r="R225" i="6"/>
  <c r="P225" i="6"/>
  <c r="BI222" i="6"/>
  <c r="BH222" i="6"/>
  <c r="BG222" i="6"/>
  <c r="BF222" i="6"/>
  <c r="T222" i="6"/>
  <c r="R222" i="6"/>
  <c r="P222" i="6"/>
  <c r="BI219" i="6"/>
  <c r="BH219" i="6"/>
  <c r="BG219" i="6"/>
  <c r="BF219" i="6"/>
  <c r="T219" i="6"/>
  <c r="R219" i="6"/>
  <c r="P219" i="6"/>
  <c r="BI216" i="6"/>
  <c r="BH216" i="6"/>
  <c r="BG216" i="6"/>
  <c r="BF216" i="6"/>
  <c r="T216" i="6"/>
  <c r="R216" i="6"/>
  <c r="P216" i="6"/>
  <c r="BI213" i="6"/>
  <c r="BH213" i="6"/>
  <c r="BG213" i="6"/>
  <c r="BF213" i="6"/>
  <c r="T213" i="6"/>
  <c r="R213" i="6"/>
  <c r="P213" i="6"/>
  <c r="BI210" i="6"/>
  <c r="BH210" i="6"/>
  <c r="BG210" i="6"/>
  <c r="BF210" i="6"/>
  <c r="T210" i="6"/>
  <c r="R210" i="6"/>
  <c r="P210" i="6"/>
  <c r="BI207" i="6"/>
  <c r="BH207" i="6"/>
  <c r="BG207" i="6"/>
  <c r="BF207" i="6"/>
  <c r="T207" i="6"/>
  <c r="R207" i="6"/>
  <c r="P207" i="6"/>
  <c r="BI204" i="6"/>
  <c r="BH204" i="6"/>
  <c r="BG204" i="6"/>
  <c r="BF204" i="6"/>
  <c r="T204" i="6"/>
  <c r="R204" i="6"/>
  <c r="P204" i="6"/>
  <c r="BI201" i="6"/>
  <c r="BH201" i="6"/>
  <c r="BG201" i="6"/>
  <c r="BF201" i="6"/>
  <c r="T201" i="6"/>
  <c r="R201" i="6"/>
  <c r="P201" i="6"/>
  <c r="BI198" i="6"/>
  <c r="BH198" i="6"/>
  <c r="BG198" i="6"/>
  <c r="BF198" i="6"/>
  <c r="T198" i="6"/>
  <c r="R198" i="6"/>
  <c r="P198" i="6"/>
  <c r="BI195" i="6"/>
  <c r="BH195" i="6"/>
  <c r="BG195" i="6"/>
  <c r="BF195" i="6"/>
  <c r="T195" i="6"/>
  <c r="R195" i="6"/>
  <c r="P195" i="6"/>
  <c r="BI188" i="6"/>
  <c r="BH188" i="6"/>
  <c r="BG188" i="6"/>
  <c r="BF188" i="6"/>
  <c r="T188" i="6"/>
  <c r="R188" i="6"/>
  <c r="P188" i="6"/>
  <c r="BI183" i="6"/>
  <c r="BH183" i="6"/>
  <c r="BG183" i="6"/>
  <c r="BF183" i="6"/>
  <c r="T183" i="6"/>
  <c r="R183" i="6"/>
  <c r="P183" i="6"/>
  <c r="BI180" i="6"/>
  <c r="BH180" i="6"/>
  <c r="BG180" i="6"/>
  <c r="BF180" i="6"/>
  <c r="T180" i="6"/>
  <c r="R180" i="6"/>
  <c r="P180" i="6"/>
  <c r="BI177" i="6"/>
  <c r="BH177" i="6"/>
  <c r="BG177" i="6"/>
  <c r="BF177" i="6"/>
  <c r="T177" i="6"/>
  <c r="R177" i="6"/>
  <c r="P177" i="6"/>
  <c r="BI174" i="6"/>
  <c r="BH174" i="6"/>
  <c r="BG174" i="6"/>
  <c r="BF174" i="6"/>
  <c r="T174" i="6"/>
  <c r="R174" i="6"/>
  <c r="P174" i="6"/>
  <c r="BI172" i="6"/>
  <c r="BH172" i="6"/>
  <c r="BG172" i="6"/>
  <c r="BF172" i="6"/>
  <c r="T172" i="6"/>
  <c r="R172" i="6"/>
  <c r="P172" i="6"/>
  <c r="BI169" i="6"/>
  <c r="BH169" i="6"/>
  <c r="BG169" i="6"/>
  <c r="BF169" i="6"/>
  <c r="T169" i="6"/>
  <c r="R169" i="6"/>
  <c r="P169" i="6"/>
  <c r="BI163" i="6"/>
  <c r="BH163" i="6"/>
  <c r="BG163" i="6"/>
  <c r="BF163" i="6"/>
  <c r="T163" i="6"/>
  <c r="R163" i="6"/>
  <c r="P163" i="6"/>
  <c r="BI158" i="6"/>
  <c r="BH158" i="6"/>
  <c r="BG158" i="6"/>
  <c r="BF158" i="6"/>
  <c r="T158" i="6"/>
  <c r="R158" i="6"/>
  <c r="P158" i="6"/>
  <c r="BI155" i="6"/>
  <c r="BH155" i="6"/>
  <c r="BG155" i="6"/>
  <c r="BF155" i="6"/>
  <c r="T155" i="6"/>
  <c r="R155" i="6"/>
  <c r="P155" i="6"/>
  <c r="BI152" i="6"/>
  <c r="BH152" i="6"/>
  <c r="BG152" i="6"/>
  <c r="BF152" i="6"/>
  <c r="T152" i="6"/>
  <c r="R152" i="6"/>
  <c r="P152" i="6"/>
  <c r="BI149" i="6"/>
  <c r="BH149" i="6"/>
  <c r="BG149" i="6"/>
  <c r="BF149" i="6"/>
  <c r="T149" i="6"/>
  <c r="R149" i="6"/>
  <c r="P149" i="6"/>
  <c r="BI146" i="6"/>
  <c r="BH146" i="6"/>
  <c r="BG146" i="6"/>
  <c r="BF146" i="6"/>
  <c r="T146" i="6"/>
  <c r="R146" i="6"/>
  <c r="P146" i="6"/>
  <c r="BI141" i="6"/>
  <c r="BH141" i="6"/>
  <c r="BG141" i="6"/>
  <c r="BF141" i="6"/>
  <c r="T141" i="6"/>
  <c r="R141" i="6"/>
  <c r="P141" i="6"/>
  <c r="BI138" i="6"/>
  <c r="BH138" i="6"/>
  <c r="BG138" i="6"/>
  <c r="BF138" i="6"/>
  <c r="T138" i="6"/>
  <c r="R138" i="6"/>
  <c r="P138" i="6"/>
  <c r="BI136" i="6"/>
  <c r="BH136" i="6"/>
  <c r="BG136" i="6"/>
  <c r="BF136" i="6"/>
  <c r="T136" i="6"/>
  <c r="R136" i="6"/>
  <c r="P136" i="6"/>
  <c r="BI134" i="6"/>
  <c r="BH134" i="6"/>
  <c r="BG134" i="6"/>
  <c r="BF134" i="6"/>
  <c r="T134" i="6"/>
  <c r="R134" i="6"/>
  <c r="P134" i="6"/>
  <c r="BI131" i="6"/>
  <c r="BH131" i="6"/>
  <c r="BG131" i="6"/>
  <c r="BF131" i="6"/>
  <c r="T131" i="6"/>
  <c r="R131" i="6"/>
  <c r="P131" i="6"/>
  <c r="BI127" i="6"/>
  <c r="BH127" i="6"/>
  <c r="BG127" i="6"/>
  <c r="BF127" i="6"/>
  <c r="T127" i="6"/>
  <c r="R127" i="6"/>
  <c r="P127" i="6"/>
  <c r="BI124" i="6"/>
  <c r="BH124" i="6"/>
  <c r="BG124" i="6"/>
  <c r="BF124" i="6"/>
  <c r="T124" i="6"/>
  <c r="R124" i="6"/>
  <c r="P124" i="6"/>
  <c r="BI118" i="6"/>
  <c r="BH118" i="6"/>
  <c r="BG118" i="6"/>
  <c r="BF118" i="6"/>
  <c r="T118" i="6"/>
  <c r="R118" i="6"/>
  <c r="P118" i="6"/>
  <c r="BI115" i="6"/>
  <c r="BH115" i="6"/>
  <c r="BG115" i="6"/>
  <c r="BF115" i="6"/>
  <c r="T115" i="6"/>
  <c r="R115" i="6"/>
  <c r="P115" i="6"/>
  <c r="BI112" i="6"/>
  <c r="BH112" i="6"/>
  <c r="BG112" i="6"/>
  <c r="BF112" i="6"/>
  <c r="T112" i="6"/>
  <c r="R112" i="6"/>
  <c r="P112" i="6"/>
  <c r="BI108" i="6"/>
  <c r="BH108" i="6"/>
  <c r="BG108" i="6"/>
  <c r="BF108" i="6"/>
  <c r="T108" i="6"/>
  <c r="R108" i="6"/>
  <c r="P108" i="6"/>
  <c r="BI105" i="6"/>
  <c r="BH105" i="6"/>
  <c r="BG105" i="6"/>
  <c r="BF105" i="6"/>
  <c r="T105" i="6"/>
  <c r="R105" i="6"/>
  <c r="P105" i="6"/>
  <c r="BI102" i="6"/>
  <c r="BH102" i="6"/>
  <c r="BG102" i="6"/>
  <c r="BF102" i="6"/>
  <c r="T102" i="6"/>
  <c r="R102" i="6"/>
  <c r="P102" i="6"/>
  <c r="BI99" i="6"/>
  <c r="BH99" i="6"/>
  <c r="BG99" i="6"/>
  <c r="BF99" i="6"/>
  <c r="T99" i="6"/>
  <c r="R99" i="6"/>
  <c r="P99" i="6"/>
  <c r="BI96" i="6"/>
  <c r="BH96" i="6"/>
  <c r="BG96" i="6"/>
  <c r="BF96" i="6"/>
  <c r="T96" i="6"/>
  <c r="R96" i="6"/>
  <c r="P96" i="6"/>
  <c r="J90" i="6"/>
  <c r="J89" i="6"/>
  <c r="F89" i="6"/>
  <c r="F87" i="6"/>
  <c r="E85" i="6"/>
  <c r="J55" i="6"/>
  <c r="J54" i="6"/>
  <c r="F54" i="6"/>
  <c r="F52" i="6"/>
  <c r="E50" i="6"/>
  <c r="J18" i="6"/>
  <c r="E18" i="6"/>
  <c r="F90" i="6" s="1"/>
  <c r="J17" i="6"/>
  <c r="J12" i="6"/>
  <c r="J87" i="6" s="1"/>
  <c r="E7" i="6"/>
  <c r="E83" i="6"/>
  <c r="J37" i="5"/>
  <c r="J36" i="5"/>
  <c r="AY58" i="1" s="1"/>
  <c r="J35" i="5"/>
  <c r="AX58" i="1"/>
  <c r="BI200" i="5"/>
  <c r="BH200" i="5"/>
  <c r="BG200" i="5"/>
  <c r="BF200" i="5"/>
  <c r="T200" i="5"/>
  <c r="R200" i="5"/>
  <c r="P200" i="5"/>
  <c r="BI199" i="5"/>
  <c r="BH199" i="5"/>
  <c r="BG199" i="5"/>
  <c r="BF199" i="5"/>
  <c r="T199" i="5"/>
  <c r="R199" i="5"/>
  <c r="P199" i="5"/>
  <c r="BI196" i="5"/>
  <c r="BH196" i="5"/>
  <c r="BG196" i="5"/>
  <c r="BF196" i="5"/>
  <c r="T196" i="5"/>
  <c r="R196" i="5"/>
  <c r="P196" i="5"/>
  <c r="BI192" i="5"/>
  <c r="BH192" i="5"/>
  <c r="BG192" i="5"/>
  <c r="BF192" i="5"/>
  <c r="T192" i="5"/>
  <c r="T191" i="5"/>
  <c r="R192" i="5"/>
  <c r="R191" i="5"/>
  <c r="P192" i="5"/>
  <c r="P191" i="5"/>
  <c r="BI189" i="5"/>
  <c r="BH189" i="5"/>
  <c r="BG189" i="5"/>
  <c r="BF189" i="5"/>
  <c r="T189" i="5"/>
  <c r="R189" i="5"/>
  <c r="P189" i="5"/>
  <c r="BI187" i="5"/>
  <c r="BH187" i="5"/>
  <c r="BG187" i="5"/>
  <c r="BF187" i="5"/>
  <c r="T187" i="5"/>
  <c r="R187" i="5"/>
  <c r="P187" i="5"/>
  <c r="BI184" i="5"/>
  <c r="BH184" i="5"/>
  <c r="BG184" i="5"/>
  <c r="BF184" i="5"/>
  <c r="T184" i="5"/>
  <c r="R184" i="5"/>
  <c r="P184" i="5"/>
  <c r="BI181" i="5"/>
  <c r="BH181" i="5"/>
  <c r="BG181" i="5"/>
  <c r="BF181" i="5"/>
  <c r="T181" i="5"/>
  <c r="R181" i="5"/>
  <c r="P181" i="5"/>
  <c r="BI178" i="5"/>
  <c r="BH178" i="5"/>
  <c r="BG178" i="5"/>
  <c r="BF178" i="5"/>
  <c r="T178" i="5"/>
  <c r="R178" i="5"/>
  <c r="P178" i="5"/>
  <c r="BI175" i="5"/>
  <c r="BH175" i="5"/>
  <c r="BG175" i="5"/>
  <c r="BF175" i="5"/>
  <c r="T175" i="5"/>
  <c r="R175" i="5"/>
  <c r="P175" i="5"/>
  <c r="BI172" i="5"/>
  <c r="BH172" i="5"/>
  <c r="BG172" i="5"/>
  <c r="BF172" i="5"/>
  <c r="T172" i="5"/>
  <c r="R172" i="5"/>
  <c r="P172" i="5"/>
  <c r="BI170" i="5"/>
  <c r="BH170" i="5"/>
  <c r="BG170" i="5"/>
  <c r="BF170" i="5"/>
  <c r="T170" i="5"/>
  <c r="R170" i="5"/>
  <c r="P170" i="5"/>
  <c r="BI168" i="5"/>
  <c r="BH168" i="5"/>
  <c r="BG168" i="5"/>
  <c r="BF168" i="5"/>
  <c r="T168" i="5"/>
  <c r="R168" i="5"/>
  <c r="P168" i="5"/>
  <c r="BI165" i="5"/>
  <c r="BH165" i="5"/>
  <c r="BG165" i="5"/>
  <c r="BF165" i="5"/>
  <c r="T165" i="5"/>
  <c r="R165" i="5"/>
  <c r="P165" i="5"/>
  <c r="BI161" i="5"/>
  <c r="BH161" i="5"/>
  <c r="BG161" i="5"/>
  <c r="BF161" i="5"/>
  <c r="T161" i="5"/>
  <c r="T160" i="5"/>
  <c r="R161" i="5"/>
  <c r="R160" i="5"/>
  <c r="P161" i="5"/>
  <c r="P160" i="5"/>
  <c r="BI157" i="5"/>
  <c r="BH157" i="5"/>
  <c r="BG157" i="5"/>
  <c r="BF157" i="5"/>
  <c r="T157" i="5"/>
  <c r="T156" i="5"/>
  <c r="R157" i="5"/>
  <c r="R156" i="5"/>
  <c r="P157" i="5"/>
  <c r="P156" i="5" s="1"/>
  <c r="BI153" i="5"/>
  <c r="BH153" i="5"/>
  <c r="BG153" i="5"/>
  <c r="BF153" i="5"/>
  <c r="T153" i="5"/>
  <c r="R153" i="5"/>
  <c r="P153" i="5"/>
  <c r="BI150" i="5"/>
  <c r="BH150" i="5"/>
  <c r="BG150" i="5"/>
  <c r="BF150" i="5"/>
  <c r="T150" i="5"/>
  <c r="R150" i="5"/>
  <c r="P150" i="5"/>
  <c r="BI145" i="5"/>
  <c r="BH145" i="5"/>
  <c r="BG145" i="5"/>
  <c r="BF145" i="5"/>
  <c r="T145" i="5"/>
  <c r="R145" i="5"/>
  <c r="P145" i="5"/>
  <c r="BI140" i="5"/>
  <c r="BH140" i="5"/>
  <c r="BG140" i="5"/>
  <c r="BF140" i="5"/>
  <c r="T140" i="5"/>
  <c r="R140" i="5"/>
  <c r="P140" i="5"/>
  <c r="BI137" i="5"/>
  <c r="BH137" i="5"/>
  <c r="BG137" i="5"/>
  <c r="BF137" i="5"/>
  <c r="T137" i="5"/>
  <c r="R137" i="5"/>
  <c r="P137" i="5"/>
  <c r="BI131" i="5"/>
  <c r="BH131" i="5"/>
  <c r="BG131" i="5"/>
  <c r="BF131" i="5"/>
  <c r="T131" i="5"/>
  <c r="R131" i="5"/>
  <c r="P131" i="5"/>
  <c r="BI127" i="5"/>
  <c r="BH127" i="5"/>
  <c r="BG127" i="5"/>
  <c r="BF127" i="5"/>
  <c r="T127" i="5"/>
  <c r="R127" i="5"/>
  <c r="P127" i="5"/>
  <c r="BI124" i="5"/>
  <c r="BH124" i="5"/>
  <c r="BG124" i="5"/>
  <c r="BF124" i="5"/>
  <c r="T124" i="5"/>
  <c r="R124" i="5"/>
  <c r="P124" i="5"/>
  <c r="BI121" i="5"/>
  <c r="BH121" i="5"/>
  <c r="BG121" i="5"/>
  <c r="BF121" i="5"/>
  <c r="T121" i="5"/>
  <c r="R121" i="5"/>
  <c r="P121" i="5"/>
  <c r="BI118" i="5"/>
  <c r="BH118" i="5"/>
  <c r="BG118" i="5"/>
  <c r="BF118" i="5"/>
  <c r="T118" i="5"/>
  <c r="R118" i="5"/>
  <c r="P118" i="5"/>
  <c r="BI114" i="5"/>
  <c r="BH114" i="5"/>
  <c r="BG114" i="5"/>
  <c r="BF114" i="5"/>
  <c r="T114" i="5"/>
  <c r="R114" i="5"/>
  <c r="P114" i="5"/>
  <c r="BI111" i="5"/>
  <c r="BH111" i="5"/>
  <c r="BG111" i="5"/>
  <c r="BF111" i="5"/>
  <c r="T111" i="5"/>
  <c r="R111" i="5"/>
  <c r="P111" i="5"/>
  <c r="BI108" i="5"/>
  <c r="BH108" i="5"/>
  <c r="BG108" i="5"/>
  <c r="BF108" i="5"/>
  <c r="T108" i="5"/>
  <c r="R108" i="5"/>
  <c r="P108" i="5"/>
  <c r="BI105" i="5"/>
  <c r="BH105" i="5"/>
  <c r="BG105" i="5"/>
  <c r="BF105" i="5"/>
  <c r="T105" i="5"/>
  <c r="R105" i="5"/>
  <c r="P105" i="5"/>
  <c r="BI102" i="5"/>
  <c r="BH102" i="5"/>
  <c r="BG102" i="5"/>
  <c r="BF102" i="5"/>
  <c r="T102" i="5"/>
  <c r="R102" i="5"/>
  <c r="P102" i="5"/>
  <c r="BI99" i="5"/>
  <c r="BH99" i="5"/>
  <c r="BG99" i="5"/>
  <c r="BF99" i="5"/>
  <c r="T99" i="5"/>
  <c r="R99" i="5"/>
  <c r="P99" i="5"/>
  <c r="BI96" i="5"/>
  <c r="BH96" i="5"/>
  <c r="BG96" i="5"/>
  <c r="BF96" i="5"/>
  <c r="T96" i="5"/>
  <c r="R96" i="5"/>
  <c r="P96" i="5"/>
  <c r="BI93" i="5"/>
  <c r="BH93" i="5"/>
  <c r="BG93" i="5"/>
  <c r="BF93" i="5"/>
  <c r="T93" i="5"/>
  <c r="R93" i="5"/>
  <c r="P93" i="5"/>
  <c r="J87" i="5"/>
  <c r="J86" i="5"/>
  <c r="F86" i="5"/>
  <c r="F84" i="5"/>
  <c r="E82" i="5"/>
  <c r="J55" i="5"/>
  <c r="J54" i="5"/>
  <c r="F54" i="5"/>
  <c r="F52" i="5"/>
  <c r="E50" i="5"/>
  <c r="J18" i="5"/>
  <c r="E18" i="5"/>
  <c r="F55" i="5"/>
  <c r="J17" i="5"/>
  <c r="J12" i="5"/>
  <c r="J84" i="5"/>
  <c r="E7" i="5"/>
  <c r="E80" i="5" s="1"/>
  <c r="J37" i="4"/>
  <c r="J36" i="4"/>
  <c r="AY57" i="1"/>
  <c r="J35" i="4"/>
  <c r="AX57" i="1" s="1"/>
  <c r="BI171" i="4"/>
  <c r="BH171" i="4"/>
  <c r="BG171" i="4"/>
  <c r="BF171" i="4"/>
  <c r="T171" i="4"/>
  <c r="R171" i="4"/>
  <c r="P171" i="4"/>
  <c r="BI168" i="4"/>
  <c r="BH168" i="4"/>
  <c r="BG168" i="4"/>
  <c r="BF168" i="4"/>
  <c r="T168" i="4"/>
  <c r="R168" i="4"/>
  <c r="P168" i="4"/>
  <c r="BI165" i="4"/>
  <c r="BH165" i="4"/>
  <c r="BG165" i="4"/>
  <c r="BF165" i="4"/>
  <c r="T165" i="4"/>
  <c r="R165" i="4"/>
  <c r="P165" i="4"/>
  <c r="BI162" i="4"/>
  <c r="BH162" i="4"/>
  <c r="BG162" i="4"/>
  <c r="BF162" i="4"/>
  <c r="T162" i="4"/>
  <c r="R162" i="4"/>
  <c r="P162" i="4"/>
  <c r="BI159" i="4"/>
  <c r="BH159" i="4"/>
  <c r="BG159" i="4"/>
  <c r="BF159" i="4"/>
  <c r="T159" i="4"/>
  <c r="R159" i="4"/>
  <c r="P159" i="4"/>
  <c r="BI158" i="4"/>
  <c r="BH158" i="4"/>
  <c r="BG158" i="4"/>
  <c r="BF158" i="4"/>
  <c r="T158" i="4"/>
  <c r="R158" i="4"/>
  <c r="P158" i="4"/>
  <c r="BI155" i="4"/>
  <c r="BH155" i="4"/>
  <c r="BG155" i="4"/>
  <c r="BF155" i="4"/>
  <c r="T155" i="4"/>
  <c r="R155" i="4"/>
  <c r="P155" i="4"/>
  <c r="BI152" i="4"/>
  <c r="BH152" i="4"/>
  <c r="BG152" i="4"/>
  <c r="BF152" i="4"/>
  <c r="T152" i="4"/>
  <c r="R152" i="4"/>
  <c r="P152" i="4"/>
  <c r="BI148" i="4"/>
  <c r="BH148" i="4"/>
  <c r="BG148" i="4"/>
  <c r="BF148" i="4"/>
  <c r="T148" i="4"/>
  <c r="T147" i="4"/>
  <c r="R148" i="4"/>
  <c r="R147" i="4" s="1"/>
  <c r="P148" i="4"/>
  <c r="P147" i="4"/>
  <c r="BI145" i="4"/>
  <c r="BH145" i="4"/>
  <c r="BG145" i="4"/>
  <c r="BF145" i="4"/>
  <c r="T145" i="4"/>
  <c r="R145" i="4"/>
  <c r="P145" i="4"/>
  <c r="BI142" i="4"/>
  <c r="BH142" i="4"/>
  <c r="BG142" i="4"/>
  <c r="BF142" i="4"/>
  <c r="T142" i="4"/>
  <c r="R142" i="4"/>
  <c r="P142" i="4"/>
  <c r="BI140" i="4"/>
  <c r="BH140" i="4"/>
  <c r="BG140" i="4"/>
  <c r="BF140" i="4"/>
  <c r="T140" i="4"/>
  <c r="R140" i="4"/>
  <c r="P140" i="4"/>
  <c r="BI136" i="4"/>
  <c r="BH136" i="4"/>
  <c r="BG136" i="4"/>
  <c r="BF136" i="4"/>
  <c r="T136" i="4"/>
  <c r="R136" i="4"/>
  <c r="P136" i="4"/>
  <c r="BI135" i="4"/>
  <c r="BH135" i="4"/>
  <c r="BG135" i="4"/>
  <c r="BF135" i="4"/>
  <c r="T135" i="4"/>
  <c r="R135" i="4"/>
  <c r="P135" i="4"/>
  <c r="BI132" i="4"/>
  <c r="BH132" i="4"/>
  <c r="BG132" i="4"/>
  <c r="BF132" i="4"/>
  <c r="T132" i="4"/>
  <c r="R132" i="4"/>
  <c r="P132" i="4"/>
  <c r="BI129" i="4"/>
  <c r="BH129" i="4"/>
  <c r="BG129" i="4"/>
  <c r="BF129" i="4"/>
  <c r="T129" i="4"/>
  <c r="R129" i="4"/>
  <c r="P129" i="4"/>
  <c r="BI126" i="4"/>
  <c r="BH126" i="4"/>
  <c r="BG126" i="4"/>
  <c r="BF126" i="4"/>
  <c r="T126" i="4"/>
  <c r="R126" i="4"/>
  <c r="P126" i="4"/>
  <c r="BI123" i="4"/>
  <c r="BH123" i="4"/>
  <c r="BG123" i="4"/>
  <c r="BF123" i="4"/>
  <c r="T123" i="4"/>
  <c r="R123" i="4"/>
  <c r="P123" i="4"/>
  <c r="BI120" i="4"/>
  <c r="BH120" i="4"/>
  <c r="BG120" i="4"/>
  <c r="BF120" i="4"/>
  <c r="T120" i="4"/>
  <c r="R120" i="4"/>
  <c r="P120" i="4"/>
  <c r="BI117" i="4"/>
  <c r="BH117" i="4"/>
  <c r="BG117" i="4"/>
  <c r="BF117" i="4"/>
  <c r="T117" i="4"/>
  <c r="R117" i="4"/>
  <c r="P117" i="4"/>
  <c r="BI114" i="4"/>
  <c r="BH114" i="4"/>
  <c r="BG114" i="4"/>
  <c r="BF114" i="4"/>
  <c r="T114" i="4"/>
  <c r="R114" i="4"/>
  <c r="P114" i="4"/>
  <c r="BI112" i="4"/>
  <c r="BH112" i="4"/>
  <c r="BG112" i="4"/>
  <c r="BF112" i="4"/>
  <c r="T112" i="4"/>
  <c r="R112" i="4"/>
  <c r="P112" i="4"/>
  <c r="BI109" i="4"/>
  <c r="BH109" i="4"/>
  <c r="BG109" i="4"/>
  <c r="BF109" i="4"/>
  <c r="T109" i="4"/>
  <c r="R109" i="4"/>
  <c r="P109" i="4"/>
  <c r="BI106" i="4"/>
  <c r="BH106" i="4"/>
  <c r="BG106" i="4"/>
  <c r="BF106" i="4"/>
  <c r="T106" i="4"/>
  <c r="R106" i="4"/>
  <c r="P106" i="4"/>
  <c r="BI103" i="4"/>
  <c r="BH103" i="4"/>
  <c r="BG103" i="4"/>
  <c r="BF103" i="4"/>
  <c r="T103" i="4"/>
  <c r="R103" i="4"/>
  <c r="P103" i="4"/>
  <c r="BI101" i="4"/>
  <c r="BH101" i="4"/>
  <c r="BG101" i="4"/>
  <c r="BF101" i="4"/>
  <c r="T101" i="4"/>
  <c r="R101" i="4"/>
  <c r="P101" i="4"/>
  <c r="BI98" i="4"/>
  <c r="BH98" i="4"/>
  <c r="BG98" i="4"/>
  <c r="BF98" i="4"/>
  <c r="T98" i="4"/>
  <c r="R98" i="4"/>
  <c r="P98" i="4"/>
  <c r="BI95" i="4"/>
  <c r="BH95" i="4"/>
  <c r="BG95" i="4"/>
  <c r="BF95" i="4"/>
  <c r="T95" i="4"/>
  <c r="R95" i="4"/>
  <c r="P95" i="4"/>
  <c r="BI91" i="4"/>
  <c r="BH91" i="4"/>
  <c r="BG91" i="4"/>
  <c r="BF91" i="4"/>
  <c r="T91" i="4"/>
  <c r="T90" i="4"/>
  <c r="R91" i="4"/>
  <c r="R90" i="4"/>
  <c r="P91" i="4"/>
  <c r="P90" i="4"/>
  <c r="J85" i="4"/>
  <c r="J84" i="4"/>
  <c r="F84" i="4"/>
  <c r="F82" i="4"/>
  <c r="E80" i="4"/>
  <c r="J55" i="4"/>
  <c r="J54" i="4"/>
  <c r="F54" i="4"/>
  <c r="F52" i="4"/>
  <c r="E50" i="4"/>
  <c r="J18" i="4"/>
  <c r="E18" i="4"/>
  <c r="F85" i="4"/>
  <c r="J17" i="4"/>
  <c r="J12" i="4"/>
  <c r="J52" i="4" s="1"/>
  <c r="E7" i="4"/>
  <c r="E78" i="4" s="1"/>
  <c r="J37" i="3"/>
  <c r="J36" i="3"/>
  <c r="AY56" i="1"/>
  <c r="J35" i="3"/>
  <c r="AX56" i="1" s="1"/>
  <c r="BI80" i="3"/>
  <c r="BH80" i="3"/>
  <c r="BG80" i="3"/>
  <c r="BF80" i="3"/>
  <c r="J34" i="3" s="1"/>
  <c r="T80" i="3"/>
  <c r="T79" i="3"/>
  <c r="R80" i="3"/>
  <c r="R79" i="3" s="1"/>
  <c r="P80" i="3"/>
  <c r="P79" i="3"/>
  <c r="AU56" i="1" s="1"/>
  <c r="J76" i="3"/>
  <c r="J75" i="3"/>
  <c r="F75" i="3"/>
  <c r="F73" i="3"/>
  <c r="E71" i="3"/>
  <c r="J55" i="3"/>
  <c r="J54" i="3"/>
  <c r="F54" i="3"/>
  <c r="F52" i="3"/>
  <c r="E50" i="3"/>
  <c r="J18" i="3"/>
  <c r="E18" i="3"/>
  <c r="F55" i="3" s="1"/>
  <c r="J17" i="3"/>
  <c r="J12" i="3"/>
  <c r="J73" i="3" s="1"/>
  <c r="E7" i="3"/>
  <c r="E48" i="3"/>
  <c r="J37" i="2"/>
  <c r="J36" i="2"/>
  <c r="AY55" i="1" s="1"/>
  <c r="J35" i="2"/>
  <c r="AX55" i="1"/>
  <c r="BI105" i="2"/>
  <c r="BH105" i="2"/>
  <c r="BG105" i="2"/>
  <c r="BF105" i="2"/>
  <c r="T105" i="2"/>
  <c r="R105" i="2"/>
  <c r="P105" i="2"/>
  <c r="BI103" i="2"/>
  <c r="BH103" i="2"/>
  <c r="BG103" i="2"/>
  <c r="BF103" i="2"/>
  <c r="T103" i="2"/>
  <c r="R103" i="2"/>
  <c r="P103" i="2"/>
  <c r="BI101" i="2"/>
  <c r="BH101" i="2"/>
  <c r="BG101" i="2"/>
  <c r="BF101" i="2"/>
  <c r="T101" i="2"/>
  <c r="T100" i="2"/>
  <c r="R101" i="2"/>
  <c r="R100" i="2" s="1"/>
  <c r="P101" i="2"/>
  <c r="P100" i="2"/>
  <c r="BI98" i="2"/>
  <c r="BH98" i="2"/>
  <c r="BG98" i="2"/>
  <c r="BF98" i="2"/>
  <c r="T98" i="2"/>
  <c r="R98" i="2"/>
  <c r="P98" i="2"/>
  <c r="BI96" i="2"/>
  <c r="BH96" i="2"/>
  <c r="BG96" i="2"/>
  <c r="BF96" i="2"/>
  <c r="T96" i="2"/>
  <c r="R96" i="2"/>
  <c r="P96" i="2"/>
  <c r="BI94" i="2"/>
  <c r="BH94" i="2"/>
  <c r="BG94" i="2"/>
  <c r="BF94" i="2"/>
  <c r="T94" i="2"/>
  <c r="R94" i="2"/>
  <c r="P94" i="2"/>
  <c r="BI92" i="2"/>
  <c r="BH92" i="2"/>
  <c r="BG92" i="2"/>
  <c r="BF92" i="2"/>
  <c r="T92" i="2"/>
  <c r="R92" i="2"/>
  <c r="P92" i="2"/>
  <c r="BI90" i="2"/>
  <c r="F37" i="2" s="1"/>
  <c r="BH90" i="2"/>
  <c r="BG90" i="2"/>
  <c r="BF90" i="2"/>
  <c r="T90" i="2"/>
  <c r="R90" i="2"/>
  <c r="P90" i="2"/>
  <c r="BI89" i="2"/>
  <c r="BH89" i="2"/>
  <c r="BG89" i="2"/>
  <c r="BF89" i="2"/>
  <c r="T89" i="2"/>
  <c r="R89" i="2"/>
  <c r="P89" i="2"/>
  <c r="BI88" i="2"/>
  <c r="BH88" i="2"/>
  <c r="BG88" i="2"/>
  <c r="BF88" i="2"/>
  <c r="T88" i="2"/>
  <c r="R88" i="2"/>
  <c r="P88" i="2"/>
  <c r="BI86" i="2"/>
  <c r="BH86" i="2"/>
  <c r="F36" i="2" s="1"/>
  <c r="BG86" i="2"/>
  <c r="F35" i="2" s="1"/>
  <c r="BF86" i="2"/>
  <c r="F34" i="2" s="1"/>
  <c r="T86" i="2"/>
  <c r="R86" i="2"/>
  <c r="P86" i="2"/>
  <c r="J80" i="2"/>
  <c r="J79" i="2"/>
  <c r="F79" i="2"/>
  <c r="F77" i="2"/>
  <c r="E75" i="2"/>
  <c r="J55" i="2"/>
  <c r="J54" i="2"/>
  <c r="F54" i="2"/>
  <c r="F52" i="2"/>
  <c r="E50" i="2"/>
  <c r="J18" i="2"/>
  <c r="E18" i="2"/>
  <c r="F80" i="2"/>
  <c r="J17" i="2"/>
  <c r="J12" i="2"/>
  <c r="J77" i="2"/>
  <c r="E7" i="2"/>
  <c r="E73" i="2"/>
  <c r="L50" i="1"/>
  <c r="AM50" i="1"/>
  <c r="AM49" i="1"/>
  <c r="L49" i="1"/>
  <c r="AM47" i="1"/>
  <c r="L47" i="1"/>
  <c r="L45" i="1"/>
  <c r="L44" i="1"/>
  <c r="BK328" i="6"/>
  <c r="J134" i="6"/>
  <c r="J177" i="6"/>
  <c r="J143" i="7"/>
  <c r="J373" i="7"/>
  <c r="BK102" i="7"/>
  <c r="J285" i="7"/>
  <c r="BK153" i="8"/>
  <c r="J394" i="8"/>
  <c r="BK329" i="8"/>
  <c r="J408" i="8"/>
  <c r="J186" i="8"/>
  <c r="J304" i="8"/>
  <c r="J105" i="9"/>
  <c r="BK130" i="10"/>
  <c r="J101" i="2"/>
  <c r="F36" i="3"/>
  <c r="J150" i="5"/>
  <c r="BK287" i="8"/>
  <c r="BK342" i="8"/>
  <c r="J524" i="8"/>
  <c r="BK336" i="8"/>
  <c r="BK255" i="8"/>
  <c r="BK446" i="8"/>
  <c r="J374" i="8"/>
  <c r="BK234" i="8"/>
  <c r="BK143" i="10"/>
  <c r="BK88" i="10"/>
  <c r="BK117" i="10"/>
  <c r="J89" i="2"/>
  <c r="J136" i="4"/>
  <c r="J145" i="4"/>
  <c r="BK161" i="5"/>
  <c r="BK170" i="5"/>
  <c r="BK105" i="6"/>
  <c r="BK325" i="6"/>
  <c r="BK210" i="6"/>
  <c r="J335" i="7"/>
  <c r="BK127" i="7"/>
  <c r="BK395" i="7"/>
  <c r="J209" i="8"/>
  <c r="BK189" i="8"/>
  <c r="J180" i="8"/>
  <c r="BK209" i="8"/>
  <c r="J433" i="8"/>
  <c r="J118" i="8"/>
  <c r="BK175" i="10"/>
  <c r="J289" i="6"/>
  <c r="J187" i="7"/>
  <c r="J114" i="7"/>
  <c r="J297" i="7"/>
  <c r="BK369" i="7"/>
  <c r="BK449" i="8"/>
  <c r="BK520" i="8"/>
  <c r="BK460" i="8"/>
  <c r="BK282" i="8"/>
  <c r="J364" i="8"/>
  <c r="BK120" i="10"/>
  <c r="J136" i="10"/>
  <c r="J96" i="2"/>
  <c r="BK86" i="2"/>
  <c r="J158" i="4"/>
  <c r="BK158" i="4"/>
  <c r="BK145" i="4"/>
  <c r="BK121" i="5"/>
  <c r="BK124" i="5"/>
  <c r="J118" i="5"/>
  <c r="J322" i="6"/>
  <c r="J253" i="6"/>
  <c r="BK277" i="6"/>
  <c r="J395" i="7"/>
  <c r="BK239" i="7"/>
  <c r="J330" i="7"/>
  <c r="J127" i="7"/>
  <c r="BK346" i="8"/>
  <c r="BK277" i="8"/>
  <c r="BK321" i="8"/>
  <c r="J468" i="8"/>
  <c r="BK419" i="8"/>
  <c r="J454" i="8"/>
  <c r="BK510" i="8"/>
  <c r="J102" i="10"/>
  <c r="J164" i="10"/>
  <c r="J112" i="4"/>
  <c r="BK123" i="4"/>
  <c r="BK145" i="5"/>
  <c r="BK174" i="6"/>
  <c r="BK219" i="6"/>
  <c r="BK188" i="6"/>
  <c r="J344" i="7"/>
  <c r="J145" i="7"/>
  <c r="BK207" i="7"/>
  <c r="BK153" i="7"/>
  <c r="BK172" i="8"/>
  <c r="BK309" i="8"/>
  <c r="J221" i="8"/>
  <c r="J309" i="8"/>
  <c r="J402" i="8"/>
  <c r="BK96" i="9"/>
  <c r="J93" i="10"/>
  <c r="J125" i="10"/>
  <c r="AS54" i="1"/>
  <c r="J225" i="6"/>
  <c r="BK112" i="6"/>
  <c r="J207" i="6"/>
  <c r="BK273" i="6"/>
  <c r="J262" i="7"/>
  <c r="J351" i="7"/>
  <c r="BK347" i="8"/>
  <c r="J166" i="10"/>
  <c r="BK260" i="6"/>
  <c r="J198" i="6"/>
  <c r="J391" i="7"/>
  <c r="J156" i="7"/>
  <c r="J388" i="7"/>
  <c r="J102" i="7"/>
  <c r="BK364" i="8"/>
  <c r="BK279" i="8"/>
  <c r="BK161" i="8"/>
  <c r="J263" i="8"/>
  <c r="J206" i="8"/>
  <c r="J96" i="9"/>
  <c r="J117" i="10"/>
  <c r="J34" i="11"/>
  <c r="AW64" i="1" s="1"/>
  <c r="BK109" i="4"/>
  <c r="BK118" i="5"/>
  <c r="BK96" i="5"/>
  <c r="BK316" i="6"/>
  <c r="J127" i="6"/>
  <c r="BK322" i="6"/>
  <c r="J102" i="6"/>
  <c r="BK143" i="7"/>
  <c r="J268" i="7"/>
  <c r="BK327" i="7"/>
  <c r="J337" i="7"/>
  <c r="J331" i="8"/>
  <c r="BK415" i="8"/>
  <c r="J334" i="8"/>
  <c r="BK534" i="8"/>
  <c r="BK183" i="8"/>
  <c r="J444" i="8"/>
  <c r="BK133" i="10"/>
  <c r="BK146" i="6"/>
  <c r="BK304" i="6"/>
  <c r="J183" i="6"/>
  <c r="BK295" i="6"/>
  <c r="BK268" i="7"/>
  <c r="BK150" i="7"/>
  <c r="J181" i="7"/>
  <c r="J282" i="8"/>
  <c r="J299" i="8"/>
  <c r="J252" i="8"/>
  <c r="J458" i="8"/>
  <c r="J528" i="8"/>
  <c r="J460" i="8"/>
  <c r="J359" i="8"/>
  <c r="BK183" i="10"/>
  <c r="BK114" i="10"/>
  <c r="J92" i="2"/>
  <c r="J168" i="4"/>
  <c r="BK178" i="5"/>
  <c r="J229" i="6"/>
  <c r="J216" i="6"/>
  <c r="BK117" i="7"/>
  <c r="BK225" i="7"/>
  <c r="BK398" i="7"/>
  <c r="BK358" i="7"/>
  <c r="BK296" i="8"/>
  <c r="BK406" i="8"/>
  <c r="BK331" i="8"/>
  <c r="J115" i="8"/>
  <c r="J314" i="8"/>
  <c r="J111" i="9"/>
  <c r="J143" i="10"/>
  <c r="J103" i="2"/>
  <c r="BK92" i="2"/>
  <c r="BK80" i="3"/>
  <c r="BK103" i="4"/>
  <c r="BK101" i="4"/>
  <c r="BK91" i="4"/>
  <c r="J131" i="5"/>
  <c r="BK99" i="5"/>
  <c r="J149" i="6"/>
  <c r="J155" i="6"/>
  <c r="BK313" i="6"/>
  <c r="J195" i="6"/>
  <c r="J93" i="7"/>
  <c r="BK145" i="7"/>
  <c r="BK391" i="7"/>
  <c r="BK248" i="7"/>
  <c r="BK474" i="8"/>
  <c r="J345" i="8"/>
  <c r="J427" i="8"/>
  <c r="J430" i="8"/>
  <c r="BK444" i="8"/>
  <c r="BK528" i="8"/>
  <c r="BK367" i="8"/>
  <c r="BK155" i="10"/>
  <c r="J146" i="10"/>
  <c r="BK288" i="7"/>
  <c r="BK371" i="7"/>
  <c r="J105" i="7"/>
  <c r="BK319" i="8"/>
  <c r="BK345" i="8"/>
  <c r="BK147" i="8"/>
  <c r="BK377" i="8"/>
  <c r="BK100" i="9"/>
  <c r="BK166" i="10"/>
  <c r="J96" i="10"/>
  <c r="BK95" i="4"/>
  <c r="BK117" i="4"/>
  <c r="J152" i="4"/>
  <c r="J117" i="4"/>
  <c r="J192" i="5"/>
  <c r="J108" i="5"/>
  <c r="J210" i="6"/>
  <c r="J172" i="6"/>
  <c r="J105" i="6"/>
  <c r="J260" i="6"/>
  <c r="BK134" i="6"/>
  <c r="J123" i="7"/>
  <c r="BK187" i="7"/>
  <c r="BK229" i="8"/>
  <c r="J277" i="8"/>
  <c r="J155" i="10"/>
  <c r="J188" i="6"/>
  <c r="J316" i="6"/>
  <c r="BK256" i="7"/>
  <c r="J290" i="7"/>
  <c r="BK335" i="7"/>
  <c r="J239" i="7"/>
  <c r="BK402" i="8"/>
  <c r="BK537" i="8"/>
  <c r="BK118" i="8"/>
  <c r="J350" i="8"/>
  <c r="J424" i="8"/>
  <c r="BK105" i="9"/>
  <c r="J140" i="10"/>
  <c r="BK101" i="2"/>
  <c r="F35" i="3"/>
  <c r="BB56" i="1"/>
  <c r="J153" i="5"/>
  <c r="BK168" i="5"/>
  <c r="J201" i="6"/>
  <c r="BK331" i="6"/>
  <c r="BK253" i="6"/>
  <c r="BK285" i="7"/>
  <c r="J250" i="7"/>
  <c r="BK111" i="7"/>
  <c r="J357" i="8"/>
  <c r="BK455" i="8"/>
  <c r="BK471" i="8"/>
  <c r="BK439" i="8"/>
  <c r="BK137" i="8"/>
  <c r="J234" i="8"/>
  <c r="BK87" i="9"/>
  <c r="BK90" i="10"/>
  <c r="BK149" i="10"/>
  <c r="BK126" i="4"/>
  <c r="J91" i="4"/>
  <c r="J187" i="5"/>
  <c r="BK189" i="5"/>
  <c r="BK177" i="6"/>
  <c r="J313" i="6"/>
  <c r="BK286" i="6"/>
  <c r="J174" i="6"/>
  <c r="J99" i="6"/>
  <c r="BK96" i="7"/>
  <c r="J271" i="7"/>
  <c r="J358" i="7"/>
  <c r="BK414" i="8"/>
  <c r="BK382" i="8"/>
  <c r="J92" i="9"/>
  <c r="J158" i="10"/>
  <c r="BK112" i="4"/>
  <c r="J161" i="5"/>
  <c r="BK263" i="6"/>
  <c r="BK105" i="7"/>
  <c r="BK346" i="7"/>
  <c r="J418" i="8"/>
  <c r="BK244" i="8"/>
  <c r="BK421" i="8"/>
  <c r="BK99" i="8"/>
  <c r="BK108" i="10"/>
  <c r="BK120" i="4"/>
  <c r="J135" i="4"/>
  <c r="BK249" i="6"/>
  <c r="J222" i="6"/>
  <c r="BK282" i="7"/>
  <c r="J96" i="7"/>
  <c r="J292" i="7"/>
  <c r="J459" i="8"/>
  <c r="BK541" i="8"/>
  <c r="J197" i="8"/>
  <c r="BK177" i="10"/>
  <c r="J133" i="10"/>
  <c r="BK88" i="2"/>
  <c r="J162" i="4"/>
  <c r="J184" i="5"/>
  <c r="J178" i="5"/>
  <c r="BK231" i="6"/>
  <c r="BK96" i="6"/>
  <c r="J367" i="7"/>
  <c r="J115" i="9"/>
  <c r="J172" i="5"/>
  <c r="J249" i="6"/>
  <c r="BK353" i="7"/>
  <c r="BK310" i="7"/>
  <c r="J120" i="7"/>
  <c r="J301" i="7"/>
  <c r="BK134" i="7"/>
  <c r="J235" i="8"/>
  <c r="J362" i="8"/>
  <c r="BK454" i="8"/>
  <c r="BK433" i="8"/>
  <c r="J520" i="8"/>
  <c r="J274" i="8"/>
  <c r="BK115" i="9"/>
  <c r="BK158" i="10"/>
  <c r="J111" i="10"/>
  <c r="J90" i="2"/>
  <c r="BK168" i="4"/>
  <c r="BK172" i="5"/>
  <c r="J200" i="5"/>
  <c r="J141" i="6"/>
  <c r="J301" i="6"/>
  <c r="J169" i="6"/>
  <c r="J213" i="6"/>
  <c r="J371" i="7"/>
  <c r="BK367" i="7"/>
  <c r="BK385" i="7"/>
  <c r="BK262" i="7"/>
  <c r="BK424" i="8"/>
  <c r="BK404" i="8"/>
  <c r="J166" i="8"/>
  <c r="BK362" i="8"/>
  <c r="J501" i="8"/>
  <c r="BK157" i="8"/>
  <c r="J108" i="10"/>
  <c r="BK105" i="10"/>
  <c r="BK90" i="2"/>
  <c r="J101" i="4"/>
  <c r="J171" i="4"/>
  <c r="J124" i="5"/>
  <c r="BK108" i="5"/>
  <c r="J124" i="6"/>
  <c r="BK234" i="6"/>
  <c r="BK99" i="6"/>
  <c r="J269" i="6"/>
  <c r="J382" i="7"/>
  <c r="BK301" i="7"/>
  <c r="J138" i="7"/>
  <c r="BK410" i="8"/>
  <c r="J287" i="8"/>
  <c r="J346" i="8"/>
  <c r="BK484" i="8"/>
  <c r="J137" i="8"/>
  <c r="BK164" i="10"/>
  <c r="J88" i="2"/>
  <c r="J106" i="4"/>
  <c r="BK106" i="4"/>
  <c r="BK175" i="5"/>
  <c r="J118" i="6"/>
  <c r="BK241" i="6"/>
  <c r="J327" i="7"/>
  <c r="J256" i="7"/>
  <c r="J171" i="7"/>
  <c r="BK382" i="7"/>
  <c r="J282" i="7"/>
  <c r="BK499" i="8"/>
  <c r="J279" i="8"/>
  <c r="J260" i="8"/>
  <c r="BK408" i="8"/>
  <c r="J531" i="8"/>
  <c r="J226" i="8"/>
  <c r="J419" i="8"/>
  <c r="J484" i="8"/>
  <c r="J175" i="10"/>
  <c r="J123" i="10"/>
  <c r="BK98" i="2"/>
  <c r="BK157" i="5"/>
  <c r="J145" i="5"/>
  <c r="BK102" i="6"/>
  <c r="BK201" i="6"/>
  <c r="BK237" i="6"/>
  <c r="J288" i="7"/>
  <c r="BK360" i="7"/>
  <c r="J265" i="7"/>
  <c r="J246" i="7"/>
  <c r="J353" i="7"/>
  <c r="J241" i="8"/>
  <c r="J544" i="8"/>
  <c r="BK501" i="8"/>
  <c r="J157" i="8"/>
  <c r="BK272" i="8"/>
  <c r="J319" i="8"/>
  <c r="BK103" i="9"/>
  <c r="J90" i="10"/>
  <c r="BK99" i="10"/>
  <c r="J225" i="7"/>
  <c r="BK138" i="7"/>
  <c r="BK265" i="7"/>
  <c r="J308" i="7"/>
  <c r="BK253" i="7"/>
  <c r="BK115" i="8"/>
  <c r="BK357" i="8"/>
  <c r="BK290" i="8"/>
  <c r="BK391" i="8"/>
  <c r="BK354" i="8"/>
  <c r="BK436" i="8"/>
  <c r="BK199" i="5"/>
  <c r="BK155" i="6"/>
  <c r="BK310" i="6"/>
  <c r="BK298" i="6"/>
  <c r="BK169" i="6"/>
  <c r="BK351" i="7"/>
  <c r="J317" i="7"/>
  <c r="J541" i="8"/>
  <c r="J130" i="10"/>
  <c r="J328" i="6"/>
  <c r="J298" i="6"/>
  <c r="J112" i="6"/>
  <c r="BK123" i="7"/>
  <c r="J240" i="7"/>
  <c r="J159" i="7"/>
  <c r="BK324" i="8"/>
  <c r="BK96" i="8"/>
  <c r="BK388" i="8"/>
  <c r="BK217" i="8"/>
  <c r="J347" i="8"/>
  <c r="BK339" i="8"/>
  <c r="BK125" i="10"/>
  <c r="J105" i="2"/>
  <c r="BK142" i="4"/>
  <c r="J109" i="4"/>
  <c r="J196" i="5"/>
  <c r="J140" i="5"/>
  <c r="J108" i="6"/>
  <c r="BK292" i="6"/>
  <c r="J231" i="6"/>
  <c r="BK394" i="7"/>
  <c r="J150" i="7"/>
  <c r="BK302" i="8"/>
  <c r="BK120" i="9"/>
  <c r="BK159" i="4"/>
  <c r="BK148" i="4"/>
  <c r="J114" i="4"/>
  <c r="J99" i="5"/>
  <c r="J96" i="5"/>
  <c r="BK222" i="6"/>
  <c r="J335" i="6"/>
  <c r="BK163" i="6"/>
  <c r="J241" i="6"/>
  <c r="BK141" i="6"/>
  <c r="BK176" i="7"/>
  <c r="BK93" i="7"/>
  <c r="J312" i="8"/>
  <c r="J161" i="8"/>
  <c r="BK458" i="8"/>
  <c r="BK427" i="8"/>
  <c r="BK150" i="8"/>
  <c r="J189" i="8"/>
  <c r="BK396" i="8"/>
  <c r="J103" i="9"/>
  <c r="BK123" i="10"/>
  <c r="BK102" i="10"/>
  <c r="BK103" i="2"/>
  <c r="BK152" i="4"/>
  <c r="J126" i="4"/>
  <c r="J127" i="5"/>
  <c r="BK172" i="6"/>
  <c r="BK319" i="6"/>
  <c r="J163" i="6"/>
  <c r="BK99" i="7"/>
  <c r="BK166" i="7"/>
  <c r="J108" i="7"/>
  <c r="J153" i="7"/>
  <c r="BK131" i="7"/>
  <c r="BK186" i="8"/>
  <c r="BK314" i="8"/>
  <c r="BK263" i="8"/>
  <c r="J183" i="8"/>
  <c r="J342" i="8"/>
  <c r="J446" i="8"/>
  <c r="J100" i="9"/>
  <c r="J171" i="10"/>
  <c r="J121" i="5"/>
  <c r="BK180" i="6"/>
  <c r="J295" i="6"/>
  <c r="BK127" i="6"/>
  <c r="BK266" i="6"/>
  <c r="BK118" i="6"/>
  <c r="BK229" i="7"/>
  <c r="BK120" i="7"/>
  <c r="J294" i="7"/>
  <c r="J321" i="8"/>
  <c r="J463" i="8"/>
  <c r="J399" i="8"/>
  <c r="J367" i="8"/>
  <c r="J296" i="8"/>
  <c r="J192" i="8"/>
  <c r="BK274" i="8"/>
  <c r="J183" i="10"/>
  <c r="BK180" i="10"/>
  <c r="J111" i="5"/>
  <c r="BK192" i="5"/>
  <c r="BK338" i="6"/>
  <c r="BK283" i="6"/>
  <c r="BK301" i="6"/>
  <c r="BK330" i="7"/>
  <c r="J99" i="7"/>
  <c r="J274" i="7"/>
  <c r="BK159" i="7"/>
  <c r="BK334" i="8"/>
  <c r="J244" i="8"/>
  <c r="J436" i="8"/>
  <c r="J99" i="8"/>
  <c r="J474" i="8"/>
  <c r="BK221" i="8"/>
  <c r="J326" i="8"/>
  <c r="J339" i="8"/>
  <c r="J238" i="8"/>
  <c r="J152" i="10"/>
  <c r="BK111" i="10"/>
  <c r="BK96" i="10"/>
  <c r="BK129" i="4"/>
  <c r="J103" i="4"/>
  <c r="J168" i="5"/>
  <c r="BK114" i="5"/>
  <c r="BK165" i="5"/>
  <c r="BK136" i="6"/>
  <c r="J204" i="6"/>
  <c r="J283" i="6"/>
  <c r="J219" i="6"/>
  <c r="BK297" i="7"/>
  <c r="J207" i="7"/>
  <c r="BK274" i="7"/>
  <c r="J439" i="8"/>
  <c r="J324" i="8"/>
  <c r="BK138" i="6"/>
  <c r="J331" i="6"/>
  <c r="BK244" i="7"/>
  <c r="J229" i="7"/>
  <c r="J148" i="7"/>
  <c r="J346" i="7"/>
  <c r="J377" i="8"/>
  <c r="J248" i="8"/>
  <c r="BK241" i="8"/>
  <c r="J404" i="8"/>
  <c r="BK169" i="10"/>
  <c r="J137" i="10"/>
  <c r="BK94" i="2"/>
  <c r="BK135" i="4"/>
  <c r="BK136" i="4"/>
  <c r="J189" i="5"/>
  <c r="BK137" i="5"/>
  <c r="J158" i="6"/>
  <c r="J237" i="6"/>
  <c r="BK289" i="6"/>
  <c r="J180" i="6"/>
  <c r="BK259" i="7"/>
  <c r="BK250" i="7"/>
  <c r="J131" i="7"/>
  <c r="J176" i="7"/>
  <c r="J307" i="8"/>
  <c r="J265" i="8"/>
  <c r="J471" i="8"/>
  <c r="BK312" i="8"/>
  <c r="BK235" i="8"/>
  <c r="J414" i="8"/>
  <c r="BK108" i="9"/>
  <c r="J149" i="10"/>
  <c r="J534" i="8"/>
  <c r="BK93" i="10"/>
  <c r="J159" i="4"/>
  <c r="BK204" i="6"/>
  <c r="J380" i="7"/>
  <c r="BK181" i="7"/>
  <c r="BK148" i="7"/>
  <c r="J166" i="7"/>
  <c r="J412" i="8"/>
  <c r="BK352" i="8"/>
  <c r="BK136" i="10"/>
  <c r="BK162" i="4"/>
  <c r="BK187" i="5"/>
  <c r="J102" i="5"/>
  <c r="J325" i="6"/>
  <c r="J394" i="7"/>
  <c r="J550" i="8"/>
  <c r="BK226" i="8"/>
  <c r="J382" i="8"/>
  <c r="BK544" i="8"/>
  <c r="BK531" i="8"/>
  <c r="BK137" i="10"/>
  <c r="J94" i="2"/>
  <c r="J140" i="4"/>
  <c r="BK114" i="4"/>
  <c r="BK93" i="5"/>
  <c r="J319" i="6"/>
  <c r="BK256" i="6"/>
  <c r="BK161" i="7"/>
  <c r="BK412" i="8"/>
  <c r="J87" i="9"/>
  <c r="J388" i="8"/>
  <c r="BK206" i="8"/>
  <c r="BK550" i="8"/>
  <c r="BK516" i="8"/>
  <c r="J98" i="2"/>
  <c r="J165" i="4"/>
  <c r="BK155" i="4"/>
  <c r="J123" i="4"/>
  <c r="BK102" i="5"/>
  <c r="J114" i="5"/>
  <c r="BK335" i="6"/>
  <c r="BK198" i="6"/>
  <c r="J266" i="6"/>
  <c r="J138" i="6"/>
  <c r="BK294" i="7"/>
  <c r="J191" i="7"/>
  <c r="BK290" i="7"/>
  <c r="J406" i="8"/>
  <c r="BK197" i="8"/>
  <c r="BK252" i="8"/>
  <c r="J441" i="8"/>
  <c r="BK399" i="8"/>
  <c r="J508" i="8"/>
  <c r="BK441" i="8"/>
  <c r="BK161" i="10"/>
  <c r="J148" i="4"/>
  <c r="BK150" i="5"/>
  <c r="BK140" i="5"/>
  <c r="BK153" i="5"/>
  <c r="BK216" i="6"/>
  <c r="J280" i="6"/>
  <c r="BK183" i="6"/>
  <c r="BK388" i="7"/>
  <c r="BK240" i="7"/>
  <c r="BK465" i="8"/>
  <c r="BK508" i="8"/>
  <c r="J455" i="8"/>
  <c r="BK248" i="8"/>
  <c r="J336" i="8"/>
  <c r="J329" i="8"/>
  <c r="BK111" i="9"/>
  <c r="J161" i="10"/>
  <c r="BK96" i="2"/>
  <c r="J80" i="3"/>
  <c r="J132" i="4"/>
  <c r="J175" i="5"/>
  <c r="BK111" i="5"/>
  <c r="J277" i="6"/>
  <c r="J292" i="6"/>
  <c r="BK271" i="7"/>
  <c r="J310" i="7"/>
  <c r="J216" i="7"/>
  <c r="BK292" i="7"/>
  <c r="BK114" i="7"/>
  <c r="BK326" i="8"/>
  <c r="BK374" i="8"/>
  <c r="J396" i="8"/>
  <c r="BK350" i="8"/>
  <c r="BK171" i="10"/>
  <c r="J105" i="10"/>
  <c r="F34" i="11"/>
  <c r="J199" i="5"/>
  <c r="J181" i="5"/>
  <c r="J93" i="5"/>
  <c r="BK229" i="6"/>
  <c r="J304" i="6"/>
  <c r="BK158" i="6"/>
  <c r="BK216" i="7"/>
  <c r="BK156" i="7"/>
  <c r="BK184" i="7"/>
  <c r="J202" i="7"/>
  <c r="J302" i="8"/>
  <c r="BK231" i="8"/>
  <c r="BK451" i="8"/>
  <c r="J516" i="8"/>
  <c r="J547" i="8"/>
  <c r="J391" i="8"/>
  <c r="J354" i="8"/>
  <c r="J172" i="8"/>
  <c r="J99" i="10"/>
  <c r="J120" i="10"/>
  <c r="F35" i="12"/>
  <c r="BB65" i="1" s="1"/>
  <c r="BK98" i="4"/>
  <c r="BK105" i="5"/>
  <c r="BK213" i="6"/>
  <c r="J263" i="6"/>
  <c r="BK149" i="6"/>
  <c r="BK152" i="6"/>
  <c r="BK191" i="7"/>
  <c r="BK337" i="7"/>
  <c r="J161" i="7"/>
  <c r="J398" i="7"/>
  <c r="BK304" i="8"/>
  <c r="BK394" i="8"/>
  <c r="BK468" i="8"/>
  <c r="BK430" i="8"/>
  <c r="J258" i="8"/>
  <c r="J449" i="8"/>
  <c r="BK418" i="8"/>
  <c r="BK459" i="8"/>
  <c r="J180" i="10"/>
  <c r="BK152" i="10"/>
  <c r="F37" i="3"/>
  <c r="BD56" i="1"/>
  <c r="BK171" i="4"/>
  <c r="J142" i="4"/>
  <c r="BK127" i="5"/>
  <c r="BK131" i="5"/>
  <c r="J105" i="5"/>
  <c r="J96" i="6"/>
  <c r="J136" i="6"/>
  <c r="J245" i="6"/>
  <c r="J385" i="7"/>
  <c r="BK108" i="7"/>
  <c r="J537" i="8"/>
  <c r="BK166" i="8"/>
  <c r="J114" i="10"/>
  <c r="J286" i="6"/>
  <c r="J253" i="7"/>
  <c r="BK524" i="8"/>
  <c r="BK464" i="8"/>
  <c r="J504" i="8"/>
  <c r="BK504" i="8"/>
  <c r="J177" i="10"/>
  <c r="J86" i="2"/>
  <c r="J98" i="4"/>
  <c r="BK165" i="4"/>
  <c r="BK132" i="4"/>
  <c r="BK184" i="5"/>
  <c r="BK115" i="6"/>
  <c r="BK280" i="6"/>
  <c r="J273" i="6"/>
  <c r="J152" i="6"/>
  <c r="BK380" i="7"/>
  <c r="BK171" i="7"/>
  <c r="J369" i="7"/>
  <c r="BK359" i="8"/>
  <c r="J465" i="8"/>
  <c r="BK202" i="8"/>
  <c r="BK192" i="8"/>
  <c r="J499" i="8"/>
  <c r="J202" i="8"/>
  <c r="BK307" i="8"/>
  <c r="J217" i="8"/>
  <c r="J169" i="10"/>
  <c r="J129" i="4"/>
  <c r="BK181" i="5"/>
  <c r="BK200" i="5"/>
  <c r="BK195" i="6"/>
  <c r="J307" i="6"/>
  <c r="BK225" i="6"/>
  <c r="J131" i="6"/>
  <c r="J320" i="7"/>
  <c r="J244" i="7"/>
  <c r="BK344" i="7"/>
  <c r="J451" i="8"/>
  <c r="J352" i="8"/>
  <c r="BK299" i="8"/>
  <c r="BK260" i="8"/>
  <c r="BK238" i="8"/>
  <c r="BK140" i="10"/>
  <c r="J310" i="6"/>
  <c r="BK307" i="6"/>
  <c r="J115" i="6"/>
  <c r="J111" i="7"/>
  <c r="J259" i="7"/>
  <c r="BK320" i="7"/>
  <c r="BK235" i="7"/>
  <c r="J235" i="7"/>
  <c r="BK125" i="8"/>
  <c r="BK547" i="8"/>
  <c r="J229" i="8"/>
  <c r="J96" i="8"/>
  <c r="BK513" i="8"/>
  <c r="BK180" i="8"/>
  <c r="BK92" i="9"/>
  <c r="BK146" i="10"/>
  <c r="BK105" i="2"/>
  <c r="BK89" i="2"/>
  <c r="J95" i="4"/>
  <c r="BK140" i="4"/>
  <c r="J120" i="4"/>
  <c r="J170" i="5"/>
  <c r="BK196" i="5"/>
  <c r="BK207" i="6"/>
  <c r="BK131" i="6"/>
  <c r="J256" i="6"/>
  <c r="J146" i="6"/>
  <c r="BK308" i="7"/>
  <c r="J360" i="7"/>
  <c r="BK373" i="7"/>
  <c r="J134" i="7"/>
  <c r="J147" i="8"/>
  <c r="BK463" i="8"/>
  <c r="BK258" i="8"/>
  <c r="J231" i="8"/>
  <c r="J513" i="8"/>
  <c r="J410" i="8"/>
  <c r="J125" i="8"/>
  <c r="J120" i="9"/>
  <c r="J155" i="4"/>
  <c r="J165" i="5"/>
  <c r="J157" i="5"/>
  <c r="J338" i="6"/>
  <c r="J234" i="6"/>
  <c r="BK108" i="6"/>
  <c r="J184" i="7"/>
  <c r="J248" i="7"/>
  <c r="BK317" i="7"/>
  <c r="BK202" i="7"/>
  <c r="J464" i="8"/>
  <c r="J290" i="8"/>
  <c r="J255" i="8"/>
  <c r="J150" i="8"/>
  <c r="J415" i="8"/>
  <c r="J510" i="8"/>
  <c r="J153" i="8"/>
  <c r="J272" i="8"/>
  <c r="J108" i="9"/>
  <c r="J137" i="5"/>
  <c r="BK269" i="6"/>
  <c r="BK245" i="6"/>
  <c r="BK124" i="6"/>
  <c r="BK246" i="7"/>
  <c r="J117" i="7"/>
  <c r="BK265" i="8"/>
  <c r="J421" i="8"/>
  <c r="J88" i="10"/>
  <c r="F30" i="16" l="1"/>
  <c r="I84" i="11" s="1"/>
  <c r="BK84" i="11" s="1"/>
  <c r="BK83" i="11" s="1"/>
  <c r="J83" i="11" s="1"/>
  <c r="J61" i="11" s="1"/>
  <c r="H2" i="18"/>
  <c r="H14" i="19" s="1"/>
  <c r="G2" i="17"/>
  <c r="H19" i="19" s="1"/>
  <c r="J34" i="2"/>
  <c r="F34" i="3"/>
  <c r="BA56" i="1" s="1"/>
  <c r="T85" i="2"/>
  <c r="T102" i="2"/>
  <c r="T84" i="2" s="1"/>
  <c r="T83" i="2" s="1"/>
  <c r="BK94" i="4"/>
  <c r="J94" i="4"/>
  <c r="J62" i="4" s="1"/>
  <c r="P94" i="4"/>
  <c r="R94" i="4"/>
  <c r="T94" i="4"/>
  <c r="P105" i="4"/>
  <c r="P89" i="4" s="1"/>
  <c r="R105" i="4"/>
  <c r="BK139" i="4"/>
  <c r="J139" i="4" s="1"/>
  <c r="J64" i="4" s="1"/>
  <c r="P139" i="4"/>
  <c r="T139" i="4"/>
  <c r="BK151" i="4"/>
  <c r="J151" i="4"/>
  <c r="J67" i="4"/>
  <c r="P151" i="4"/>
  <c r="R151" i="4"/>
  <c r="BK164" i="4"/>
  <c r="J164" i="4"/>
  <c r="J68" i="4"/>
  <c r="P164" i="4"/>
  <c r="T164" i="4"/>
  <c r="T150" i="4" s="1"/>
  <c r="P92" i="5"/>
  <c r="R117" i="5"/>
  <c r="R130" i="5"/>
  <c r="R164" i="5"/>
  <c r="R174" i="5"/>
  <c r="T195" i="5"/>
  <c r="T194" i="5"/>
  <c r="T130" i="6"/>
  <c r="R276" i="6"/>
  <c r="BK137" i="7"/>
  <c r="J137" i="7" s="1"/>
  <c r="J62" i="7" s="1"/>
  <c r="R190" i="7"/>
  <c r="T234" i="7"/>
  <c r="P300" i="7"/>
  <c r="BK384" i="7"/>
  <c r="J384" i="7"/>
  <c r="J70" i="7"/>
  <c r="BK251" i="8"/>
  <c r="J251" i="8" s="1"/>
  <c r="J66" i="8" s="1"/>
  <c r="R507" i="8"/>
  <c r="P527" i="8"/>
  <c r="P526" i="8"/>
  <c r="R91" i="9"/>
  <c r="T110" i="9"/>
  <c r="BK87" i="10"/>
  <c r="BK142" i="10"/>
  <c r="J142" i="10"/>
  <c r="J62" i="10" s="1"/>
  <c r="BK85" i="2"/>
  <c r="J85" i="2" s="1"/>
  <c r="J61" i="2" s="1"/>
  <c r="R102" i="2"/>
  <c r="R84" i="2" s="1"/>
  <c r="R83" i="2" s="1"/>
  <c r="BK92" i="5"/>
  <c r="J92" i="5" s="1"/>
  <c r="J61" i="5" s="1"/>
  <c r="P117" i="5"/>
  <c r="P130" i="5"/>
  <c r="BK164" i="5"/>
  <c r="J164" i="5"/>
  <c r="J66" i="5" s="1"/>
  <c r="BK174" i="5"/>
  <c r="J174" i="5"/>
  <c r="J67" i="5"/>
  <c r="P195" i="5"/>
  <c r="P194" i="5" s="1"/>
  <c r="T95" i="6"/>
  <c r="P111" i="6"/>
  <c r="BK123" i="6"/>
  <c r="J123" i="6"/>
  <c r="J63" i="6"/>
  <c r="BK228" i="6"/>
  <c r="J228" i="6"/>
  <c r="J65" i="6" s="1"/>
  <c r="R244" i="6"/>
  <c r="P259" i="6"/>
  <c r="BK334" i="6"/>
  <c r="J334" i="6"/>
  <c r="J73" i="6"/>
  <c r="R130" i="6"/>
  <c r="T276" i="6"/>
  <c r="BK92" i="7"/>
  <c r="J92" i="7" s="1"/>
  <c r="J61" i="7" s="1"/>
  <c r="P137" i="7"/>
  <c r="T190" i="7"/>
  <c r="P234" i="7"/>
  <c r="R234" i="7"/>
  <c r="R91" i="7" s="1"/>
  <c r="R90" i="7" s="1"/>
  <c r="T300" i="7"/>
  <c r="T251" i="8"/>
  <c r="P507" i="8"/>
  <c r="P519" i="8"/>
  <c r="P518" i="8"/>
  <c r="R519" i="8"/>
  <c r="R518" i="8"/>
  <c r="T519" i="8"/>
  <c r="T518" i="8"/>
  <c r="P91" i="9"/>
  <c r="P85" i="9" s="1"/>
  <c r="P84" i="9" s="1"/>
  <c r="AU62" i="1" s="1"/>
  <c r="P110" i="9"/>
  <c r="P87" i="10"/>
  <c r="T142" i="10"/>
  <c r="R160" i="10"/>
  <c r="P174" i="10"/>
  <c r="R85" i="2"/>
  <c r="BK117" i="5"/>
  <c r="J117" i="5"/>
  <c r="J62" i="5"/>
  <c r="T130" i="5"/>
  <c r="P174" i="5"/>
  <c r="BK130" i="6"/>
  <c r="J130" i="6" s="1"/>
  <c r="J64" i="6" s="1"/>
  <c r="T244" i="6"/>
  <c r="T259" i="6"/>
  <c r="R334" i="6"/>
  <c r="T137" i="7"/>
  <c r="T243" i="7"/>
  <c r="T384" i="7"/>
  <c r="BK95" i="8"/>
  <c r="T95" i="8"/>
  <c r="R182" i="8"/>
  <c r="P205" i="8"/>
  <c r="BK220" i="8"/>
  <c r="J220" i="8"/>
  <c r="J64" i="8" s="1"/>
  <c r="P220" i="8"/>
  <c r="R527" i="8"/>
  <c r="R526" i="8"/>
  <c r="R110" i="9"/>
  <c r="P142" i="10"/>
  <c r="P85" i="2"/>
  <c r="BK102" i="2"/>
  <c r="J102" i="2" s="1"/>
  <c r="J63" i="2" s="1"/>
  <c r="R92" i="5"/>
  <c r="R91" i="5" s="1"/>
  <c r="BK130" i="5"/>
  <c r="J130" i="5"/>
  <c r="J63" i="5"/>
  <c r="T164" i="5"/>
  <c r="BK195" i="5"/>
  <c r="J195" i="5" s="1"/>
  <c r="J70" i="5" s="1"/>
  <c r="P95" i="6"/>
  <c r="T111" i="6"/>
  <c r="R123" i="6"/>
  <c r="T228" i="6"/>
  <c r="P244" i="6"/>
  <c r="P243" i="6" s="1"/>
  <c r="R259" i="6"/>
  <c r="T334" i="6"/>
  <c r="P92" i="7"/>
  <c r="R137" i="7"/>
  <c r="BK243" i="7"/>
  <c r="J243" i="7"/>
  <c r="J66" i="7"/>
  <c r="BK300" i="7"/>
  <c r="BK299" i="7" s="1"/>
  <c r="J299" i="7" s="1"/>
  <c r="J68" i="7" s="1"/>
  <c r="R384" i="7"/>
  <c r="P251" i="8"/>
  <c r="T507" i="8"/>
  <c r="T527" i="8"/>
  <c r="T526" i="8"/>
  <c r="T91" i="9"/>
  <c r="T85" i="9" s="1"/>
  <c r="T84" i="9" s="1"/>
  <c r="BK95" i="6"/>
  <c r="J95" i="6"/>
  <c r="J61" i="6"/>
  <c r="BK111" i="6"/>
  <c r="BK94" i="6" s="1"/>
  <c r="J94" i="6" s="1"/>
  <c r="J60" i="6" s="1"/>
  <c r="J111" i="6"/>
  <c r="J62" i="6" s="1"/>
  <c r="T123" i="6"/>
  <c r="R228" i="6"/>
  <c r="BK276" i="6"/>
  <c r="J276" i="6"/>
  <c r="J72" i="6"/>
  <c r="T92" i="7"/>
  <c r="T91" i="7"/>
  <c r="P190" i="7"/>
  <c r="BK234" i="7"/>
  <c r="J234" i="7"/>
  <c r="J65" i="7"/>
  <c r="R300" i="7"/>
  <c r="R299" i="7"/>
  <c r="P95" i="8"/>
  <c r="BK182" i="8"/>
  <c r="J182" i="8" s="1"/>
  <c r="J62" i="8" s="1"/>
  <c r="T182" i="8"/>
  <c r="R205" i="8"/>
  <c r="T220" i="8"/>
  <c r="R87" i="10"/>
  <c r="R142" i="10"/>
  <c r="P102" i="2"/>
  <c r="T92" i="5"/>
  <c r="T91" i="5" s="1"/>
  <c r="T90" i="5" s="1"/>
  <c r="T117" i="5"/>
  <c r="P164" i="5"/>
  <c r="T174" i="5"/>
  <c r="R195" i="5"/>
  <c r="R194" i="5"/>
  <c r="P130" i="6"/>
  <c r="BK244" i="6"/>
  <c r="BK259" i="6"/>
  <c r="J259" i="6"/>
  <c r="J70" i="6"/>
  <c r="P334" i="6"/>
  <c r="R243" i="7"/>
  <c r="R95" i="8"/>
  <c r="P182" i="8"/>
  <c r="BK205" i="8"/>
  <c r="J205" i="8"/>
  <c r="J63" i="8"/>
  <c r="T205" i="8"/>
  <c r="R220" i="8"/>
  <c r="T87" i="10"/>
  <c r="BK160" i="10"/>
  <c r="J160" i="10" s="1"/>
  <c r="J63" i="10" s="1"/>
  <c r="P160" i="10"/>
  <c r="BK174" i="10"/>
  <c r="J174" i="10"/>
  <c r="J64" i="10"/>
  <c r="BK105" i="4"/>
  <c r="J105" i="4"/>
  <c r="J63" i="4" s="1"/>
  <c r="T105" i="4"/>
  <c r="R139" i="4"/>
  <c r="T151" i="4"/>
  <c r="R164" i="4"/>
  <c r="R95" i="6"/>
  <c r="R111" i="6"/>
  <c r="P123" i="6"/>
  <c r="P228" i="6"/>
  <c r="P276" i="6"/>
  <c r="R92" i="7"/>
  <c r="BK190" i="7"/>
  <c r="J190" i="7" s="1"/>
  <c r="J63" i="7" s="1"/>
  <c r="P243" i="7"/>
  <c r="P384" i="7"/>
  <c r="R251" i="8"/>
  <c r="BK507" i="8"/>
  <c r="J507" i="8"/>
  <c r="J68" i="8"/>
  <c r="BK519" i="8"/>
  <c r="J519" i="8" s="1"/>
  <c r="J71" i="8" s="1"/>
  <c r="BK527" i="8"/>
  <c r="J527" i="8"/>
  <c r="J73" i="8"/>
  <c r="BK91" i="9"/>
  <c r="J91" i="9"/>
  <c r="J62" i="9" s="1"/>
  <c r="BK110" i="9"/>
  <c r="J110" i="9"/>
  <c r="J63" i="9" s="1"/>
  <c r="T160" i="10"/>
  <c r="R174" i="10"/>
  <c r="BK90" i="4"/>
  <c r="J90" i="4"/>
  <c r="J61" i="4" s="1"/>
  <c r="BK147" i="4"/>
  <c r="J147" i="4"/>
  <c r="J65" i="4" s="1"/>
  <c r="BK503" i="8"/>
  <c r="J503" i="8"/>
  <c r="J67" i="8"/>
  <c r="BK79" i="3"/>
  <c r="J79" i="3" s="1"/>
  <c r="F55" i="4"/>
  <c r="BK191" i="5"/>
  <c r="J191" i="5"/>
  <c r="J68" i="5" s="1"/>
  <c r="BK240" i="6"/>
  <c r="J240" i="6"/>
  <c r="J66" i="6" s="1"/>
  <c r="BK247" i="8"/>
  <c r="J247" i="8"/>
  <c r="J65" i="8"/>
  <c r="BK119" i="9"/>
  <c r="J119" i="9" s="1"/>
  <c r="J64" i="9" s="1"/>
  <c r="BK228" i="7"/>
  <c r="J228" i="7" s="1"/>
  <c r="J64" i="7" s="1"/>
  <c r="BK515" i="8"/>
  <c r="J515" i="8"/>
  <c r="J69" i="8"/>
  <c r="BK156" i="5"/>
  <c r="J156" i="5" s="1"/>
  <c r="J64" i="5" s="1"/>
  <c r="BK160" i="5"/>
  <c r="J160" i="5"/>
  <c r="J65" i="5"/>
  <c r="BK255" i="6"/>
  <c r="J255" i="6"/>
  <c r="J69" i="6" s="1"/>
  <c r="BK272" i="6"/>
  <c r="J272" i="6"/>
  <c r="J71" i="6" s="1"/>
  <c r="BK182" i="10"/>
  <c r="J182" i="10"/>
  <c r="J65" i="10"/>
  <c r="BK100" i="2"/>
  <c r="J100" i="2" s="1"/>
  <c r="J62" i="2" s="1"/>
  <c r="BK296" i="7"/>
  <c r="J296" i="7"/>
  <c r="J67" i="7"/>
  <c r="BK86" i="9"/>
  <c r="J86" i="9" s="1"/>
  <c r="J61" i="9" s="1"/>
  <c r="E48" i="12"/>
  <c r="F55" i="12"/>
  <c r="J52" i="12"/>
  <c r="E48" i="11"/>
  <c r="J52" i="11"/>
  <c r="F78" i="11"/>
  <c r="BA64" i="1"/>
  <c r="J87" i="10"/>
  <c r="J61" i="10" s="1"/>
  <c r="J52" i="10"/>
  <c r="F55" i="10"/>
  <c r="BE88" i="10"/>
  <c r="BE93" i="10"/>
  <c r="BE96" i="10"/>
  <c r="BE102" i="10"/>
  <c r="BE117" i="10"/>
  <c r="BE123" i="10"/>
  <c r="BE133" i="10"/>
  <c r="BE140" i="10"/>
  <c r="BE143" i="10"/>
  <c r="BE125" i="10"/>
  <c r="BE149" i="10"/>
  <c r="BE164" i="10"/>
  <c r="BE175" i="10"/>
  <c r="BE177" i="10"/>
  <c r="E75" i="10"/>
  <c r="BE99" i="10"/>
  <c r="BE169" i="10"/>
  <c r="BE180" i="10"/>
  <c r="BE108" i="10"/>
  <c r="BE105" i="10"/>
  <c r="BE155" i="10"/>
  <c r="BE158" i="10"/>
  <c r="BE90" i="10"/>
  <c r="BE111" i="10"/>
  <c r="BE136" i="10"/>
  <c r="BE137" i="10"/>
  <c r="BE146" i="10"/>
  <c r="BE161" i="10"/>
  <c r="BE171" i="10"/>
  <c r="BE114" i="10"/>
  <c r="BE120" i="10"/>
  <c r="BE130" i="10"/>
  <c r="BE152" i="10"/>
  <c r="BE166" i="10"/>
  <c r="BE183" i="10"/>
  <c r="J95" i="8"/>
  <c r="J61" i="8"/>
  <c r="BK526" i="8"/>
  <c r="J526" i="8"/>
  <c r="J72" i="8"/>
  <c r="F81" i="9"/>
  <c r="E48" i="9"/>
  <c r="BE92" i="9"/>
  <c r="J52" i="9"/>
  <c r="BE87" i="9"/>
  <c r="BE96" i="9"/>
  <c r="BE100" i="9"/>
  <c r="BE103" i="9"/>
  <c r="BE105" i="9"/>
  <c r="BE111" i="9"/>
  <c r="BE108" i="9"/>
  <c r="BE115" i="9"/>
  <c r="BE120" i="9"/>
  <c r="BE96" i="8"/>
  <c r="BE115" i="8"/>
  <c r="BE150" i="8"/>
  <c r="BE180" i="8"/>
  <c r="BE183" i="8"/>
  <c r="BE186" i="8"/>
  <c r="BE192" i="8"/>
  <c r="BE226" i="8"/>
  <c r="BE274" i="8"/>
  <c r="BE279" i="8"/>
  <c r="BE314" i="8"/>
  <c r="BE451" i="8"/>
  <c r="BE465" i="8"/>
  <c r="BE468" i="8"/>
  <c r="BE499" i="8"/>
  <c r="BE513" i="8"/>
  <c r="BE537" i="8"/>
  <c r="BE541" i="8"/>
  <c r="BE147" i="8"/>
  <c r="BE153" i="8"/>
  <c r="BE161" i="8"/>
  <c r="BE166" i="8"/>
  <c r="BE229" i="8"/>
  <c r="BE231" i="8"/>
  <c r="BE234" i="8"/>
  <c r="BE244" i="8"/>
  <c r="BE252" i="8"/>
  <c r="BE255" i="8"/>
  <c r="BE258" i="8"/>
  <c r="BE287" i="8"/>
  <c r="BE299" i="8"/>
  <c r="BE321" i="8"/>
  <c r="BE324" i="8"/>
  <c r="BE326" i="8"/>
  <c r="BE357" i="8"/>
  <c r="BE391" i="8"/>
  <c r="BE394" i="8"/>
  <c r="BE402" i="8"/>
  <c r="BE406" i="8"/>
  <c r="BE408" i="8"/>
  <c r="BE439" i="8"/>
  <c r="BE444" i="8"/>
  <c r="BE463" i="8"/>
  <c r="BE516" i="8"/>
  <c r="BE531" i="8"/>
  <c r="BE547" i="8"/>
  <c r="BE125" i="8"/>
  <c r="BE172" i="8"/>
  <c r="BE221" i="8"/>
  <c r="BE248" i="8"/>
  <c r="BE312" i="8"/>
  <c r="BE334" i="8"/>
  <c r="BE345" i="8"/>
  <c r="BE352" i="8"/>
  <c r="BE364" i="8"/>
  <c r="BE377" i="8"/>
  <c r="BE424" i="8"/>
  <c r="BE436" i="8"/>
  <c r="BE455" i="8"/>
  <c r="E83" i="8"/>
  <c r="F90" i="8"/>
  <c r="BE197" i="8"/>
  <c r="BE217" i="8"/>
  <c r="BE277" i="8"/>
  <c r="BE302" i="8"/>
  <c r="BE307" i="8"/>
  <c r="BE319" i="8"/>
  <c r="BE331" i="8"/>
  <c r="BE336" i="8"/>
  <c r="BE359" i="8"/>
  <c r="BE382" i="8"/>
  <c r="BE396" i="8"/>
  <c r="BE404" i="8"/>
  <c r="BE441" i="8"/>
  <c r="BE449" i="8"/>
  <c r="BE471" i="8"/>
  <c r="BE474" i="8"/>
  <c r="BE501" i="8"/>
  <c r="BE508" i="8"/>
  <c r="BE510" i="8"/>
  <c r="BE524" i="8"/>
  <c r="BE528" i="8"/>
  <c r="BE534" i="8"/>
  <c r="BE544" i="8"/>
  <c r="J52" i="8"/>
  <c r="BE342" i="8"/>
  <c r="BE433" i="8"/>
  <c r="BE446" i="8"/>
  <c r="BE464" i="8"/>
  <c r="BE550" i="8"/>
  <c r="BE99" i="8"/>
  <c r="BE118" i="8"/>
  <c r="BE157" i="8"/>
  <c r="BE189" i="8"/>
  <c r="BE202" i="8"/>
  <c r="BE206" i="8"/>
  <c r="BE209" i="8"/>
  <c r="BE241" i="8"/>
  <c r="BE260" i="8"/>
  <c r="BE282" i="8"/>
  <c r="BE296" i="8"/>
  <c r="BE304" i="8"/>
  <c r="BE329" i="8"/>
  <c r="BE346" i="8"/>
  <c r="BE347" i="8"/>
  <c r="BE350" i="8"/>
  <c r="BE388" i="8"/>
  <c r="BE410" i="8"/>
  <c r="BE412" i="8"/>
  <c r="BE414" i="8"/>
  <c r="BE418" i="8"/>
  <c r="BE421" i="8"/>
  <c r="BE427" i="8"/>
  <c r="BE430" i="8"/>
  <c r="BE484" i="8"/>
  <c r="BE238" i="8"/>
  <c r="BE263" i="8"/>
  <c r="BE339" i="8"/>
  <c r="BE354" i="8"/>
  <c r="BE367" i="8"/>
  <c r="BE399" i="8"/>
  <c r="BE454" i="8"/>
  <c r="BE137" i="8"/>
  <c r="BE235" i="8"/>
  <c r="BE265" i="8"/>
  <c r="BE272" i="8"/>
  <c r="BE290" i="8"/>
  <c r="BE309" i="8"/>
  <c r="BE362" i="8"/>
  <c r="BE374" i="8"/>
  <c r="BE415" i="8"/>
  <c r="BE419" i="8"/>
  <c r="BE458" i="8"/>
  <c r="BE459" i="8"/>
  <c r="BE460" i="8"/>
  <c r="BE504" i="8"/>
  <c r="BE520" i="8"/>
  <c r="F55" i="7"/>
  <c r="BE96" i="7"/>
  <c r="BE184" i="7"/>
  <c r="BE191" i="7"/>
  <c r="BE246" i="7"/>
  <c r="BE259" i="7"/>
  <c r="BE310" i="7"/>
  <c r="BE335" i="7"/>
  <c r="BE385" i="7"/>
  <c r="BE145" i="7"/>
  <c r="BE176" i="7"/>
  <c r="BE320" i="7"/>
  <c r="BE327" i="7"/>
  <c r="J244" i="6"/>
  <c r="J68" i="6"/>
  <c r="BE123" i="7"/>
  <c r="BE138" i="7"/>
  <c r="BE207" i="7"/>
  <c r="BE216" i="7"/>
  <c r="BE229" i="7"/>
  <c r="BE265" i="7"/>
  <c r="BE301" i="7"/>
  <c r="BE344" i="7"/>
  <c r="BE367" i="7"/>
  <c r="BE93" i="7"/>
  <c r="BE99" i="7"/>
  <c r="BE105" i="7"/>
  <c r="BE120" i="7"/>
  <c r="BE244" i="7"/>
  <c r="BE253" i="7"/>
  <c r="BE262" i="7"/>
  <c r="BE337" i="7"/>
  <c r="BE346" i="7"/>
  <c r="BE353" i="7"/>
  <c r="BE369" i="7"/>
  <c r="BE380" i="7"/>
  <c r="BE394" i="7"/>
  <c r="BE395" i="7"/>
  <c r="BE398" i="7"/>
  <c r="E48" i="7"/>
  <c r="BE148" i="7"/>
  <c r="BE150" i="7"/>
  <c r="BE153" i="7"/>
  <c r="BE239" i="7"/>
  <c r="BE250" i="7"/>
  <c r="BE256" i="7"/>
  <c r="BE271" i="7"/>
  <c r="BE285" i="7"/>
  <c r="BE294" i="7"/>
  <c r="BE297" i="7"/>
  <c r="BE351" i="7"/>
  <c r="BE360" i="7"/>
  <c r="BE111" i="7"/>
  <c r="BE117" i="7"/>
  <c r="BE134" i="7"/>
  <c r="BE161" i="7"/>
  <c r="BE166" i="7"/>
  <c r="BE171" i="7"/>
  <c r="BE181" i="7"/>
  <c r="BE187" i="7"/>
  <c r="BE268" i="7"/>
  <c r="BE290" i="7"/>
  <c r="BE292" i="7"/>
  <c r="BE330" i="7"/>
  <c r="BE358" i="7"/>
  <c r="BE373" i="7"/>
  <c r="J84" i="7"/>
  <c r="BE102" i="7"/>
  <c r="BE114" i="7"/>
  <c r="BE131" i="7"/>
  <c r="BE225" i="7"/>
  <c r="BE235" i="7"/>
  <c r="BE248" i="7"/>
  <c r="BE274" i="7"/>
  <c r="BE288" i="7"/>
  <c r="BE371" i="7"/>
  <c r="BE388" i="7"/>
  <c r="BE108" i="7"/>
  <c r="BE127" i="7"/>
  <c r="BE143" i="7"/>
  <c r="BE156" i="7"/>
  <c r="BE159" i="7"/>
  <c r="BE202" i="7"/>
  <c r="BE240" i="7"/>
  <c r="BE282" i="7"/>
  <c r="BE308" i="7"/>
  <c r="BE317" i="7"/>
  <c r="BE382" i="7"/>
  <c r="BE391" i="7"/>
  <c r="J52" i="6"/>
  <c r="BE112" i="6"/>
  <c r="BE136" i="6"/>
  <c r="BE138" i="6"/>
  <c r="BE149" i="6"/>
  <c r="BE152" i="6"/>
  <c r="BE155" i="6"/>
  <c r="BE180" i="6"/>
  <c r="BE183" i="6"/>
  <c r="BE210" i="6"/>
  <c r="BE213" i="6"/>
  <c r="BE241" i="6"/>
  <c r="BE245" i="6"/>
  <c r="BE256" i="6"/>
  <c r="BE269" i="6"/>
  <c r="BE277" i="6"/>
  <c r="BE310" i="6"/>
  <c r="BE313" i="6"/>
  <c r="BE322" i="6"/>
  <c r="BE225" i="6"/>
  <c r="BE263" i="6"/>
  <c r="BE295" i="6"/>
  <c r="BE301" i="6"/>
  <c r="BE319" i="6"/>
  <c r="BE331" i="6"/>
  <c r="BE335" i="6"/>
  <c r="BE273" i="6"/>
  <c r="BE292" i="6"/>
  <c r="BE316" i="6"/>
  <c r="BE328" i="6"/>
  <c r="F55" i="6"/>
  <c r="BE99" i="6"/>
  <c r="BE118" i="6"/>
  <c r="BE124" i="6"/>
  <c r="BE141" i="6"/>
  <c r="BE146" i="6"/>
  <c r="BE174" i="6"/>
  <c r="BE219" i="6"/>
  <c r="BE229" i="6"/>
  <c r="BE280" i="6"/>
  <c r="BE105" i="6"/>
  <c r="BE163" i="6"/>
  <c r="BE169" i="6"/>
  <c r="BE188" i="6"/>
  <c r="BE207" i="6"/>
  <c r="BE304" i="6"/>
  <c r="BE307" i="6"/>
  <c r="BE201" i="6"/>
  <c r="BE234" i="6"/>
  <c r="BE249" i="6"/>
  <c r="BE253" i="6"/>
  <c r="BE266" i="6"/>
  <c r="BE283" i="6"/>
  <c r="BE286" i="6"/>
  <c r="BE289" i="6"/>
  <c r="BE325" i="6"/>
  <c r="BE108" i="6"/>
  <c r="BE131" i="6"/>
  <c r="BE158" i="6"/>
  <c r="BE195" i="6"/>
  <c r="BE231" i="6"/>
  <c r="BE237" i="6"/>
  <c r="BE260" i="6"/>
  <c r="BE298" i="6"/>
  <c r="BE338" i="6"/>
  <c r="E48" i="6"/>
  <c r="BE96" i="6"/>
  <c r="BE102" i="6"/>
  <c r="BE115" i="6"/>
  <c r="BE127" i="6"/>
  <c r="BE134" i="6"/>
  <c r="BE172" i="6"/>
  <c r="BE177" i="6"/>
  <c r="BE198" i="6"/>
  <c r="BE204" i="6"/>
  <c r="BE216" i="6"/>
  <c r="BE222" i="6"/>
  <c r="E48" i="5"/>
  <c r="F87" i="5"/>
  <c r="BE96" i="5"/>
  <c r="BE111" i="5"/>
  <c r="BE131" i="5"/>
  <c r="BE140" i="5"/>
  <c r="BE172" i="5"/>
  <c r="BE175" i="5"/>
  <c r="BE181" i="5"/>
  <c r="BE196" i="5"/>
  <c r="BE118" i="5"/>
  <c r="BE170" i="5"/>
  <c r="BE105" i="5"/>
  <c r="BE108" i="5"/>
  <c r="BE121" i="5"/>
  <c r="BE145" i="5"/>
  <c r="BE157" i="5"/>
  <c r="BE161" i="5"/>
  <c r="BE178" i="5"/>
  <c r="BE184" i="5"/>
  <c r="BE187" i="5"/>
  <c r="BE189" i="5"/>
  <c r="BE192" i="5"/>
  <c r="BE150" i="5"/>
  <c r="BE153" i="5"/>
  <c r="BE168" i="5"/>
  <c r="J52" i="5"/>
  <c r="BE99" i="5"/>
  <c r="BE102" i="5"/>
  <c r="BE114" i="5"/>
  <c r="BE124" i="5"/>
  <c r="BE127" i="5"/>
  <c r="BE137" i="5"/>
  <c r="BE165" i="5"/>
  <c r="BE199" i="5"/>
  <c r="BE93" i="5"/>
  <c r="BE200" i="5"/>
  <c r="BE106" i="4"/>
  <c r="BE129" i="4"/>
  <c r="J82" i="4"/>
  <c r="BE95" i="4"/>
  <c r="BE103" i="4"/>
  <c r="BE120" i="4"/>
  <c r="BE123" i="4"/>
  <c r="BE126" i="4"/>
  <c r="BE136" i="4"/>
  <c r="BE145" i="4"/>
  <c r="BE152" i="4"/>
  <c r="BE159" i="4"/>
  <c r="BE165" i="4"/>
  <c r="BE168" i="4"/>
  <c r="BE171" i="4"/>
  <c r="BE135" i="4"/>
  <c r="BE142" i="4"/>
  <c r="BE155" i="4"/>
  <c r="BE158" i="4"/>
  <c r="BE98" i="4"/>
  <c r="BE109" i="4"/>
  <c r="BE112" i="4"/>
  <c r="BE117" i="4"/>
  <c r="BE140" i="4"/>
  <c r="BE148" i="4"/>
  <c r="BE162" i="4"/>
  <c r="E48" i="4"/>
  <c r="BE91" i="4"/>
  <c r="BE101" i="4"/>
  <c r="BE114" i="4"/>
  <c r="BE132" i="4"/>
  <c r="E69" i="3"/>
  <c r="F76" i="3"/>
  <c r="BE80" i="3"/>
  <c r="J33" i="3" s="1"/>
  <c r="AV56" i="1" s="1"/>
  <c r="J52" i="3"/>
  <c r="AW56" i="1"/>
  <c r="BC56" i="1"/>
  <c r="BC55" i="1"/>
  <c r="BB55" i="1"/>
  <c r="E48" i="2"/>
  <c r="J52" i="2"/>
  <c r="F55" i="2"/>
  <c r="BE86" i="2"/>
  <c r="BE88" i="2"/>
  <c r="BE89" i="2"/>
  <c r="BE90" i="2"/>
  <c r="BE92" i="2"/>
  <c r="BE94" i="2"/>
  <c r="BE96" i="2"/>
  <c r="BE98" i="2"/>
  <c r="BE101" i="2"/>
  <c r="BE103" i="2"/>
  <c r="BE105" i="2"/>
  <c r="AW55" i="1"/>
  <c r="BA55" i="1"/>
  <c r="BD55" i="1"/>
  <c r="J34" i="4"/>
  <c r="AW57" i="1"/>
  <c r="F34" i="7"/>
  <c r="BA60" i="1"/>
  <c r="J34" i="9"/>
  <c r="AW62" i="1" s="1"/>
  <c r="F37" i="10"/>
  <c r="BD63" i="1"/>
  <c r="F37" i="4"/>
  <c r="BD57" i="1"/>
  <c r="F34" i="10"/>
  <c r="BA63" i="1" s="1"/>
  <c r="F36" i="7"/>
  <c r="BC60" i="1"/>
  <c r="F34" i="5"/>
  <c r="BA58" i="1"/>
  <c r="J34" i="8"/>
  <c r="AW61" i="1"/>
  <c r="F35" i="9"/>
  <c r="BB62" i="1" s="1"/>
  <c r="F37" i="6"/>
  <c r="BD59" i="1"/>
  <c r="F34" i="9"/>
  <c r="BA62" i="1"/>
  <c r="F36" i="9"/>
  <c r="BC62" i="1" s="1"/>
  <c r="J34" i="10"/>
  <c r="AW63" i="1" s="1"/>
  <c r="F37" i="9"/>
  <c r="BD62" i="1"/>
  <c r="F37" i="8"/>
  <c r="BD61" i="1" s="1"/>
  <c r="J34" i="5"/>
  <c r="AW58" i="1"/>
  <c r="F35" i="5"/>
  <c r="BB58" i="1"/>
  <c r="F35" i="10"/>
  <c r="BB63" i="1" s="1"/>
  <c r="F35" i="6"/>
  <c r="BB59" i="1" s="1"/>
  <c r="J34" i="6"/>
  <c r="AW59" i="1"/>
  <c r="F34" i="12"/>
  <c r="BA65" i="1" s="1"/>
  <c r="F37" i="7"/>
  <c r="BD60" i="1" s="1"/>
  <c r="F35" i="4"/>
  <c r="BB57" i="1" s="1"/>
  <c r="F36" i="5"/>
  <c r="BC58" i="1"/>
  <c r="F36" i="4"/>
  <c r="BC57" i="1"/>
  <c r="F34" i="6"/>
  <c r="BA59" i="1" s="1"/>
  <c r="F34" i="8"/>
  <c r="BA61" i="1" s="1"/>
  <c r="J34" i="7"/>
  <c r="AW60" i="1"/>
  <c r="F36" i="10"/>
  <c r="BC63" i="1"/>
  <c r="F36" i="8"/>
  <c r="BC61" i="1" s="1"/>
  <c r="F35" i="7"/>
  <c r="BB60" i="1" s="1"/>
  <c r="F35" i="8"/>
  <c r="BB61" i="1"/>
  <c r="F34" i="4"/>
  <c r="BA57" i="1"/>
  <c r="F37" i="5"/>
  <c r="BD58" i="1" s="1"/>
  <c r="F36" i="6"/>
  <c r="BC59" i="1" s="1"/>
  <c r="J84" i="11" l="1"/>
  <c r="BE84" i="11" s="1"/>
  <c r="J33" i="11" s="1"/>
  <c r="AV64" i="1" s="1"/>
  <c r="AT64" i="1" s="1"/>
  <c r="H12" i="19"/>
  <c r="I84" i="12" s="1"/>
  <c r="BK84" i="12" s="1"/>
  <c r="BK83" i="12" s="1"/>
  <c r="J83" i="12" s="1"/>
  <c r="J61" i="12" s="1"/>
  <c r="J59" i="3"/>
  <c r="J30" i="3"/>
  <c r="J39" i="3" s="1"/>
  <c r="J300" i="7"/>
  <c r="J69" i="7" s="1"/>
  <c r="BK82" i="11"/>
  <c r="J82" i="11" s="1"/>
  <c r="J60" i="11" s="1"/>
  <c r="BK85" i="9"/>
  <c r="J85" i="9" s="1"/>
  <c r="J60" i="9" s="1"/>
  <c r="BK91" i="7"/>
  <c r="J91" i="7" s="1"/>
  <c r="J60" i="7" s="1"/>
  <c r="R85" i="9"/>
  <c r="R84" i="9"/>
  <c r="R94" i="6"/>
  <c r="R90" i="5"/>
  <c r="BK94" i="8"/>
  <c r="J94" i="8"/>
  <c r="J60" i="8"/>
  <c r="T243" i="6"/>
  <c r="T93" i="6" s="1"/>
  <c r="P84" i="2"/>
  <c r="P83" i="2"/>
  <c r="AU55" i="1" s="1"/>
  <c r="T299" i="7"/>
  <c r="T90" i="7" s="1"/>
  <c r="R243" i="6"/>
  <c r="R93" i="6"/>
  <c r="P299" i="7"/>
  <c r="P91" i="7"/>
  <c r="R94" i="8"/>
  <c r="R93" i="8" s="1"/>
  <c r="BK243" i="6"/>
  <c r="J243" i="6" s="1"/>
  <c r="J67" i="6" s="1"/>
  <c r="P86" i="10"/>
  <c r="P85" i="10"/>
  <c r="AU63" i="1"/>
  <c r="BK86" i="10"/>
  <c r="J86" i="10" s="1"/>
  <c r="J60" i="10" s="1"/>
  <c r="P91" i="5"/>
  <c r="P90" i="5"/>
  <c r="AU58" i="1"/>
  <c r="P150" i="4"/>
  <c r="P88" i="4"/>
  <c r="AU57" i="1"/>
  <c r="T89" i="4"/>
  <c r="T88" i="4"/>
  <c r="R86" i="10"/>
  <c r="R85" i="10"/>
  <c r="BK84" i="2"/>
  <c r="J84" i="2"/>
  <c r="J60" i="2"/>
  <c r="P94" i="6"/>
  <c r="P93" i="6" s="1"/>
  <c r="AU59" i="1" s="1"/>
  <c r="P94" i="8"/>
  <c r="P93" i="8"/>
  <c r="AU61" i="1"/>
  <c r="T94" i="8"/>
  <c r="T93" i="8"/>
  <c r="BK91" i="5"/>
  <c r="J91" i="5" s="1"/>
  <c r="J60" i="5" s="1"/>
  <c r="T94" i="6"/>
  <c r="R89" i="4"/>
  <c r="T86" i="10"/>
  <c r="T85" i="10"/>
  <c r="R150" i="4"/>
  <c r="BK89" i="4"/>
  <c r="J89" i="4"/>
  <c r="J60" i="4" s="1"/>
  <c r="BK194" i="5"/>
  <c r="J194" i="5"/>
  <c r="J69" i="5"/>
  <c r="BK518" i="8"/>
  <c r="J518" i="8"/>
  <c r="J70" i="8" s="1"/>
  <c r="BK150" i="4"/>
  <c r="J150" i="4"/>
  <c r="J66" i="4"/>
  <c r="BK84" i="9"/>
  <c r="J84" i="9"/>
  <c r="BK93" i="6"/>
  <c r="J93" i="6"/>
  <c r="J59" i="6" s="1"/>
  <c r="AG56" i="1"/>
  <c r="BD54" i="1"/>
  <c r="W33" i="1" s="1"/>
  <c r="F33" i="4"/>
  <c r="AZ57" i="1"/>
  <c r="J33" i="9"/>
  <c r="AV62" i="1" s="1"/>
  <c r="AT62" i="1" s="1"/>
  <c r="F33" i="6"/>
  <c r="AZ59" i="1"/>
  <c r="J33" i="4"/>
  <c r="AV57" i="1"/>
  <c r="AT57" i="1" s="1"/>
  <c r="F33" i="3"/>
  <c r="AZ56" i="1" s="1"/>
  <c r="F33" i="5"/>
  <c r="AZ58" i="1"/>
  <c r="F33" i="9"/>
  <c r="AZ62" i="1"/>
  <c r="J30" i="9"/>
  <c r="AG62" i="1"/>
  <c r="J33" i="10"/>
  <c r="AV63" i="1"/>
  <c r="AT63" i="1"/>
  <c r="BB54" i="1"/>
  <c r="AX54" i="1" s="1"/>
  <c r="F33" i="10"/>
  <c r="AZ63" i="1" s="1"/>
  <c r="J33" i="8"/>
  <c r="AV61" i="1" s="1"/>
  <c r="AT61" i="1" s="1"/>
  <c r="J33" i="2"/>
  <c r="AV55" i="1"/>
  <c r="AT55" i="1" s="1"/>
  <c r="BA54" i="1"/>
  <c r="AW54" i="1" s="1"/>
  <c r="AK30" i="1" s="1"/>
  <c r="F33" i="2"/>
  <c r="AZ55" i="1"/>
  <c r="F33" i="7"/>
  <c r="AZ60" i="1"/>
  <c r="AT56" i="1"/>
  <c r="AN56" i="1"/>
  <c r="BC54" i="1"/>
  <c r="AY54" i="1" s="1"/>
  <c r="F33" i="8"/>
  <c r="AZ61" i="1"/>
  <c r="J33" i="7"/>
  <c r="AV60" i="1"/>
  <c r="AT60" i="1" s="1"/>
  <c r="J33" i="5"/>
  <c r="AV58" i="1"/>
  <c r="AT58" i="1"/>
  <c r="J33" i="6"/>
  <c r="AV59" i="1"/>
  <c r="AT59" i="1" s="1"/>
  <c r="F33" i="11" l="1"/>
  <c r="AZ64" i="1" s="1"/>
  <c r="BK81" i="11"/>
  <c r="J81" i="11" s="1"/>
  <c r="J59" i="11" s="1"/>
  <c r="J84" i="12"/>
  <c r="BE84" i="12" s="1"/>
  <c r="F33" i="12" s="1"/>
  <c r="AZ65" i="1" s="1"/>
  <c r="AZ54" i="1" s="1"/>
  <c r="AV54" i="1" s="1"/>
  <c r="AK29" i="1" s="1"/>
  <c r="J33" i="12"/>
  <c r="AV65" i="1" s="1"/>
  <c r="AT65" i="1" s="1"/>
  <c r="BK82" i="12"/>
  <c r="J82" i="12" s="1"/>
  <c r="J60" i="12" s="1"/>
  <c r="BK90" i="7"/>
  <c r="J90" i="7" s="1"/>
  <c r="J30" i="7" s="1"/>
  <c r="AG60" i="1" s="1"/>
  <c r="P90" i="7"/>
  <c r="AU60" i="1"/>
  <c r="R88" i="4"/>
  <c r="BK88" i="4"/>
  <c r="J88" i="4"/>
  <c r="J30" i="4" s="1"/>
  <c r="AG57" i="1" s="1"/>
  <c r="BK83" i="2"/>
  <c r="J83" i="2"/>
  <c r="J30" i="2" s="1"/>
  <c r="AG55" i="1" s="1"/>
  <c r="BK93" i="8"/>
  <c r="J93" i="8" s="1"/>
  <c r="J59" i="8" s="1"/>
  <c r="BK85" i="10"/>
  <c r="J85" i="10"/>
  <c r="J59" i="10"/>
  <c r="BK90" i="5"/>
  <c r="J90" i="5" s="1"/>
  <c r="J30" i="5" s="1"/>
  <c r="AG58" i="1" s="1"/>
  <c r="AN62" i="1"/>
  <c r="J59" i="9"/>
  <c r="J39" i="9"/>
  <c r="AN60" i="1"/>
  <c r="J59" i="7"/>
  <c r="J39" i="7"/>
  <c r="AU54" i="1"/>
  <c r="W32" i="1"/>
  <c r="J30" i="6"/>
  <c r="AG59" i="1" s="1"/>
  <c r="W31" i="1"/>
  <c r="W30" i="1"/>
  <c r="J30" i="11" l="1"/>
  <c r="AG64" i="1" s="1"/>
  <c r="AN64" i="1" s="1"/>
  <c r="BK81" i="12"/>
  <c r="J81" i="12" s="1"/>
  <c r="J30" i="12" s="1"/>
  <c r="AG65" i="1" s="1"/>
  <c r="AN65" i="1" s="1"/>
  <c r="J39" i="5"/>
  <c r="J39" i="2"/>
  <c r="J39" i="4"/>
  <c r="J59" i="4"/>
  <c r="J59" i="5"/>
  <c r="J59" i="2"/>
  <c r="J39" i="6"/>
  <c r="AN59" i="1"/>
  <c r="AN55" i="1"/>
  <c r="AN57" i="1"/>
  <c r="AN58" i="1"/>
  <c r="J30" i="10"/>
  <c r="AG63" i="1" s="1"/>
  <c r="AN63" i="1" s="1"/>
  <c r="AT54" i="1"/>
  <c r="W29" i="1"/>
  <c r="J30" i="8"/>
  <c r="AG61" i="1" s="1"/>
  <c r="AN61" i="1" s="1"/>
  <c r="J39" i="11" l="1"/>
  <c r="J59" i="12"/>
  <c r="J39" i="12"/>
  <c r="J39" i="10"/>
  <c r="J39" i="8"/>
  <c r="AG54" i="1"/>
  <c r="AK26" i="1" s="1"/>
  <c r="AK35" i="1" s="1"/>
  <c r="AN54" i="1" l="1"/>
</calcChain>
</file>

<file path=xl/sharedStrings.xml><?xml version="1.0" encoding="utf-8"?>
<sst xmlns="http://schemas.openxmlformats.org/spreadsheetml/2006/main" count="15490" uniqueCount="2564">
  <si>
    <t>Export Komplet</t>
  </si>
  <si>
    <t>VZ</t>
  </si>
  <si>
    <t>2.0</t>
  </si>
  <si>
    <t>ZAMOK</t>
  </si>
  <si>
    <t>False</t>
  </si>
  <si>
    <t>{9a9e2aef-75f1-4898-bcea-f1851c23f20c}</t>
  </si>
  <si>
    <t>0,01</t>
  </si>
  <si>
    <t>21</t>
  </si>
  <si>
    <t>12</t>
  </si>
  <si>
    <t>REKAPITULACE STAVBY</t>
  </si>
  <si>
    <t>v ---  níže se nacházejí doplnkové a pomocné údaje k sestavám  --- v</t>
  </si>
  <si>
    <t>Návod na vyplnění</t>
  </si>
  <si>
    <t>0,001</t>
  </si>
  <si>
    <t>Kód:</t>
  </si>
  <si>
    <t>2025/05/02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</si>
  <si>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</si>
  <si>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</si>
  <si>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Intenzifikace ČOV Přízeř / Rožmberk nad Vltavou</t>
  </si>
  <si>
    <t>KSO:</t>
  </si>
  <si>
    <t>814</t>
  </si>
  <si>
    <t>CC-CZ:</t>
  </si>
  <si>
    <t>2</t>
  </si>
  <si>
    <t>Místo:</t>
  </si>
  <si>
    <t>Přízeř</t>
  </si>
  <si>
    <t>Datum:</t>
  </si>
  <si>
    <t>19. 5. 2025</t>
  </si>
  <si>
    <t>CZ-CPV:</t>
  </si>
  <si>
    <t>45000000-7</t>
  </si>
  <si>
    <t>CZ-CPA:</t>
  </si>
  <si>
    <t>42</t>
  </si>
  <si>
    <t>Zadavatel:</t>
  </si>
  <si>
    <t>IČ:</t>
  </si>
  <si>
    <t>00246115</t>
  </si>
  <si>
    <t>Město Rožmberk nad Vltavou</t>
  </si>
  <si>
    <t>DIČ:</t>
  </si>
  <si>
    <t>CZ00246115</t>
  </si>
  <si>
    <t>Účastník:</t>
  </si>
  <si>
    <t>Vyplň údaj</t>
  </si>
  <si>
    <t>Projektant:</t>
  </si>
  <si>
    <t>28159721</t>
  </si>
  <si>
    <t>VAK projekt s.r.o.</t>
  </si>
  <si>
    <t>CZ28159721</t>
  </si>
  <si>
    <t>True</t>
  </si>
  <si>
    <t>Zpracovatel:</t>
  </si>
  <si>
    <t/>
  </si>
  <si>
    <t>Ing. Martina Zamlinská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</si>
  <si>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</si>
  <si>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</si>
  <si>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</si>
  <si>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</si>
  <si>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</si>
  <si>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</si>
  <si>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</si>
  <si>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</si>
  <si>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</si>
  <si>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</si>
  <si>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</si>
  <si>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</si>
  <si>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</si>
  <si>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</si>
  <si>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</si>
  <si>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</si>
  <si>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</si>
  <si>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</si>
  <si>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</si>
  <si>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</si>
  <si>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</si>
  <si>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</si>
  <si>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</si>
  <si>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</si>
  <si>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</si>
  <si>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</si>
  <si>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</si>
  <si>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</si>
  <si>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</si>
  <si>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</si>
  <si>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</si>
  <si>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</si>
  <si>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</si>
  <si>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</si>
  <si>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</si>
  <si>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</si>
  <si>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</si>
  <si>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</si>
  <si>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</si>
  <si>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</si>
  <si>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</si>
  <si>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VRN-00</t>
  </si>
  <si>
    <t>Vedlejší rozpočtové náklady</t>
  </si>
  <si>
    <t>VON</t>
  </si>
  <si>
    <t>1</t>
  </si>
  <si>
    <t>{3cb6c508-f32c-452c-b270-49dd4d046cb4}</t>
  </si>
  <si>
    <t>827</t>
  </si>
  <si>
    <t>SO-00</t>
  </si>
  <si>
    <t>Provizorní opatření po dobu výstavby</t>
  </si>
  <si>
    <t>STA</t>
  </si>
  <si>
    <t>{343cdf34-dbe9-430a-8e21-46b031edc6e2}</t>
  </si>
  <si>
    <t>SO-01</t>
  </si>
  <si>
    <t>Hrubé předčištění</t>
  </si>
  <si>
    <t>{a1a68444-5c48-48d4-add5-9fc618d6eb96}</t>
  </si>
  <si>
    <t>814 1</t>
  </si>
  <si>
    <t>SO-02</t>
  </si>
  <si>
    <t>Odlehčovací komora</t>
  </si>
  <si>
    <t>{c14a9d41-7335-4e27-9489-69bb75ee9332}</t>
  </si>
  <si>
    <t>814 19</t>
  </si>
  <si>
    <t>SO-03</t>
  </si>
  <si>
    <t>Objekt ČOV</t>
  </si>
  <si>
    <t>{14350749-2891-452c-b0aa-3e431b83ac84}</t>
  </si>
  <si>
    <t>812 31</t>
  </si>
  <si>
    <t>SO-04</t>
  </si>
  <si>
    <t>Dosazovací a uskladňovací nádrž</t>
  </si>
  <si>
    <t>{b221690e-50e4-421a-b956-3377c01533a7}</t>
  </si>
  <si>
    <t>SO-05</t>
  </si>
  <si>
    <t>Propojovací potrubí</t>
  </si>
  <si>
    <t>{9fe4c8f1-3e86-4c54-a41d-b173b0f04186}</t>
  </si>
  <si>
    <t>SO-06</t>
  </si>
  <si>
    <t>Oplocení</t>
  </si>
  <si>
    <t>{427c40ee-f01e-411d-9b8b-30442a90a018}</t>
  </si>
  <si>
    <t>815 22 7</t>
  </si>
  <si>
    <t>SO-07</t>
  </si>
  <si>
    <t>Zpevněné plochy</t>
  </si>
  <si>
    <t>{7857aeee-e6e7-4e66-b656-cb8413b51efd}</t>
  </si>
  <si>
    <t>822 5</t>
  </si>
  <si>
    <t>PS-01</t>
  </si>
  <si>
    <t>Technologická část strojní</t>
  </si>
  <si>
    <t>PRO</t>
  </si>
  <si>
    <t>{038c397b-af0b-4c70-9795-c1f5539c24f0}</t>
  </si>
  <si>
    <t>PS-02</t>
  </si>
  <si>
    <t>Elektroinstalace a MaR</t>
  </si>
  <si>
    <t>{83ed03ec-9744-473a-8130-2144d479b72a}</t>
  </si>
  <si>
    <t>KRYCÍ LIST SOUPISU PRACÍ</t>
  </si>
  <si>
    <t>Objekt:</t>
  </si>
  <si>
    <t>VRN-00 - Vedlejší rozpočtové náklady</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</si>
  <si>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</si>
  <si>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</si>
  <si>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</si>
  <si>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</si>
  <si>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</si>
  <si>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</si>
  <si>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</si>
  <si>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</si>
  <si>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</si>
  <si>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</si>
  <si>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</si>
  <si>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</si>
  <si>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</si>
  <si>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</si>
  <si>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</si>
  <si>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</si>
  <si>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</si>
  <si>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</si>
  <si>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</si>
  <si>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</si>
  <si>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</si>
  <si>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</si>
  <si>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5</t>
  </si>
  <si>
    <t>ROZPOCET</t>
  </si>
  <si>
    <t>VRN1</t>
  </si>
  <si>
    <t>Průzkumné, geodetické a projektové práce</t>
  </si>
  <si>
    <t>K</t>
  </si>
  <si>
    <t>012-1</t>
  </si>
  <si>
    <t>Vytýčení stávajících sítí</t>
  </si>
  <si>
    <t>soubor</t>
  </si>
  <si>
    <t>1024</t>
  </si>
  <si>
    <t>1506483627</t>
  </si>
  <si>
    <t>P</t>
  </si>
  <si>
    <t>Poznámka k položce:_x000D_
Zaměření a vytýčení stávajících inženýrských sítí v místě stavby z hlediska jejich ochrany při provádění stavby.</t>
  </si>
  <si>
    <t>012103000.1</t>
  </si>
  <si>
    <t>Geodetické práce před výstavbou - vytýčení stavby</t>
  </si>
  <si>
    <t>1012173638</t>
  </si>
  <si>
    <t>3</t>
  </si>
  <si>
    <t>012-2</t>
  </si>
  <si>
    <t>Bezpečnostní opatření dle plánu BOZP</t>
  </si>
  <si>
    <t>135041735</t>
  </si>
  <si>
    <t>4</t>
  </si>
  <si>
    <t>012303000.1</t>
  </si>
  <si>
    <t>Geodetické práce po výstavbě - zaměření skutečného provedení</t>
  </si>
  <si>
    <t>328170721</t>
  </si>
  <si>
    <t>VV</t>
  </si>
  <si>
    <t>013194000</t>
  </si>
  <si>
    <t>Provozní řád - nový</t>
  </si>
  <si>
    <t>1394566238</t>
  </si>
  <si>
    <t>6</t>
  </si>
  <si>
    <t>013-2</t>
  </si>
  <si>
    <t>Fotodokumentace stavby v průběhu provádění prací</t>
  </si>
  <si>
    <t>-940245266</t>
  </si>
  <si>
    <t>7</t>
  </si>
  <si>
    <t>013294000</t>
  </si>
  <si>
    <t>Ostatní dokumentace stavby dílenská dokumentece nad rámec DPS</t>
  </si>
  <si>
    <t>soubot</t>
  </si>
  <si>
    <t>-380506888</t>
  </si>
  <si>
    <t>8</t>
  </si>
  <si>
    <t>013-3</t>
  </si>
  <si>
    <t>Dokumentace skutečného provedení stavby a její předání objednateli v požadované formě a počtu 3x+ CD</t>
  </si>
  <si>
    <t>-579931296</t>
  </si>
  <si>
    <t>VRN3</t>
  </si>
  <si>
    <t>Zařízení staveniště</t>
  </si>
  <si>
    <t>9</t>
  </si>
  <si>
    <t>030001000</t>
  </si>
  <si>
    <t>…</t>
  </si>
  <si>
    <t>737519992</t>
  </si>
  <si>
    <t>VRN4</t>
  </si>
  <si>
    <t>Inženýrská činnost</t>
  </si>
  <si>
    <t>10</t>
  </si>
  <si>
    <t>041903000</t>
  </si>
  <si>
    <t>Dozor jiné osoby - součinnost geotechnika</t>
  </si>
  <si>
    <t>443843565</t>
  </si>
  <si>
    <t>11</t>
  </si>
  <si>
    <t>041903001</t>
  </si>
  <si>
    <t>Součinnost provozovatele</t>
  </si>
  <si>
    <t>58898632</t>
  </si>
  <si>
    <t xml:space="preserve">Poznámka k položce:_x000D_
_x000D_
</t>
  </si>
  <si>
    <t>SO-00 - Provizorní opatření po dobu výstavby</t>
  </si>
  <si>
    <t>R01</t>
  </si>
  <si>
    <t>kpl</t>
  </si>
  <si>
    <t>667776454</t>
  </si>
  <si>
    <t xml:space="preserve">Poznámka k položce:_x000D_
1)	Realizace nového objektu dosazovací nádrže s uskladňovací včetně částí nových potrubí v areálu ČOV, které nejsou v kolizi se stávajícím potrubím. Zároveň bude zrealizován i nový měrný objekt s pouze částí odtokového potrubí, které bude dočasně odkloněno ještě v areálu ČOV a zaústěno provizorně přímo do stávajícího recipientu. Potrubí bude provizorně uloženo v hloubce cca 1,5 metru pod terénem. Předpoklad délky provizorního potrubí 10 m z PVC-U DN 200 včetně jednoho 90° kolena PVC-U DN 200._x000D_
2)	Provedení zavakování odtokového potrubí v první nátokové šachtě v areálu ČOV (šachta před hrubým předčištěním). Zavakování potrubí DN 300 včetně osazení provizorního čerpadla (do nátkové šachty) a osazení provizorního výtlačného potrubí ze šachty přímo do stávajícího objektu ČOV (do místa současného nátoku). Parametry čerpadla Q= cca 4 l/s, potrubí PE 100 DN 80 dl. cca 35 m. Doba čerpání se předpokládá cca 1 měsíc. Během této doby bude provedena rekonstrukce hrubého předčištění a zároveň bude započata stavba nové odlehčovací komory včetně potrubí. Realizace této odlehčovací komory bude dále pokračovat do dalšího bodu. _x000D_
3)	Po dokončení rekonstrukce hrubého předčištění bude z první šachty přesunuto provizorní čerpadlo (Q = cca 4 l/s) do zadní části objektu hrubého předčištění - za nové ruční česle a nově upravený lapák písku. Pomocí nafukovacího vaku bude uzavřeno odtokové potrubí DN 200 a bude přesunut provizorní výtlak. Výtlak bude nově zaveden do nové dosazovací nádrže. Provizorní potrubí bude zkráceno dle potřeby. Předpoklad doby provizorního čerpání cca 3 měsíce. Po tuto dobu bude dokončena výše zmíněná odlehčovací komora a budou provedeny práce ve stávajícím objektu ČOV. Po tuto dobu bude pravidelně odvážen kal z dosazovací nádrže – předpoklad 1x každé 2 týdny, tedy během 3 měsíců bude kal odvezen celkem cca 6x na předpokládanou ČOV Vyšší Brod ve vzdálenosti 10 km._x000D_
4)	Po dokončení všech prací nutných k provozu ČOV bude provedeno přepojení provizorního odtokového potrubí DN 200 (z bodu 1) na nové odtokové potrubí a bude zahájen zkušební provoz ČOV._x000D_
</t>
  </si>
  <si>
    <t>SO-01 - Hrubé předčištění</t>
  </si>
  <si>
    <t>12527</t>
  </si>
  <si>
    <t>HSV - Práce a dodávky HSV</t>
  </si>
  <si>
    <t xml:space="preserve">    1 - Zemní práce</t>
  </si>
  <si>
    <t xml:space="preserve">    3 - Svislé a kompletní konstrukce</t>
  </si>
  <si>
    <t xml:space="preserve">    9 - Ostatní konstrukce a práce, bourání</t>
  </si>
  <si>
    <t xml:space="preserve">    997 - Doprava suti a vybouraných hmot</t>
  </si>
  <si>
    <t xml:space="preserve">    998 - Přesun hmot</t>
  </si>
  <si>
    <t>PSV - Práce a dodávky PSV</t>
  </si>
  <si>
    <t xml:space="preserve">    767 - Konstrukce zámečnické</t>
  </si>
  <si>
    <t xml:space="preserve">    783 - Dokončovací práce - nátěry</t>
  </si>
  <si>
    <t>HSV</t>
  </si>
  <si>
    <t>Práce a dodávky HSV</t>
  </si>
  <si>
    <t>Zemní práce</t>
  </si>
  <si>
    <t>113106021</t>
  </si>
  <si>
    <t>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 desek nebo tvarovek</t>
  </si>
  <si>
    <t>m2</t>
  </si>
  <si>
    <t>CS ÚRS 2025 01</t>
  </si>
  <si>
    <t>-1724929736</t>
  </si>
  <si>
    <t>Online PSC</t>
  </si>
  <si>
    <t>https://podminky.urs.cz/item/CS_URS_2025_01/113106021</t>
  </si>
  <si>
    <t>7,2</t>
  </si>
  <si>
    <t>Svislé a kompletní konstrukce</t>
  </si>
  <si>
    <t>310321111</t>
  </si>
  <si>
    <t>Zabetonování otvorů ve zdivu nadzákladovém včetně bednění, odbednění a výztuže (materiál v ceně) plochy do 1 m2</t>
  </si>
  <si>
    <t>m3</t>
  </si>
  <si>
    <t>-523263465</t>
  </si>
  <si>
    <t>https://podminky.urs.cz/item/CS_URS_2025_01/310321111</t>
  </si>
  <si>
    <t>0,1</t>
  </si>
  <si>
    <t>389-1</t>
  </si>
  <si>
    <t>Montáž štěrbinového žlabu</t>
  </si>
  <si>
    <t>kus</t>
  </si>
  <si>
    <t>-1718317985</t>
  </si>
  <si>
    <t>https://podminky.urs.cz/item/CS_URS_2025_01/389-1</t>
  </si>
  <si>
    <t>M</t>
  </si>
  <si>
    <t>spm3-1</t>
  </si>
  <si>
    <t>PP deska tl.8 mm</t>
  </si>
  <si>
    <t>-1927408630</t>
  </si>
  <si>
    <t>0,4*4,8</t>
  </si>
  <si>
    <t>spm3-2</t>
  </si>
  <si>
    <t>Trhací nýt 4,8x20 s velkou hlavou</t>
  </si>
  <si>
    <t>-674241293</t>
  </si>
  <si>
    <t>36</t>
  </si>
  <si>
    <t>Ostatní konstrukce a práce, bourání</t>
  </si>
  <si>
    <t>952901411</t>
  </si>
  <si>
    <t>Vyčištění budov nebo objektů před předáním do užívání ostatních objektů (např. kanálů, zásobníků, kůlen apod.) jakékoliv výšky podlaží</t>
  </si>
  <si>
    <t>-1658623400</t>
  </si>
  <si>
    <t>https://podminky.urs.cz/item/CS_URS_2025_01/952901411</t>
  </si>
  <si>
    <t>7,422*0,96+0,569*4,792</t>
  </si>
  <si>
    <t>953943123</t>
  </si>
  <si>
    <t>Osazování drobných kovových předmětů výrobků ostatních jinde neuvedených do betonu se zajištěním polohy k bednění či k výztuži před zabetonováním hmotnosti přes 5 do 15 kg/kus</t>
  </si>
  <si>
    <t>-1023991675</t>
  </si>
  <si>
    <t>https://podminky.urs.cz/item/CS_URS_2025_01/953943123</t>
  </si>
  <si>
    <t>13010624</t>
  </si>
  <si>
    <t>ocel profilová jakost S235JR (11 375) průřezu T 80x80x9,0mm</t>
  </si>
  <si>
    <t>t</t>
  </si>
  <si>
    <t>1415161428</t>
  </si>
  <si>
    <t>10,77*0,77*6/1000</t>
  </si>
  <si>
    <t>977151116</t>
  </si>
  <si>
    <t>Jádrové vrty diamantovými korunkami do stavebních materiálů (železobetonu, betonu, cihel, obkladů, dlažeb, kamene) průměru přes 70 do 80 mm</t>
  </si>
  <si>
    <t>m</t>
  </si>
  <si>
    <t>445049137</t>
  </si>
  <si>
    <t>https://podminky.urs.cz/item/CS_URS_2025_01/977151116</t>
  </si>
  <si>
    <t>0,3*6</t>
  </si>
  <si>
    <t>985112112</t>
  </si>
  <si>
    <t>Odsekání degradovaného betonu stěn, tloušťky přes 10 do 30 mm</t>
  </si>
  <si>
    <t>641869456</t>
  </si>
  <si>
    <t>https://podminky.urs.cz/item/CS_URS_2025_01/985112112</t>
  </si>
  <si>
    <t>985121122</t>
  </si>
  <si>
    <t>Tryskání degradovaného betonu stěn, rubu kleneb a podlah vodou pod tlakem přes 300 do 1 250 barů</t>
  </si>
  <si>
    <t>1018017497</t>
  </si>
  <si>
    <t>https://podminky.urs.cz/item/CS_URS_2025_01/985121122</t>
  </si>
  <si>
    <t>40</t>
  </si>
  <si>
    <t>985131111</t>
  </si>
  <si>
    <t>Očištění ploch stěn, rubu kleneb a podlah tlakovou vodou</t>
  </si>
  <si>
    <t>-1352680829</t>
  </si>
  <si>
    <t>https://podminky.urs.cz/item/CS_URS_2025_01/985131111</t>
  </si>
  <si>
    <t>13</t>
  </si>
  <si>
    <t>985311112</t>
  </si>
  <si>
    <t>Reprofilace betonu sanačními maltami na cementové bázi ručně stěn, tloušťky přes 10 do 20 mm</t>
  </si>
  <si>
    <t>-975645170</t>
  </si>
  <si>
    <t>https://podminky.urs.cz/item/CS_URS_2025_01/985311112</t>
  </si>
  <si>
    <t>14</t>
  </si>
  <si>
    <t>985321111</t>
  </si>
  <si>
    <t>Ochranný nátěr betonářské výztuže 1 vrstva tloušťky 1 mm na cementové bázi stěn, líce kleneb a podhledů</t>
  </si>
  <si>
    <t>1024142624</t>
  </si>
  <si>
    <t>https://podminky.urs.cz/item/CS_URS_2025_01/985321111</t>
  </si>
  <si>
    <t>15</t>
  </si>
  <si>
    <t>985323111</t>
  </si>
  <si>
    <t>Spojovací (adhezní) můstek reprofilovaného betonu na cementové bázi, tloušťky 1 mm</t>
  </si>
  <si>
    <t>-755807820</t>
  </si>
  <si>
    <t>https://podminky.urs.cz/item/CS_URS_2025_01/985323111</t>
  </si>
  <si>
    <t>16</t>
  </si>
  <si>
    <t>985324111R</t>
  </si>
  <si>
    <t>Ochranný nátěr betonu z geobarvy - obsahující geoaktivní křemičité mikročásti pronikající do mikropórů</t>
  </si>
  <si>
    <t>347220282</t>
  </si>
  <si>
    <t>17</t>
  </si>
  <si>
    <t>R9-1</t>
  </si>
  <si>
    <t xml:space="preserve">Vyčerpání, odvoz a likvidace kalu </t>
  </si>
  <si>
    <t>1072430278</t>
  </si>
  <si>
    <t xml:space="preserve">Poznámka k položce:_x000D_
Vyčerpání, odvoz na ČOV Vyšší Brod ve vzdálenosti 10 km, likvidace </t>
  </si>
  <si>
    <t>997</t>
  </si>
  <si>
    <t>Doprava suti a vybouraných hmot</t>
  </si>
  <si>
    <t>18</t>
  </si>
  <si>
    <t>997013501</t>
  </si>
  <si>
    <t>Odvoz suti a vybouraných hmot na skládku nebo meziskládku se složením, na vzdálenost do 1 km</t>
  </si>
  <si>
    <t>1272411449</t>
  </si>
  <si>
    <t>https://podminky.urs.cz/item/CS_URS_2025_01/997013501</t>
  </si>
  <si>
    <t>19</t>
  </si>
  <si>
    <t>997013509</t>
  </si>
  <si>
    <t>Odvoz suti a vybouraných hmot na skládku nebo meziskládku se složením, na vzdálenost Příplatek k ceně za každý další započatý 1 km přes 1 km</t>
  </si>
  <si>
    <t>-1542499386</t>
  </si>
  <si>
    <t>https://podminky.urs.cz/item/CS_URS_2025_01/997013509</t>
  </si>
  <si>
    <t>5,186*14 'Přepočtené koeficientem množství</t>
  </si>
  <si>
    <t>20</t>
  </si>
  <si>
    <t>997013631</t>
  </si>
  <si>
    <t>Poplatek za uložení stavebního odpadu na skládce (skládkovné) směsného stavebního a demoličního zatříděného do Katalogu odpadů pod kódem 17 09 04</t>
  </si>
  <si>
    <t>1047018749</t>
  </si>
  <si>
    <t>https://podminky.urs.cz/item/CS_URS_2025_01/997013631</t>
  </si>
  <si>
    <t>998</t>
  </si>
  <si>
    <t>Přesun hmot</t>
  </si>
  <si>
    <t>998142251</t>
  </si>
  <si>
    <t>Přesun hmot pro nádrže, jímky, zásobníky a jámy pozemní mimo zemědělství se svislou nosnou konstrukcí monolitickou betonovou tyčovou nebo plošnou vodorovná dopravní vzdálenost do 50 m výšky do 25 m</t>
  </si>
  <si>
    <t>CS ÚRS 2024 02</t>
  </si>
  <si>
    <t>-1572008455</t>
  </si>
  <si>
    <t>https://podminky.urs.cz/item/CS_URS_2024_02/998142251</t>
  </si>
  <si>
    <t>PSV</t>
  </si>
  <si>
    <t>Práce a dodávky PSV</t>
  </si>
  <si>
    <t>767</t>
  </si>
  <si>
    <t>Konstrukce zámečnické</t>
  </si>
  <si>
    <t>22</t>
  </si>
  <si>
    <t>767-1</t>
  </si>
  <si>
    <t>D+M obslužná lávky (sv.š.1000mm)</t>
  </si>
  <si>
    <t>-344445900</t>
  </si>
  <si>
    <t>Poznámka k položce:_x000D_
Lávka kompozitní, včetně nosné konstrukce (podélné nosníky), světlé šířky 1000mm, s pochozí plochou z kompozitních roštových profilů výšky 38mm, oka 30x30mm s protiskluznou povrchovou úpravou, barva šedá, včetně svorek s příložkou pro pevné kotvení roštů a kotvení nosníků_x000D_
zábradlí součástí položky "zábradlí"_x000D_
celková délka 1,5m_x000D_
plocha rošt 1,5m2</t>
  </si>
  <si>
    <t>23</t>
  </si>
  <si>
    <t>767221003</t>
  </si>
  <si>
    <t>Montáž výrobků z kompozitů zábradlí, kotveného do železobetonu</t>
  </si>
  <si>
    <t>-443985913</t>
  </si>
  <si>
    <t>https://podminky.urs.cz/item/CS_URS_2025_01/767221003</t>
  </si>
  <si>
    <t>15,9</t>
  </si>
  <si>
    <t>24</t>
  </si>
  <si>
    <t>63126080</t>
  </si>
  <si>
    <t>zábradlí kompozitní - madlo, jedna vodorovná výplň, výška 1,1m</t>
  </si>
  <si>
    <t>32</t>
  </si>
  <si>
    <t>-888737385</t>
  </si>
  <si>
    <t>25</t>
  </si>
  <si>
    <t>767996702</t>
  </si>
  <si>
    <t>Demontáž ostatních zámečnických konstrukcí řezáním o hmotnosti jednotlivých dílů přes 50 do 100 kg</t>
  </si>
  <si>
    <t>kg</t>
  </si>
  <si>
    <t>1656759454</t>
  </si>
  <si>
    <t>https://podminky.urs.cz/item/CS_URS_2025_01/767996702</t>
  </si>
  <si>
    <t>"stávající ocelové prvky zhlaví"200</t>
  </si>
  <si>
    <t>26</t>
  </si>
  <si>
    <t>998767101</t>
  </si>
  <si>
    <t>Přesun hmot pro zámečnické konstrukce stanovený z hmotnosti přesunovaného materiálu vodorovná dopravní vzdálenost do 50 m základní v objektech výšky do 6 m</t>
  </si>
  <si>
    <t>964032371</t>
  </si>
  <si>
    <t>https://podminky.urs.cz/item/CS_URS_2025_01/998767101</t>
  </si>
  <si>
    <t>783</t>
  </si>
  <si>
    <t>Dokončovací práce - nátěry</t>
  </si>
  <si>
    <t>27</t>
  </si>
  <si>
    <t>783334201</t>
  </si>
  <si>
    <t>Základní antikorozní nátěr zámečnických konstrukcí jednonásobný epoxidový</t>
  </si>
  <si>
    <t>-1932897157</t>
  </si>
  <si>
    <t>https://podminky.urs.cz/item/CS_URS_2025_01/783334201</t>
  </si>
  <si>
    <t>28</t>
  </si>
  <si>
    <t>783335101</t>
  </si>
  <si>
    <t>Mezinátěr zámečnických konstrukcí jednonásobný epoxidový</t>
  </si>
  <si>
    <t>716344846</t>
  </si>
  <si>
    <t>https://podminky.urs.cz/item/CS_URS_2025_01/783335101</t>
  </si>
  <si>
    <t>29</t>
  </si>
  <si>
    <t>783337101</t>
  </si>
  <si>
    <t>Krycí nátěr (email) zámečnických konstrukcí jednonásobný epoxidový</t>
  </si>
  <si>
    <t>-103274124</t>
  </si>
  <si>
    <t>https://podminky.urs.cz/item/CS_URS_2025_01/783337101</t>
  </si>
  <si>
    <t>SO-02 - Odlehčovací komora</t>
  </si>
  <si>
    <t>12523</t>
  </si>
  <si>
    <t xml:space="preserve">    2 - Zakládání</t>
  </si>
  <si>
    <t xml:space="preserve">    4 - Vodorovné konstrukce</t>
  </si>
  <si>
    <t xml:space="preserve">    6 - Úpravy povrchů, podlahy a osazování výplní</t>
  </si>
  <si>
    <t xml:space="preserve">    8 - Vedení trubní dálková a přípojná</t>
  </si>
  <si>
    <t>115101201</t>
  </si>
  <si>
    <t>Čerpání vody na dopravní výšku do 10 m s uvažovaným průměrným přítokem do 500 l/min</t>
  </si>
  <si>
    <t>hod</t>
  </si>
  <si>
    <t>-51170389</t>
  </si>
  <si>
    <t>https://podminky.urs.cz/item/CS_URS_2025_01/115101201</t>
  </si>
  <si>
    <t>20*24</t>
  </si>
  <si>
    <t>115101301</t>
  </si>
  <si>
    <t>Pohotovost záložní čerpací soupravy pro dopravní výšku do 10 m s uvažovaným průměrným přítokem do 500 l/min</t>
  </si>
  <si>
    <t>den</t>
  </si>
  <si>
    <t>869891428</t>
  </si>
  <si>
    <t>https://podminky.urs.cz/item/CS_URS_2025_01/115101301</t>
  </si>
  <si>
    <t>131251100</t>
  </si>
  <si>
    <t>Hloubení nezapažených jam a zářezů strojně s urovnáním dna do předepsaného profilu a spádu v hornině třídy těžitelnosti I skupiny 3 do 20 m3</t>
  </si>
  <si>
    <t>-1204911750</t>
  </si>
  <si>
    <t>https://podminky.urs.cz/item/CS_URS_2025_01/131251100</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</si>
  <si>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</si>
  <si>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</si>
  <si>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1931195901</t>
  </si>
  <si>
    <t>https://podminky.urs.cz/item/CS_URS_2025_01/162751117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</si>
  <si>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</si>
  <si>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</si>
  <si>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1661907198</t>
  </si>
  <si>
    <t>https://podminky.urs.cz/item/CS_URS_2025_01/162751119</t>
  </si>
  <si>
    <t>7*5 'Přepočtené koeficientem množství</t>
  </si>
  <si>
    <t>171201231</t>
  </si>
  <si>
    <t>Poplatek za uložení stavebního odpadu na recyklační skládce (skládkovné) zeminy a kamení zatříděného do Katalogu odpadů pod kódem 17 05 04</t>
  </si>
  <si>
    <t>-951328300</t>
  </si>
  <si>
    <t>https://podminky.urs.cz/item/CS_URS_2025_01/171201231</t>
  </si>
  <si>
    <t>7*2 'Přepočtené koeficientem množství</t>
  </si>
  <si>
    <t>171251201</t>
  </si>
  <si>
    <t>Uložení sypaniny na skládky nebo meziskládky bez hutnění s upravením uložené sypaniny do předepsaného tvaru</t>
  </si>
  <si>
    <t>1491054039</t>
  </si>
  <si>
    <t>https://podminky.urs.cz/item/CS_URS_2025_01/171251201</t>
  </si>
  <si>
    <t>174151101</t>
  </si>
  <si>
    <t>Zásyp sypaninou z jakékoliv horniny strojně s uložením výkopku ve vrstvách se zhutněním jam, šachet, rýh nebo kolem objektů v těchto vykopávkách</t>
  </si>
  <si>
    <t>-1451139959</t>
  </si>
  <si>
    <t>https://podminky.urs.cz/item/CS_URS_2025_01/174151101</t>
  </si>
  <si>
    <t>Zakládání</t>
  </si>
  <si>
    <t>271572211</t>
  </si>
  <si>
    <t>Podsyp pod základové konstrukce se zhutněním a urovnáním povrchu ze štěrkopísku netříděného</t>
  </si>
  <si>
    <t>-720153451</t>
  </si>
  <si>
    <t>https://podminky.urs.cz/item/CS_URS_2025_01/271572211</t>
  </si>
  <si>
    <t>0,15*2,1*3,1</t>
  </si>
  <si>
    <t>273313511</t>
  </si>
  <si>
    <t>Základy z betonu prostého desky z betonu kamenem neprokládaného tř. C 12/15</t>
  </si>
  <si>
    <t>-1754898493</t>
  </si>
  <si>
    <t>https://podminky.urs.cz/item/CS_URS_2025_01/273313511</t>
  </si>
  <si>
    <t>0,1*2,1*3,1</t>
  </si>
  <si>
    <t>273351121</t>
  </si>
  <si>
    <t>Bednění základů desek zřízení</t>
  </si>
  <si>
    <t>-325190052</t>
  </si>
  <si>
    <t>https://podminky.urs.cz/item/CS_URS_2025_01/273351121</t>
  </si>
  <si>
    <t>0,1*(2,1*2+3,1)</t>
  </si>
  <si>
    <t>273351122</t>
  </si>
  <si>
    <t>Bednění základů desek odstranění</t>
  </si>
  <si>
    <t>-1140006633</t>
  </si>
  <si>
    <t>https://podminky.urs.cz/item/CS_URS_2025_01/273351122</t>
  </si>
  <si>
    <t>320902021</t>
  </si>
  <si>
    <t>Dodatečná úprava ploch betonových konstrukcí s naložením suti na dopravní prostředek nebo s odklizením na hromady do vzdálenosti 3 m přes 4 dny do 28 dnů tvrdnutí betonu očištěním tlakovou vodou</t>
  </si>
  <si>
    <t>-63252455</t>
  </si>
  <si>
    <t>https://podminky.urs.cz/item/CS_URS_2024_02/320902021</t>
  </si>
  <si>
    <t>(1,5+2,5)*1,54*2</t>
  </si>
  <si>
    <t>(1+2)*1,29*2</t>
  </si>
  <si>
    <t>1,5*2,5</t>
  </si>
  <si>
    <t>Součet</t>
  </si>
  <si>
    <t>380326132</t>
  </si>
  <si>
    <t>Kompletní konstrukce čistíren odpadních vod, nádrží, vodojemů, kanálů z betonu železového bez výztuže a bednění se zvýšenými nároky na prostředí tř. C 30/37, tl. přes 150 do 300 mm</t>
  </si>
  <si>
    <t>995001560</t>
  </si>
  <si>
    <t>https://podminky.urs.cz/item/CS_URS_2025_01/380326132</t>
  </si>
  <si>
    <t>1,5*2,5*1,54-1*2*1,29</t>
  </si>
  <si>
    <t>380356211</t>
  </si>
  <si>
    <t>Bednění kompletních konstrukcí čistíren odpadních vod, nádrží, vodojemů, kanálů konstrukcí omítaných z betonu prostého nebo železového ploch rovinných zřízení</t>
  </si>
  <si>
    <t>-904658802</t>
  </si>
  <si>
    <t>https://podminky.urs.cz/item/CS_URS_2025_01/380356211</t>
  </si>
  <si>
    <t>380356212</t>
  </si>
  <si>
    <t>Bednění kompletních konstrukcí čistíren odpadních vod, nádrží, vodojemů, kanálů konstrukcí omítaných z betonu prostého nebo železového ploch rovinných odstranění</t>
  </si>
  <si>
    <t>1525069518</t>
  </si>
  <si>
    <t>https://podminky.urs.cz/item/CS_URS_2025_01/380356212</t>
  </si>
  <si>
    <t>380361006</t>
  </si>
  <si>
    <t>Výztuž kompletních konstrukcí čistíren odpadních vod, nádrží, vodojemů, kanálů z oceli 10 505 (R) nebo BSt 500</t>
  </si>
  <si>
    <t>13519215</t>
  </si>
  <si>
    <t>https://podminky.urs.cz/item/CS_URS_2025_01/380361006</t>
  </si>
  <si>
    <t>70/1000</t>
  </si>
  <si>
    <t>380361011</t>
  </si>
  <si>
    <t>Výztuž kompletních konstrukcí čistíren odpadních vod, nádrží, vodojemů, kanálů ze svařovaných sítí z drátů typu KARI</t>
  </si>
  <si>
    <t>597347025</t>
  </si>
  <si>
    <t>https://podminky.urs.cz/item/CS_URS_2025_01/380361011</t>
  </si>
  <si>
    <t>180/1000</t>
  </si>
  <si>
    <t>Vodorovné konstrukce</t>
  </si>
  <si>
    <t>457311118</t>
  </si>
  <si>
    <t>Vyrovnávací nebo spádový beton včetně úpravy povrchu C 30/37</t>
  </si>
  <si>
    <t>1120886645</t>
  </si>
  <si>
    <t>https://podminky.urs.cz/item/CS_URS_2025_01/457311118</t>
  </si>
  <si>
    <t>0,35*2</t>
  </si>
  <si>
    <t>Úpravy povrchů, podlahy a osazování výplní</t>
  </si>
  <si>
    <t>631319211</t>
  </si>
  <si>
    <t>Příplatek k cenám betonových mazanin za vyztužení polypropylenovými mikrovlákny objemové vyztužení 0,9 kg/m3</t>
  </si>
  <si>
    <t>1457717371</t>
  </si>
  <si>
    <t>https://podminky.urs.cz/item/CS_URS_2025_01/631319211</t>
  </si>
  <si>
    <t>Vedení trubní dálková a přípojná</t>
  </si>
  <si>
    <t>891352222</t>
  </si>
  <si>
    <t>Montáž kanalizačních armatur na potrubí šoupátek uzavíracích v šachtách s ručním kolečkem DN 200</t>
  </si>
  <si>
    <t>1923287226</t>
  </si>
  <si>
    <t>https://podminky.urs.cz/item/CS_URS_2025_01/891352222</t>
  </si>
  <si>
    <t>42210103</t>
  </si>
  <si>
    <t>kolo ruční pro DN 200 D 350mm</t>
  </si>
  <si>
    <t>-150104924</t>
  </si>
  <si>
    <t>1*1,01 'Přepočtené koeficientem množství</t>
  </si>
  <si>
    <t>42223005</t>
  </si>
  <si>
    <t>šoupátko/stavítko vřetenové nástěnné nerezová ocel DN 200</t>
  </si>
  <si>
    <t>1884315351</t>
  </si>
  <si>
    <t>899501221</t>
  </si>
  <si>
    <t>Stupadla do šachet a drobných objektů ocelová s PE povlakem vidlicová pro přímé zabudování do hmoždinek</t>
  </si>
  <si>
    <t>-1315935615</t>
  </si>
  <si>
    <t>https://podminky.urs.cz/item/CS_URS_2025_01/899501221</t>
  </si>
  <si>
    <t>-1168754104</t>
  </si>
  <si>
    <t>953312123</t>
  </si>
  <si>
    <t>Vložky svislé do dilatačních spár z polystyrenových desek extrudovaných včetně dodání a osazení, v jakémkoliv zdivu přes 20 do 30 mm</t>
  </si>
  <si>
    <t>1728076402</t>
  </si>
  <si>
    <t>https://podminky.urs.cz/item/CS_URS_2025_01/953312123</t>
  </si>
  <si>
    <t>1,4</t>
  </si>
  <si>
    <t>953334121</t>
  </si>
  <si>
    <t>Bobtnavý pásek do pracovních spar betonových konstrukcí bentonitový, rozměru 20 x 25 mm</t>
  </si>
  <si>
    <t>-1083335523</t>
  </si>
  <si>
    <t>https://podminky.urs.cz/item/CS_URS_2025_01/953334121</t>
  </si>
  <si>
    <t>-1149652714</t>
  </si>
  <si>
    <t>13010812</t>
  </si>
  <si>
    <t>ocel profilová jakost S235JR (11 375) průřez U (UPN) 65</t>
  </si>
  <si>
    <t>998701669</t>
  </si>
  <si>
    <t>(2+0,17*2)*7,09/1000</t>
  </si>
  <si>
    <t>30</t>
  </si>
  <si>
    <t>spm9-1</t>
  </si>
  <si>
    <t>závitové pouzdro+šroub M8</t>
  </si>
  <si>
    <t>-1773029668</t>
  </si>
  <si>
    <t>31</t>
  </si>
  <si>
    <t>1330587264</t>
  </si>
  <si>
    <t>1777219830</t>
  </si>
  <si>
    <t>4,8</t>
  </si>
  <si>
    <t>33</t>
  </si>
  <si>
    <t>1047121027</t>
  </si>
  <si>
    <t>34</t>
  </si>
  <si>
    <t>-1809187310</t>
  </si>
  <si>
    <t>SO-03 - Objekt ČOV</t>
  </si>
  <si>
    <t>12511</t>
  </si>
  <si>
    <t xml:space="preserve">    711 - Izolace proti vodě, vlhkosti a plynům</t>
  </si>
  <si>
    <t xml:space="preserve">    762 - Konstrukce tesařské</t>
  </si>
  <si>
    <t xml:space="preserve">    765 - Krytina skládaná</t>
  </si>
  <si>
    <t xml:space="preserve">    784 - Dokončovací práce - malby a tapety</t>
  </si>
  <si>
    <t>275313911</t>
  </si>
  <si>
    <t>Základy z betonu prostého patky a bloky z betonu kamenem neprokládaného tř. C 30/37</t>
  </si>
  <si>
    <t>686028697</t>
  </si>
  <si>
    <t>https://podminky.urs.cz/item/CS_URS_2025_01/275313911</t>
  </si>
  <si>
    <t>0,75*1,1*0,9"betonový schod"</t>
  </si>
  <si>
    <t>275351121</t>
  </si>
  <si>
    <t>Bednění základů patek zřízení</t>
  </si>
  <si>
    <t>1080452457</t>
  </si>
  <si>
    <t>https://podminky.urs.cz/item/CS_URS_2025_01/275351121</t>
  </si>
  <si>
    <t>(0,75*2+1,1)*0,9"betonový schod"</t>
  </si>
  <si>
    <t>275351122</t>
  </si>
  <si>
    <t>Bednění základů patek odstranění</t>
  </si>
  <si>
    <t>-683847657</t>
  </si>
  <si>
    <t>https://podminky.urs.cz/item/CS_URS_2025_01/275351122</t>
  </si>
  <si>
    <t>278381551</t>
  </si>
  <si>
    <t>Základy pod stroje nebo technologická zařízení z betonu s bedněním, odbedněním, bez úpravy povrchu z betonu prostého objemu souvislé základové konstrukce do 5 m3 tř. C 25/30, složitosti I</t>
  </si>
  <si>
    <t>1776356242</t>
  </si>
  <si>
    <t>https://podminky.urs.cz/item/CS_URS_2025_01/278381551</t>
  </si>
  <si>
    <t>"základ dmychadla"0,75*0,7*0,1*3</t>
  </si>
  <si>
    <t>278383133</t>
  </si>
  <si>
    <t>Zálivka pod stroje nebo technologická zařízení s bedněním a odbedněním, s úpravou povrchu z cementové zálivkové hmoty půdorysná plocha základu přes 2 do 5 m2, tloušťka vrstvy přes 25 do 50 mm</t>
  </si>
  <si>
    <t>-1683353283</t>
  </si>
  <si>
    <t>https://podminky.urs.cz/item/CS_URS_2025_01/278383133</t>
  </si>
  <si>
    <t>"oprava zhlaví"4,5</t>
  </si>
  <si>
    <t>380311866</t>
  </si>
  <si>
    <t>Kompletní konstrukce čistíren odpadních vod, nádrží, vodojemů, kanálů z betonu prostého bez zvýšených nároků na prostředí tř. C 30/37, tl. přes 300 mm</t>
  </si>
  <si>
    <t>-1586470351</t>
  </si>
  <si>
    <t>https://podminky.urs.cz/item/CS_URS_2025_01/380311866</t>
  </si>
  <si>
    <t>"výplň beton - stávající prohlubeň"0,15</t>
  </si>
  <si>
    <t>389361001</t>
  </si>
  <si>
    <t>Doplňující výztuž prefabrikovaných konstrukcí pro každý druh a stavební díl z betonářské oceli</t>
  </si>
  <si>
    <t>2104974015</t>
  </si>
  <si>
    <t>https://podminky.urs.cz/item/CS_URS_2025_01/389361001</t>
  </si>
  <si>
    <t>55/1000"prohlubeň původní vystrojeni"</t>
  </si>
  <si>
    <t>389381001</t>
  </si>
  <si>
    <t>Dobetonování prefabrikovaných konstrukcí</t>
  </si>
  <si>
    <t>1888648017</t>
  </si>
  <si>
    <t>https://podminky.urs.cz/item/CS_URS_2025_01/389381001</t>
  </si>
  <si>
    <t>"dobetonování prostupů"0,6</t>
  </si>
  <si>
    <t>"prohlubeň původní vystrojení"0,75</t>
  </si>
  <si>
    <t>612131301</t>
  </si>
  <si>
    <t>Podkladní a spojovací vrstva vnitřních omítaných ploch cementový postřik nanášený strojně celoplošně stěn</t>
  </si>
  <si>
    <t>624576303</t>
  </si>
  <si>
    <t>https://podminky.urs.cz/item/CS_URS_2025_01/612131301</t>
  </si>
  <si>
    <t>612331361</t>
  </si>
  <si>
    <t>Omítka cementová vnitřních ploch nanášená strojně dvouvrstvá, tloušťky jádrové omítky do 10 mm a tloušťky štuku do 3 mm štuková do černa pálená svislých konstrukcí stěn</t>
  </si>
  <si>
    <t>458954534</t>
  </si>
  <si>
    <t>https://podminky.urs.cz/item/CS_URS_2025_01/612331361</t>
  </si>
  <si>
    <t>933901111</t>
  </si>
  <si>
    <t>Zkoušky objektů a vymývání provedení zkoušky vodotěsnosti betonové nádrže jakéhokoliv druhu a tvaru, o obsahu do 1000 m3</t>
  </si>
  <si>
    <t>-709274418</t>
  </si>
  <si>
    <t>https://podminky.urs.cz/item/CS_URS_2025_01/933901111</t>
  </si>
  <si>
    <t>48,78</t>
  </si>
  <si>
    <t>08231320</t>
  </si>
  <si>
    <t>voda odvedená kanalizací nečištěná od smluvních odběratelů</t>
  </si>
  <si>
    <t>1206131604</t>
  </si>
  <si>
    <t>48,78*1,03 'Přepočtené koeficientem množství</t>
  </si>
  <si>
    <t>08211321</t>
  </si>
  <si>
    <t>voda pitná pro ostatní odběratele</t>
  </si>
  <si>
    <t>1429448501</t>
  </si>
  <si>
    <t>933901311</t>
  </si>
  <si>
    <t>Zkoušky objektů a vymývání naplnění a vyprázdnění nádrže pro účely vymývací (proplachovací) o obsahu do 1000 m3</t>
  </si>
  <si>
    <t>-2026983015</t>
  </si>
  <si>
    <t>https://podminky.urs.cz/item/CS_URS_2025_01/933901311</t>
  </si>
  <si>
    <t>949101111</t>
  </si>
  <si>
    <t>Lešení pomocné pracovní pro objekty pozemních staveb pro zatížení do 150 kg/m2, o výšce lešeňové podlahy do 1,9 m</t>
  </si>
  <si>
    <t>259134308</t>
  </si>
  <si>
    <t>https://podminky.urs.cz/item/CS_URS_2025_01/949101111</t>
  </si>
  <si>
    <t>6*11,55</t>
  </si>
  <si>
    <t>1,5*(6+11,55)*2</t>
  </si>
  <si>
    <t>949101112</t>
  </si>
  <si>
    <t>Lešení pomocné pracovní pro objekty pozemních staveb pro zatížení do 150 kg/m2, o výšce lešeňové podlahy přes 1,9 do 3,5 m</t>
  </si>
  <si>
    <t>-61115616</t>
  </si>
  <si>
    <t>https://podminky.urs.cz/item/CS_URS_2025_01/949101112</t>
  </si>
  <si>
    <t>952901221</t>
  </si>
  <si>
    <t>Vyčištění budov nebo objektů před předáním do užívání průmyslových budov a objektů výrobních, skladovacích, garáží, dílen nebo hal apod. s nespalnou podlahou jakékoliv výšky podlaží</t>
  </si>
  <si>
    <t>1069486900</t>
  </si>
  <si>
    <t>https://podminky.urs.cz/item/CS_URS_2025_01/952901221</t>
  </si>
  <si>
    <t>952903112</t>
  </si>
  <si>
    <t>Vyčištění objektů čistíren odpadních vod, nádrží, žlabů nebo kanálů světlé výšky prostoru do 3,5 m</t>
  </si>
  <si>
    <t>-1783836331</t>
  </si>
  <si>
    <t>https://podminky.urs.cz/item/CS_URS_2025_01/952903112</t>
  </si>
  <si>
    <t>9,21*2,76</t>
  </si>
  <si>
    <t>952905131</t>
  </si>
  <si>
    <t>Čištění objektů po zatopení nebo záplavách vyklizení bahna z objektů s vodorovným přemístěním do 10 m</t>
  </si>
  <si>
    <t>1861842064</t>
  </si>
  <si>
    <t>https://podminky.urs.cz/item/CS_URS_2025_01/952905131</t>
  </si>
  <si>
    <t>"nános podlaha"1</t>
  </si>
  <si>
    <t>200029434</t>
  </si>
  <si>
    <t>"prohlubeň - nátok odtok potrubí"1</t>
  </si>
  <si>
    <t>"nové nátok odtok potrubí"1,5</t>
  </si>
  <si>
    <t>962042320</t>
  </si>
  <si>
    <t>Bourání zdiva z betonu prostého nadzákladového objemu do 1 m3</t>
  </si>
  <si>
    <t>1458369629</t>
  </si>
  <si>
    <t>https://podminky.urs.cz/item/CS_URS_2025_01/962042320</t>
  </si>
  <si>
    <t>"bet. blok"0,895*0,53*0,25</t>
  </si>
  <si>
    <t>"okraj zabet šachty"0,02</t>
  </si>
  <si>
    <t>"zhlaví nádrže"0,5</t>
  </si>
  <si>
    <t>966071121</t>
  </si>
  <si>
    <t>Demontáž ocelových konstrukcí profilů hmotnosti přes 13 do 30 kg/m, hmotnosti konstrukce do 5 t</t>
  </si>
  <si>
    <t>-123762707</t>
  </si>
  <si>
    <t>https://podminky.urs.cz/item/CS_URS_2025_01/966071121</t>
  </si>
  <si>
    <t>"zhlaví nádrže"600/1000</t>
  </si>
  <si>
    <t>9660894-1</t>
  </si>
  <si>
    <t>Demontáž stávajících PP desek v nádrži včetně kotvení</t>
  </si>
  <si>
    <t>644403376</t>
  </si>
  <si>
    <t>15,5</t>
  </si>
  <si>
    <t>971042431</t>
  </si>
  <si>
    <t>Vybourání otvorů v betonových příčkách a zdech základových nebo nadzákladových plochy do 0,25 m2, tl. do 150 mm</t>
  </si>
  <si>
    <t>1438366807</t>
  </si>
  <si>
    <t>https://podminky.urs.cz/item/CS_URS_2025_01/971042431</t>
  </si>
  <si>
    <t>971042441</t>
  </si>
  <si>
    <t>Vybourání otvorů v betonových příčkách a zdech základových nebo nadzákladových plochy do 0,25 m2, tl. do 300 mm</t>
  </si>
  <si>
    <t>-2025722623</t>
  </si>
  <si>
    <t>https://podminky.urs.cz/item/CS_URS_2025_01/971042441</t>
  </si>
  <si>
    <t>1"upravení nátok potrubí"</t>
  </si>
  <si>
    <t>971042451</t>
  </si>
  <si>
    <t>Vybourání otvorů v betonových příčkách a zdech základových nebo nadzákladových plochy do 0,25 m2, tl. do 450 mm</t>
  </si>
  <si>
    <t>-292006343</t>
  </si>
  <si>
    <t>https://podminky.urs.cz/item/CS_URS_2025_01/971042451</t>
  </si>
  <si>
    <t>-681991544</t>
  </si>
  <si>
    <t>"ofuk hladiny dosaz"0,4</t>
  </si>
  <si>
    <t>"vodovodní přípojka"0,4</t>
  </si>
  <si>
    <t>977151118</t>
  </si>
  <si>
    <t>Jádrové vrty diamantovými korunkami do stavebních materiálů (železobetonu, betonu, cihel, obkladů, dlažeb, kamene) průměru přes 90 do 100 mm</t>
  </si>
  <si>
    <t>-1501513518</t>
  </si>
  <si>
    <t>https://podminky.urs.cz/item/CS_URS_2025_01/977151118</t>
  </si>
  <si>
    <t>"tlakový vzduch"0,4</t>
  </si>
  <si>
    <t>"kalová voda"0,18+0,4</t>
  </si>
  <si>
    <t>"vratný kal"0,18+0,4</t>
  </si>
  <si>
    <t>"plovoucí nečistoty"0,18+0,4</t>
  </si>
  <si>
    <t>977151127</t>
  </si>
  <si>
    <t>Jádrové vrty diamantovými korunkami do stavebních materiálů (železobetonu, betonu, cihel, obkladů, dlažeb, kamene) průměru přes 225 do 250 mm</t>
  </si>
  <si>
    <t>585613001</t>
  </si>
  <si>
    <t>https://podminky.urs.cz/item/CS_URS_2025_01/977151127</t>
  </si>
  <si>
    <t>"odtok z čov"1,34</t>
  </si>
  <si>
    <t>977211111</t>
  </si>
  <si>
    <t>Řezání konstrukcí stěnovou pilou betonových nebo železobetonových průměru řezané výztuže do 16 mm hloubka řezu do 200 mm</t>
  </si>
  <si>
    <t>-1614986293</t>
  </si>
  <si>
    <t>https://podminky.urs.cz/item/CS_URS_2025_01/977211111</t>
  </si>
  <si>
    <t>0,5*4</t>
  </si>
  <si>
    <t>978021191</t>
  </si>
  <si>
    <t>Otlučení cementových vnitřních ploch stěn, v rozsahu do 100 %</t>
  </si>
  <si>
    <t>-1308438797</t>
  </si>
  <si>
    <t>https://podminky.urs.cz/item/CS_URS_2025_01/978021191</t>
  </si>
  <si>
    <t>978023411</t>
  </si>
  <si>
    <t>Vyškrabání cementové malty ze spár zdiva cihelného mimo komínového</t>
  </si>
  <si>
    <t>-1912845885</t>
  </si>
  <si>
    <t>https://podminky.urs.cz/item/CS_URS_2025_01/978023411</t>
  </si>
  <si>
    <t>985121222</t>
  </si>
  <si>
    <t>Tryskání degradovaného betonu líce kleneb a podhledů vodou pod tlakem přes 300 do 1 250 barů</t>
  </si>
  <si>
    <t>801136990</t>
  </si>
  <si>
    <t>https://podminky.urs.cz/item/CS_URS_2025_01/985121222</t>
  </si>
  <si>
    <t>"nádrž"125</t>
  </si>
  <si>
    <t>-1872388832</t>
  </si>
  <si>
    <t>"podlaha"23,5</t>
  </si>
  <si>
    <t>35</t>
  </si>
  <si>
    <t>985331211</t>
  </si>
  <si>
    <t>Dodatečné vlepování betonářské výztuže včetně vyvrtání a vyčištění otvoru chemickou maltou průměr výztuže 8 mm</t>
  </si>
  <si>
    <t>130683852</t>
  </si>
  <si>
    <t>https://podminky.urs.cz/item/CS_URS_2025_01/985331211</t>
  </si>
  <si>
    <t>80*0,1"prohlubeň původní vystrojeni"</t>
  </si>
  <si>
    <t>13021011</t>
  </si>
  <si>
    <t>tyč ocelová kruhová žebírková DIN 488 jakost B500B (10 505) výztuž do betonu D 8mm</t>
  </si>
  <si>
    <t>-213371084</t>
  </si>
  <si>
    <t>80*0,5</t>
  </si>
  <si>
    <t>40*0,00041 'Přepočtené koeficientem množství</t>
  </si>
  <si>
    <t>37</t>
  </si>
  <si>
    <t>985564211</t>
  </si>
  <si>
    <t>Kotvičky pro výztuž stříkaného betonu z betonářské oceli do chemické malty, hloubky kotvení do 200 mm, průměru do 6 mm</t>
  </si>
  <si>
    <t>1942277630</t>
  </si>
  <si>
    <t>https://podminky.urs.cz/item/CS_URS_2025_01/985564211</t>
  </si>
  <si>
    <t>102</t>
  </si>
  <si>
    <t>38</t>
  </si>
  <si>
    <t>Přečerpání odpadních vod z nádrží do nové dosazovací nádrže</t>
  </si>
  <si>
    <t>-1220819081</t>
  </si>
  <si>
    <t>Poznámka k položce:_x000D_
délka čerpání 10m, včetně čerpadla a příslušenství</t>
  </si>
  <si>
    <t>39</t>
  </si>
  <si>
    <t>R9-2</t>
  </si>
  <si>
    <t>Vyčerpání, odvoz a likvidace kalu</t>
  </si>
  <si>
    <t>709319449</t>
  </si>
  <si>
    <t>Poznámka k položce:_x000D_
odvoz na ČOV Vyšší Brod - vzdálenost 10km</t>
  </si>
  <si>
    <t>-973603949</t>
  </si>
  <si>
    <t>41</t>
  </si>
  <si>
    <t>-117937763</t>
  </si>
  <si>
    <t>16,112*14 'Přepočtené koeficientem množství</t>
  </si>
  <si>
    <t>1082703834</t>
  </si>
  <si>
    <t>16,112-0,036</t>
  </si>
  <si>
    <t>43</t>
  </si>
  <si>
    <t>997013821</t>
  </si>
  <si>
    <t>Poplatek za uložení stavebního odpadu na skládce (skládkovné) ze stavebních materiálů obsahujících azbest zatříděných do Katalogu odpadů pod kódem 17 06 05</t>
  </si>
  <si>
    <t>-1910487036</t>
  </si>
  <si>
    <t>https://podminky.urs.cz/item/CS_URS_2025_01/997013821</t>
  </si>
  <si>
    <t>0,036</t>
  </si>
  <si>
    <t>44</t>
  </si>
  <si>
    <t>-1239556364</t>
  </si>
  <si>
    <t>711</t>
  </si>
  <si>
    <t>Izolace proti vodě, vlhkosti a plynům</t>
  </si>
  <si>
    <t>45</t>
  </si>
  <si>
    <t>711493111</t>
  </si>
  <si>
    <t>Izolace proti podpovrchové a tlakové vodě - ostatní na ploše vodorovné V dvousložkovou na bázi cementu</t>
  </si>
  <si>
    <t>178180879</t>
  </si>
  <si>
    <t>https://podminky.urs.cz/item/CS_URS_2025_01/711493111</t>
  </si>
  <si>
    <t xml:space="preserve">Poznámka k položce:_x000D_
dvousložková cementoakrylátová hydroizolační stěrka chránící beton proti karbonaci, CO2, paropropustná - schopná překlenout trhlinky a případná poškození_x000D_
- není třeba provádět penetrační, resp spojovací nátěr_x000D_
</t>
  </si>
  <si>
    <t>8,83*2,76*2</t>
  </si>
  <si>
    <t>46</t>
  </si>
  <si>
    <t>711493121</t>
  </si>
  <si>
    <t>Izolace proti podpovrchové a tlakové vodě - ostatní na ploše svislé S dvousložkovou na bázi cementu</t>
  </si>
  <si>
    <t>1877657424</t>
  </si>
  <si>
    <t>https://podminky.urs.cz/item/CS_URS_2025_01/711493121</t>
  </si>
  <si>
    <t>(125-24,371)*2</t>
  </si>
  <si>
    <t>47</t>
  </si>
  <si>
    <t>998711101</t>
  </si>
  <si>
    <t>Přesun hmot pro izolace proti vodě, vlhkosti a plynům stanovený z hmotnosti přesunovaného materiálu vodorovná dopravní vzdálenost do 50 m základní v objektech výšky do 6 m</t>
  </si>
  <si>
    <t>-1226071875</t>
  </si>
  <si>
    <t>https://podminky.urs.cz/item/CS_URS_2025_01/998711101</t>
  </si>
  <si>
    <t>762</t>
  </si>
  <si>
    <t>Konstrukce tesařské</t>
  </si>
  <si>
    <t>48</t>
  </si>
  <si>
    <t>762212811</t>
  </si>
  <si>
    <t>Demontáž schodiště se zábradlím přímočarých nebo křivočarých z prken nebo fošen bez podstupnic, šířky do 1,50 m</t>
  </si>
  <si>
    <t>1442772098</t>
  </si>
  <si>
    <t>https://podminky.urs.cz/item/CS_URS_2025_01/762212811</t>
  </si>
  <si>
    <t>2,88"schodiště s rampou"</t>
  </si>
  <si>
    <t>765</t>
  </si>
  <si>
    <t>Krytina skládaná</t>
  </si>
  <si>
    <t>49</t>
  </si>
  <si>
    <t>765131803</t>
  </si>
  <si>
    <t>Demontáž azbestocementové krytiny skládané sklonu do 30° do suti</t>
  </si>
  <si>
    <t>-375724242</t>
  </si>
  <si>
    <t>https://podminky.urs.cz/item/CS_URS_2025_01/765131803</t>
  </si>
  <si>
    <t>50</t>
  </si>
  <si>
    <t>765131843</t>
  </si>
  <si>
    <t>Demontáž azbestocementové krytiny skládané Příplatek k cenám za sklon přes 30° demontáže krytiny</t>
  </si>
  <si>
    <t>-1244829221</t>
  </si>
  <si>
    <t>https://podminky.urs.cz/item/CS_URS_2025_01/765131843</t>
  </si>
  <si>
    <t>51</t>
  </si>
  <si>
    <t>765131901</t>
  </si>
  <si>
    <t>Vyspravení vláknocementové krytiny skládané sklonu do 30°, počet desek do 10 ks/m2, v rozsahu opravované plochy do 2%</t>
  </si>
  <si>
    <t>-762679889</t>
  </si>
  <si>
    <t>https://podminky.urs.cz/item/CS_URS_2025_01/765131901</t>
  </si>
  <si>
    <t>"střecha"140</t>
  </si>
  <si>
    <t>52</t>
  </si>
  <si>
    <t>765131931</t>
  </si>
  <si>
    <t>Vyspravení vláknocementové krytiny skládané Příplatek k cenám za sklon přes 30°</t>
  </si>
  <si>
    <t>-308797191</t>
  </si>
  <si>
    <t>https://podminky.urs.cz/item/CS_URS_2025_01/765131931</t>
  </si>
  <si>
    <t>53</t>
  </si>
  <si>
    <t>-1830796036</t>
  </si>
  <si>
    <t>"drobné ocelové prvky"50</t>
  </si>
  <si>
    <t>54</t>
  </si>
  <si>
    <t>783201401</t>
  </si>
  <si>
    <t>Příprava podkladu tesařských konstrukcí před provedením nátěru ometení</t>
  </si>
  <si>
    <t>-818829077</t>
  </si>
  <si>
    <t>https://podminky.urs.cz/item/CS_URS_2025_01/783201401</t>
  </si>
  <si>
    <t>"stávající dřevěné konstrukce"390</t>
  </si>
  <si>
    <t>55</t>
  </si>
  <si>
    <t>783213111</t>
  </si>
  <si>
    <t>Preventivní napouštěcí nátěr tesařských prvků proti dřevokazným houbám, hmyzu a plísním zabudovaných do konstrukce jednonásobný syntetický</t>
  </si>
  <si>
    <t>-2029849283</t>
  </si>
  <si>
    <t>https://podminky.urs.cz/item/CS_URS_2025_01/783213111</t>
  </si>
  <si>
    <t>56</t>
  </si>
  <si>
    <t>783218111</t>
  </si>
  <si>
    <t>Lazurovací nátěr tesařských konstrukcí dvojnásobný syntetický</t>
  </si>
  <si>
    <t>515210416</t>
  </si>
  <si>
    <t>https://podminky.urs.cz/item/CS_URS_2025_01/783218111</t>
  </si>
  <si>
    <t>57</t>
  </si>
  <si>
    <t>783401303</t>
  </si>
  <si>
    <t>Příprava podkladu klempířských konstrukcí před provedením nátěru odrezivěním odrezovačem bezoplachovým</t>
  </si>
  <si>
    <t>-210763847</t>
  </si>
  <si>
    <t>https://podminky.urs.cz/item/CS_URS_2025_01/783401303</t>
  </si>
  <si>
    <t>"střecha"50</t>
  </si>
  <si>
    <t>58</t>
  </si>
  <si>
    <t>783401311</t>
  </si>
  <si>
    <t>Příprava podkladu klempířských konstrukcí před provedením nátěru odmaštěním odmašťovačem vodou ředitelným</t>
  </si>
  <si>
    <t>1493637631</t>
  </si>
  <si>
    <t>https://podminky.urs.cz/item/CS_URS_2025_01/783401311</t>
  </si>
  <si>
    <t>59</t>
  </si>
  <si>
    <t>783401401</t>
  </si>
  <si>
    <t>Příprava podkladu klempířských konstrukcí před provedením nátěru ometením</t>
  </si>
  <si>
    <t>2075504677</t>
  </si>
  <si>
    <t>https://podminky.urs.cz/item/CS_URS_2025_01/783401401</t>
  </si>
  <si>
    <t>60</t>
  </si>
  <si>
    <t>783434201</t>
  </si>
  <si>
    <t>Základní antikorozní nátěr klempířských konstrukcí jednonásobný epoxidový</t>
  </si>
  <si>
    <t>1496431503</t>
  </si>
  <si>
    <t>https://podminky.urs.cz/item/CS_URS_2025_01/783434201</t>
  </si>
  <si>
    <t>61</t>
  </si>
  <si>
    <t>783435103</t>
  </si>
  <si>
    <t>Mezinátěr klempířských konstrukcí jednonásobný epoxidový</t>
  </si>
  <si>
    <t>-1034750840</t>
  </si>
  <si>
    <t>https://podminky.urs.cz/item/CS_URS_2025_01/783435103</t>
  </si>
  <si>
    <t>62</t>
  </si>
  <si>
    <t>783437101</t>
  </si>
  <si>
    <t>Krycí nátěr (email) klempířských konstrukcí jednonásobný epoxidový</t>
  </si>
  <si>
    <t>239063241</t>
  </si>
  <si>
    <t>https://podminky.urs.cz/item/CS_URS_2025_01/783437101</t>
  </si>
  <si>
    <t>63</t>
  </si>
  <si>
    <t>783491003</t>
  </si>
  <si>
    <t>Příplatek k ceně nátěru klempířských konstrukcí jednonásobného, za provedení ve sklonu střechy přes 30 do 60°</t>
  </si>
  <si>
    <t>-1217484526</t>
  </si>
  <si>
    <t>https://podminky.urs.cz/item/CS_URS_2025_01/783491003</t>
  </si>
  <si>
    <t>64</t>
  </si>
  <si>
    <t>783501523</t>
  </si>
  <si>
    <t>Příprava podkladu krytiny před provedením nátěru sklonu přes 30° do 60° omytím tlakovou vodou</t>
  </si>
  <si>
    <t>1582454308</t>
  </si>
  <si>
    <t>https://podminky.urs.cz/item/CS_URS_2025_01/783501523</t>
  </si>
  <si>
    <t>65</t>
  </si>
  <si>
    <t>783501583</t>
  </si>
  <si>
    <t>Příprava podkladu krytiny před provedením nátěru Příplatek k cenám -1501, -1503, 1511, -1513,-1521,-1523, -1531 a -1533 za použití odstraňovače mechu</t>
  </si>
  <si>
    <t>1287783090</t>
  </si>
  <si>
    <t>https://podminky.urs.cz/item/CS_URS_2025_01/783501583</t>
  </si>
  <si>
    <t>66</t>
  </si>
  <si>
    <t>783513101</t>
  </si>
  <si>
    <t>Základní (napouštěcí ) nátěr krytiny krytiny vláknocementové sklonu střechy do 30° jednonásobný syntetický</t>
  </si>
  <si>
    <t>-1211154826</t>
  </si>
  <si>
    <t>https://podminky.urs.cz/item/CS_URS_2025_01/783513101</t>
  </si>
  <si>
    <t>67</t>
  </si>
  <si>
    <t>783517101</t>
  </si>
  <si>
    <t>Krycí nátěr (email) krytiny krytiny vláknocementové sklonu střechy do 30° jednonásobný syntetický</t>
  </si>
  <si>
    <t>-2000136208</t>
  </si>
  <si>
    <t>https://podminky.urs.cz/item/CS_URS_2025_01/783517101</t>
  </si>
  <si>
    <t>68</t>
  </si>
  <si>
    <t>783591103</t>
  </si>
  <si>
    <t>Příplatek k ceně nátěru krytiny jednonásobného, za provedení ve sklonu střechy přes 30 do 60°</t>
  </si>
  <si>
    <t>940147654</t>
  </si>
  <si>
    <t>https://podminky.urs.cz/item/CS_URS_2025_01/783591103</t>
  </si>
  <si>
    <t>69</t>
  </si>
  <si>
    <t>783932171</t>
  </si>
  <si>
    <t>Vyrovnání podkladu betonových podlah celoplošně, tloušťky do 3 mm modifikovanou cementovou stěrkou</t>
  </si>
  <si>
    <t>-982692613</t>
  </si>
  <si>
    <t>https://podminky.urs.cz/item/CS_URS_2025_01/783932171</t>
  </si>
  <si>
    <t>"začištění zednické"2</t>
  </si>
  <si>
    <t>70</t>
  </si>
  <si>
    <t>783932181</t>
  </si>
  <si>
    <t>Vyrovnání podkladu betonových podlah Příplatek k ceně-2171 za každý další 1 mm tloušťky</t>
  </si>
  <si>
    <t>-1666098423</t>
  </si>
  <si>
    <t>https://podminky.urs.cz/item/CS_URS_2025_01/783932181</t>
  </si>
  <si>
    <t>"začištění zednické"2*2</t>
  </si>
  <si>
    <t>71</t>
  </si>
  <si>
    <t>783933161</t>
  </si>
  <si>
    <t>Penetrační nátěr betonových podlah pórovitých ( např. z cihelné dlažby, betonu apod.) epoxidový</t>
  </si>
  <si>
    <t>-319356325</t>
  </si>
  <si>
    <t>https://podminky.urs.cz/item/CS_URS_2025_01/783933161</t>
  </si>
  <si>
    <t>72</t>
  </si>
  <si>
    <t>783937153</t>
  </si>
  <si>
    <t>Krycí (uzavírací) nátěr betonových podlah jednonásobný epoxidový rozpouštědlový</t>
  </si>
  <si>
    <t>1546306461</t>
  </si>
  <si>
    <t>https://podminky.urs.cz/item/CS_URS_2025_01/783937153</t>
  </si>
  <si>
    <t>784</t>
  </si>
  <si>
    <t>Dokončovací práce - malby a tapety</t>
  </si>
  <si>
    <t>73</t>
  </si>
  <si>
    <t>784181131</t>
  </si>
  <si>
    <t>Penetrace podkladu jednonásobná fungicidní akrylátová bezbarvá v místnostech výšky do 3,80 m</t>
  </si>
  <si>
    <t>-132872215</t>
  </si>
  <si>
    <t>https://podminky.urs.cz/item/CS_URS_2025_01/784181131</t>
  </si>
  <si>
    <t>74</t>
  </si>
  <si>
    <t>784351061</t>
  </si>
  <si>
    <t>Malby antibakteriální s obsahem stříbra silikonové v místnostech výšky do 3,80 m</t>
  </si>
  <si>
    <t>1818501948</t>
  </si>
  <si>
    <t>https://podminky.urs.cz/item/CS_URS_2025_01/784351061</t>
  </si>
  <si>
    <t>SO-04 - Dosazovací a uskladňovací nádrž</t>
  </si>
  <si>
    <t>-1164084619</t>
  </si>
  <si>
    <t>40*24</t>
  </si>
  <si>
    <t>1164547201</t>
  </si>
  <si>
    <t>131251205</t>
  </si>
  <si>
    <t>Hloubení zapažených jam a zářezů strojně s urovnáním dna do předepsaného profilu a spádu v hornině třídy těžitelnosti I skupiny 3 přes 500 do 1 000 m3</t>
  </si>
  <si>
    <t>1733397920</t>
  </si>
  <si>
    <t>https://podminky.urs.cz/item/CS_URS_2025_01/131251205</t>
  </si>
  <si>
    <t>520*0,5</t>
  </si>
  <si>
    <t>131351205</t>
  </si>
  <si>
    <t>Hloubení zapažených jam a zářezů strojně s urovnáním dna do předepsaného profilu a spádu v hornině třídy těžitelnosti II skupiny 4 přes 500 do 1 000 m3</t>
  </si>
  <si>
    <t>1686643674</t>
  </si>
  <si>
    <t>https://podminky.urs.cz/item/CS_URS_2025_01/131351205</t>
  </si>
  <si>
    <t>151201202</t>
  </si>
  <si>
    <t>Zřízení pažení stěn výkopu bez rozepření nebo vzepření zátažné, hloubky přes 4 do 8 m</t>
  </si>
  <si>
    <t>-696842602</t>
  </si>
  <si>
    <t>https://podminky.urs.cz/item/CS_URS_2025_01/151201202</t>
  </si>
  <si>
    <t>"kluznicové pažení"(12+7)*2*6,2</t>
  </si>
  <si>
    <t>spm1-1</t>
  </si>
  <si>
    <t>Kluznicové pažení - pronájem po dobu 3 měsíců</t>
  </si>
  <si>
    <t>746387883</t>
  </si>
  <si>
    <t>Poznámka k položce:_x000D_
kluznicové pažení pro zapažení jámy 12x7x6,2m dxšxh_x000D_
_x000D_
předpokládaná skladby:_x000D_
roh. kluznice dvoj. 6,5m - 4ks_x000D_
kluznice dvoj. 6,5m - 2ks_x000D_
válečk. vozík 1220/405mm - 2ks_x000D_
mezikus 1220/405mm - 2 - 2ks_x000D_
mezikus 1220/405mm - 1 - 1ks_x000D_
mezikus 1220/405mm - 0,15 - 1ks_x000D_
zákl. deska 6x2,4m - 8ks_x000D_
nast. deska 6x1,4m - 4ks_x000D_
zákl. deska 7x2,4m - 4ks_x000D_
nást. deska 7x1,4m - 2ks_x000D_
zajišť. nosník HEM 500/12m - 2ks_x000D_
upevňovací zařízení - 2ks_x000D_
_x000D_
vč. nákladů na pořízení (dopravy, atd.)</t>
  </si>
  <si>
    <t>151201212</t>
  </si>
  <si>
    <t>Odstranění pažení stěn výkopu bez rozepření nebo vzepření s uložením pažin na vzdálenost do 3 m od okraje výkopu zátažné, hloubky přes 4 do 8 m</t>
  </si>
  <si>
    <t>744592787</t>
  </si>
  <si>
    <t>https://podminky.urs.cz/item/CS_URS_2025_01/151201212</t>
  </si>
  <si>
    <t>151201302</t>
  </si>
  <si>
    <t>Zřízení rozepření zapažených stěn výkopů s potřebným přepažováním při pažení zátažném, hloubky přes 4 do 8 m</t>
  </si>
  <si>
    <t>-41847540</t>
  </si>
  <si>
    <t>https://podminky.urs.cz/item/CS_URS_2025_01/151201302</t>
  </si>
  <si>
    <t>"kluznicové pažení"12*7*6,2</t>
  </si>
  <si>
    <t>151201312</t>
  </si>
  <si>
    <t>Odstranění rozepření stěn výkopů s uložením materiálu na vzdálenost do 3 m od okraje výkopu pažení zátažného, hloubky přes 4 do 8 m</t>
  </si>
  <si>
    <t>1512437860</t>
  </si>
  <si>
    <t>https://podminky.urs.cz/item/CS_URS_2025_01/151201312</t>
  </si>
  <si>
    <t>162751137</t>
  </si>
  <si>
    <t>Vodorovné přemístění výkopku nebo sypaniny po suchu na obvyklém dopravním prostředku, bez naložení výkopku, avšak se složením bez rozhrnutí z horniny třídy těžitelnosti II skupiny 4 a 5 na vzdálenost přes 9 000 do 10 000 m</t>
  </si>
  <si>
    <t>-1731421856</t>
  </si>
  <si>
    <t>https://podminky.urs.cz/item/CS_URS_2025_01/162751137</t>
  </si>
  <si>
    <t>163</t>
  </si>
  <si>
    <t>162751139</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</si>
  <si>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</si>
  <si>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-452018437</t>
  </si>
  <si>
    <t>https://podminky.urs.cz/item/CS_URS_2025_01/162751139</t>
  </si>
  <si>
    <t>163*5 'Přepočtené koeficientem množství</t>
  </si>
  <si>
    <t>-1893685858</t>
  </si>
  <si>
    <t>163*2 'Přepočtené koeficientem množství</t>
  </si>
  <si>
    <t>-1299675227</t>
  </si>
  <si>
    <t>26344594</t>
  </si>
  <si>
    <t>357</t>
  </si>
  <si>
    <t>213141112</t>
  </si>
  <si>
    <t>Zřízení vrstvy z geotextilie filtrační, separační, odvodňovací, ochranné, výztužné nebo protierozní v rovině nebo ve sklonu do 1:5, šířky přes 3 do 6 m</t>
  </si>
  <si>
    <t>682635882</t>
  </si>
  <si>
    <t>https://podminky.urs.cz/item/CS_URS_2025_01/213141112</t>
  </si>
  <si>
    <t>4,7*4,7"dosazovací nádrž"</t>
  </si>
  <si>
    <t>3,05*4,7"usazovací nádrž"</t>
  </si>
  <si>
    <t>69311009</t>
  </si>
  <si>
    <t>geotextilie tkaná separační, filtrační, výztužná PP pevnost v tahu 60kN/m</t>
  </si>
  <si>
    <t>220964652</t>
  </si>
  <si>
    <t>36,425*1,1845 'Přepočtené koeficientem množství</t>
  </si>
  <si>
    <t>242111113</t>
  </si>
  <si>
    <t>Osazení pláště vodárenské kopané studny z betonových skruží na cementovou maltu MC 10 celokruhových, při vnitřním průměru studny 1,00 m</t>
  </si>
  <si>
    <t>-1892861120</t>
  </si>
  <si>
    <t>https://podminky.urs.cz/item/CS_URS_2025_01/242111113</t>
  </si>
  <si>
    <t>59224104</t>
  </si>
  <si>
    <t>skruž betonová studniční 100x100x9cm</t>
  </si>
  <si>
    <t>-95770880</t>
  </si>
  <si>
    <t>6*1,01 'Přepočtené koeficientem množství</t>
  </si>
  <si>
    <t>242111193</t>
  </si>
  <si>
    <t>Osazení pláště vodárenské kopané studny z betonových skruží na cementovou maltu MC 10 Příplatek k ceně za každý další i započatý 1 m hloubky studny přes 4 m, při vnitřním průměru studny 1,00 m</t>
  </si>
  <si>
    <t>455898861</t>
  </si>
  <si>
    <t>https://podminky.urs.cz/item/CS_URS_2025_01/242111193</t>
  </si>
  <si>
    <t>243571112</t>
  </si>
  <si>
    <t>Výplň na dně vodárenské studny hloubky do 10m z kameniva hrubého těženého frakce 16 až 32 mm</t>
  </si>
  <si>
    <t>-162547971</t>
  </si>
  <si>
    <t>https://podminky.urs.cz/item/CS_URS_2025_01/243571112</t>
  </si>
  <si>
    <t>245111111</t>
  </si>
  <si>
    <t>Osazení prefabrikované krycí desky vodárenské studny na maltu cementovou, s vyspárovaním dvoudílné</t>
  </si>
  <si>
    <t>-1283310957</t>
  </si>
  <si>
    <t>https://podminky.urs.cz/item/CS_URS_2025_01/245111111</t>
  </si>
  <si>
    <t>0,264</t>
  </si>
  <si>
    <t>59224081</t>
  </si>
  <si>
    <t>deska zákrytová půlená kruhová 100x10x9cm třída zatížení A15</t>
  </si>
  <si>
    <t>937755187</t>
  </si>
  <si>
    <t>-1943337686</t>
  </si>
  <si>
    <t>0,15*4,7*4,7"dosazovací nádrž"</t>
  </si>
  <si>
    <t>0,15*3,05*4,7"usazovací nádrž"</t>
  </si>
  <si>
    <t>-734585776</t>
  </si>
  <si>
    <t>0,1*4,7*4,7"dosazovací nádrž"</t>
  </si>
  <si>
    <t>0,1*3,05*4,7"usazovací nádrž"</t>
  </si>
  <si>
    <t>-543675602</t>
  </si>
  <si>
    <t>0,1*4,7*4"dosazovací nádrž"</t>
  </si>
  <si>
    <t>0,1*(3,05*2+4,7)"usazovací nádrž"</t>
  </si>
  <si>
    <t>1188657986</t>
  </si>
  <si>
    <t>997582152</t>
  </si>
  <si>
    <t>1*0,3*0,5</t>
  </si>
  <si>
    <t>-459745115</t>
  </si>
  <si>
    <t>0,5*(0,3+1)*2</t>
  </si>
  <si>
    <t>470290822</t>
  </si>
  <si>
    <t>-595890920</t>
  </si>
  <si>
    <t>https://podminky.urs.cz/item/CS_URS_2025_01/320902021</t>
  </si>
  <si>
    <t>"dosazovací nádrž"</t>
  </si>
  <si>
    <t>6,08*4,4*4</t>
  </si>
  <si>
    <t>5,68*3,6*4</t>
  </si>
  <si>
    <t>4,4*4,4</t>
  </si>
  <si>
    <t>"usazovací nádrž"</t>
  </si>
  <si>
    <t>3,4*(2,9*2+4,4)</t>
  </si>
  <si>
    <t>3*(2,5*2+3,6)</t>
  </si>
  <si>
    <t>2,9*4,4</t>
  </si>
  <si>
    <t>380326133</t>
  </si>
  <si>
    <t>Kompletní konstrukce čistíren odpadních vod, nádrží, vodojemů, kanálů z betonu železového bez výztuže a bednění se zvýšenými nároky na prostředí tř. C 30/37, tl. přes 300 mm</t>
  </si>
  <si>
    <t>1346247898</t>
  </si>
  <si>
    <t>https://podminky.urs.cz/item/CS_URS_2025_01/380326133</t>
  </si>
  <si>
    <t>"dosazovací nádrž"4,4*4,4*6,08-3,6*3,6*5,68</t>
  </si>
  <si>
    <t>"usazovací nádrž"2,9*4,4*3,4-2,5*3,6*3</t>
  </si>
  <si>
    <t>-1653056651</t>
  </si>
  <si>
    <t>-663063238</t>
  </si>
  <si>
    <t>1673804668</t>
  </si>
  <si>
    <t>5200/1000</t>
  </si>
  <si>
    <t>-84522086</t>
  </si>
  <si>
    <t>"dosazovací nádrž"3,6*3,6*3-(3/3*(0,6*0,6+sqrt(0,6*0,6*3,6*3,6)+3,6*3,6))</t>
  </si>
  <si>
    <t>"usazovací nádrž"0,1*3,6*2,5</t>
  </si>
  <si>
    <t>625681031</t>
  </si>
  <si>
    <t xml:space="preserve">Montáž nehořlavé sítě proti listí z HD-PE tkaniny </t>
  </si>
  <si>
    <t>1527983233</t>
  </si>
  <si>
    <t>https://podminky.urs.cz/item/CS_URS_2025_01/625681031</t>
  </si>
  <si>
    <t>Poznámka k položce:_x000D_
Kotvení k prvkům zábradlí pomocí poplastovaného drátu ve spirále_x000D_
Síť bude aplikována na nové zábradlí po celém obvodu svisle._x000D_
Vrchní část zakrytí sítě na podporách bude rozdělena na dvě překrývající se části, kde každá polovina bude mít na straně kompotitní lávky kompozitní kulatinu pro možnost odklápění sítě</t>
  </si>
  <si>
    <t>18,5</t>
  </si>
  <si>
    <t>70921002</t>
  </si>
  <si>
    <t>záchytná síť proti listí z HDPE tkaniny - stínivost 91%</t>
  </si>
  <si>
    <t>-1338520866</t>
  </si>
  <si>
    <t>1523144569</t>
  </si>
  <si>
    <t>277759010</t>
  </si>
  <si>
    <t>1055236128</t>
  </si>
  <si>
    <t>47,144*1,03 'Přepočtené koeficientem množství</t>
  </si>
  <si>
    <t>08211320</t>
  </si>
  <si>
    <t>voda pitná pro smluvní odběratele</t>
  </si>
  <si>
    <t>1262469890</t>
  </si>
  <si>
    <t>1592016393</t>
  </si>
  <si>
    <t>20+15,48+0,9*3,6*3,6</t>
  </si>
  <si>
    <t>-372211812</t>
  </si>
  <si>
    <t>2,5*3,6</t>
  </si>
  <si>
    <t>2014872353</t>
  </si>
  <si>
    <t>3,6*3,6</t>
  </si>
  <si>
    <t>-910956327</t>
  </si>
  <si>
    <t>2,9*4,4+4,4*4,4</t>
  </si>
  <si>
    <t>952903119</t>
  </si>
  <si>
    <t>Vyčištění objektů čistíren odpadních vod, nádrží, žlabů nebo kanálů Příplatek k ceně za vyčištění prostorů v přes 3,5 m</t>
  </si>
  <si>
    <t>1745176435</t>
  </si>
  <si>
    <t>https://podminky.urs.cz/item/CS_URS_2025_01/952903119</t>
  </si>
  <si>
    <t>1493778664</t>
  </si>
  <si>
    <t>27,8</t>
  </si>
  <si>
    <t>953334443</t>
  </si>
  <si>
    <t>Těsnící plech do pracovních spar betonových konstrukcí horizontálních i vertikálních (podlaha - zeď, zeď - strop a technologických) ve svitku s bitumenovým povrchem oboustranným, šířky 150 mm</t>
  </si>
  <si>
    <t>-1382521518</t>
  </si>
  <si>
    <t>https://podminky.urs.cz/item/CS_URS_2025_01/953334443</t>
  </si>
  <si>
    <t>-1209462065</t>
  </si>
  <si>
    <t>"P8"0,4</t>
  </si>
  <si>
    <t>-127391387</t>
  </si>
  <si>
    <t>"P1"0,4</t>
  </si>
  <si>
    <t>"P2"0,4</t>
  </si>
  <si>
    <t>"P3"0,4</t>
  </si>
  <si>
    <t>"P5"0,4</t>
  </si>
  <si>
    <t>"P6"0,4</t>
  </si>
  <si>
    <t>-1864300174</t>
  </si>
  <si>
    <t>"P4"0,4</t>
  </si>
  <si>
    <t>977151128</t>
  </si>
  <si>
    <t>Jádrové vrty diamantovými korunkami do stavebních materiálů (železobetonu, betonu, cihel, obkladů, dlažeb, kamene) průměru přes 250 do 300 mm</t>
  </si>
  <si>
    <t>-580441662</t>
  </si>
  <si>
    <t>https://podminky.urs.cz/item/CS_URS_2025_01/977151128</t>
  </si>
  <si>
    <t>"P7"0,4</t>
  </si>
  <si>
    <t>D+M systémové prostupové těsnění do otvoru DN80 pro potrubí DN25</t>
  </si>
  <si>
    <t>852969247</t>
  </si>
  <si>
    <t>D+M systémové prostupové těsnění do otvoru DN100 pro potrubí DN50</t>
  </si>
  <si>
    <t>1241490859</t>
  </si>
  <si>
    <t>R9-3</t>
  </si>
  <si>
    <t>D+M systémové prostupové těsnění do otvoru DN250 pro potrubí DN150</t>
  </si>
  <si>
    <t>-1918779493</t>
  </si>
  <si>
    <t>R9-4</t>
  </si>
  <si>
    <t>D+M systémové prostupové těsnění do otvoru DN300 pro potrubí DN200</t>
  </si>
  <si>
    <t>234974031</t>
  </si>
  <si>
    <t>-920793140</t>
  </si>
  <si>
    <t>https://podminky.urs.cz/item/CS_URS_2025_01/998142251</t>
  </si>
  <si>
    <t>711161275</t>
  </si>
  <si>
    <t>Provedení izolace proti zemní vlhkosti nopovou fólií na ploše svislé S výška nopu přes 20 do 60 mm</t>
  </si>
  <si>
    <t>2043062958</t>
  </si>
  <si>
    <t>https://podminky.urs.cz/item/CS_URS_2025_01/711161275</t>
  </si>
  <si>
    <t>4,4*6,08*4</t>
  </si>
  <si>
    <t>3,4*(4,4+2,9*2)</t>
  </si>
  <si>
    <t>28323137</t>
  </si>
  <si>
    <t>fólie profilovaná (nopová) drenážní HDPE s výškou nopů 40mm</t>
  </si>
  <si>
    <t>-447004190</t>
  </si>
  <si>
    <t>141,688*1,221 'Přepočtené koeficientem množství</t>
  </si>
  <si>
    <t>711191201</t>
  </si>
  <si>
    <t>Provedení izolace proti zemní vlhkosti hydroizolační stěrkou na ploše vodorovné V dvouvrstvá na betonu</t>
  </si>
  <si>
    <t>884313109</t>
  </si>
  <si>
    <t>https://podminky.urs.cz/item/CS_URS_2025_01/711191201</t>
  </si>
  <si>
    <t>0,6*0,6</t>
  </si>
  <si>
    <t>24551050</t>
  </si>
  <si>
    <t>stěrka hydroizolační cementová kapilárně aktivní s dodatečnou krystalizací do spodní stavby</t>
  </si>
  <si>
    <t>-1774785985</t>
  </si>
  <si>
    <t>Poznámka k položce:_x000D_
dvousložková cementoakrylátová hydroizolační stěrka chránící beton proti karbonaci, CO2, paropropustná</t>
  </si>
  <si>
    <t>9,36*3,5 'Přepočtené koeficientem množství</t>
  </si>
  <si>
    <t>711192201</t>
  </si>
  <si>
    <t>Provedení izolace proti zemní vlhkosti hydroizolační stěrkou na ploše svislé S dvouvrstvá na betonu</t>
  </si>
  <si>
    <t>1531272349</t>
  </si>
  <si>
    <t>https://podminky.urs.cz/item/CS_URS_2025_01/711192201</t>
  </si>
  <si>
    <t>2,68*3,6*4+3,354*(0,6+3,6)*0,5*4</t>
  </si>
  <si>
    <t>3*(2,5+3,6)*2</t>
  </si>
  <si>
    <t>531895425</t>
  </si>
  <si>
    <t>103,366*3,5 'Přepočtené koeficientem množství</t>
  </si>
  <si>
    <t>711471301</t>
  </si>
  <si>
    <t>Provedení dvojitého hydroizolačního systému pro izolaci spodní stavby proti povrchové a podpovrchové tlakové vodě na ploše vodorovné V fólií z mPVC kladených volně jednovrstvá s horkovzdušným navařením jednotlivých segmentů</t>
  </si>
  <si>
    <t>-997629407</t>
  </si>
  <si>
    <t>https://podminky.urs.cz/item/CS_URS_2025_01/711471301</t>
  </si>
  <si>
    <t>28322005</t>
  </si>
  <si>
    <t>fólie hydroizolační pro spodní stavbu mPVC tl 2,0mm</t>
  </si>
  <si>
    <t>1269770310</t>
  </si>
  <si>
    <t>36,425*1,1655 'Přepočtené koeficientem množství</t>
  </si>
  <si>
    <t>711472301</t>
  </si>
  <si>
    <t>Provedení dvojitého hydroizolačního systému pro izolaci spodní stavby proti povrchové a podpovrchové tlakové vodě na ploše svislé S fólií z mPVC kladených volně jednovrstvá s horkovzdušným navařením jednotlivých segmentů</t>
  </si>
  <si>
    <t>2134655256</t>
  </si>
  <si>
    <t>https://podminky.urs.cz/item/CS_URS_2025_01/711472301</t>
  </si>
  <si>
    <t>-2032266679</t>
  </si>
  <si>
    <t>711491171</t>
  </si>
  <si>
    <t>Provedení doplňků izolace proti vodě textilií na ploše vodorovné V vrstva podkladní</t>
  </si>
  <si>
    <t>-1283065638</t>
  </si>
  <si>
    <t>https://podminky.urs.cz/item/CS_URS_2025_01/711491171</t>
  </si>
  <si>
    <t>69311175</t>
  </si>
  <si>
    <t>geotextilie PP s ÚV stabilizací 500g/m2</t>
  </si>
  <si>
    <t>-1363753376</t>
  </si>
  <si>
    <t>36,425*1,05 'Přepočtené koeficientem množství</t>
  </si>
  <si>
    <t>711491172</t>
  </si>
  <si>
    <t>Provedení doplňků izolace proti vodě textilií na ploše vodorovné V vrstva ochranná</t>
  </si>
  <si>
    <t>1361319738</t>
  </si>
  <si>
    <t>https://podminky.urs.cz/item/CS_URS_2025_01/711491172</t>
  </si>
  <si>
    <t>-205732408</t>
  </si>
  <si>
    <t>711491271</t>
  </si>
  <si>
    <t>Provedení doplňků izolace proti vodě textilií na ploše svislé S vrstva podkladní</t>
  </si>
  <si>
    <t>1888050723</t>
  </si>
  <si>
    <t>https://podminky.urs.cz/item/CS_URS_2025_01/711491271</t>
  </si>
  <si>
    <t>-648048823</t>
  </si>
  <si>
    <t>141,688*1,05 'Přepočtené koeficientem množství</t>
  </si>
  <si>
    <t>711491272</t>
  </si>
  <si>
    <t>Provedení doplňků izolace proti vodě textilií na ploše svislé S vrstva ochranná</t>
  </si>
  <si>
    <t>-96160168</t>
  </si>
  <si>
    <t>https://podminky.urs.cz/item/CS_URS_2025_01/711491272</t>
  </si>
  <si>
    <t>75</t>
  </si>
  <si>
    <t>775691689</t>
  </si>
  <si>
    <t>76</t>
  </si>
  <si>
    <t>711494002</t>
  </si>
  <si>
    <t>Provedení dvojitého hydroizolačního systému pro izolaci spodní stavby proti povrchové a podpovrchové tlakové vodě ostatní ukončení textilie nebo izolace na svislé ploše</t>
  </si>
  <si>
    <t>361015550</t>
  </si>
  <si>
    <t>https://podminky.urs.cz/item/CS_URS_2025_01/711494002</t>
  </si>
  <si>
    <t>4,4*4</t>
  </si>
  <si>
    <t>(4,4+2,9*2)</t>
  </si>
  <si>
    <t>77</t>
  </si>
  <si>
    <t>55344004</t>
  </si>
  <si>
    <t>lišta stěnová vyhnutá z poplastovaného plechu (PVC-P) rš 70mm</t>
  </si>
  <si>
    <t>1610287149</t>
  </si>
  <si>
    <t>27,8*1,08 'Přepočtené koeficientem množství</t>
  </si>
  <si>
    <t>78</t>
  </si>
  <si>
    <t>998711102</t>
  </si>
  <si>
    <t>Přesun hmot pro izolace proti vodě, vlhkosti a plynům stanovený z hmotnosti přesunovaného materiálu vodorovná dopravní vzdálenost do 50 m základní v objektech výšky přes 6 do 12 m</t>
  </si>
  <si>
    <t>262538131</t>
  </si>
  <si>
    <t>https://podminky.urs.cz/item/CS_URS_2025_01/998711102</t>
  </si>
  <si>
    <t>79</t>
  </si>
  <si>
    <t>D+M obslužná lávky (sv.š.800mm)</t>
  </si>
  <si>
    <t>-2081323122</t>
  </si>
  <si>
    <t>Poznámka k položce:_x000D_
Lávka kompozitní na rozteč stěn 3,6m, včetně nosné konstrukce (podélné nosníky dl.4,1m), světlé šířky 800mm, s pochozí plochou z kompozitních roštových profilů výšky 38mm, oka 30x30mm s protiskluznou povrchovou úpravou, barva šedá, včetně svorek s příložkou pro pevné kotvení roštů _x000D_
Kotvení nosníků do stěny - vynechané dobetonované kapsy_x000D_
Na jedné straně budou provedeny navíc 2ks nosných U-profilů každý o délce 1,7m_x000D_
zábradlí součástí položky "zábradlí"_x000D_
celková délka 3,6m_x000D_
plocha rošt 2,88m2</t>
  </si>
  <si>
    <t>80</t>
  </si>
  <si>
    <t>767-2</t>
  </si>
  <si>
    <t>D+M schody vč. zábradlí</t>
  </si>
  <si>
    <t>-1878666235</t>
  </si>
  <si>
    <t xml:space="preserve">Poznámka k položce:_x000D_
Přístupové schody kompozitní, včetně nosné konstrukce (podélný nosník, příčné nosníky na konzolách s uložením a kotvením), stupně s protiskluznou povrchovou úpravou berva šedá._x000D_
Nosníky "U" kotvit chem. kotvou do hl. min. 150mm_x000D_
Pro převýšení 550mm_x000D_
Zábradlí kompozitní, výšky 1100 mm s bočním kotvením, dvěma výplněmi a zarážkou, madlo zaoblené. Včetně kotevního materiálu_x000D_
Barva šedá, barva madla a zarážky žlutá_x000D_
</t>
  </si>
  <si>
    <t>81</t>
  </si>
  <si>
    <t>-972933237</t>
  </si>
  <si>
    <t>82</t>
  </si>
  <si>
    <t>63126081</t>
  </si>
  <si>
    <t>zábradlí kompozitní - madlo, dvě vodorovné výplně, výška 1,1m</t>
  </si>
  <si>
    <t>2034720363</t>
  </si>
  <si>
    <t>83</t>
  </si>
  <si>
    <t>767-3</t>
  </si>
  <si>
    <t xml:space="preserve">D+M zakrytí uskladňovací nádrže kompozitní deskou </t>
  </si>
  <si>
    <t>1693429093</t>
  </si>
  <si>
    <t>Poznámka k položce:_x000D_
Kompozitní pochozí desky na zatížení 350kg/m2, včetně nosné konstrukce (podélné kompozitní nosníky dl. 3m), desky plné, odnímatelné po částech, barva šedá, kotvení do stěny - vynechané dobetonované kapsy_x000D_
rozměr zakrytí 2,5x3,6m</t>
  </si>
  <si>
    <t>84</t>
  </si>
  <si>
    <t>1643149688</t>
  </si>
  <si>
    <t>SO-05 - Propojovací potrubí</t>
  </si>
  <si>
    <t xml:space="preserve">    722 - Zdravotechnika - vnitřní vodovod</t>
  </si>
  <si>
    <t>M - Práce a dodávky M</t>
  </si>
  <si>
    <t xml:space="preserve">    46-M - Zemní práce při extr.mont.pracích</t>
  </si>
  <si>
    <t>113107332</t>
  </si>
  <si>
    <t>Odstranění podkladů nebo krytů strojně plochy jednotlivě do 50 m2 s přemístěním hmot na skládku na vzdálenost do 3 m nebo s naložením na dopravní prostředek z betonu prostého, o tl. vrstvy přes 150 do 300 mm</t>
  </si>
  <si>
    <t>786248375</t>
  </si>
  <si>
    <t>https://podminky.urs.cz/item/CS_URS_2025_01/113107332</t>
  </si>
  <si>
    <t>-604564873</t>
  </si>
  <si>
    <t>"stoka A"9,99</t>
  </si>
  <si>
    <t>"stoka B"8,24</t>
  </si>
  <si>
    <t>"stoka C"29,18</t>
  </si>
  <si>
    <t>"stoka D"20,13</t>
  </si>
  <si>
    <t>"stoka E"15</t>
  </si>
  <si>
    <t>"výtlak 1"22,3</t>
  </si>
  <si>
    <t>"výtlak 1"17,1</t>
  </si>
  <si>
    <t>"výtlak 1"17,6</t>
  </si>
  <si>
    <t>"vzduch UN"11,8</t>
  </si>
  <si>
    <t>"vzduch DN"7,5</t>
  </si>
  <si>
    <t>"přeložka vodovodu"26</t>
  </si>
  <si>
    <t>"vodovodní přípojka"9,65</t>
  </si>
  <si>
    <t>Mezisoučet</t>
  </si>
  <si>
    <t>194,46*0,2</t>
  </si>
  <si>
    <t>-1997653868</t>
  </si>
  <si>
    <t>194,46*0,2/8</t>
  </si>
  <si>
    <t>132251251</t>
  </si>
  <si>
    <t>Hloubení nezapažených rýh šířky přes 800 do 2 000 mm strojně s urovnáním dna do předepsaného profilu a spádu v hornině třídy těžitelnosti I skupiny 3 do 20 m3</t>
  </si>
  <si>
    <t>3014434</t>
  </si>
  <si>
    <t>https://podminky.urs.cz/item/CS_URS_2025_01/132251251</t>
  </si>
  <si>
    <t>"výtlak 1"8,21</t>
  </si>
  <si>
    <t>"výtlak 2"10,47</t>
  </si>
  <si>
    <t>"výtlak 3"10,77</t>
  </si>
  <si>
    <t>"odstranění stávajícího potrubí"33</t>
  </si>
  <si>
    <t>132254202</t>
  </si>
  <si>
    <t>Hloubení zapažených rýh šířky přes 800 do 2 000 mm strojně s urovnáním dna do předepsaného profilu a spádu v hornině třídy těžitelnosti I skupiny 3 přes 20 do 50 m3</t>
  </si>
  <si>
    <t>1399976332</t>
  </si>
  <si>
    <t>https://podminky.urs.cz/item/CS_URS_2025_01/132254202</t>
  </si>
  <si>
    <t>"stoka A"9,6</t>
  </si>
  <si>
    <t>"stoka B"9,9</t>
  </si>
  <si>
    <t>"stoka C"35,1</t>
  </si>
  <si>
    <t>"stoka D"22,69</t>
  </si>
  <si>
    <t>"stoka E"13,2</t>
  </si>
  <si>
    <t>"vzduch UN"4,01</t>
  </si>
  <si>
    <t>"vzduch DN"2,85</t>
  </si>
  <si>
    <t>"přeložka vodovodu"44,66</t>
  </si>
  <si>
    <t>"vodovodní přípojka"14,05</t>
  </si>
  <si>
    <t>151101101</t>
  </si>
  <si>
    <t>Zřízení pažení a rozepření stěn rýh pro podzemní vedení příložné pro jakoukoliv mezerovitost, hloubky do 2 m</t>
  </si>
  <si>
    <t>567686354</t>
  </si>
  <si>
    <t>https://podminky.urs.cz/item/CS_URS_2025_01/151101101</t>
  </si>
  <si>
    <t>"stoka A"24</t>
  </si>
  <si>
    <t>"stoka B"24,7</t>
  </si>
  <si>
    <t>"stoka C"87,6</t>
  </si>
  <si>
    <t>"stoka D"12,88</t>
  </si>
  <si>
    <t>"stoka E"1,59</t>
  </si>
  <si>
    <t>"přeložka vodovodu"111,66</t>
  </si>
  <si>
    <t>"vodovodní přípojka"35,13</t>
  </si>
  <si>
    <t>151101111</t>
  </si>
  <si>
    <t>Odstranění pažení a rozepření stěn rýh pro podzemní vedení s uložením materiálu na vzdálenost do 3 m od kraje výkopu příložné, hloubky do 2 m</t>
  </si>
  <si>
    <t>-1201120523</t>
  </si>
  <si>
    <t>https://podminky.urs.cz/item/CS_URS_2025_01/151101111</t>
  </si>
  <si>
    <t>297,56</t>
  </si>
  <si>
    <t>-2122466926</t>
  </si>
  <si>
    <t>82,971</t>
  </si>
  <si>
    <t>-1861440646</t>
  </si>
  <si>
    <t>82,971*5 'Přepočtené koeficientem množství</t>
  </si>
  <si>
    <t>1621423103</t>
  </si>
  <si>
    <t>82,971*2 'Přepočtené koeficientem množství</t>
  </si>
  <si>
    <t>503217189</t>
  </si>
  <si>
    <t>64,11"obsyp"</t>
  </si>
  <si>
    <t>18,861"lože"</t>
  </si>
  <si>
    <t>-163681278</t>
  </si>
  <si>
    <t>62,45+156,06</t>
  </si>
  <si>
    <t>-64,11"obsyp"</t>
  </si>
  <si>
    <t>-18,861"lože"</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</si>
  <si>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</si>
  <si>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</si>
  <si>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-892140668</t>
  </si>
  <si>
    <t>https://podminky.urs.cz/item/CS_URS_2025_01/175111101</t>
  </si>
  <si>
    <t>0,8*0,45*(8,24+15)</t>
  </si>
  <si>
    <t>0,8*0,5*(9,99+29,18+20,13)</t>
  </si>
  <si>
    <t>0,8*0,35*(22,3+17,1+17,6+11,8+7,5)</t>
  </si>
  <si>
    <t>0,8*0,39*26</t>
  </si>
  <si>
    <t>0,8*0,33*9,65</t>
  </si>
  <si>
    <t>58337331</t>
  </si>
  <si>
    <t>štěrkopísek frakce 0/22</t>
  </si>
  <si>
    <t>-1533722131</t>
  </si>
  <si>
    <t>64,11*2 'Přepočtené koeficientem množství</t>
  </si>
  <si>
    <t>271542211</t>
  </si>
  <si>
    <t>Podsyp pod základové konstrukce se zhutněním a urovnáním povrchu ze štěrkodrtě netříděné</t>
  </si>
  <si>
    <t>-301019223</t>
  </si>
  <si>
    <t>https://podminky.urs.cz/item/CS_URS_2025_01/271542211</t>
  </si>
  <si>
    <t>"vodoměrná šachta"0,1*1,5*1,5</t>
  </si>
  <si>
    <t>273313611</t>
  </si>
  <si>
    <t>Základy z betonu prostého desky z betonu kamenem neprokládaného tř. C 16/20</t>
  </si>
  <si>
    <t>-2014469497</t>
  </si>
  <si>
    <t>https://podminky.urs.cz/item/CS_URS_2025_01/273313611</t>
  </si>
  <si>
    <t>"MO"0,15*1,54*1,54</t>
  </si>
  <si>
    <t>273321211</t>
  </si>
  <si>
    <t>Základy z betonu železového (bez výztuže) desky z betonu bez zvláštních nároků na prostředí tř. C 12/15</t>
  </si>
  <si>
    <t>313440592</t>
  </si>
  <si>
    <t>https://podminky.urs.cz/item/CS_URS_2025_01/273321211</t>
  </si>
  <si>
    <t>-18707380</t>
  </si>
  <si>
    <t>"MO"0,15*1,54*4</t>
  </si>
  <si>
    <t>"vodoměrná šachta"0,1*1,5*4</t>
  </si>
  <si>
    <t>1947240221</t>
  </si>
  <si>
    <t>273362021</t>
  </si>
  <si>
    <t>Výztuž základů desek ze svařovaných sítí z drátů typu KARI</t>
  </si>
  <si>
    <t>224923298</t>
  </si>
  <si>
    <t>https://podminky.urs.cz/item/CS_URS_2025_01/273362021</t>
  </si>
  <si>
    <t>1,5*1,5*3,03/1000</t>
  </si>
  <si>
    <t>359901111</t>
  </si>
  <si>
    <t>Vyčištění stok jakékoliv výšky</t>
  </si>
  <si>
    <t>18752964</t>
  </si>
  <si>
    <t>https://podminky.urs.cz/item/CS_URS_2025_01/359901111</t>
  </si>
  <si>
    <t>82,54</t>
  </si>
  <si>
    <t>359901211</t>
  </si>
  <si>
    <t>Monitoring stok (kamerový systém) jakékoli výšky nová kanalizace</t>
  </si>
  <si>
    <t>-1584745406</t>
  </si>
  <si>
    <t>https://podminky.urs.cz/item/CS_URS_2025_01/359901211</t>
  </si>
  <si>
    <t>2089364968</t>
  </si>
  <si>
    <t>"MO"1</t>
  </si>
  <si>
    <t>451573111</t>
  </si>
  <si>
    <t>Lože pod potrubí, stoky a drobné objekty v otevřeném výkopu z písku a štěrkopísku do 63 mm</t>
  </si>
  <si>
    <t>354167566</t>
  </si>
  <si>
    <t>https://podminky.urs.cz/item/CS_URS_2025_01/451573111</t>
  </si>
  <si>
    <t>0,15*0,8*(9,99+8,24+29,18+20,13+15)</t>
  </si>
  <si>
    <t>0,1*0,8*(22,3+17,1+17,6+11,8+7,5+26+9,65)</t>
  </si>
  <si>
    <t>452112112</t>
  </si>
  <si>
    <t>Osazení betonových dílců prstenců nebo rámů pod poklopy a mříže, výšky do 100 mm</t>
  </si>
  <si>
    <t>1221556562</t>
  </si>
  <si>
    <t>https://podminky.urs.cz/item/CS_URS_2025_01/452112112</t>
  </si>
  <si>
    <t>59224187</t>
  </si>
  <si>
    <t>prstenec šachtový vyrovnávací betonový 625x120x100mm</t>
  </si>
  <si>
    <t>711129833</t>
  </si>
  <si>
    <t>452112122</t>
  </si>
  <si>
    <t>Osazení betonových dílců prstenců nebo rámů pod poklopy a mříže, výšky přes 100 do 200 mm</t>
  </si>
  <si>
    <t>1070064805</t>
  </si>
  <si>
    <t>https://podminky.urs.cz/item/CS_URS_2025_01/452112122</t>
  </si>
  <si>
    <t>59224188</t>
  </si>
  <si>
    <t>prstenec šachtový vyrovnávací betonový 625x120x120mm</t>
  </si>
  <si>
    <t>-1553924120</t>
  </si>
  <si>
    <t>452321151</t>
  </si>
  <si>
    <t>Podkladní a zajišťovací konstrukce z betonu železového v otevřeném výkopu bez zvýšených nároků na prostředí desky pod potrubí, stoky a drobné objekty z betonu tř. C 20/25</t>
  </si>
  <si>
    <t>1602059223</t>
  </si>
  <si>
    <t>https://podminky.urs.cz/item/CS_URS_2025_01/452321151</t>
  </si>
  <si>
    <t>"vodoměrná šachta roznášecí deska"0,15*(1,5*1,5-1*1*pi/4)</t>
  </si>
  <si>
    <t>452351111</t>
  </si>
  <si>
    <t>Bednění podkladních a zajišťovacích konstrukcí v otevřeném výkopu desek nebo sedlových loží pod potrubí, stoky a drobné objekty zřízení</t>
  </si>
  <si>
    <t>-1686203329</t>
  </si>
  <si>
    <t>https://podminky.urs.cz/item/CS_URS_2025_01/452351111</t>
  </si>
  <si>
    <t>"vodoměrná šachta roznášecí deska"0,15*1,5*4</t>
  </si>
  <si>
    <t>452351112</t>
  </si>
  <si>
    <t>Bednění podkladních a zajišťovacích konstrukcí v otevřeném výkopu desek nebo sedlových loží pod potrubí, stoky a drobné objekty odstranění</t>
  </si>
  <si>
    <t>1834123236</t>
  </si>
  <si>
    <t>https://podminky.urs.cz/item/CS_URS_2025_01/452351112</t>
  </si>
  <si>
    <t>452368211</t>
  </si>
  <si>
    <t>Výztuž podkladních desek, bloků nebo pražců v otevřeném výkopu ze svařovaných sítí typu Kari</t>
  </si>
  <si>
    <t>880228854</t>
  </si>
  <si>
    <t>https://podminky.urs.cz/item/CS_URS_2025_01/452368211</t>
  </si>
  <si>
    <t>"vodoměrná šachta roznášecí deska"2*3,03*(1,5*1,5-1*1*pi/4)/1000</t>
  </si>
  <si>
    <t>619995001</t>
  </si>
  <si>
    <t>Začištění omítek (s dodáním hmot) kolem oken, dveří, podlah, obkladů apod.</t>
  </si>
  <si>
    <t>1212270344</t>
  </si>
  <si>
    <t>https://podminky.urs.cz/item/CS_URS_2025_01/619995001</t>
  </si>
  <si>
    <t>"výústní objekt"2</t>
  </si>
  <si>
    <t>830361811</t>
  </si>
  <si>
    <t>Bourání stávajícího potrubí z kameninových trub v otevřeném výkopu DN přes 150 do 250</t>
  </si>
  <si>
    <t>416464025</t>
  </si>
  <si>
    <t>https://podminky.urs.cz/item/CS_URS_2025_01/830361811</t>
  </si>
  <si>
    <t>871161141</t>
  </si>
  <si>
    <t>Montáž vodovodního potrubí z polyetylenu PE100 RC v otevřeném výkopu svařovaných na tupo SDR 11/PN16 d 32 x 3,0 mm</t>
  </si>
  <si>
    <t>-1605863379</t>
  </si>
  <si>
    <t>https://podminky.urs.cz/item/CS_URS_2025_01/871161141</t>
  </si>
  <si>
    <t>"vodovodní přípojka"9,65+"svislá část"2</t>
  </si>
  <si>
    <t>28613500</t>
  </si>
  <si>
    <t>potrubí vodovodní dvouvrstvé PE100 RC SDR11 32x3,0mm</t>
  </si>
  <si>
    <t>1719476834</t>
  </si>
  <si>
    <t>11,65*1,015 'Přepočtené koeficientem množství</t>
  </si>
  <si>
    <t>871164201</t>
  </si>
  <si>
    <t>Montáž kanalizačního potrubí z polyetylenu PE100 RC svařovaných na tupo v otevřeném výkopu ve sklonu do 20 % SDR 11/PN16 d 32 x 3,0 mm</t>
  </si>
  <si>
    <t>-1978691038</t>
  </si>
  <si>
    <t>https://podminky.urs.cz/item/CS_URS_2025_01/871164201</t>
  </si>
  <si>
    <t>"vzduch - ofuk hladiny DN"7,5</t>
  </si>
  <si>
    <t>28613421</t>
  </si>
  <si>
    <t>potrubí kanalizační jednovrstvé PE100 RC SDR11 32x3,0mm</t>
  </si>
  <si>
    <t>-937663233</t>
  </si>
  <si>
    <t>7,5*1,015 'Přepočtené koeficientem množství</t>
  </si>
  <si>
    <t>871224201</t>
  </si>
  <si>
    <t>Montáž kanalizačního potrubí z polyetylenu PE100 RC svařovaných na tupo v otevřeném výkopu ve sklonu do 20 % SDR 11/PN16 d 63 x 5,8 mm</t>
  </si>
  <si>
    <t>-959090020</t>
  </si>
  <si>
    <t>https://podminky.urs.cz/item/CS_URS_2025_01/871224201</t>
  </si>
  <si>
    <t>"výtlak 1 - kalová voda"22,3</t>
  </si>
  <si>
    <t>"výtlak 2 - vratný kal"17,1</t>
  </si>
  <si>
    <t>"výtlak 3 - plovoucí nečistoty"17,6</t>
  </si>
  <si>
    <t>"vzduch - tlakový vzduch pro UN"11,8</t>
  </si>
  <si>
    <t>28613382</t>
  </si>
  <si>
    <t>potrubí kanalizační tlakové PE100 SDR11 se signalizační vrstvou 63x5,8mm</t>
  </si>
  <si>
    <t>1670012170</t>
  </si>
  <si>
    <t>68,8*1,015 'Přepočtené koeficientem množství</t>
  </si>
  <si>
    <t>871241151</t>
  </si>
  <si>
    <t>Montáž vodovodního potrubí z polyetylenu PE100 RC v otevřeném výkopu svařovaných na tupo SDR 17/PN10 D 90 x 5,4 mm</t>
  </si>
  <si>
    <t>-1489665720</t>
  </si>
  <si>
    <t>https://podminky.urs.cz/item/CS_URS_2025_01/871241151</t>
  </si>
  <si>
    <t>28613575</t>
  </si>
  <si>
    <t>potrubí vodovodní dvouvrstvé PE100 RC SDR17 90x5,4mm</t>
  </si>
  <si>
    <t>-1436539814</t>
  </si>
  <si>
    <t>26*1,015 'Přepočtené koeficientem množství</t>
  </si>
  <si>
    <t>871251811</t>
  </si>
  <si>
    <t>Bourání stávajícího potrubí z polyetylenu v otevřeném výkopu D přes 50 do 90 mm</t>
  </si>
  <si>
    <t>1838242858</t>
  </si>
  <si>
    <t>https://podminky.urs.cz/item/CS_URS_2025_01/871251811</t>
  </si>
  <si>
    <t>871313121</t>
  </si>
  <si>
    <t>Montáž kanalizačního potrubí z tvrdého PVC-U hladkého plnostěnného tuhost SN 8 DN 160</t>
  </si>
  <si>
    <t>1898734535</t>
  </si>
  <si>
    <t>https://podminky.urs.cz/item/CS_URS_2025_01/871313121</t>
  </si>
  <si>
    <t>"stoka B - nátok do dosaz nádrže"8,24</t>
  </si>
  <si>
    <t>"stoka E - odvod dešťové vody"15</t>
  </si>
  <si>
    <t>28611210</t>
  </si>
  <si>
    <t>trubka kanalizační PVC-U plnostěnná jednovrstvá DN 160x6000mm SN8</t>
  </si>
  <si>
    <t>-1514791663</t>
  </si>
  <si>
    <t>Poznámka k položce:_x000D_
dle ČSN EN 1401</t>
  </si>
  <si>
    <t>23,24*1,03 'Přepočtené koeficientem množství</t>
  </si>
  <si>
    <t>871353121</t>
  </si>
  <si>
    <t>Montáž kanalizačního potrubí z tvrdého PVC-U hladkého plnostěnného tuhost SN 8 DN 200</t>
  </si>
  <si>
    <t>-2104055676</t>
  </si>
  <si>
    <t>https://podminky.urs.cz/item/CS_URS_2025_01/871353121</t>
  </si>
  <si>
    <t>"stoka A - nátok do ČOV"9,99</t>
  </si>
  <si>
    <t>"stoka C - odtok z dosaz nádrže"29,18</t>
  </si>
  <si>
    <t>"stoka D - odlehčovací stoka"20,13</t>
  </si>
  <si>
    <t>28611211</t>
  </si>
  <si>
    <t>trubka kanalizační PVC-U plnostěnná jednovrstvá DN 200x6000mm SN8</t>
  </si>
  <si>
    <t>-85763399</t>
  </si>
  <si>
    <t>59,3*1,03 'Přepočtené koeficientem množství</t>
  </si>
  <si>
    <t>877161112</t>
  </si>
  <si>
    <t>Montáž tvarovek na vodovodním plastovém potrubí z polyetylenu PE 100 elektrotvarovek SDR 11/PN16 kolen 90° d 32</t>
  </si>
  <si>
    <t>-1291859144</t>
  </si>
  <si>
    <t>https://podminky.urs.cz/item/CS_URS_2025_01/877161112</t>
  </si>
  <si>
    <t>28653052</t>
  </si>
  <si>
    <t>elektrokoleno 90° PE 100 D 32mm</t>
  </si>
  <si>
    <t>-1076948646</t>
  </si>
  <si>
    <t>1*1,015 'Přepočtené koeficientem množství</t>
  </si>
  <si>
    <t>877162001</t>
  </si>
  <si>
    <t>Montáž svěrných (mechanických) spojek na vodovodním potrubí spojek, kolen 90° nebo redukcí d 32</t>
  </si>
  <si>
    <t>16170865</t>
  </si>
  <si>
    <t>https://podminky.urs.cz/item/CS_URS_2025_01/877162001</t>
  </si>
  <si>
    <t>"koleno vodovodní přípojka"1</t>
  </si>
  <si>
    <t>63126217</t>
  </si>
  <si>
    <t>koleno 90° svěrné kompozitní pro PE potrubí d32</t>
  </si>
  <si>
    <t>1256375408</t>
  </si>
  <si>
    <t>877211110</t>
  </si>
  <si>
    <t>Montáž tvarovek na vodovodním plastovém potrubí z polyetylenu PE 100 elektrotvarovek SDR 11/PN16 kolen 45° d 63</t>
  </si>
  <si>
    <t>-1148509190</t>
  </si>
  <si>
    <t>https://podminky.urs.cz/item/CS_URS_2025_01/877211110</t>
  </si>
  <si>
    <t>28614946</t>
  </si>
  <si>
    <t>elektrokoleno 45° PE 100 PN16 D 63mm</t>
  </si>
  <si>
    <t>474320533</t>
  </si>
  <si>
    <t>2*1,015 'Přepočtené koeficientem množství</t>
  </si>
  <si>
    <t>877211112</t>
  </si>
  <si>
    <t>Montáž tvarovek na vodovodním plastovém potrubí z polyetylenu PE 100 elektrotvarovek SDR 11/PN16 kolen 90° d 63</t>
  </si>
  <si>
    <t>1787294271</t>
  </si>
  <si>
    <t>https://podminky.urs.cz/item/CS_URS_2025_01/877211112</t>
  </si>
  <si>
    <t>28653055</t>
  </si>
  <si>
    <t>elektrokoleno 90° PE 100 D 63mm</t>
  </si>
  <si>
    <t>-1441277862</t>
  </si>
  <si>
    <t>5*1,015 'Přepočtené koeficientem množství</t>
  </si>
  <si>
    <t>877241101</t>
  </si>
  <si>
    <t>Montáž tvarovek na vodovodním plastovém potrubí z polyetylenu PE 100 elektrotvarovek SDR 11/PN16 spojek, oblouků nebo redukcí d 90</t>
  </si>
  <si>
    <t>1172332279</t>
  </si>
  <si>
    <t>https://podminky.urs.cz/item/CS_URS_2025_01/877241101</t>
  </si>
  <si>
    <t>"koleno 15°"1</t>
  </si>
  <si>
    <t>286149-1</t>
  </si>
  <si>
    <t>elektrokoleno 15° PE 100 PN16 D 90mm</t>
  </si>
  <si>
    <t>-259368315</t>
  </si>
  <si>
    <t>877241110</t>
  </si>
  <si>
    <t>Montáž tvarovek na vodovodním plastovém potrubí z polyetylenu PE 100 elektrotvarovek SDR 11/PN16 kolen 45° d 90</t>
  </si>
  <si>
    <t>-1332437627</t>
  </si>
  <si>
    <t>https://podminky.urs.cz/item/CS_URS_2025_01/877241110</t>
  </si>
  <si>
    <t>28614948</t>
  </si>
  <si>
    <t>elektrokoleno 45° PE 100 PN16 D 90mm</t>
  </si>
  <si>
    <t>802869707</t>
  </si>
  <si>
    <t>877241112</t>
  </si>
  <si>
    <t>Montáž tvarovek na vodovodním plastovém potrubí z polyetylenu PE 100 elektrotvarovek SDR 11/PN16 kolen 90° d 90</t>
  </si>
  <si>
    <t>1089089121</t>
  </si>
  <si>
    <t>https://podminky.urs.cz/item/CS_URS_2025_01/877241112</t>
  </si>
  <si>
    <t>28653060</t>
  </si>
  <si>
    <t>elektrokoleno 90° PE 100 D 90mm</t>
  </si>
  <si>
    <t>-553010849</t>
  </si>
  <si>
    <t>890331851</t>
  </si>
  <si>
    <t>Bourání šachet a jímek strojně velikosti obestavěného prostoru přes 1,5 do 3 m3 ze železobetonu</t>
  </si>
  <si>
    <t>1778942731</t>
  </si>
  <si>
    <t>https://podminky.urs.cz/item/CS_URS_2025_01/890331851</t>
  </si>
  <si>
    <t>"venkovní schodiště"3</t>
  </si>
  <si>
    <t>890411851</t>
  </si>
  <si>
    <t>Bourání šachet a jímek strojně velikosti obestavěného prostoru do 1,5 m3 z prefabrikovaných skruží</t>
  </si>
  <si>
    <t>1174961627</t>
  </si>
  <si>
    <t>https://podminky.urs.cz/item/CS_URS_2025_01/890411851</t>
  </si>
  <si>
    <t>1,3</t>
  </si>
  <si>
    <t>891162211</t>
  </si>
  <si>
    <t>Montáž vodovodních armatur na potrubí vodoměrů v šachtě závitových G 1</t>
  </si>
  <si>
    <t>152893253</t>
  </si>
  <si>
    <t>https://podminky.urs.cz/item/CS_URS_2025_01/891162211</t>
  </si>
  <si>
    <t>38821460</t>
  </si>
  <si>
    <t>vodoměr domovní na studenou užitkovou vodu L165 G1 Q 2,5-BE PB</t>
  </si>
  <si>
    <t>-1151550704</t>
  </si>
  <si>
    <t>42290100</t>
  </si>
  <si>
    <t>souprava vodoměrná závitová se šroubením kohouty a zpětnou klapkou 1"-1"</t>
  </si>
  <si>
    <t>1254286574</t>
  </si>
  <si>
    <t>891171324</t>
  </si>
  <si>
    <t>Montáž vodovodních armatur na potrubí šoupátek pro domovní přípojky s nástrčnými ISO konci PN16 DN 32</t>
  </si>
  <si>
    <t>-701840433</t>
  </si>
  <si>
    <t>https://podminky.urs.cz/item/CS_URS_2025_01/891171324</t>
  </si>
  <si>
    <t>42221420</t>
  </si>
  <si>
    <t>šoupátko přípojkové přímé DN 25 ISO/vnější závit PN16, 32x1 1/4"</t>
  </si>
  <si>
    <t>-574676247</t>
  </si>
  <si>
    <t>42291044</t>
  </si>
  <si>
    <t>souprava zemní pro domovní šoupátka 3/4"-2" Rd 1,3-1,8m</t>
  </si>
  <si>
    <t>-2020665299</t>
  </si>
  <si>
    <t>891249111</t>
  </si>
  <si>
    <t>Montáž vodovodních armatur na potrubí navrtávacích pasů s ventilem Jt 1 MPa, na potrubí z trub litinových, ocelových nebo plastických hmot DN 80</t>
  </si>
  <si>
    <t>-2087085736</t>
  </si>
  <si>
    <t>https://podminky.urs.cz/item/CS_URS_2025_01/891249111</t>
  </si>
  <si>
    <t>42273547</t>
  </si>
  <si>
    <t>pás navrtávací se závitovým výstupem z tvárné litiny pro vodovodní PE a PVC potrubí 90-5/4"</t>
  </si>
  <si>
    <t>-1588261941</t>
  </si>
  <si>
    <t>891355111</t>
  </si>
  <si>
    <t>Montáž vodovodních armatur na potrubí koncových klapek (žabích) hrdlových DN 200</t>
  </si>
  <si>
    <t>413066494</t>
  </si>
  <si>
    <t>https://podminky.urs.cz/item/CS_URS_2025_01/891355111</t>
  </si>
  <si>
    <t>1"výústní objekt"</t>
  </si>
  <si>
    <t>HLE.HL7200</t>
  </si>
  <si>
    <t>Koncová - "žabí" klapka DN200 s klapkou z nerezové oceli a hrdlem pro plastové potrubí</t>
  </si>
  <si>
    <t>1533799294</t>
  </si>
  <si>
    <t>892233122</t>
  </si>
  <si>
    <t>Proplach a dezinfekce vodovodního potrubí DN od 40 do 70</t>
  </si>
  <si>
    <t>642802377</t>
  </si>
  <si>
    <t>https://podminky.urs.cz/item/CS_URS_2025_01/892233122</t>
  </si>
  <si>
    <t>892241111</t>
  </si>
  <si>
    <t>Tlakové zkoušky vodou na potrubí DN do 80</t>
  </si>
  <si>
    <t>-589748508</t>
  </si>
  <si>
    <t>https://podminky.urs.cz/item/CS_URS_2025_01/892241111</t>
  </si>
  <si>
    <t>892273122</t>
  </si>
  <si>
    <t>Proplach a dezinfekce vodovodního potrubí DN od 80 do 125</t>
  </si>
  <si>
    <t>755945858</t>
  </si>
  <si>
    <t>https://podminky.urs.cz/item/CS_URS_2025_01/892273122</t>
  </si>
  <si>
    <t>892312121</t>
  </si>
  <si>
    <t>Tlakové zkoušky vzduchem těsnícími vaky ucpávkovými DN 150</t>
  </si>
  <si>
    <t>úsek</t>
  </si>
  <si>
    <t>-1201858730</t>
  </si>
  <si>
    <t>https://podminky.urs.cz/item/CS_URS_2025_01/892312121</t>
  </si>
  <si>
    <t>"stoka B"1</t>
  </si>
  <si>
    <t>"stoka E"1</t>
  </si>
  <si>
    <t>892352121</t>
  </si>
  <si>
    <t>Tlakové zkoušky vzduchem těsnícími vaky ucpávkovými DN 200</t>
  </si>
  <si>
    <t>1717449493</t>
  </si>
  <si>
    <t>https://podminky.urs.cz/item/CS_URS_2025_01/892352121</t>
  </si>
  <si>
    <t>"stoka A"1</t>
  </si>
  <si>
    <t>"stoka C"4</t>
  </si>
  <si>
    <t>"stoka D"2</t>
  </si>
  <si>
    <t>892372111</t>
  </si>
  <si>
    <t>Tlakové zkoušky vodou zabezpečení konců potrubí při tlakových zkouškách DN do 300</t>
  </si>
  <si>
    <t>-956297754</t>
  </si>
  <si>
    <t>https://podminky.urs.cz/item/CS_URS_2025_01/892372111</t>
  </si>
  <si>
    <t>893811163</t>
  </si>
  <si>
    <t>Osazení vodoměrné šachty z polypropylenu PP samonosné pro běžné zatížení kruhové, průměru D do 1,2 m, světlé hloubky přes 1,4 m do 1,6 m</t>
  </si>
  <si>
    <t>761940160</t>
  </si>
  <si>
    <t>https://podminky.urs.cz/item/CS_URS_2025_01/893811163</t>
  </si>
  <si>
    <t>56230595</t>
  </si>
  <si>
    <t>šachta plastová vodoměrná samonosná kruhová 1,2/1,6m</t>
  </si>
  <si>
    <t>-1881158758</t>
  </si>
  <si>
    <t>Poznámka k položce:_x000D_
vč. poklopu</t>
  </si>
  <si>
    <t>894118001</t>
  </si>
  <si>
    <t>Šachty kanalizační zděné Příplatek k cenám za každých dalších 0,60 m výšky vstupu</t>
  </si>
  <si>
    <t>1076062211</t>
  </si>
  <si>
    <t>https://podminky.urs.cz/item/CS_URS_2025_01/894118001</t>
  </si>
  <si>
    <t>894411111</t>
  </si>
  <si>
    <t>Zřízení šachet kanalizačních z betonových dílců výšky vstupu do 1,50 m s obložením dna betonem tř. C 25/30, na potrubí DN do 200</t>
  </si>
  <si>
    <t>874367251</t>
  </si>
  <si>
    <t>https://podminky.urs.cz/item/CS_URS_2025_01/894411111</t>
  </si>
  <si>
    <t>59224315</t>
  </si>
  <si>
    <t>deska betonová zákrytová pro kruhové šachty 100/62,5x16,5cm</t>
  </si>
  <si>
    <t>1200363183</t>
  </si>
  <si>
    <t>2*1,01 'Přepočtené koeficientem množství</t>
  </si>
  <si>
    <t>85</t>
  </si>
  <si>
    <t>59224416</t>
  </si>
  <si>
    <t>skruž betonové šachty DN 1000 kanalizační 100x25x10cm stupadla poplastovaná</t>
  </si>
  <si>
    <t>-889570636</t>
  </si>
  <si>
    <t>86</t>
  </si>
  <si>
    <t>59224418</t>
  </si>
  <si>
    <t>skruž betonové šachty DN 1000 kanalizační 100x50x10cm stupadla poplastovaná</t>
  </si>
  <si>
    <t>529574076</t>
  </si>
  <si>
    <t>87</t>
  </si>
  <si>
    <t>59224420</t>
  </si>
  <si>
    <t>skruž betonové šachty DN 1000 kanalizační 100x100x10cm stupadla poplastovaná</t>
  </si>
  <si>
    <t>-1021863260</t>
  </si>
  <si>
    <t>88</t>
  </si>
  <si>
    <t>59224351</t>
  </si>
  <si>
    <t>dno betonové šachty kanalizační jednolité 100x58x20cm</t>
  </si>
  <si>
    <t>369682177</t>
  </si>
  <si>
    <t>89</t>
  </si>
  <si>
    <t>59224352</t>
  </si>
  <si>
    <t>dno betonové šachty kanalizační jednolité 100x63x25cm</t>
  </si>
  <si>
    <t>321805459</t>
  </si>
  <si>
    <t>90</t>
  </si>
  <si>
    <t>59224348</t>
  </si>
  <si>
    <t>těsnění elastomerové pro spojení šachetních dílů DN 1000</t>
  </si>
  <si>
    <t>-276328361</t>
  </si>
  <si>
    <t>91</t>
  </si>
  <si>
    <t>894411311</t>
  </si>
  <si>
    <t>Osazení betonových nebo železobetonových dílců pro šachty skruží rovných</t>
  </si>
  <si>
    <t>-412050236</t>
  </si>
  <si>
    <t>https://podminky.urs.cz/item/CS_URS_2025_01/894411311</t>
  </si>
  <si>
    <t>92</t>
  </si>
  <si>
    <t>250603427</t>
  </si>
  <si>
    <t>93</t>
  </si>
  <si>
    <t>59224162</t>
  </si>
  <si>
    <t>skruž betonová kanalizační se stupadly 100x100x12cm</t>
  </si>
  <si>
    <t>113905006</t>
  </si>
  <si>
    <t>94</t>
  </si>
  <si>
    <t>894812202</t>
  </si>
  <si>
    <t>Revizní a čistící šachta z polypropylenu PP pro hladké trouby DN 425 šachtové dno (DN šachty / DN trubního vedení) DN 425/150 průtočné 30°,60°,90°</t>
  </si>
  <si>
    <t>186449799</t>
  </si>
  <si>
    <t>https://podminky.urs.cz/item/CS_URS_2025_01/894812202</t>
  </si>
  <si>
    <t>95</t>
  </si>
  <si>
    <t>894812206</t>
  </si>
  <si>
    <t>Revizní a čistící šachta z polypropylenu PP pro hladké trouby DN 425 šachtové dno (DN šachty / DN trubního vedení) DN 425/200 průtočné 30°,60°,90°</t>
  </si>
  <si>
    <t>1715203959</t>
  </si>
  <si>
    <t>https://podminky.urs.cz/item/CS_URS_2025_01/894812206</t>
  </si>
  <si>
    <t>96</t>
  </si>
  <si>
    <t>894812231</t>
  </si>
  <si>
    <t>Revizní a čistící šachta z polypropylenu PP pro hladké trouby DN 425 roura šachtová korugovaná bez hrdla, světlé hloubky 1500 mm</t>
  </si>
  <si>
    <t>-131105166</t>
  </si>
  <si>
    <t>https://podminky.urs.cz/item/CS_URS_2025_01/894812231</t>
  </si>
  <si>
    <t>97</t>
  </si>
  <si>
    <t>894812249</t>
  </si>
  <si>
    <t>Revizní a čistící šachta z polypropylenu PP pro hladké trouby DN 425 roura šachtová korugovaná Příplatek k cenám 2231 - 2242 za uříznutí šachtové roury</t>
  </si>
  <si>
    <t>1012860805</t>
  </si>
  <si>
    <t>https://podminky.urs.cz/item/CS_URS_2025_01/894812249</t>
  </si>
  <si>
    <t>98</t>
  </si>
  <si>
    <t>894812257</t>
  </si>
  <si>
    <t>Revizní a čistící šachta z polypropylenu PP pro hladké trouby DN 425 poklop plastový (pro třídu zatížení) pochůzí (A15)</t>
  </si>
  <si>
    <t>1061406085</t>
  </si>
  <si>
    <t>https://podminky.urs.cz/item/CS_URS_2025_01/894812257</t>
  </si>
  <si>
    <t>99</t>
  </si>
  <si>
    <t>895941342</t>
  </si>
  <si>
    <t>Osazení vpusti uliční z betonových dílců DN 500 dno nízké s kalištěm</t>
  </si>
  <si>
    <t>101848912</t>
  </si>
  <si>
    <t>https://podminky.urs.cz/item/CS_URS_2025_01/895941342</t>
  </si>
  <si>
    <t>100</t>
  </si>
  <si>
    <t>59224469</t>
  </si>
  <si>
    <t>vpusť uliční DN 500 kaliště nízké 500/225x65mm</t>
  </si>
  <si>
    <t>-1368927861</t>
  </si>
  <si>
    <t>101</t>
  </si>
  <si>
    <t>895941351</t>
  </si>
  <si>
    <t>Osazení vpusti uliční z betonových dílců DN 500 skruž horní pro čtvercovou vtokovou mříž</t>
  </si>
  <si>
    <t>692130990</t>
  </si>
  <si>
    <t>https://podminky.urs.cz/item/CS_URS_2025_01/895941351</t>
  </si>
  <si>
    <t>59224460</t>
  </si>
  <si>
    <t>vpusť uliční DN 500 betonová 500x190x65mm čtvercový poklop</t>
  </si>
  <si>
    <t>-346564294</t>
  </si>
  <si>
    <t>103</t>
  </si>
  <si>
    <t>895941366</t>
  </si>
  <si>
    <t>Osazení vpusti uliční z betonových dílců DN 500 skruž průběžná s výtokem</t>
  </si>
  <si>
    <t>-1324638756</t>
  </si>
  <si>
    <t>https://podminky.urs.cz/item/CS_URS_2025_01/895941366</t>
  </si>
  <si>
    <t>104</t>
  </si>
  <si>
    <t>59224464</t>
  </si>
  <si>
    <t>vpusť uliční DN 500 skruž průběžná 500/590x65mm betonová s odtokem 150mm PVC</t>
  </si>
  <si>
    <t>202311475</t>
  </si>
  <si>
    <t>105</t>
  </si>
  <si>
    <t>899102112</t>
  </si>
  <si>
    <t>Osazení poklopů šachtových litinových, ocelových nebo železobetonových včetně rámů pro třídu zatížení A15, A50</t>
  </si>
  <si>
    <t>-1626604736</t>
  </si>
  <si>
    <t>https://podminky.urs.cz/item/CS_URS_2025_01/899102112</t>
  </si>
  <si>
    <t>106</t>
  </si>
  <si>
    <t>28661932</t>
  </si>
  <si>
    <t>poklop šachtový litinový DN 600 pro třídu zatížení A15</t>
  </si>
  <si>
    <t>377101690</t>
  </si>
  <si>
    <t>107</t>
  </si>
  <si>
    <t>899204112</t>
  </si>
  <si>
    <t>Osazení mříží litinových včetně rámů a košů na bahno pro třídu zatížení D400, E600</t>
  </si>
  <si>
    <t>-1481596716</t>
  </si>
  <si>
    <t>https://podminky.urs.cz/item/CS_URS_2025_01/899204112</t>
  </si>
  <si>
    <t>108</t>
  </si>
  <si>
    <t>59224481</t>
  </si>
  <si>
    <t>mříž vtoková s rámem pro uliční vpusť 500x500, zatížení 40 tun</t>
  </si>
  <si>
    <t>799907184</t>
  </si>
  <si>
    <t>109</t>
  </si>
  <si>
    <t>59223871</t>
  </si>
  <si>
    <t>koš vysoký pro uliční vpusti žárově Pz plech pro rám 500/500mm</t>
  </si>
  <si>
    <t>-1683591291</t>
  </si>
  <si>
    <t>110</t>
  </si>
  <si>
    <t>899401112</t>
  </si>
  <si>
    <t>Osazení poklopů uličních s pevným rámem litinových šoupátkových</t>
  </si>
  <si>
    <t>1912084071</t>
  </si>
  <si>
    <t>https://podminky.urs.cz/item/CS_URS_2025_01/899401112</t>
  </si>
  <si>
    <t>111</t>
  </si>
  <si>
    <t>42291352</t>
  </si>
  <si>
    <t>poklop litinový šoupátkový pro zemní soupravy osazení do terénu a do vozovky</t>
  </si>
  <si>
    <t>1880138240</t>
  </si>
  <si>
    <t>112</t>
  </si>
  <si>
    <t>42210050</t>
  </si>
  <si>
    <t>deska podkladová uličního poklopu litinového šoupatového</t>
  </si>
  <si>
    <t>1380419415</t>
  </si>
  <si>
    <t>113</t>
  </si>
  <si>
    <t>899623161</t>
  </si>
  <si>
    <t>Obetonování potrubí nebo zdiva stok betonem prostým v otevřeném výkopu, betonem tř. C 20/25</t>
  </si>
  <si>
    <t>1538052370</t>
  </si>
  <si>
    <t>https://podminky.urs.cz/item/CS_URS_2025_01/899623161</t>
  </si>
  <si>
    <t>"vodoměrná šachta"(1,5*1,5*pi-1*1*pi)/4*1,3</t>
  </si>
  <si>
    <t>114</t>
  </si>
  <si>
    <t>899643121</t>
  </si>
  <si>
    <t>Bednění pro obetonování potrubí v otevřeném výkopu zřízení</t>
  </si>
  <si>
    <t>-544195537</t>
  </si>
  <si>
    <t>https://podminky.urs.cz/item/CS_URS_2025_01/899643121</t>
  </si>
  <si>
    <t>"vodoměrná šachta"1,5*pi*1,3</t>
  </si>
  <si>
    <t>115</t>
  </si>
  <si>
    <t>899643122</t>
  </si>
  <si>
    <t>Bednění pro obetonování potrubí v otevřeném výkopu odstranění</t>
  </si>
  <si>
    <t>407570146</t>
  </si>
  <si>
    <t>https://podminky.urs.cz/item/CS_URS_2025_01/899643122</t>
  </si>
  <si>
    <t>116</t>
  </si>
  <si>
    <t>899721111</t>
  </si>
  <si>
    <t>Signalizační vodič na potrubí DN do 150 mm</t>
  </si>
  <si>
    <t>-27811757</t>
  </si>
  <si>
    <t>https://podminky.urs.cz/item/CS_URS_2025_01/899721111</t>
  </si>
  <si>
    <t>117</t>
  </si>
  <si>
    <t>899722112</t>
  </si>
  <si>
    <t>Krytí potrubí z plastů výstražnou fólií z PVC šířky přes 20 do 25 cm</t>
  </si>
  <si>
    <t>881993123</t>
  </si>
  <si>
    <t>https://podminky.urs.cz/item/CS_URS_2025_01/899722112</t>
  </si>
  <si>
    <t>118</t>
  </si>
  <si>
    <t>R8-1</t>
  </si>
  <si>
    <t xml:space="preserve">D+M Parshallův žlab typ P1 </t>
  </si>
  <si>
    <t>1479391667</t>
  </si>
  <si>
    <t>119</t>
  </si>
  <si>
    <t>R8-2</t>
  </si>
  <si>
    <t>D+M plastová zákrytová deska pr.1180mm, tl.20mm s výztuhami</t>
  </si>
  <si>
    <t>1458959575</t>
  </si>
  <si>
    <t>120</t>
  </si>
  <si>
    <t>-1739868361</t>
  </si>
  <si>
    <t>"MO"4,7</t>
  </si>
  <si>
    <t>121</t>
  </si>
  <si>
    <t>-54931012</t>
  </si>
  <si>
    <t>122</t>
  </si>
  <si>
    <t>-509840711</t>
  </si>
  <si>
    <t>15,941*14 'Přepočtené koeficientem množství</t>
  </si>
  <si>
    <t>123</t>
  </si>
  <si>
    <t>92014004</t>
  </si>
  <si>
    <t>124</t>
  </si>
  <si>
    <t>998276101</t>
  </si>
  <si>
    <t>Přesun hmot pro trubní vedení hloubené z trub z plastických hmot nebo sklolaminátových pro vodovody, kanalizace, teplovody, produktovody v otevřeném výkopu dopravní vzdálenost do 15 m</t>
  </si>
  <si>
    <t>-638599207</t>
  </si>
  <si>
    <t>https://podminky.urs.cz/item/CS_URS_2025_01/998276101</t>
  </si>
  <si>
    <t>722</t>
  </si>
  <si>
    <t>Zdravotechnika - vnitřní vodovod</t>
  </si>
  <si>
    <t>125</t>
  </si>
  <si>
    <t>722240124</t>
  </si>
  <si>
    <t>Armatury z plastických hmot kohouty (PPR) kulové DN 32</t>
  </si>
  <si>
    <t>-2025606713</t>
  </si>
  <si>
    <t>https://podminky.urs.cz/item/CS_URS_2025_01/722240124</t>
  </si>
  <si>
    <t>Poznámka k položce:_x000D_
kulový kohout s nástrčným ISO koncem</t>
  </si>
  <si>
    <t>126</t>
  </si>
  <si>
    <t>998722101</t>
  </si>
  <si>
    <t>Přesun hmot pro vnitřní vodovod stanovený z hmotnosti přesunovaného materiálu vodorovná dopravní vzdálenost do 50 m základní v objektech výšky do 6 m</t>
  </si>
  <si>
    <t>563171988</t>
  </si>
  <si>
    <t>https://podminky.urs.cz/item/CS_URS_2025_01/998722101</t>
  </si>
  <si>
    <t>Práce a dodávky M</t>
  </si>
  <si>
    <t>46-M</t>
  </si>
  <si>
    <t>Zemní práce při extr.mont.pracích</t>
  </si>
  <si>
    <t>127</t>
  </si>
  <si>
    <t>460171292</t>
  </si>
  <si>
    <t>Hloubení kabelových rýh strojně včetně urovnání dna s přemístěním výkopku do vzdálenosti 3 m od okraje jámy nebo s naložením na dopravní prostředek šířky 50 cm hloubky 100 cm v hornině třídy těžitelnosti I skupiny 3</t>
  </si>
  <si>
    <t>-535072494</t>
  </si>
  <si>
    <t>https://podminky.urs.cz/item/CS_URS_2025_01/460171292</t>
  </si>
  <si>
    <t>128</t>
  </si>
  <si>
    <t>460341113</t>
  </si>
  <si>
    <t>Vodorovné přemístění (odvoz) horniny dopravními prostředky včetně složení, bez naložení a rozprostření jakékoliv třídy, na vzdálenost přes 500 do 1000 m</t>
  </si>
  <si>
    <t>-1867852230</t>
  </si>
  <si>
    <t>https://podminky.urs.cz/item/CS_URS_2025_01/460341113</t>
  </si>
  <si>
    <t>1,08</t>
  </si>
  <si>
    <t>129</t>
  </si>
  <si>
    <t>460341121</t>
  </si>
  <si>
    <t>Vodorovné přemístění (odvoz) horniny dopravními prostředky včetně složení, bez naložení a rozprostření jakékoliv třídy, na vzdálenost Příplatek k ceně -1113 za každých dalších i započatých 1000 m</t>
  </si>
  <si>
    <t>720570501</t>
  </si>
  <si>
    <t>https://podminky.urs.cz/item/CS_URS_2025_01/460341121</t>
  </si>
  <si>
    <t>1,08*14</t>
  </si>
  <si>
    <t>130</t>
  </si>
  <si>
    <t>460361121</t>
  </si>
  <si>
    <t>Poplatek (skládkovné) za uložení zeminy na recyklační skládce zatříděné do Katalogu odpadů pod kódem 17 05 04</t>
  </si>
  <si>
    <t>2124092253</t>
  </si>
  <si>
    <t>https://podminky.urs.cz/item/CS_URS_2025_01/460361121</t>
  </si>
  <si>
    <t>1,08*2 'Přepočtené koeficientem množství</t>
  </si>
  <si>
    <t>131</t>
  </si>
  <si>
    <t>460451312</t>
  </si>
  <si>
    <t>Zásyp kabelových rýh strojně s přemístěním sypaniny ze vzdálenosti do 10 m, s uložením výkopku ve vrstvách včetně zhutnění a urovnání povrchu šířky 50 cm hloubky 100 cm z horniny třídy těžitelnosti I skupiny 3</t>
  </si>
  <si>
    <t>-1568017214</t>
  </si>
  <si>
    <t>https://podminky.urs.cz/item/CS_URS_2025_01/460451312</t>
  </si>
  <si>
    <t>132</t>
  </si>
  <si>
    <t>460661111</t>
  </si>
  <si>
    <t>Kabelové lože z písku včetně podsypu, zhutnění a urovnání povrchu pro kabely nn bez zakrytí, šířky do 35 cm</t>
  </si>
  <si>
    <t>1350177282</t>
  </si>
  <si>
    <t>https://podminky.urs.cz/item/CS_URS_2025_01/460661111</t>
  </si>
  <si>
    <t>0,1*0,3*36</t>
  </si>
  <si>
    <t>133</t>
  </si>
  <si>
    <t>460671112</t>
  </si>
  <si>
    <t>Výstražné prvky pro krytí kabelů včetně vyrovnání povrchu rýhy, rozvinutí a uložení fólie, šířky přes 20 do 25 cm</t>
  </si>
  <si>
    <t>-1644781219</t>
  </si>
  <si>
    <t>https://podminky.urs.cz/item/CS_URS_2025_01/460671112</t>
  </si>
  <si>
    <t>134</t>
  </si>
  <si>
    <t>469981111</t>
  </si>
  <si>
    <t>Přesun hmot pro pomocné stavební práce při elektromontážích dopravní vzdálenost do 1 000 m</t>
  </si>
  <si>
    <t>1107800505</t>
  </si>
  <si>
    <t>https://podminky.urs.cz/item/CS_URS_2025_01/469981111</t>
  </si>
  <si>
    <t>SO-06 - Oplocení</t>
  </si>
  <si>
    <t>131151343</t>
  </si>
  <si>
    <t>Vrtání jamek strojně průměru přes 200 do 300 mm</t>
  </si>
  <si>
    <t>-1185364281</t>
  </si>
  <si>
    <t>https://podminky.urs.cz/item/CS_URS_2025_01/131151343</t>
  </si>
  <si>
    <t>0,9*(15)</t>
  </si>
  <si>
    <t>338171123</t>
  </si>
  <si>
    <t>Montáž sloupků a vzpěr plotových ocelových trubkových nebo profilovaných výšky přes 2 do 2,6 m se zabetonováním do 0,08 m3 do připravených jamek</t>
  </si>
  <si>
    <t>-939522546</t>
  </si>
  <si>
    <t>https://podminky.urs.cz/item/CS_URS_2025_01/338171123</t>
  </si>
  <si>
    <t>Poznámka k položce:_x000D_
zpětné osazení původních sloupků</t>
  </si>
  <si>
    <t>348401120</t>
  </si>
  <si>
    <t>Montáž oplocení z pletiva strojového s napínacími dráty do 1,6 m</t>
  </si>
  <si>
    <t>-266860642</t>
  </si>
  <si>
    <t>https://podminky.urs.cz/item/CS_URS_2025_01/348401120</t>
  </si>
  <si>
    <t>Poznámka k položce:_x000D_
zpětná montáž původního pletiva</t>
  </si>
  <si>
    <t>348401350</t>
  </si>
  <si>
    <t>Montáž oplocení z pletiva doplňujících konstrukcí rozvinutí, uchycení a napnutí drátu napínacího</t>
  </si>
  <si>
    <t>-449750339</t>
  </si>
  <si>
    <t>https://podminky.urs.cz/item/CS_URS_2025_01/348401350</t>
  </si>
  <si>
    <t>3*30</t>
  </si>
  <si>
    <t>15619100</t>
  </si>
  <si>
    <t>drát kruhový poplastovaný napínací 2,5/3,5mm</t>
  </si>
  <si>
    <t>-1441073069</t>
  </si>
  <si>
    <t>90*1,05 'Přepočtené koeficientem množství</t>
  </si>
  <si>
    <t>348401360</t>
  </si>
  <si>
    <t>Montáž oplocení z pletiva doplňujících konstrukcí rozvinutí, uchycení a napnutí drátu přiháčkování pletiva k napínacímu drátu</t>
  </si>
  <si>
    <t>-1787695210</t>
  </si>
  <si>
    <t>https://podminky.urs.cz/item/CS_URS_2025_01/348401360</t>
  </si>
  <si>
    <t>15619201</t>
  </si>
  <si>
    <t>drát poplastovaný kruhový vázací 2,0mm</t>
  </si>
  <si>
    <t>-1162223010</t>
  </si>
  <si>
    <t>966071711</t>
  </si>
  <si>
    <t>Bourání plotových sloupků a vzpěr ocelových trubkových nebo profilovaných výšky do 2,50 m zabetonovaných</t>
  </si>
  <si>
    <t>-1045179940</t>
  </si>
  <si>
    <t>https://podminky.urs.cz/item/CS_URS_2025_01/966071711</t>
  </si>
  <si>
    <t>Poznámka k položce:_x000D_
pro zpětné použití</t>
  </si>
  <si>
    <t>966071821</t>
  </si>
  <si>
    <t>Rozebrání oplocení z pletiva drátěného se čtvercovými oky, výšky do 1,6 m</t>
  </si>
  <si>
    <t>751795807</t>
  </si>
  <si>
    <t>https://podminky.urs.cz/item/CS_URS_2025_01/966071821</t>
  </si>
  <si>
    <t>998232110</t>
  </si>
  <si>
    <t>Přesun hmot pro oplocení se svislou nosnou konstrukcí zděnou z cihel, tvárnic, bloků, popř. kovovou nebo dřevěnou vodorovná dopravní vzdálenost do 50 m, pro oplocení výšky do 3 m</t>
  </si>
  <si>
    <t>859144232</t>
  </si>
  <si>
    <t>https://podminky.urs.cz/item/CS_URS_2025_01/998232110</t>
  </si>
  <si>
    <t>SO-07 - Zpevněné plochy</t>
  </si>
  <si>
    <t xml:space="preserve">    5 - Komunikace pozemní</t>
  </si>
  <si>
    <t>112101101</t>
  </si>
  <si>
    <t>Odstranění stromů s odřezáním kmene a s odvětvením listnatých, průměru kmene přes 100 do 300 mm</t>
  </si>
  <si>
    <t>-930253817</t>
  </si>
  <si>
    <t>https://podminky.urs.cz/item/CS_URS_2025_01/112101101</t>
  </si>
  <si>
    <t>112251101</t>
  </si>
  <si>
    <t>Odstranění pařezů strojně s jejich vykopáním nebo vytrháním průměru přes 100 do 300 mm</t>
  </si>
  <si>
    <t>333729619</t>
  </si>
  <si>
    <t>https://podminky.urs.cz/item/CS_URS_2025_01/112251101</t>
  </si>
  <si>
    <t>113107322</t>
  </si>
  <si>
    <t>Odstranění podkladů nebo krytů strojně plochy jednotlivě do 50 m2 s přemístěním hmot na skládku na vzdálenost do 3 m nebo s naložením na dopravní prostředek z kameniva hrubého drceného, o tl. vrstvy přes 100 do 200 mm</t>
  </si>
  <si>
    <t>-2047747156</t>
  </si>
  <si>
    <t>https://podminky.urs.cz/item/CS_URS_2025_01/113107322</t>
  </si>
  <si>
    <t>10/0,2</t>
  </si>
  <si>
    <t>121151113</t>
  </si>
  <si>
    <t>Sejmutí ornice strojně při souvislé ploše přes 100 do 500 m2, tl. vrstvy do 200 mm</t>
  </si>
  <si>
    <t>-954177439</t>
  </si>
  <si>
    <t>https://podminky.urs.cz/item/CS_URS_2025_01/121151113</t>
  </si>
  <si>
    <t>285</t>
  </si>
  <si>
    <t>162201401</t>
  </si>
  <si>
    <t>Vodorovné přemístění větví, kmenů nebo pařezů s naložením, složením a dopravou do 1000 m větví stromů listnatých, průměru kmene přes 100 do 300 mm</t>
  </si>
  <si>
    <t>76169048</t>
  </si>
  <si>
    <t>https://podminky.urs.cz/item/CS_URS_2025_01/162201401</t>
  </si>
  <si>
    <t>162201411</t>
  </si>
  <si>
    <t>Vodorovné přemístění větví, kmenů nebo pařezů s naložením, složením a dopravou do 1000 m kmenů stromů listnatých, průměru přes 100 do 300 mm</t>
  </si>
  <si>
    <t>-958656934</t>
  </si>
  <si>
    <t>https://podminky.urs.cz/item/CS_URS_2025_01/162201411</t>
  </si>
  <si>
    <t>162201421</t>
  </si>
  <si>
    <t>Vodorovné přemístění větví, kmenů nebo pařezů s naložením, složením a dopravou do 1000 m pařezů kmenů, průměru přes 100 do 300 mm</t>
  </si>
  <si>
    <t>-208539292</t>
  </si>
  <si>
    <t>https://podminky.urs.cz/item/CS_URS_2025_01/162201421</t>
  </si>
  <si>
    <t>162301931</t>
  </si>
  <si>
    <t>Vodorovné přemístění větví, kmenů nebo pařezů s naložením, složením a dopravou Příplatek k cenám za každých dalších i započatých 1000 m přes 1000 m větví stromů listnatých, průměru kmene přes 100 do 300 mm</t>
  </si>
  <si>
    <t>-9632587</t>
  </si>
  <si>
    <t>https://podminky.urs.cz/item/CS_URS_2025_01/162301931</t>
  </si>
  <si>
    <t>9*14</t>
  </si>
  <si>
    <t>162301951</t>
  </si>
  <si>
    <t>Vodorovné přemístění větví, kmenů nebo pařezů s naložením, složením a dopravou Příplatek k cenám za každých dalších i započatých 1000 m přes 1000 m kmenů stromů listnatých, o průměru přes 100 do 300 mm</t>
  </si>
  <si>
    <t>1282677964</t>
  </si>
  <si>
    <t>https://podminky.urs.cz/item/CS_URS_2025_01/162301951</t>
  </si>
  <si>
    <t>162301971</t>
  </si>
  <si>
    <t>Vodorovné přemístění větví, kmenů nebo pařezů s naložením, složením a dopravou Příplatek k cenám za každých dalších i započatých 1000 m přes 1000 m pařezů kmenů, průměru přes 100 do 300 mm</t>
  </si>
  <si>
    <t>-1475022547</t>
  </si>
  <si>
    <t>https://podminky.urs.cz/item/CS_URS_2025_01/162301971</t>
  </si>
  <si>
    <t>181351103</t>
  </si>
  <si>
    <t>Rozprostření a urovnání ornice v rovině nebo ve svahu sklonu do 1:5 strojně při souvislé ploše přes 100 do 500 m2, tl. vrstvy do 200 mm</t>
  </si>
  <si>
    <t>1961845421</t>
  </si>
  <si>
    <t>https://podminky.urs.cz/item/CS_URS_2025_01/181351103</t>
  </si>
  <si>
    <t>181411131</t>
  </si>
  <si>
    <t>Založení trávníku na půdě předem připravené plochy do 1000 m2 výsevem včetně utažení parkového v rovině nebo na svahu do 1:5</t>
  </si>
  <si>
    <t>-1563984239</t>
  </si>
  <si>
    <t>https://podminky.urs.cz/item/CS_URS_2025_01/181411131</t>
  </si>
  <si>
    <t>00572410</t>
  </si>
  <si>
    <t>osivo směs travní parková</t>
  </si>
  <si>
    <t>-1948251052</t>
  </si>
  <si>
    <t>285*0,02 'Přepočtené koeficientem množství</t>
  </si>
  <si>
    <t>181951112</t>
  </si>
  <si>
    <t>Úprava pláně vyrovnáním výškových rozdílů strojně v hornině třídy těžitelnosti I, skupiny 1 až 3 se zhutněním</t>
  </si>
  <si>
    <t>-1901814959</t>
  </si>
  <si>
    <t>https://podminky.urs.cz/item/CS_URS_2025_01/181951112</t>
  </si>
  <si>
    <t>"příjezdová komunikace"153</t>
  </si>
  <si>
    <t>"betonová dlažba"75</t>
  </si>
  <si>
    <t>183151114</t>
  </si>
  <si>
    <t>Hloubení jam pro výsadbu dřevin strojně v rovině nebo ve svahu do 1:5, objem přes 0,50 do 0,70 m3</t>
  </si>
  <si>
    <t>-139796661</t>
  </si>
  <si>
    <t>https://podminky.urs.cz/item/CS_URS_2025_01/183151114</t>
  </si>
  <si>
    <t>184102115</t>
  </si>
  <si>
    <t>Výsadba dřeviny s balem do předem vyhloubené jamky se zalitím v rovině nebo na svahu do 1:5, při průměru balu přes 500 do 600 mm</t>
  </si>
  <si>
    <t>-829424964</t>
  </si>
  <si>
    <t>https://podminky.urs.cz/item/CS_URS_2025_01/184102115</t>
  </si>
  <si>
    <t>02650430</t>
  </si>
  <si>
    <t>bříza bělokorá /Betula pendula/ 150-200cm</t>
  </si>
  <si>
    <t>-1721332122</t>
  </si>
  <si>
    <t>184215132</t>
  </si>
  <si>
    <t>Ukotvení dřeviny kůly v rovině nebo na svahu do 1:5 třemi kůly, délky přes 1 do 2 m</t>
  </si>
  <si>
    <t>1545933958</t>
  </si>
  <si>
    <t>https://podminky.urs.cz/item/CS_URS_2025_01/184215132</t>
  </si>
  <si>
    <t>60591253</t>
  </si>
  <si>
    <t>kůl vyvazovací dřevěný impregnovaný D 8cm dl 2m</t>
  </si>
  <si>
    <t>2077046538</t>
  </si>
  <si>
    <t>8*3 'Přepočtené koeficientem množství</t>
  </si>
  <si>
    <t>Komunikace pozemní</t>
  </si>
  <si>
    <t>564231011</t>
  </si>
  <si>
    <t>Podklad nebo podsyp ze štěrkopísku ŠP s rozprostřením, vlhčením a zhutněním plochy jednotlivě do 100 m2, po zhutnění tl. 100 mm</t>
  </si>
  <si>
    <t>-1994773119</t>
  </si>
  <si>
    <t>https://podminky.urs.cz/item/CS_URS_2025_01/564231011</t>
  </si>
  <si>
    <t>564861111</t>
  </si>
  <si>
    <t>Podklad ze štěrkodrti ŠD s rozprostřením a zhutněním plochy přes 100 m2, po zhutnění tl. 200 mm</t>
  </si>
  <si>
    <t>1311563558</t>
  </si>
  <si>
    <t>https://podminky.urs.cz/item/CS_URS_2025_01/564861111</t>
  </si>
  <si>
    <t>564911411</t>
  </si>
  <si>
    <t>Podklad nebo podsyp z asfaltového recyklátu s rozprostřením a zhutněním plochy přes 100 m2, po zhutnění tl. 50 mm</t>
  </si>
  <si>
    <t>-589366038</t>
  </si>
  <si>
    <t>https://podminky.urs.cz/item/CS_URS_2025_01/564911411</t>
  </si>
  <si>
    <t>573421111</t>
  </si>
  <si>
    <t>Jednoduchý nátěr s dvojitým podrcením JND se zaválcováním z asfaltu silničního, v množství 1,1 kg/m2</t>
  </si>
  <si>
    <t>-1752266368</t>
  </si>
  <si>
    <t>https://podminky.urs.cz/item/CS_URS_2025_01/573421111</t>
  </si>
  <si>
    <t>596211253</t>
  </si>
  <si>
    <t>Kladení dlažby z betonových zámkových dlaždic komunikací pro pěší strojně s ložem z kameniva těženého nebo drceného tl. do 40 mm, s vyplněním spár s dvojitým hutněním, vibrováním a se smetením přebytečného materiálu na krajnici tl. 60 mm do 300 m2</t>
  </si>
  <si>
    <t>1756136385</t>
  </si>
  <si>
    <t>https://podminky.urs.cz/item/CS_URS_2025_01/596211253</t>
  </si>
  <si>
    <t>59245015</t>
  </si>
  <si>
    <t>dlažba zámková betonová tvaru I 200x165mm tl 60mm přírodní</t>
  </si>
  <si>
    <t>-1021768325</t>
  </si>
  <si>
    <t>75*1,02 'Přepočtené koeficientem množství</t>
  </si>
  <si>
    <t>916131113</t>
  </si>
  <si>
    <t>Osazení silničního obrubníku betonového se zřízením lože, s vyplněním a zatřením spár cementovou maltou ležatého s boční opěrou z betonu prostého, do lože z betonu prostého</t>
  </si>
  <si>
    <t>1131198918</t>
  </si>
  <si>
    <t>https://podminky.urs.cz/item/CS_URS_2025_01/916131113</t>
  </si>
  <si>
    <t>59217031</t>
  </si>
  <si>
    <t>obrubník silniční betonový 1000x150x250mm</t>
  </si>
  <si>
    <t>-1963009062</t>
  </si>
  <si>
    <t>26*1,02 'Přepočtené koeficientem množství</t>
  </si>
  <si>
    <t>916131213</t>
  </si>
  <si>
    <t>Osazení silničního obrubníku betonového se zřízením lože, s vyplněním a zatřením spár cementovou maltou stojatého s boční opěrou z betonu prostého, do lože z betonu prostého</t>
  </si>
  <si>
    <t>-794581533</t>
  </si>
  <si>
    <t>https://podminky.urs.cz/item/CS_URS_2025_01/916131213</t>
  </si>
  <si>
    <t>36,5-26</t>
  </si>
  <si>
    <t>-1861552732</t>
  </si>
  <si>
    <t>10,5*1,02 'Přepočtené koeficientem množství</t>
  </si>
  <si>
    <t>919732211</t>
  </si>
  <si>
    <t>Styčná pracovní spára při napojení nového živičného povrchu na stávající se zalitím za tepla modifikovanou asfaltovou hmotou s posypem vápenným hydrátem šířky do 15 mm, hloubky do 25 mm včetně prořezání spáry</t>
  </si>
  <si>
    <t>-1439890696</t>
  </si>
  <si>
    <t>https://podminky.urs.cz/item/CS_URS_2025_01/919732211</t>
  </si>
  <si>
    <t>12,5</t>
  </si>
  <si>
    <t>997221551</t>
  </si>
  <si>
    <t>Vodorovná doprava suti bez naložení, ale se složením a s hrubým urovnáním ze sypkých materiálů, na vzdálenost do 1 km</t>
  </si>
  <si>
    <t>591181162</t>
  </si>
  <si>
    <t>https://podminky.urs.cz/item/CS_URS_2025_01/997221551</t>
  </si>
  <si>
    <t>997221559</t>
  </si>
  <si>
    <t>Vodorovná doprava suti bez naložení, ale se složením a s hrubým urovnáním Příplatek k ceně za každý další započatý 1 km přes 1 km</t>
  </si>
  <si>
    <t>348780612</t>
  </si>
  <si>
    <t>https://podminky.urs.cz/item/CS_URS_2025_01/997221559</t>
  </si>
  <si>
    <t>14,5*14 'Přepočtené koeficientem množství</t>
  </si>
  <si>
    <t>997221873</t>
  </si>
  <si>
    <t>1907349671</t>
  </si>
  <si>
    <t>https://podminky.urs.cz/item/CS_URS_2025_01/997221873</t>
  </si>
  <si>
    <t>998225111</t>
  </si>
  <si>
    <t>Přesun hmot pro komunikace s krytem z kameniva, monolitickým betonovým nebo živičným dopravní vzdálenost do 200 m jakékoliv délky objektu</t>
  </si>
  <si>
    <t>1093552500</t>
  </si>
  <si>
    <t>https://podminky.urs.cz/item/CS_URS_2025_01/998225111</t>
  </si>
  <si>
    <t>PS-01 - Technologická část strojní</t>
  </si>
  <si>
    <t xml:space="preserve">    35-M - Montáž čerpadel, kompr.a vodoh.zař.</t>
  </si>
  <si>
    <t>35-M</t>
  </si>
  <si>
    <t>Montáž čerpadel, kompr.a vodoh.zař.</t>
  </si>
  <si>
    <t>01</t>
  </si>
  <si>
    <t>1907674378</t>
  </si>
  <si>
    <t>PS-02 - Elektroinstalace a MaR</t>
  </si>
  <si>
    <t xml:space="preserve">    21-M - Elektromontáže</t>
  </si>
  <si>
    <t>21-M</t>
  </si>
  <si>
    <t>Elektromontáže</t>
  </si>
  <si>
    <t>915345527</t>
  </si>
  <si>
    <t>SEZNAM FIGUR</t>
  </si>
  <si>
    <t>Výměra</t>
  </si>
  <si>
    <t>sk</t>
  </si>
  <si>
    <t>zemina skládka</t>
  </si>
  <si>
    <t>(0,9*(33))*0,3*0,3*pi/4</t>
  </si>
  <si>
    <t>0,6*0,6*1,1*pi/4*3</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</si>
  <si>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</si>
  <si>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</si>
  <si>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</si>
  <si>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</si>
  <si>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</si>
  <si>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</si>
  <si>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</si>
  <si>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</si>
  <si>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</si>
  <si>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</si>
  <si>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</si>
  <si>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</si>
  <si>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</si>
  <si>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</si>
  <si>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Provozní soubor</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</si>
  <si>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</si>
  <si>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</si>
  <si>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</si>
  <si>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</si>
  <si>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</si>
  <si>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</si>
  <si>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</si>
  <si>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</si>
  <si>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</si>
  <si>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</si>
  <si>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</si>
  <si>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</si>
  <si>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</si>
  <si>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</si>
  <si>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</si>
  <si>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</si>
  <si>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</si>
  <si>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</si>
  <si>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</si>
  <si>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</si>
  <si>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</si>
  <si>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</si>
  <si>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</si>
  <si>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</si>
  <si>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</si>
  <si>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</si>
  <si>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</si>
  <si>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</si>
  <si>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</si>
  <si>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</si>
  <si>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</si>
  <si>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</si>
  <si>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</si>
  <si>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</si>
  <si>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</si>
  <si>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</si>
  <si>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</si>
  <si>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</si>
  <si>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</si>
  <si>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</si>
  <si>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</si>
  <si>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</si>
  <si>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</si>
  <si>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</si>
  <si>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</si>
  <si>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</si>
  <si>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</si>
  <si>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</si>
  <si>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</si>
  <si>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</si>
  <si>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</si>
  <si>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</si>
  <si>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</si>
  <si>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</si>
  <si>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</si>
  <si>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</si>
  <si>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</si>
  <si>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</si>
  <si>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</si>
  <si>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</si>
  <si>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</si>
  <si>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</si>
  <si>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</si>
  <si>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</si>
  <si>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</si>
  <si>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</si>
  <si>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</si>
  <si>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</si>
  <si>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</si>
  <si>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</si>
  <si>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</si>
  <si>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</si>
  <si>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</si>
  <si>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</si>
  <si>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</si>
  <si>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</si>
  <si>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</si>
  <si>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</si>
  <si>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</si>
  <si>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</si>
  <si>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</si>
  <si>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</si>
  <si>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</si>
  <si>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</si>
  <si>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</si>
  <si>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</si>
  <si>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</si>
  <si>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</si>
  <si>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</si>
  <si>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</si>
  <si>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</si>
  <si>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</si>
  <si>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</si>
  <si>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</si>
  <si>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</si>
  <si>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</si>
  <si>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</si>
  <si>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</si>
  <si>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</si>
  <si>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</si>
  <si>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</si>
  <si>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</si>
  <si>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</si>
  <si>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</si>
  <si>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</si>
  <si>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</si>
  <si>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</si>
  <si>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</si>
  <si>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</si>
  <si>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</si>
  <si>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</si>
  <si>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</si>
  <si>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</si>
  <si>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</si>
  <si>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</si>
  <si>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</si>
  <si>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</si>
  <si>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</si>
  <si>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</si>
  <si>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</si>
  <si>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</si>
  <si>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</si>
  <si>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</si>
  <si>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</si>
  <si>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</si>
  <si>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</si>
  <si>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</si>
  <si>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</si>
  <si>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</si>
  <si>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</si>
  <si>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</si>
  <si>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</si>
  <si>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</si>
  <si>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</si>
  <si>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</si>
  <si>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</si>
  <si>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</si>
  <si>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</si>
  <si>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</si>
  <si>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</si>
  <si>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</si>
  <si>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</si>
  <si>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</si>
  <si>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</si>
  <si>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</si>
  <si>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</si>
  <si>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</si>
  <si>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</si>
  <si>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</si>
  <si>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</si>
  <si>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</si>
  <si>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</si>
  <si>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</si>
  <si>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</si>
  <si>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</si>
  <si>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</si>
  <si>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</si>
  <si>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</si>
  <si>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</si>
  <si>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</si>
  <si>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</si>
  <si>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</si>
  <si>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</si>
  <si>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</si>
  <si>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</si>
  <si>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</si>
  <si>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</si>
  <si>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</si>
  <si>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</si>
  <si>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</si>
  <si>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</si>
  <si>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Projekt skutečného provedení technologie</t>
  </si>
  <si>
    <t>1.5.7</t>
  </si>
  <si>
    <t>Zaškolení personálu obsluhy a údržby</t>
  </si>
  <si>
    <t>1.5.6</t>
  </si>
  <si>
    <t>Moření povrchu a pasivace spojů nerezového potrubí a svarů; včetně likvidace oplachových vod z moření a pasivace</t>
  </si>
  <si>
    <t>1.5.5</t>
  </si>
  <si>
    <t>Očištění a oplach nerezového potrubí a svarů</t>
  </si>
  <si>
    <t>1.5.4</t>
  </si>
  <si>
    <t>Funkční zkoušky, uvedení zařízení do provozu</t>
  </si>
  <si>
    <t>1.5.3</t>
  </si>
  <si>
    <t>Komplexní zkoušky</t>
  </si>
  <si>
    <t>1.5.2</t>
  </si>
  <si>
    <t>Montáž nového technologického zařízení</t>
  </si>
  <si>
    <t>1.5.1</t>
  </si>
  <si>
    <t>1.5. Služby</t>
  </si>
  <si>
    <r>
      <t>Zakrytí potrubí netkanou textílií 400 g/m</t>
    </r>
    <r>
      <rPr>
        <vertAlign val="superscript"/>
        <sz val="9"/>
        <rFont val="Arial CE"/>
        <charset val="238"/>
      </rPr>
      <t>2</t>
    </r>
    <r>
      <rPr>
        <sz val="9"/>
        <rFont val="Arial CE"/>
        <charset val="238"/>
      </rPr>
      <t xml:space="preserve"> včetně upevňovacího mat. - 50 m</t>
    </r>
    <r>
      <rPr>
        <vertAlign val="superscript"/>
        <sz val="9"/>
        <rFont val="Arial CE"/>
        <charset val="238"/>
      </rPr>
      <t>2</t>
    </r>
  </si>
  <si>
    <t>1.4.6</t>
  </si>
  <si>
    <t>Bezpečnostní tabulky a ohraničovací žluto-černě šrafovaná páska dle potřeby</t>
  </si>
  <si>
    <t>1.4.5</t>
  </si>
  <si>
    <t>Drobný montážní materiál</t>
  </si>
  <si>
    <t>1.4.4</t>
  </si>
  <si>
    <t>Těsnící materiál přírubových spojů - NBR</t>
  </si>
  <si>
    <t>1.4.3</t>
  </si>
  <si>
    <t>Spojovací materiál přírubových spojů 
Materiál: kombinace nerez  A2/A4 - kompletní sada
šroub metrický se šestihrannou hlavou DIN 931/A2, podložka plochá DIN125A/A2, matice šestihranná přesná DIN 934/A4
Při montáži bude používána speciální voduodpudivá pasta proti zadírání</t>
  </si>
  <si>
    <t>1.4.2</t>
  </si>
  <si>
    <t>Označení potrubí - spotřebiště, medium, směr toku, funkce</t>
  </si>
  <si>
    <t>1.4.1</t>
  </si>
  <si>
    <t>1.4. Instalační materiál</t>
  </si>
  <si>
    <t>ks</t>
  </si>
  <si>
    <t>Hadicový trn s vnějším závitem 2"
Materiál: nerez DIN 1.4301/1.4401</t>
  </si>
  <si>
    <t>1.3.21</t>
  </si>
  <si>
    <t>Flexibilní hadice PVC s vystužující spirálou, vnitřní průměr 50 mm, poloměr ohybu 5-násobek vnitřního průměru 
Propojení čerpadla kalové vody a vyústění do aktivační nádrže
Materiál: PVC</t>
  </si>
  <si>
    <t>1.3.20</t>
  </si>
  <si>
    <t>Ponorné kalové čerpadlo kalové vody z uskladňovací jímky kalu
Ponorné kalové čerpadlo pro mobilní instalaci do mokré jímky s připojením na výtlačnou hadici
Výkon čerpadla: Q = 3,6 l/s; H = 5,5 m
Motor: P = 0,9 kW; In = 2,3 A; U = 400V
Příslušenství: instalační sada s kolenem a připojením na hadici Ø 50 mm, přívodní kabel 10 m, nerez řetěz 5 m
Čerpaná medium: kalová voda
Připojovací rozměry: instalační sada s kolenem na hadici Ø 50 mm
Volný průchod nečistot 45 mm
Orientační hmotnost čerpadla 22 kg</t>
  </si>
  <si>
    <t>1.3.19</t>
  </si>
  <si>
    <t>Pružná spojka pro spojení nerezového potrubí a koncovky fekavozu DN 100
Materiál: EPDM / 1.4301</t>
  </si>
  <si>
    <t>1.3.18</t>
  </si>
  <si>
    <r>
      <t xml:space="preserve">Kotvení potrubí DN 100 </t>
    </r>
    <r>
      <rPr>
        <sz val="9"/>
        <rFont val="Arial"/>
        <family val="2"/>
        <charset val="238"/>
      </rPr>
      <t>- vzdálenost osy potrubí odstěny 150 mm</t>
    </r>
    <r>
      <rPr>
        <sz val="9"/>
        <rFont val="Arial"/>
        <family val="2"/>
      </rPr>
      <t xml:space="preserve">
včetně kotevního a spojovacího materiálu
Materiál: nerez DIN 1.4301</t>
    </r>
  </si>
  <si>
    <t>1.3.17</t>
  </si>
  <si>
    <t>Koncovka pro napojení feka vozu DN 100 - kompatibilní se systémem provozovatele, s víčkem pro zabránění vniku nežádoucích těles
Materiál: nerez DIN 1.4301</t>
  </si>
  <si>
    <t>1.3.16</t>
  </si>
  <si>
    <t>Kulový kohout DN 1" s pákou a vnitřními závity
Materiál: nerez DIN 1.4404</t>
  </si>
  <si>
    <t>1.3.15</t>
  </si>
  <si>
    <t>Nipl přivařovací DN 25 s vnějším závitem 1"
Materiál: nerez DIN 1.4301</t>
  </si>
  <si>
    <t>1.3.14</t>
  </si>
  <si>
    <t>Koleno 90° nerezové podélně svařované, mořené Ø 104x2 mm, R=1,5 D
Materiál: nerez DIN 1.4301</t>
  </si>
  <si>
    <t>1.3.13</t>
  </si>
  <si>
    <t>Trubka nerezová podélně svařovaná, mořená Ø 104x2 mm
Materiál: nerez DIN 1.4301</t>
  </si>
  <si>
    <t>1.3.12</t>
  </si>
  <si>
    <r>
      <rPr>
        <sz val="9"/>
        <rFont val="Arial"/>
        <family val="2"/>
        <charset val="238"/>
      </rPr>
      <t>Aerační systém uskladňovací nádrže kalu
Kompletní dodávka aeračního systému EPDM v pevně kotvené verzi pro uskladňovací nádrž kalu, včetně montážních a instalačních prvků, vyrovnávacích podpěr a odvodnění systému
Uskladňovací nádrž kalu - středobublinný aerační systém
Rozměry nádrže - 2,5 x 3,6 m
Hloubky vody v nádrži - 2,3 m</t>
    </r>
    <r>
      <rPr>
        <sz val="9"/>
        <color indexed="10"/>
        <rFont val="Arial"/>
        <family val="2"/>
      </rPr>
      <t xml:space="preserve">
</t>
    </r>
    <r>
      <rPr>
        <sz val="9"/>
        <rFont val="Arial"/>
        <family val="2"/>
        <charset val="238"/>
      </rPr>
      <t>Počet provzdušňovačů v nádrži - 8 ks (2 nosné trubky)
Rozmístění aeračních elemetů v nádrži - viz výkres
Včetně 5/4" uzávěru na přívodním potrubí tlakového vzduchu, 1 ks</t>
    </r>
  </si>
  <si>
    <t>1.3.11</t>
  </si>
  <si>
    <t>Podpěra / úchyt potrubí DN 50, od stěny 150mm
Příslušenství: kotevní a spojovací materiál DIN 1.4301
Materiál: DIN 1.4301</t>
  </si>
  <si>
    <t>1.3.10</t>
  </si>
  <si>
    <t>Nipl přivařovací DN 32 s vnějším závitem 5/4"
Materiál: nerez DIN 1.4301</t>
  </si>
  <si>
    <t>1.3.9</t>
  </si>
  <si>
    <t>Dno klenuté, mořené Ø 54x2 mm
Materiál: nerez DIN 1.4301</t>
  </si>
  <si>
    <t>1.3.8</t>
  </si>
  <si>
    <t>Přechodka násuvná ISO 6220 s vnitřním závitem 63mm x 2", POM</t>
  </si>
  <si>
    <t>1.3.7</t>
  </si>
  <si>
    <t>Přechodka násuvná ISO 6430 s vnitřním závitem, 63mm x 2", POM</t>
  </si>
  <si>
    <t>1.3.6</t>
  </si>
  <si>
    <t>Koleno 90° nerezové podélně svařované, mořené Ø 54x2 mm, R=1,5 D
Materiál: nerez DIN 1.4301</t>
  </si>
  <si>
    <t>1.3.5</t>
  </si>
  <si>
    <t>Uzavírací mezipřírubová měkkotěsnící klapka DN 50 PN 10 s ruční pákou, pro tlakový vzduch (teplota na výstupu z dmychadla 61,8°C) 
Materiál: Těleso - litina GG 25 + epoxidový nástřik, talíř - nerezová ocel 1.4301, sedlo - EPDM
Ochrana proti korozi: těžká protikorozní ochrana litinových dílů v kvalitě GSK
Stavební délka: Řada 20 EN 558-1</t>
  </si>
  <si>
    <t>1.3.4</t>
  </si>
  <si>
    <r>
      <t xml:space="preserve">Příruba plochá přivařovací DN 50 PN 10, tl. 18 mm (ČSN EN 1092-1)
Napojované potrubí: </t>
    </r>
    <r>
      <rPr>
        <sz val="8"/>
        <rFont val="Arial"/>
        <family val="2"/>
        <charset val="238"/>
      </rPr>
      <t>Ø</t>
    </r>
    <r>
      <rPr>
        <sz val="9"/>
        <rFont val="Arial"/>
        <family val="2"/>
      </rPr>
      <t xml:space="preserve"> 54 mm
Materiál: DIN 1.4301</t>
    </r>
  </si>
  <si>
    <t>1.3.3</t>
  </si>
  <si>
    <t>Rozvod tlakového vzduchu pro aerační systém uskladňovací nádrže kalu
Trubka nerezová podélně svařovaná, mořená Ø 54x2 mm
Materiál: nerez DIN 1.4301</t>
  </si>
  <si>
    <t>1.3.2</t>
  </si>
  <si>
    <r>
      <t>Dmychadlo pro uskladňovací nádrž kalu
Dmychadlové soustrojí vč protihlukového krytu, jednootáčkového třífázového el. motoru včetně nutného příslušenství
Výkonové parametry: Qvzd = 54,6 m</t>
    </r>
    <r>
      <rPr>
        <vertAlign val="superscript"/>
        <sz val="9"/>
        <rFont val="Arial"/>
        <family val="2"/>
        <charset val="238"/>
      </rPr>
      <t>3</t>
    </r>
    <r>
      <rPr>
        <sz val="9"/>
        <rFont val="Arial"/>
        <family val="2"/>
        <charset val="238"/>
      </rPr>
      <t>/h, ∆p = 35 kPa
Příkon dmychadla: P2 = 0,99 kW
Výkon el. pohonu: 1,5 kW, 400 V, 50 Hz
Emisní hodnota akustického tlaku: 68 dB (s protihlukovým krytem)
Hmotnost (vč. el. motoru a protihluk. krytu): 128 kg
Rozsah dodávky pro 1 kpl: dmychadlo, tlumič hluku na sání se vzduchovým filtrem, tlumič hluku na výtlaku, sdružený rozběhový a pojistný ventil, zpětná klapka, pružné připojení výtlaku, el. motor,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uskladňovací nádrže kalu
Včetně instalace, uvedení do provozu, kotvení do podlahy, zaškolení obsluhy</t>
    </r>
  </si>
  <si>
    <t>1.3.1</t>
  </si>
  <si>
    <t>1.3. Kalové hospodářství</t>
  </si>
  <si>
    <t>Podpěra potrubí DN 50 - přebytečný kal
Příslušenství: kotevní a spojovací materiál DIN 1.4301
Materiál: DIN 1.4301</t>
  </si>
  <si>
    <t>1.2.46</t>
  </si>
  <si>
    <t>Nožové uzavírací šoupátko pro odpadní vodu DN 50 PN 10 bezpřírubové s prodlouženým ovládáním o 1900 mm s ručním kolem
Materiál: těleso ze šedé litiny, uzavírací deska z nerez oceli min. 17% Cr, vřeteno z nerez oceli min. 13% Cr, těsnění z NBR, tažná matice z mosazi                               
Povrchová ochrana: povrstvení vně i uvnitř epoxidovým práškem</t>
  </si>
  <si>
    <t>1.2.45</t>
  </si>
  <si>
    <t>Koleno 45° nerezové podélně svařované, mořené Ø 54x2 mm, R=1,5 D
Materiál: nerez DIN 1.4301</t>
  </si>
  <si>
    <t>1.2.44</t>
  </si>
  <si>
    <t>1.2.43</t>
  </si>
  <si>
    <t>T-kus - nerezový podélně svařovaný, mořený Ø 54x2 mm
Materiál: nerez DIN 1.4301</t>
  </si>
  <si>
    <t>1.2.42</t>
  </si>
  <si>
    <t>1.2.41</t>
  </si>
  <si>
    <t>Trubka nerezová podélně svařovaná, mořená Ø 54x2 mm
Materiál: nerez DIN 1.4301</t>
  </si>
  <si>
    <t>1.2.40</t>
  </si>
  <si>
    <t>Redukce centrická Ø 84/54x2 mm, nerezová podélně svařovaná, mořená
Materiál: nerez DIN 1.4301</t>
  </si>
  <si>
    <t>1.2.39</t>
  </si>
  <si>
    <r>
      <t xml:space="preserve">Příruba plochá přivařovací DN 80 PN 10, tl. 20 mm (ČSN EN 1092-1)
Napojované potrubí: </t>
    </r>
    <r>
      <rPr>
        <sz val="8"/>
        <rFont val="Arial"/>
        <family val="2"/>
        <charset val="238"/>
      </rPr>
      <t>Ø</t>
    </r>
    <r>
      <rPr>
        <sz val="9"/>
        <rFont val="Arial"/>
        <family val="2"/>
      </rPr>
      <t xml:space="preserve"> 84 mm
Materiál: DIN 1.4301</t>
    </r>
  </si>
  <si>
    <t>1.2.38</t>
  </si>
  <si>
    <t>Řetěz z nerez oceli 4-6/32, délka 6 m, včetně závěsů po 1 m 
Materiál: nerez DIN 1.4301</t>
  </si>
  <si>
    <t>1.2.37</t>
  </si>
  <si>
    <t>Vodící trubky kalového čerpadla štěrku
Trubka ø 60,3x3 mm
Materiál: nerez DIN 1.4301</t>
  </si>
  <si>
    <t>1.2.36</t>
  </si>
  <si>
    <t xml:space="preserve">Ponorné kalové čerpadlo pro čerpání vratného kalu z dosazovací nádrže.
V provedení s dvoutyčovým vodícím zařízením s průchodností min. 45 mm, orientační hmotnost čerpadla 22 kg
Výkon čerpadla: Q = 3 l/s; H = 3,0 m
Motor: P = 0,9 kW; In = 2,3 A; U = 400V
Medium: vratný kal
Příslušenství: dvě vodící tyče 1.4301, stacionární instalační sada s patním kolenem DN 80/80, spouštěcí řetěz 1.4301 převěšovací, kotevní a spojovací materiál 1.4301
Připojovací rozměry: příruba DN 50 PN 16
Materiálové provedení: těleso, víko tělesa, oběžné kolo a patní koleno - šedá litina, hřídel - chromová ocel, těsnění - NBR, dvojitá mechanická ucpávka 
ČERPADLO MUSÍ PROJÍT NÁTOKOVÝM VÁLCEM D = 500mm
</t>
  </si>
  <si>
    <t>1.2.35</t>
  </si>
  <si>
    <t>Nipl přivařovací DN 50 s vnějším závitem 2"
Materiál: nerez DIN 1.4301</t>
  </si>
  <si>
    <t>1.2.34</t>
  </si>
  <si>
    <t>1.2.33</t>
  </si>
  <si>
    <t>Hadicový trn s převlečnou matkou 2"
Materiál: nerez DIN 1.4301/1.4401</t>
  </si>
  <si>
    <t>1.2.32</t>
  </si>
  <si>
    <t>1.2.31</t>
  </si>
  <si>
    <t>Flexibilní hadice PVC s vystužující spirálou, vnitřní průměr 50 mm, poloměr ohybu 5-násobek vnitřního průměru 
Propojení žlabu plovoucích nečistot a akumulační nádoby a čerpadla s vyústěním odtoku plovoucích nečistot z dosazovací nádrže
Materiál: PVC</t>
  </si>
  <si>
    <t>1.2.30</t>
  </si>
  <si>
    <t>Hadicový trn navařovací 2"
Materiál: nerez DIN 1.4301/1.4401</t>
  </si>
  <si>
    <t>1.2.29</t>
  </si>
  <si>
    <t>Ponorné kalové čerpadlo pro vodu s obsahem písku a bahna, orientační hmotnost čerpadla 11 kg
Výkon čerpadla: Q = 1,7 l/s; H = 8,0 m
Motor: P = 0,9 kW; In =  3A; U = 230V
Medium: splaškové odpadní vody
Připojovací rozměry: hrdlo DN 50
Materiálové provedení: těleso, víko tělesa, oběžné kolo - šedá litina, hřídel - chromová ocel, těsnění - NBR</t>
  </si>
  <si>
    <t>1.2.28</t>
  </si>
  <si>
    <t>Nerezová nádoba DN 400 x 600 na akumulaci plovoucích nečistot, včetně zaústění hadice ze žlabu pro stažení plovoucích nečistot
Rozměry: DN 400 mm a výška 600 mm, plech tl. 3 mm, materiál 1.4301
Kotevní, spojovací a těsnící materiál, včetně kotvení nádrže k profilům nádrže</t>
  </si>
  <si>
    <t>1.2.27</t>
  </si>
  <si>
    <t>Nerezový svařovaný výškově stavitelný žlab (kastlík) na stahování plovoucích nečistot, včetně přepadových otvorů o velikosti cca 50 mm; včetně připojení hadice do akumulační nádrže plovoucích nečistot
Rozměry: 1080x550 mm a výška 300 mm, plech tl. 3 mm, materiál 1.4301
Včetně nerezových závitových tyčí pro možné úpravy výšky žlabu
Kotevní, spojovací a těsnící materiál, včetně podpěr a ukotvení žlabu k profilům</t>
  </si>
  <si>
    <t>1.2.26</t>
  </si>
  <si>
    <r>
      <t>Kompletní typové vystrojení čtvercové dosazovací nádrže 3,6 x 3,6 m, s nátokovým potrubí DN 150, nátokovým flokulačním a odplyňovacím středovým válcem s tangenciálním nátokem odpadních vod, s odtokovým žlabem se stavitelnou pilovou přelivnou hranou s předřazenou nornou stěnou s odtokovým potrubím DN 125, odtah přebytečného kalu potrubím DN 50
Včetně potrubí pro čeření hladiny DN 15 a včetně napojení na odtokové potrubí PVC-U DN 200
Materiálové provedení dosazovací: nerezová ocel 1.4301
Příslušenství: kotevní a spojovací materiál A2
Průměr nátokového válce: 500 mm
Celková výška nádrže: 5400 mm
Celkový objem DN: 27,14 m</t>
    </r>
    <r>
      <rPr>
        <vertAlign val="superscript"/>
        <sz val="9"/>
        <rFont val="Arial"/>
        <family val="2"/>
      </rPr>
      <t>3</t>
    </r>
    <r>
      <rPr>
        <sz val="9"/>
        <rFont val="Arial"/>
        <family val="2"/>
      </rPr>
      <t xml:space="preserve">
Maximální hodinový průtok na DN: 12,6 m</t>
    </r>
    <r>
      <rPr>
        <vertAlign val="superscript"/>
        <sz val="9"/>
        <rFont val="Arial"/>
        <family val="2"/>
      </rPr>
      <t>3</t>
    </r>
    <r>
      <rPr>
        <sz val="9"/>
        <rFont val="Arial"/>
        <family val="2"/>
      </rPr>
      <t>/h 
Kotevní, spojovací a těsnící materiál, včetně podpěr a ukotvení potrubí</t>
    </r>
  </si>
  <si>
    <t>1.2.25</t>
  </si>
  <si>
    <t>Pružná spojka pro spojení PE potrubí a nerezového vyústění DN 200
Materiál: EPDM / 1.4301</t>
  </si>
  <si>
    <t>1.2.24</t>
  </si>
  <si>
    <t>Pružná spojka pro spojení PE potrubí a nerezového vyústění DN 150
Materiál: EPDM / 1.4301</t>
  </si>
  <si>
    <t>1.2.23</t>
  </si>
  <si>
    <t>Odtokový žlab z aktivační nádrže do dosazovací nádrže
Nerezový svařovaný odtokový žlab s odplyňovacím kšiltem a stavitelnou přepadovou hranou
Rozměry: 2760x300x300x3mm
Materiálové provedení: nerezová ocel 1.4301
Příslušenství: kotevní a spojovací materiál A2
Kotevní, spojovací a těsnící materiál, včetně podpěr, montáže a ukotvení žlabu</t>
  </si>
  <si>
    <t>1.2.22</t>
  </si>
  <si>
    <t>Podpěra potrubí DN 25 - ofuk hladiny
Příslušenství: kotevní a spojovací materiál DIN 1.4301
Materiál: DIN 1.4301</t>
  </si>
  <si>
    <t>1.2.21</t>
  </si>
  <si>
    <t>Redukce vnitřní závit 1/2" - vnější závit 1"
Materiál: nerez DIN 1.4301/1.4401</t>
  </si>
  <si>
    <t>1.2.20</t>
  </si>
  <si>
    <t>Přechodka násuvná ISO 6220 s vnitřním závitem 32mm x 1", POM</t>
  </si>
  <si>
    <t>1.2.19</t>
  </si>
  <si>
    <t>Kolenno nerezové podélně svařované, mořené Ø 28x1,5 mm
Materiál: POM</t>
  </si>
  <si>
    <t>1.2.18</t>
  </si>
  <si>
    <r>
      <t xml:space="preserve">Solenoidový ventil </t>
    </r>
    <r>
      <rPr>
        <sz val="9"/>
        <rFont val="Arial"/>
        <family val="2"/>
      </rPr>
      <t>dvoucestný - nepřímo ovládaný; při průchodu proudu otevřený; průchozí médium – vzduch; DN 25 (G 1“) ;PN 10; oboustranný vnitřní závit.
Potřebný otevírací tlak: 0,3 bar
El. napájení ventilu: 5 W; 230 V AC; 50 Hz
Funkce NC - při výpadku el. energie zavírá.
El. krytí ventilu: IP 44
Pro teplotu okolí: -20°C ÷ + 85°C
Materiálové provedení: těleso – mosaz, membrána – FPM.
Účel: automatické otevírání přívodu tlakového vzduchu do provzdušňovacího systému uskladňovací nádrže.</t>
    </r>
  </si>
  <si>
    <t>1.2.17</t>
  </si>
  <si>
    <t>Vsuvka 1" vnější závity
Materiál: nerez DIN 1.4404</t>
  </si>
  <si>
    <t>1.2.16</t>
  </si>
  <si>
    <t>Ventil uzavírací DN 1" s ručním kolečkem a vnitřními závity
Materiál: nerez DIN 1.4404</t>
  </si>
  <si>
    <t>1.2.15</t>
  </si>
  <si>
    <t>Trubka nerezová podélně svařovaná, mořená Ø 28x1,5 mm
Materiál: nerez DIN 1.4301</t>
  </si>
  <si>
    <t>1.2.14</t>
  </si>
  <si>
    <t>1.2.13</t>
  </si>
  <si>
    <t>Podpěra potrubí DN 65, na bok nádrže
Příslušenství: kotevní a spojovací materiál DIN 1.4301
Materiál: DIN 1.4301</t>
  </si>
  <si>
    <t>1.2.12</t>
  </si>
  <si>
    <t>Kulový kohout DN 1/2" s vnitřními závity
Materiál: nerez DIN 1.4404</t>
  </si>
  <si>
    <t>1.2.11</t>
  </si>
  <si>
    <t>Nipl přivařovací DN 15 s vnějším závitem 1/2"
Materiál: nerez DIN 1.4301</t>
  </si>
  <si>
    <t>1.2.10</t>
  </si>
  <si>
    <t>Příruba zaslepovací DN 65 PN 10, tl. 18 mm (ČSN EN 1092-1)
Materiál: nerez DIN 1.4301</t>
  </si>
  <si>
    <t>1.2.9</t>
  </si>
  <si>
    <r>
      <t xml:space="preserve">Příruba plochá přivařovací DN 65 PN 10, tl. 18 mm (ČSN EN 1092-1)
Napojované potrubí: </t>
    </r>
    <r>
      <rPr>
        <sz val="8"/>
        <rFont val="Arial"/>
        <family val="2"/>
        <charset val="238"/>
      </rPr>
      <t>Ø</t>
    </r>
    <r>
      <rPr>
        <sz val="9"/>
        <rFont val="Arial"/>
        <family val="2"/>
      </rPr>
      <t xml:space="preserve"> 70 mm
Materiál: DIN 1.4301</t>
    </r>
  </si>
  <si>
    <t>1.2.8</t>
  </si>
  <si>
    <t>Nipl přivařovací DN 20 s vnějším závitem 3/4"
Materiál: nerez DIN 1.4301</t>
  </si>
  <si>
    <t>1.2.7</t>
  </si>
  <si>
    <t>Koleno 90° nerezové podélně svařované, mořené Ø 70x2 mm, R = 1,5 D
Materiál: nerez DIN 1.4301</t>
  </si>
  <si>
    <t>1.2.6</t>
  </si>
  <si>
    <t>Trubka nerezová podélně svařovaná, mořená Ø 70x2 mm
Materiál: nerez DIN 1.4301</t>
  </si>
  <si>
    <t>1.2.5</t>
  </si>
  <si>
    <t>Uzavírací mezipřírubová měkkotěsnící klapka DN 65 PN 10 s ruční pákou, pro tlakový vzduch (teplota na výstupu z dmychadla 61,8°C) 
Materiál: Těleso - litina GG 25 + epoxidový nástřik, talíř - nerezová ocel 1.4301, sedlo - EPDM
Ochrana proti korozi: těžká protikorozní ochrana litinových dílů v kvalitě GSK
Stavební délka: Řada 20 EN 558-1</t>
  </si>
  <si>
    <t>1.2.4</t>
  </si>
  <si>
    <t>Přechod trubkový nerezový podélně svařovaný, mořený Ø 70/54x2 mm
Materiál: nerez DIN 1.4301</t>
  </si>
  <si>
    <t>1.2.3</t>
  </si>
  <si>
    <r>
      <t>Dmychadlo aktivační nádrže
Dmychadlové soustrojí vč protihlukového krytu, jednootáčkového třífázového el. motoru s úpravou pro řízení výkonu FM, frekvenčního měniče v úpravě pro instalaci do rozvaděče a včetně nutného příslušenství, vnitřní provedení
Výkonové parametry: Qvzd = 37,2-114,0 m</t>
    </r>
    <r>
      <rPr>
        <vertAlign val="superscript"/>
        <sz val="9"/>
        <rFont val="Arial"/>
        <family val="2"/>
        <charset val="238"/>
      </rPr>
      <t>3</t>
    </r>
    <r>
      <rPr>
        <sz val="9"/>
        <rFont val="Arial"/>
        <family val="2"/>
        <charset val="238"/>
      </rPr>
      <t>/h (25-50 Hz), ∆p = 55 kPa
Otáčky dmychadla: 1543-3085 ot./min
Příkon dmychadla: P2 = 0,78 - 1,73 kW
Výkon el. pohonu: 2,2 kW, 400 V, 50 Hz
Otáčky elektromotoru: 1460-2920 ot./min
Emisní hodnota akustického tlaku: 57-67 dB (s protihlukovým krytem)
Hmotnost (vč. el. motoru a protihluk. krytu): 138 kg
Rozsah dodávky pro 1 kpl: dmychadlo, tlumič hluku na sání se vzduchovým filtrem, tlumič hluku na výtlaku, sdružený rozběhový a pojistný ventil, zpětná klapka, pružné připojení výtlaku, el. motor s úpravou, pro řízení frekvenčním měničem a řemenový převod, uložení elektromotoru, kryt řemenového převodu, rám soustrojí, pružné uložení, kotvící materiál, olejová náplň, manometr na výtlaku, protihlukový kryt, technická dokumentace
Materiálové provedení: ocel/litina/plasty s povrchovou úpravou od výrobce
Účel: zdroj tlakového vzduchu pro aerační systém aktivační nádrže, pro ofuk (čeření) dosazovací nádrže
Včetně instalace, uvedení do provozu, kotvení do podlahy, zaškolení obsluhy
Poznámka: frekvenční měnič je součástí dodávky elektro</t>
    </r>
  </si>
  <si>
    <t>1.2.2</t>
  </si>
  <si>
    <r>
      <t>Aerační systém aktivační nádrže
Kompletní dodávka aeračního systému EPDM v naváděné verzi pro aktivační nádrž (pro 200 EO), včetně montážních a instalačních prvků, vyrovnávacích podpěr a odvodnění systému
Rozměry aktivační nádrže: DxŠxH - 8,82x2,76x2,4 m
Aktivační nádrže - jemnobublinový aerační systém - naváděná verze
Hloubky vody v nádrži - 2,06 m
Ponor provzdušňovačů - 1,86 m 
Provzdušňovaná plocha dna nádrže - 24,3 m</t>
    </r>
    <r>
      <rPr>
        <vertAlign val="superscript"/>
        <sz val="9"/>
        <rFont val="Arial"/>
        <family val="2"/>
        <charset val="238"/>
      </rPr>
      <t>2</t>
    </r>
    <r>
      <rPr>
        <sz val="9"/>
        <rFont val="Arial"/>
        <family val="2"/>
      </rPr>
      <t xml:space="preserve">
Standardní oxigenační kapacita Ocst - 3,2 kgO</t>
    </r>
    <r>
      <rPr>
        <vertAlign val="subscript"/>
        <sz val="9"/>
        <rFont val="Arial"/>
        <family val="2"/>
        <charset val="238"/>
      </rPr>
      <t>2</t>
    </r>
    <r>
      <rPr>
        <sz val="9"/>
        <rFont val="Arial"/>
        <family val="2"/>
      </rPr>
      <t>/d
Zatížení provzdušňovače Qvz,e - 4,67 m</t>
    </r>
    <r>
      <rPr>
        <vertAlign val="superscript"/>
        <sz val="9"/>
        <rFont val="Arial"/>
        <family val="2"/>
        <charset val="238"/>
      </rPr>
      <t>3</t>
    </r>
    <r>
      <rPr>
        <sz val="9"/>
        <rFont val="Arial"/>
        <family val="2"/>
      </rPr>
      <t>/h.ks
Plošná hustota provzdušňovačů - 0,99 ks/m</t>
    </r>
    <r>
      <rPr>
        <vertAlign val="superscript"/>
        <sz val="9"/>
        <rFont val="Arial"/>
        <family val="2"/>
        <charset val="238"/>
      </rPr>
      <t>2</t>
    </r>
    <r>
      <rPr>
        <sz val="9"/>
        <rFont val="Arial"/>
        <family val="2"/>
      </rPr>
      <t xml:space="preserve">
Procento využití kyslíku Ea - 10,23%
Ea specifické - 5,5 %/1m ponoru
Potřebné vypočtené množství vzduchu nitrifikace  - 112 m</t>
    </r>
    <r>
      <rPr>
        <vertAlign val="superscript"/>
        <sz val="9"/>
        <rFont val="Arial"/>
        <family val="2"/>
        <charset val="238"/>
      </rPr>
      <t>3</t>
    </r>
    <r>
      <rPr>
        <sz val="9"/>
        <rFont val="Arial"/>
        <family val="2"/>
      </rPr>
      <t>/h
Počet provzdušňovačů v nádržích - 24 ks
Objemová intenzita aerace lvx - 2,24 m</t>
    </r>
    <r>
      <rPr>
        <vertAlign val="superscript"/>
        <sz val="9"/>
        <rFont val="Arial"/>
        <family val="2"/>
        <charset val="238"/>
      </rPr>
      <t>3</t>
    </r>
    <r>
      <rPr>
        <sz val="9"/>
        <rFont val="Arial"/>
        <family val="2"/>
      </rPr>
      <t>/m</t>
    </r>
    <r>
      <rPr>
        <vertAlign val="superscript"/>
        <sz val="9"/>
        <rFont val="Arial"/>
        <family val="2"/>
        <charset val="238"/>
      </rPr>
      <t>3</t>
    </r>
    <r>
      <rPr>
        <sz val="9"/>
        <rFont val="Arial"/>
        <family val="2"/>
      </rPr>
      <t>.h
Rozmístění aeračních elemetů v nádržích - viz výkres
Včetně 3/4" uzávěrů k jednotlivým aeračním nosným trubkám, 8 ks</t>
    </r>
  </si>
  <si>
    <t>1.2.1</t>
  </si>
  <si>
    <t>1.2. Biologické čištění</t>
  </si>
  <si>
    <t>Popelnice na shrabky 120 l, pojízdná
materiál: plast</t>
  </si>
  <si>
    <t>1.1.2</t>
  </si>
  <si>
    <t xml:space="preserve">Ruční česle zachycující shrabky z odpadní vody a vyhrnující je přes horní hranu česlicové mříže do ocelového žlábku na horní hraně kanálu
B = 610mm; H = 760mm
Velikost průliny 15 mm 
Sklon 70°
Materiálové provedení: nerez 1.4301
Včetně  dodávkové dokumentace, zaškolení obsluhy, dopravy na místo, nerezového perforovaného odkapávacího žlabu a včetně veškerých kotevních a montážních prvků 
</t>
  </si>
  <si>
    <t>1.1.1</t>
  </si>
  <si>
    <t>1.1 Hrubé předčištění</t>
  </si>
  <si>
    <t>Šedě podbarvená pole vyplnit !</t>
  </si>
  <si>
    <t>PS-01 Technologie ČOV</t>
  </si>
  <si>
    <t>Kč (bez DPH)</t>
  </si>
  <si>
    <t>Kč</t>
  </si>
  <si>
    <t>Výrobce</t>
  </si>
  <si>
    <t>Celková cena</t>
  </si>
  <si>
    <t xml:space="preserve">Cena / MJ </t>
  </si>
  <si>
    <t>Popis položky</t>
  </si>
  <si>
    <t>Poz.</t>
  </si>
  <si>
    <t>Celkem bez DPH:</t>
  </si>
  <si>
    <t>Služby</t>
  </si>
  <si>
    <t>1.5.</t>
  </si>
  <si>
    <t>Instalační materiál</t>
  </si>
  <si>
    <t>1.4.</t>
  </si>
  <si>
    <t>Kalové hospodářství</t>
  </si>
  <si>
    <t>1.3.</t>
  </si>
  <si>
    <t>Biologické čištění</t>
  </si>
  <si>
    <t>1.2.</t>
  </si>
  <si>
    <t>1.1.</t>
  </si>
  <si>
    <t>P.Č.</t>
  </si>
  <si>
    <t xml:space="preserve">Zhotovitel: </t>
  </si>
  <si>
    <t>Město Rožmberk nad Vltavou 2, 382 18 Rožmberk nad Vltavou</t>
  </si>
  <si>
    <t>Objednatel:</t>
  </si>
  <si>
    <t>Jan Šustr</t>
  </si>
  <si>
    <t xml:space="preserve">Část: </t>
  </si>
  <si>
    <t>Zpracoval:</t>
  </si>
  <si>
    <t xml:space="preserve">Objekt: </t>
  </si>
  <si>
    <t xml:space="preserve">Stavba: </t>
  </si>
  <si>
    <t>Seznam strojů a zařízení - rekapitulace</t>
  </si>
  <si>
    <t>Posouzení souboru odtokového měřidla úředním měřičem</t>
  </si>
  <si>
    <t>5.14</t>
  </si>
  <si>
    <t>Odvoz a likvidace elektroodpadu</t>
  </si>
  <si>
    <t>5.13</t>
  </si>
  <si>
    <t>Vedlejší a ostatní náklady nutné pro realizaci díla</t>
  </si>
  <si>
    <t>5.12</t>
  </si>
  <si>
    <t>Dokumentace skutečného provedení</t>
  </si>
  <si>
    <t>5.11</t>
  </si>
  <si>
    <t>Výchozí revize elektroinstalace</t>
  </si>
  <si>
    <t>5.10</t>
  </si>
  <si>
    <t>5.9</t>
  </si>
  <si>
    <t>5.8</t>
  </si>
  <si>
    <t>Nastavení, odladění, zkušební provoz zařízení</t>
  </si>
  <si>
    <t>5.7</t>
  </si>
  <si>
    <t>Funkční zkoušky, uvedení do provozu</t>
  </si>
  <si>
    <t>5.6</t>
  </si>
  <si>
    <t>Nastavení a kalibrace přístrojů MaR</t>
  </si>
  <si>
    <t>5.5</t>
  </si>
  <si>
    <t xml:space="preserve">Úpravy SW na dispečinku provozovatele/nastavení SMS zpráv </t>
  </si>
  <si>
    <t>5.4</t>
  </si>
  <si>
    <t>Nastavení telemetrické stanice</t>
  </si>
  <si>
    <t>5.3</t>
  </si>
  <si>
    <t>Aplikační SW pro instalované PLC a datapanel</t>
  </si>
  <si>
    <t>5.2</t>
  </si>
  <si>
    <t>Zhotovení výrobní dokumentace</t>
  </si>
  <si>
    <t>5.1</t>
  </si>
  <si>
    <t>Jádrový průvrt podlahou/stropem/stěnou DN100 do mocnosti 0,3 m</t>
  </si>
  <si>
    <t>4.4</t>
  </si>
  <si>
    <t>Provizorní provoz stávající ČOV, provizorní napájení elektrozařízení nutných pro provoz ČOV včetně instalace případného provizorního rozvaděče (materiál, dodávky, montáž)</t>
  </si>
  <si>
    <t>4.3</t>
  </si>
  <si>
    <t>4.2</t>
  </si>
  <si>
    <t>Demontáže</t>
  </si>
  <si>
    <t>4.1</t>
  </si>
  <si>
    <t>cena Kč/pol.</t>
  </si>
  <si>
    <t>jedn. cena Kč</t>
  </si>
  <si>
    <t>počet mj</t>
  </si>
  <si>
    <t>mj</t>
  </si>
  <si>
    <t>Dodavatel</t>
  </si>
  <si>
    <t>Položka</t>
  </si>
  <si>
    <t>Součet Kč bez DPH</t>
  </si>
  <si>
    <t>Elektromontáže a služby</t>
  </si>
  <si>
    <t>Červená polyetylénová páska s bleskem šíře 220 mm</t>
  </si>
  <si>
    <t>3.36</t>
  </si>
  <si>
    <t>Dielektrický koberec před rozvaděče</t>
  </si>
  <si>
    <t>3.35</t>
  </si>
  <si>
    <t>Ostatní spojovací materiál, pomocný spojovací a jinde nespecifikovaný materiál</t>
  </si>
  <si>
    <t>3.34</t>
  </si>
  <si>
    <t xml:space="preserve">Pomocné nosné nerezové konstrukce, držáky </t>
  </si>
  <si>
    <t>3.33</t>
  </si>
  <si>
    <t>Ochranné nátěry zemních spojů</t>
  </si>
  <si>
    <t>3.32</t>
  </si>
  <si>
    <t>CEMVIN nehořlavá, izolační deska</t>
  </si>
  <si>
    <t>3.31</t>
  </si>
  <si>
    <t xml:space="preserve">Průmyslové  LED svítidlo 230 V AC / 36,1 W krytí IP66, šedá základna, difuzor: čirý polykarbonát, přisazená nebo závěsná montáž </t>
  </si>
  <si>
    <t>3.30</t>
  </si>
  <si>
    <t>Zemnící páska FeZn 30x4 mm, 1kg=1,05 m</t>
  </si>
  <si>
    <t>3.29</t>
  </si>
  <si>
    <t>Prázdná krabice pro průmyslové použití, IP66, vxšxh 110x110x66 mm</t>
  </si>
  <si>
    <t>3.28</t>
  </si>
  <si>
    <t>Rozbočovací skříň nástěnná, ocelová pro připojení napájecích a signalizačních kabelů pro dmychadla/čerpadla, vxšxh 300x200x150mm, krytí IP 66</t>
  </si>
  <si>
    <t>3.27</t>
  </si>
  <si>
    <t>Zásuvková skříň, zásuvky: 1x400 V/32 A/5 P, 1x400 V/16 A/5 P, 2x230 V/16 A/3 P, včetně jištění pro každou ze zásuvek, proudový chránič</t>
  </si>
  <si>
    <t>3.26</t>
  </si>
  <si>
    <t>Sdělovací stíněný kabel pro telekomunikační sítě, uložení do země, plášť PE, měděná jádra, počet čtyřek 1x4, do průměru 0,6</t>
  </si>
  <si>
    <t>3.25</t>
  </si>
  <si>
    <t>Silový kabel pevný s funkčností v případě požáru, do 2x2,5 mm2</t>
  </si>
  <si>
    <t>3.24</t>
  </si>
  <si>
    <t>Silový kabel stíněný 0,6/1kV, pro pevné uložení, izolace PVC, měděná jádra RE do 3x1,5/1,5 mm2</t>
  </si>
  <si>
    <t>3.23</t>
  </si>
  <si>
    <t>Ovládací kabel stíněný, pro vnitřní použití, pevné uložení, s měděnými jádry do 7x1 mm2</t>
  </si>
  <si>
    <t>3.22</t>
  </si>
  <si>
    <t>Ovládací kabel stíněný, pro vnitřní použití, pevné uložení, s měděnými jádry do 4x1 mm2</t>
  </si>
  <si>
    <t>3.21</t>
  </si>
  <si>
    <t>Ovládací kabel stíněný, pro vnitřní použití, pevné uložení, s měděnými jádry do 14x1 mm2</t>
  </si>
  <si>
    <t>3.20</t>
  </si>
  <si>
    <t>Propojovací jednožilový vodič, jádro měděné lanované, izolace z PVC, 450/750 V, do průřezu 6 mm2</t>
  </si>
  <si>
    <t>3.19</t>
  </si>
  <si>
    <t>Propojovací jednožilový vodič, jádro měděné lanované, izolace z PVC, 450/750 V, do průřezu 16 mm2</t>
  </si>
  <si>
    <t>3.18</t>
  </si>
  <si>
    <t>Silový kabel pro pevné uložení do 1kV, s měděnými jádry do 5x2,5 mm2</t>
  </si>
  <si>
    <t>3.17</t>
  </si>
  <si>
    <t>Silový kabel pro pevné uložení do 1kV, s měděnými jádry do 4x10 mm2</t>
  </si>
  <si>
    <t>3.16</t>
  </si>
  <si>
    <t>Silový kabel pro pevné uložení do 1kV, s měděnými jádry do 4x1,5 mm2</t>
  </si>
  <si>
    <t>3.15</t>
  </si>
  <si>
    <t>Silový kabel pro pevné uložení do 1kV, s měděnými jádry do 3x1,5 mm2</t>
  </si>
  <si>
    <t>3.14</t>
  </si>
  <si>
    <t>Hlavní nouzový vypínač, přisazená montáž, krytí IP 44</t>
  </si>
  <si>
    <t>3.13</t>
  </si>
  <si>
    <t>LED reflektor 230 V AC / 50 W, 4000K, krytí IP65, nástěnná montáž, barva: černá, pohybový senzor</t>
  </si>
  <si>
    <t>3.12</t>
  </si>
  <si>
    <t>Ohebná dvouplášťová korugovaná chránička 90/75, vč. protahovacího lanka</t>
  </si>
  <si>
    <t>3.11</t>
  </si>
  <si>
    <t>Ohebná dvouplášťová korugovaná chránička 75/61, vč. protahovacího lanka, červená</t>
  </si>
  <si>
    <t>3.10</t>
  </si>
  <si>
    <t>Elektroinstalační trubka plastová pevná/ohebná ø do 32 mm včetně příchytek, spojek a spojovacího materiálu</t>
  </si>
  <si>
    <t>3.9</t>
  </si>
  <si>
    <t>Ekvipotenciální svorkovnice s krytem</t>
  </si>
  <si>
    <t>3.8</t>
  </si>
  <si>
    <t>Nástěnné průmyslové zářivkové svítidlo nouzového osvětlení, 1x11 W, s vlastním akumulátorem a střídačem, 3h, plastové těleso svítidla, krytí IP65, včetně zdroje a samolepicí fólie s piktogramem označení nouzového východu</t>
  </si>
  <si>
    <t>3.7</t>
  </si>
  <si>
    <t>Jistič - In 25 A, charakteristika B, 3-pól, Icn 10 kA</t>
  </si>
  <si>
    <t>3.6</t>
  </si>
  <si>
    <t>Elektroměrový rozvaděč do 40 A, 400x600x220 mm, plastové provedení, vystrojení pro elektroměr a HDO</t>
  </si>
  <si>
    <t>3.5</t>
  </si>
  <si>
    <t>Drátěný kabelový žlab, hloubka/šířka do 54/50 mm, nerezový, včetně nosných a spojovacích prvků</t>
  </si>
  <si>
    <t>3.4</t>
  </si>
  <si>
    <t>Drátěný kabelový žlab, hloubka/šířka do 54/100 mm, nerezový, včetně nosných a spojovacích prvků</t>
  </si>
  <si>
    <t>3.3</t>
  </si>
  <si>
    <t>Drátěný kabelový žlab, hloubka/šířka do 105/200 mm, nerezový, včetně nosných a spojovacích prvků</t>
  </si>
  <si>
    <t>3.2</t>
  </si>
  <si>
    <t>Spínač jednopólový na povrch, řazení 1, IP 44, šedá</t>
  </si>
  <si>
    <t>3.1</t>
  </si>
  <si>
    <t>Kabely, kabelové trasy a elektromontážní materiál</t>
  </si>
  <si>
    <t>Ochranný válec pro hydrostatickou ponornou tlakovou sondu zhotovený z 50 cm dlouhé odpadní roury KG DN315 na třech nerez podpěrách délky 10 cm, včetně závěsného nerezového lana o průměru 3,5 mm a délce 6 m</t>
  </si>
  <si>
    <t>2.6</t>
  </si>
  <si>
    <t>Podpěra vedení na ploché střechy - betonová</t>
  </si>
  <si>
    <t>2.5</t>
  </si>
  <si>
    <t xml:space="preserve">Soubor měření průtoku v otevřeném žlabu - převodník pro vyhodnocení průtoku z ultrazvukového snímače hladiny, napájení 24 V DC, 1x analogový výstup 4-20 mA 1x relé, připojení sondy přes DCL nebo RS-485, včetně ultrazvukového snímače hladiny s rozsahem 0,15-1,2 m, nosné konstrukce snímače a uzamykací plastové skříně pro jednotku včetně nosné pozinkované konstrukce </t>
  </si>
  <si>
    <t>2.4</t>
  </si>
  <si>
    <r>
      <t xml:space="preserve">Soubor měření kyslíku - metoda měření na optickém principu </t>
    </r>
    <r>
      <rPr>
        <sz val="8"/>
        <rFont val="Arial"/>
        <family val="2"/>
        <charset val="238"/>
      </rPr>
      <t xml:space="preserve"> </t>
    </r>
    <r>
      <rPr>
        <sz val="8"/>
        <color indexed="8"/>
        <rFont val="Arial"/>
        <family val="2"/>
        <charset val="238"/>
      </rPr>
      <t>-  převodník pro vyhodnocení kyslíku a teploty z ponorné optické sondy, napájení 230 V AC, analogové výstupy 4-20 mA (kyslík+teplota), včetně optické ponorné sondy - součástí dodávky je nosná konstrukce převodníku a kloubová instalační armatura pro sondu</t>
    </r>
  </si>
  <si>
    <t>2.3</t>
  </si>
  <si>
    <t>Hydrostatická ponorná tlaková sonda k měření výšky hladiny s keramickou oddělovací membránou, rozsah 0÷6 m, přesnost 0,35 %, pasivní proudový výstup 4÷20 mA, napájení 24 V DC, kabel délky 10 m, držák na zavěšení</t>
  </si>
  <si>
    <t>2.2</t>
  </si>
  <si>
    <t xml:space="preserve">Měnič kmitočtu pro dmychadlo, jmenovitý výkon motoru: 3 kW,
jmenovité napájecí napětí: 3 x 380 - 480 VAC +/- 10%, krytí: IP 54 lakované karty, RFI filtr dle EN 61 800-3, EMC kategorie C2, grafický displej, 2x AI vstup, 4x Di vstup, 2x reléový výstup, vstup PTC, komunikace RS485 Modbus RTU, Ethernet - Modbus TCP </t>
  </si>
  <si>
    <t>2.1</t>
  </si>
  <si>
    <t>Dodávka polní instrumentace MaR</t>
  </si>
  <si>
    <t>Výroba a kompletace rozvaděče, kusová zkouška rozvaděče včetně výstupního protokolu a EU prohlášení o shodě</t>
  </si>
  <si>
    <t>1.17</t>
  </si>
  <si>
    <t xml:space="preserve">Nosný a ranžírovací materiál, pojistkové patrony, svorkovnice, kabelové průchodky, strojně tištěné štítky přístrojů a návlečky jednotlivých vodičů </t>
  </si>
  <si>
    <t>1.16</t>
  </si>
  <si>
    <t>Zálohovaný napájecí obvod 24 V DC pro napájení vyhodnocovací jednotky průtoku Parshallovým žlabem včetně obvodů pro vyhodnocení proteklého množství a aktuálního průtoku do řídicího systému ČOV</t>
  </si>
  <si>
    <t>1.15</t>
  </si>
  <si>
    <t>Zálohovaný napájecí obvod 24 V DC pro napájení vyhodnocovací jednotky měření koncentrace rozpuštěného kyslíku včetně obvodů pro vyhodnocení aktuální koncentrace kyslíku a teploty řídicím systémem</t>
  </si>
  <si>
    <t>1.14</t>
  </si>
  <si>
    <t>Napájecí analogový proudový obvod s rozsahem 4÷20 mA pro napájení pasivních analogových procesních měřidel s vyhodnocením signálu řidicím systémem.</t>
  </si>
  <si>
    <t>1.13</t>
  </si>
  <si>
    <t>Telemetrická stanice s dotykovým displejem, napájení 24 V DC a výbavou 4x DI vstup, 4x AI 4-20 mA vstup, 4x relé,  komunikace RS485 s protokolem MODBUS RTU, GSM/GPRS přenos včetně GSM antény bez SIM karty - SIM kartu dodá provozovatel objektu při realizaci díla</t>
  </si>
  <si>
    <t>1.12</t>
  </si>
  <si>
    <t xml:space="preserve">Řídicí systém - PLC - instalovaný v rozvaděči
- napájení 24 V DC,
- vlastní volně progrmovatelné CPU, paměť min 12 MB,
- vestavěné porty komunikace 3x Ethernet - (10/100BaseT) protokol Modbus/TCP (klient, server),
- port komunikace RS485 protokol Modbus RTU,
- 8x analogový proudový vstup 4-20 mA,
- 8x analogový proudový výstup 4-20 mA,
- 48x digitální vstup 24 V DC,
- 16x digitální výstup 24 V DC, 
- vstupy a výstupy osazeny včetně 20% rezervy, možnost rozšíření o minimálně 6 ks I/O modulů,
- 10 “ LCD TFT barevný display (16,7M barev), (16.7M barev), dotyková obrazovka, rozlišení obrazovky 1024 x 600, 3x sériový port, 1x Ethernet, 1x USB
- USB flash disk 8GB 
- včetně pomocných napájecích a datových propojů
  </t>
  </si>
  <si>
    <t>1.11</t>
  </si>
  <si>
    <t>Spínaný 1f vývod pro solenoidový ventil do 50 W včetně místní signalizace automatu, otevření a poruchy na MS a dálkové signalizace poruchy, otevření a automatu, ovládání z ŘS a z místní skříně</t>
  </si>
  <si>
    <t>1.10</t>
  </si>
  <si>
    <t>Spínaný 1f vývod pro čerpadlo plovoucích nečistot do 500 W, spínání svým vlastním plovákem</t>
  </si>
  <si>
    <t>1.9</t>
  </si>
  <si>
    <t>Spínaný 3f motorový vývod do 1 kW pro čerpadlo kalové vody včetně vyhodnocení teploty vinutí motoru, místní signalizace automatu, chodu a poruchy na vnitřních dveří rozvaděče, dálková signalizace automatu, chodu a poruchy, ovládání z ŘS a z vnitřních dveří rozvaděče.</t>
  </si>
  <si>
    <t>1.8</t>
  </si>
  <si>
    <t>Spínaný 3f motorový vývod do 1,5 kW pro čerpadlo vratného kalu včetně vyhodnocení teploty vinutí motoru, místní signalizace automatu, chodu a poruchy na vnitřních dveří rozvaděče, dálková signalizace automatu, chodu a poruchy, ovládání z ŘS a z vnitřních dveří rozvaděče.</t>
  </si>
  <si>
    <t>1.7</t>
  </si>
  <si>
    <t>Spínaný 3f motorový vývod do 1,5 kW pro dmychadlo včetně vyhodnocení teploty vinutí motoru, místní signalizace automatu, chodu a poruchy na vnitřních dveří rozvaděče, dálková signalizace automatu, chodu a poruchy, ovládání z ŘS a z vnitřních dveří rozvaděče.</t>
  </si>
  <si>
    <t>1.6</t>
  </si>
  <si>
    <t>Jištěný 3f vývod In 16 A pro připojení frekvenčního měniče dmychadla do 3 kW včetně vyhodnocení teploty vinutí motoru frekvenčním měničem, místní signalizace automatu, chodu a poruchy na vnitřních dveří rozvaděče, dálková signalizace automatu, chodu a poruchy, ovládání z ŘS a z vnitřních dveří rozvaděče včetně regulace otáček. (FM samostatná položka)</t>
  </si>
  <si>
    <t>1.5</t>
  </si>
  <si>
    <t>Napájecí 1f vývod osazený prodovým chráničem s reziduálním proudem 30 mA</t>
  </si>
  <si>
    <t>1.4</t>
  </si>
  <si>
    <t>Jištěný 3f vývod In 20 A pro napájení zásuvkové rozvodnice</t>
  </si>
  <si>
    <t>1.3</t>
  </si>
  <si>
    <t>Vlastní výbava rozvaděče - hlavní vypínač 3x 32A , jistící prvky min Icn 10 kA, nouzové STOP tlačítko,
- jištěný zálohovaný napájecí obvod se zdrojem 24 V DC / 250 W pro ovládací napětí,
- hlídání napětí 3x 400 V a 24 V DC včetně místní a dálkové signalizace,
- optická signalizace sdružené poruchy, kvitace poruchy,</t>
  </si>
  <si>
    <t>1.2</t>
  </si>
  <si>
    <t>Nástěnný, polyesterový rozvaděč vxšvh 1000x1250x420 mm, krytí IP 65, včetně montážního panelu, vnitřních dveřích, závěsných ok, zámku s klíčem, osvětlení, servisní zásuvky, temperace a kompletního příslušenství</t>
  </si>
  <si>
    <t>1.1</t>
  </si>
  <si>
    <t>Dodávka rozvaděče RM1</t>
  </si>
  <si>
    <t>Dodávky</t>
  </si>
  <si>
    <r>
      <rPr>
        <b/>
        <sz val="8"/>
        <rFont val="Arial"/>
        <family val="2"/>
        <charset val="238"/>
      </rPr>
      <t>POZN. - NENÍ PŘEDMĚTEM PROJEKTU ANI TÉTO SPECIFIKACE</t>
    </r>
    <r>
      <rPr>
        <sz val="8"/>
        <rFont val="Arial"/>
        <family val="2"/>
        <charset val="238"/>
      </rPr>
      <t xml:space="preserve">
- zhotovitel stavební části provede veškeré výkopové práce spojené s pokládkou veškerých zemních kabelů včetně NN přípojek, provede pískové lože 10 cm pod a nad kabely, zásypy kabelů, záhozy a úpravy terénu, vytýčení inženýrských sítí a geodetické zaměření skutečného stavu - součástí dodávky elektro je založení zemnících pásků, chrániček, kabelů a výstražných fólií do stavbou připravených výkopů a dohled na zásypy kabelů,
- provozovatel ČOV zajistí SIM karty do telemetrické stanice.</t>
    </r>
  </si>
  <si>
    <t>Technická specifikace - rekapitulace</t>
  </si>
  <si>
    <t>Dne:</t>
  </si>
  <si>
    <t>Vypracoval:</t>
  </si>
  <si>
    <t>Zhotovitel:</t>
  </si>
  <si>
    <t>Intenzifikace ČOV Přízeř, Rožmberk nad Vltavou
PS-02 Elektroinstalace a MaR ČOV</t>
  </si>
  <si>
    <t>Název stavby / díla: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</si>
</sst>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č&quot;_-;\-* #,##0.00\ &quot;Kč&quot;_-;_-* &quot;-&quot;??\ &quot;Kč&quot;_-;_-@_-"/>
    <numFmt numFmtId="164" formatCode="#,##0.00%"/>
    <numFmt numFmtId="165" formatCode="dd\.mm\.yyyy"/>
    <numFmt numFmtId="166" formatCode="#,##0.00000"/>
    <numFmt numFmtId="167" formatCode="#,##0.000"/>
    <numFmt numFmtId="168" formatCode="#,##0\ &quot;Kč&quot;"/>
    <numFmt numFmtId="169" formatCode="#,##0\ _K_č"/>
    <numFmt numFmtId="170" formatCode="#,##0.00\ &quot;Kč&quot;"/>
    <numFmt numFmtId="171" formatCode="#"/>
  </numFmts>
  <fonts count="98">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10"/>
      <name val="Arial CE"/>
      <charset val="238"/>
    </font>
    <font>
      <sz val="10"/>
      <name val="Arial"/>
      <family val="2"/>
    </font>
    <font>
      <sz val="10"/>
      <name val="Arial"/>
      <family val="2"/>
      <charset val="238"/>
    </font>
    <font>
      <sz val="10"/>
      <name val="Arial"/>
      <family val="3"/>
      <charset val="238"/>
    </font>
    <font>
      <sz val="11"/>
      <name val="Times New Roman"/>
      <family val="1"/>
      <charset val="238"/>
    </font>
    <font>
      <b/>
      <sz val="10"/>
      <name val="Arial"/>
      <family val="2"/>
    </font>
    <font>
      <u/>
      <sz val="10"/>
      <name val="Arial"/>
      <family val="2"/>
      <charset val="238"/>
    </font>
    <font>
      <sz val="10"/>
      <color rgb="FFFF0000"/>
      <name val="Arial"/>
      <family val="2"/>
      <charset val="238"/>
    </font>
    <font>
      <sz val="9"/>
      <name val="Arial"/>
      <family val="2"/>
      <charset val="238"/>
    </font>
    <font>
      <sz val="9"/>
      <name val="Arial"/>
      <family val="2"/>
    </font>
    <font>
      <sz val="9"/>
      <name val="Arial CE"/>
      <charset val="238"/>
    </font>
    <font>
      <u/>
      <sz val="9"/>
      <name val="Arial CE"/>
      <charset val="238"/>
    </font>
    <font>
      <u/>
      <sz val="9"/>
      <name val="Arial"/>
      <family val="2"/>
    </font>
    <font>
      <vertAlign val="superscript"/>
      <sz val="9"/>
      <name val="Arial CE"/>
      <charset val="238"/>
    </font>
    <font>
      <sz val="8"/>
      <name val="Trebuchet MS"/>
      <family val="2"/>
      <charset val="238"/>
    </font>
    <font>
      <sz val="9"/>
      <color rgb="FFFF0000"/>
      <name val="Arial"/>
      <family val="2"/>
      <charset val="238"/>
    </font>
    <font>
      <sz val="9"/>
      <color indexed="10"/>
      <name val="Arial"/>
      <family val="2"/>
    </font>
    <font>
      <sz val="8"/>
      <name val="Arial"/>
      <family val="2"/>
      <charset val="238"/>
    </font>
    <font>
      <vertAlign val="superscript"/>
      <sz val="9"/>
      <name val="Arial"/>
      <family val="2"/>
      <charset val="238"/>
    </font>
    <font>
      <vertAlign val="superscript"/>
      <sz val="9"/>
      <name val="Arial"/>
      <family val="2"/>
    </font>
    <font>
      <vertAlign val="subscript"/>
      <sz val="9"/>
      <name val="Arial"/>
      <family val="2"/>
      <charset val="238"/>
    </font>
    <font>
      <b/>
      <sz val="9"/>
      <name val="Arial"/>
      <family val="2"/>
    </font>
    <font>
      <b/>
      <sz val="12"/>
      <name val="Arial CE"/>
      <charset val="238"/>
    </font>
    <font>
      <sz val="12"/>
      <name val="Arial CE"/>
      <charset val="238"/>
    </font>
    <font>
      <sz val="8"/>
      <name val="Arial CE"/>
      <family val="2"/>
      <charset val="238"/>
    </font>
    <font>
      <b/>
      <sz val="8"/>
      <name val="Arial CE"/>
      <family val="2"/>
      <charset val="238"/>
    </font>
    <font>
      <sz val="14"/>
      <name val="Arial CE"/>
      <family val="2"/>
      <charset val="238"/>
    </font>
    <font>
      <b/>
      <sz val="14"/>
      <name val="Arial CE"/>
      <family val="2"/>
      <charset val="238"/>
    </font>
    <font>
      <sz val="8"/>
      <color indexed="8"/>
      <name val="Arial"/>
      <family val="2"/>
      <charset val="238"/>
    </font>
    <font>
      <sz val="8"/>
      <name val="Arial"/>
      <family val="2"/>
    </font>
    <font>
      <sz val="8"/>
      <color theme="1"/>
      <name val="Arial"/>
      <family val="2"/>
      <charset val="238"/>
    </font>
    <font>
      <b/>
      <sz val="8"/>
      <name val="Arial"/>
      <family val="2"/>
      <charset val="238"/>
    </font>
    <font>
      <b/>
      <sz val="8"/>
      <color indexed="8"/>
      <name val="Arial"/>
      <family val="2"/>
      <charset val="238"/>
    </font>
    <font>
      <b/>
      <sz val="9"/>
      <color indexed="8"/>
      <name val="Arial"/>
      <family val="2"/>
      <charset val="238"/>
    </font>
    <font>
      <b/>
      <sz val="11"/>
      <name val="Arial"/>
      <family val="2"/>
      <charset val="238"/>
    </font>
    <font>
      <b/>
      <sz val="12"/>
      <name val="Arial"/>
      <family val="2"/>
      <charset val="238"/>
    </font>
    <font>
      <sz val="8"/>
      <color indexed="63"/>
      <name val="Arial"/>
      <family val="2"/>
      <charset val="238"/>
    </font>
    <font>
      <b/>
      <sz val="9"/>
      <name val="Arial"/>
      <family val="2"/>
      <charset val="238"/>
    </font>
    <font>
      <sz val="9"/>
      <color indexed="8"/>
      <name val="Arial"/>
      <family val="2"/>
      <charset val="238"/>
    </font>
    <font>
      <sz val="11"/>
      <color indexed="8"/>
      <name val="Calibri"/>
      <family val="2"/>
      <charset val="238"/>
    </font>
    <font>
      <sz val="10"/>
      <color indexed="8"/>
      <name val="Arial"/>
      <family val="2"/>
      <charset val="238"/>
    </font>
    <font>
      <b/>
      <sz val="12"/>
      <color indexed="8"/>
      <name val="Arial"/>
      <family val="2"/>
      <charset val="238"/>
    </font>
    <font>
      <sz val="12"/>
      <color indexed="8"/>
      <name val="Arial"/>
      <family val="2"/>
      <charset val="238"/>
    </font>
  </fonts>
  <fills count="10">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
      <patternFill patternType="solid">
        <fgColor theme="4" tint="0.79998168889431442"/>
        <bgColor indexed="64"/>
      </patternFill>
    </fill>
  </fills>
  <borders count="6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53" fillId="0" borderId="0" applyNumberFormat="0" applyFill="0" applyBorder="0" applyAlignment="0" applyProtection="0"/>
    <xf numFmtId="0" fontId="55" fillId="0" borderId="1"/>
    <xf numFmtId="0" fontId="69" fillId="0" borderId="1" applyAlignment="0">
      <alignment vertical="top" wrapText="1"/>
      <protection locked="0"/>
    </xf>
    <xf numFmtId="0" fontId="55" fillId="0" borderId="1"/>
    <xf numFmtId="0" fontId="55" fillId="0" borderId="1"/>
    <xf numFmtId="0" fontId="57" fillId="0" borderId="1"/>
    <xf numFmtId="0" fontId="57" fillId="0" borderId="1"/>
    <xf numFmtId="0" fontId="1" fillId="0" borderId="1"/>
    <xf numFmtId="44" fontId="94" fillId="0" borderId="1" applyFont="0" applyFill="0" applyBorder="0" applyAlignment="0" applyProtection="0"/>
  </cellStyleXfs>
  <cellXfs count="628">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0" fillId="0" borderId="0" xfId="0"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2" fillId="0" borderId="0" xfId="0" applyFont="1" applyAlignment="1">
      <alignment horizontal="left" vertical="center"/>
    </xf>
    <xf numFmtId="0" fontId="3" fillId="2" borderId="0" xfId="0" applyFont="1" applyFill="1" applyAlignment="1" applyProtection="1">
      <alignment horizontal="left" vertical="center"/>
      <protection locked="0"/>
    </xf>
    <xf numFmtId="0" fontId="3" fillId="0" borderId="0" xfId="0" applyFont="1" applyAlignment="1">
      <alignment horizontal="left" vertical="top"/>
    </xf>
    <xf numFmtId="49" fontId="3" fillId="2" borderId="0" xfId="0" applyNumberFormat="1" applyFont="1" applyFill="1" applyAlignment="1" applyProtection="1">
      <alignment horizontal="left" vertical="center"/>
      <protection locked="0"/>
    </xf>
    <xf numFmtId="0" fontId="3"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9" fillId="0" borderId="6" xfId="0" applyFont="1" applyBorder="1" applyAlignment="1">
      <alignment horizontal="left" vertical="center"/>
    </xf>
    <xf numFmtId="0" fontId="0" fillId="0" borderId="6" xfId="0" applyBorder="1" applyAlignment="1">
      <alignment vertical="center"/>
    </xf>
    <xf numFmtId="0" fontId="2" fillId="0" borderId="0" xfId="0" applyFont="1" applyAlignment="1">
      <alignment horizontal="right" vertical="center"/>
    </xf>
    <xf numFmtId="0" fontId="2" fillId="0" borderId="4" xfId="0" applyFont="1" applyBorder="1" applyAlignment="1">
      <alignment vertical="center"/>
    </xf>
    <xf numFmtId="0" fontId="0" fillId="3" borderId="0" xfId="0" applyFill="1" applyAlignment="1">
      <alignment vertical="center"/>
    </xf>
    <xf numFmtId="0" fontId="5" fillId="3" borderId="7" xfId="0" applyFont="1" applyFill="1" applyBorder="1" applyAlignment="1">
      <alignment horizontal="left" vertical="center"/>
    </xf>
    <xf numFmtId="0" fontId="0" fillId="3" borderId="8" xfId="0" applyFill="1" applyBorder="1" applyAlignment="1">
      <alignment vertical="center"/>
    </xf>
    <xf numFmtId="0" fontId="5"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left" vertical="center"/>
    </xf>
    <xf numFmtId="0" fontId="19" fillId="0" borderId="0" xfId="0" applyFont="1" applyAlignment="1">
      <alignment vertical="center"/>
    </xf>
    <xf numFmtId="165" fontId="3"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3" fillId="4" borderId="9" xfId="0" applyFont="1" applyFill="1" applyBorder="1" applyAlignment="1">
      <alignment horizontal="center"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0" fillId="0" borderId="12" xfId="0" applyBorder="1" applyAlignment="1">
      <alignment vertical="center"/>
    </xf>
    <xf numFmtId="0" fontId="5" fillId="0" borderId="4"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5" fillId="0" borderId="0" xfId="0" applyFont="1" applyAlignment="1">
      <alignment horizontal="center" vertical="center"/>
    </xf>
    <xf numFmtId="4" fontId="21" fillId="0" borderId="15"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6" xfId="0" applyNumberFormat="1" applyFont="1" applyBorder="1" applyAlignment="1">
      <alignment vertical="center"/>
    </xf>
    <xf numFmtId="0" fontId="5"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6" fillId="0" borderId="4"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4" fillId="0" borderId="0" xfId="0" applyFont="1" applyAlignment="1">
      <alignment horizontal="center" vertical="center"/>
    </xf>
    <xf numFmtId="4" fontId="30" fillId="0" borderId="15"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6" xfId="0" applyNumberFormat="1" applyFont="1" applyBorder="1" applyAlignment="1">
      <alignment vertical="center"/>
    </xf>
    <xf numFmtId="0" fontId="6" fillId="0" borderId="0" xfId="0" applyFont="1" applyAlignment="1">
      <alignment horizontal="left" vertical="center"/>
    </xf>
    <xf numFmtId="4" fontId="30" fillId="0" borderId="20" xfId="0" applyNumberFormat="1" applyFont="1" applyBorder="1" applyAlignment="1">
      <alignment vertical="center"/>
    </xf>
    <xf numFmtId="4" fontId="30" fillId="0" borderId="21" xfId="0" applyNumberFormat="1" applyFont="1" applyBorder="1" applyAlignment="1">
      <alignment vertical="center"/>
    </xf>
    <xf numFmtId="166" fontId="30" fillId="0" borderId="21" xfId="0" applyNumberFormat="1" applyFont="1" applyBorder="1" applyAlignment="1">
      <alignment vertical="center"/>
    </xf>
    <xf numFmtId="4" fontId="30" fillId="0" borderId="22" xfId="0" applyNumberFormat="1" applyFont="1" applyBorder="1" applyAlignment="1">
      <alignment vertical="center"/>
    </xf>
    <xf numFmtId="0" fontId="31" fillId="0" borderId="0" xfId="0" applyFont="1" applyAlignment="1">
      <alignment horizontal="left" vertical="center"/>
    </xf>
    <xf numFmtId="0" fontId="0" fillId="0" borderId="4" xfId="0" applyBorder="1" applyAlignment="1">
      <alignment vertical="center" wrapText="1"/>
    </xf>
    <xf numFmtId="0" fontId="19"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horizontal="right" vertical="center"/>
    </xf>
    <xf numFmtId="0" fontId="0" fillId="4" borderId="0" xfId="0" applyFill="1" applyAlignment="1">
      <alignment vertical="center"/>
    </xf>
    <xf numFmtId="0" fontId="5" fillId="4" borderId="7" xfId="0" applyFont="1" applyFill="1" applyBorder="1" applyAlignment="1">
      <alignment horizontal="lef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ill="1" applyBorder="1" applyAlignment="1">
      <alignmen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2" fillId="0" borderId="0" xfId="0" applyFont="1" applyAlignment="1">
      <alignment horizontal="lef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8" fillId="0" borderId="4" xfId="0" applyFont="1" applyBorder="1" applyAlignment="1">
      <alignment vertical="center"/>
    </xf>
    <xf numFmtId="0" fontId="8" fillId="0" borderId="21" xfId="0" applyFont="1" applyBorder="1" applyAlignment="1">
      <alignment horizontal="left" vertical="center"/>
    </xf>
    <xf numFmtId="0" fontId="8" fillId="0" borderId="21" xfId="0" applyFont="1" applyBorder="1" applyAlignment="1">
      <alignment vertical="center"/>
    </xf>
    <xf numFmtId="4" fontId="8" fillId="0" borderId="21" xfId="0" applyNumberFormat="1" applyFont="1" applyBorder="1" applyAlignment="1">
      <alignment vertical="center"/>
    </xf>
    <xf numFmtId="0" fontId="0" fillId="0" borderId="4" xfId="0"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4" fontId="25" fillId="0" borderId="0" xfId="0" applyNumberFormat="1" applyFont="1"/>
    <xf numFmtId="166" fontId="33" fillId="0" borderId="13" xfId="0" applyNumberFormat="1" applyFont="1" applyBorder="1"/>
    <xf numFmtId="166" fontId="33" fillId="0" borderId="14" xfId="0" applyNumberFormat="1" applyFont="1" applyBorder="1"/>
    <xf numFmtId="4" fontId="34" fillId="0" borderId="0" xfId="0" applyNumberFormat="1" applyFont="1" applyAlignment="1">
      <alignment vertical="center"/>
    </xf>
    <xf numFmtId="0" fontId="9" fillId="0" borderId="4" xfId="0" applyFont="1" applyBorder="1"/>
    <xf numFmtId="0" fontId="9" fillId="0" borderId="0" xfId="0" applyFont="1" applyAlignment="1">
      <alignment horizontal="left"/>
    </xf>
    <xf numFmtId="0" fontId="7" fillId="0" borderId="0" xfId="0" applyFont="1" applyAlignment="1">
      <alignment horizontal="left"/>
    </xf>
    <xf numFmtId="0" fontId="9" fillId="0" borderId="0" xfId="0" applyFont="1" applyProtection="1">
      <protection locked="0"/>
    </xf>
    <xf numFmtId="4" fontId="7" fillId="0" borderId="0" xfId="0" applyNumberFormat="1" applyFont="1"/>
    <xf numFmtId="0" fontId="9" fillId="0" borderId="15" xfId="0" applyFont="1" applyBorder="1"/>
    <xf numFmtId="166" fontId="9" fillId="0" borderId="0" xfId="0" applyNumberFormat="1" applyFont="1"/>
    <xf numFmtId="166" fontId="9" fillId="0" borderId="16"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xf numFmtId="0" fontId="23" fillId="0" borderId="23" xfId="0" applyFont="1" applyBorder="1" applyAlignment="1">
      <alignment horizontal="center" vertical="center"/>
    </xf>
    <xf numFmtId="49" fontId="23" fillId="0" borderId="23" xfId="0" applyNumberFormat="1" applyFont="1" applyBorder="1" applyAlignment="1">
      <alignment horizontal="left" vertical="center" wrapText="1"/>
    </xf>
    <xf numFmtId="0" fontId="23" fillId="0" borderId="23" xfId="0" applyFont="1" applyBorder="1" applyAlignment="1">
      <alignment horizontal="left" vertical="center" wrapText="1"/>
    </xf>
    <xf numFmtId="0" fontId="23" fillId="0" borderId="23" xfId="0" applyFont="1" applyBorder="1" applyAlignment="1">
      <alignment horizontal="center" vertical="center" wrapText="1"/>
    </xf>
    <xf numFmtId="167" fontId="23" fillId="0" borderId="23" xfId="0" applyNumberFormat="1" applyFont="1" applyBorder="1" applyAlignment="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lignment vertical="center"/>
    </xf>
    <xf numFmtId="0" fontId="24" fillId="2" borderId="15"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6"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0" applyFont="1" applyAlignment="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37" fillId="0" borderId="0" xfId="0" applyFont="1" applyAlignment="1">
      <alignment horizontal="left" vertical="center"/>
    </xf>
    <xf numFmtId="0" fontId="38" fillId="0" borderId="0" xfId="1" applyFont="1" applyAlignment="1" applyProtection="1">
      <alignment vertical="center" wrapText="1"/>
    </xf>
    <xf numFmtId="0" fontId="39" fillId="0" borderId="23" xfId="0" applyFont="1" applyBorder="1" applyAlignment="1">
      <alignment horizontal="center" vertical="center"/>
    </xf>
    <xf numFmtId="49" fontId="39" fillId="0" borderId="23" xfId="0" applyNumberFormat="1"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center" vertical="center" wrapText="1"/>
    </xf>
    <xf numFmtId="167" fontId="39" fillId="0" borderId="23" xfId="0" applyNumberFormat="1" applyFont="1" applyBorder="1" applyAlignment="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Alignment="1">
      <alignment horizontal="center"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13" fillId="0" borderId="4" xfId="0" applyFont="1" applyBorder="1" applyAlignme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167" fontId="13" fillId="0" borderId="0" xfId="0" applyNumberFormat="1" applyFont="1" applyAlignment="1">
      <alignment vertical="center"/>
    </xf>
    <xf numFmtId="0" fontId="13" fillId="0" borderId="0" xfId="0" applyFont="1" applyAlignment="1" applyProtection="1">
      <alignment vertical="center"/>
      <protection locked="0"/>
    </xf>
    <xf numFmtId="0" fontId="13" fillId="0" borderId="15" xfId="0" applyFont="1" applyBorder="1" applyAlignment="1">
      <alignment vertical="center"/>
    </xf>
    <xf numFmtId="0" fontId="13" fillId="0" borderId="16" xfId="0" applyFont="1" applyBorder="1" applyAlignment="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lignment horizontal="center" vertical="center"/>
    </xf>
    <xf numFmtId="166" fontId="24" fillId="0" borderId="21" xfId="0" applyNumberFormat="1" applyFont="1" applyBorder="1" applyAlignment="1">
      <alignment vertical="center"/>
    </xf>
    <xf numFmtId="166" fontId="24" fillId="0" borderId="22" xfId="0" applyNumberFormat="1" applyFont="1" applyBorder="1" applyAlignment="1">
      <alignment vertical="center"/>
    </xf>
    <xf numFmtId="0" fontId="5"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lignment horizontal="left" vertical="center"/>
    </xf>
    <xf numFmtId="0" fontId="52" fillId="0" borderId="1" xfId="0" applyFont="1" applyBorder="1" applyAlignment="1">
      <alignment vertical="top"/>
    </xf>
    <xf numFmtId="0" fontId="52" fillId="0" borderId="1" xfId="0" applyFont="1" applyBorder="1" applyAlignment="1">
      <alignment horizontal="left" vertical="center"/>
    </xf>
    <xf numFmtId="0" fontId="52" fillId="0" borderId="1" xfId="0" applyFont="1" applyBorder="1" applyAlignment="1">
      <alignment horizontal="center" vertical="center"/>
    </xf>
    <xf numFmtId="49" fontId="52" fillId="0" borderId="1" xfId="0" applyNumberFormat="1" applyFont="1" applyBorder="1" applyAlignment="1">
      <alignment horizontal="left" vertical="center"/>
    </xf>
    <xf numFmtId="0" fontId="51" fillId="0" borderId="28" xfId="0"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23" fillId="4" borderId="7" xfId="0" applyFont="1" applyFill="1" applyBorder="1" applyAlignment="1">
      <alignment horizontal="center" vertical="center"/>
    </xf>
    <xf numFmtId="0" fontId="23" fillId="4" borderId="8" xfId="0" applyFont="1" applyFill="1" applyBorder="1" applyAlignment="1">
      <alignment horizontal="left" vertical="center"/>
    </xf>
    <xf numFmtId="0" fontId="28" fillId="0" borderId="0" xfId="0" applyFont="1" applyAlignment="1">
      <alignment horizontal="left" vertical="center" wrapText="1"/>
    </xf>
    <xf numFmtId="0" fontId="23" fillId="4" borderId="8"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4" fontId="25" fillId="0" borderId="0" xfId="0" applyNumberFormat="1" applyFont="1" applyAlignment="1">
      <alignment horizontal="right" vertical="center"/>
    </xf>
    <xf numFmtId="0" fontId="18" fillId="0" borderId="0" xfId="0" applyFont="1" applyAlignment="1">
      <alignment horizontal="left" vertical="top" wrapText="1"/>
    </xf>
    <xf numFmtId="0" fontId="18" fillId="0" borderId="0" xfId="0" applyFont="1" applyAlignment="1">
      <alignment horizontal="left" vertical="center"/>
    </xf>
    <xf numFmtId="0" fontId="20" fillId="0" borderId="0" xfId="0" applyFont="1" applyAlignment="1">
      <alignment horizontal="left" vertical="center"/>
    </xf>
    <xf numFmtId="0" fontId="3" fillId="0" borderId="0" xfId="0" applyFont="1" applyAlignment="1">
      <alignment horizontal="left" vertical="center"/>
    </xf>
    <xf numFmtId="0" fontId="0" fillId="0" borderId="0" xfId="0"/>
    <xf numFmtId="0" fontId="4" fillId="0" borderId="0" xfId="0" applyFont="1" applyAlignment="1">
      <alignment horizontal="left" vertical="top" wrapText="1"/>
    </xf>
    <xf numFmtId="49" fontId="3" fillId="2" borderId="0" xfId="0" applyNumberFormat="1" applyFont="1" applyFill="1" applyAlignment="1" applyProtection="1">
      <alignment horizontal="left" vertical="center"/>
      <protection locked="0"/>
    </xf>
    <xf numFmtId="49" fontId="3" fillId="0" borderId="0" xfId="0" applyNumberFormat="1" applyFont="1" applyAlignment="1">
      <alignment horizontal="left" vertical="center"/>
    </xf>
    <xf numFmtId="0" fontId="3" fillId="0" borderId="0" xfId="0" applyFont="1" applyAlignment="1">
      <alignment horizontal="left" vertical="center" wrapText="1"/>
    </xf>
    <xf numFmtId="4" fontId="19" fillId="0" borderId="6" xfId="0" applyNumberFormat="1" applyFont="1" applyBorder="1" applyAlignment="1">
      <alignment vertical="center"/>
    </xf>
    <xf numFmtId="0" fontId="0" fillId="0" borderId="6" xfId="0" applyBorder="1" applyAlignment="1">
      <alignment vertical="center"/>
    </xf>
    <xf numFmtId="0" fontId="2" fillId="0" borderId="0" xfId="0" applyFont="1" applyAlignment="1">
      <alignment horizontal="right" vertical="center"/>
    </xf>
    <xf numFmtId="4" fontId="20" fillId="0" borderId="0" xfId="0" applyNumberFormat="1" applyFont="1" applyAlignment="1">
      <alignment vertical="center"/>
    </xf>
    <xf numFmtId="0" fontId="2" fillId="0" borderId="0" xfId="0" applyFont="1" applyAlignment="1">
      <alignment vertical="center"/>
    </xf>
    <xf numFmtId="164" fontId="2" fillId="0" borderId="0" xfId="0" applyNumberFormat="1" applyFont="1" applyAlignment="1">
      <alignment horizontal="left" vertical="center"/>
    </xf>
    <xf numFmtId="4" fontId="5"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5" fillId="3" borderId="8" xfId="0" applyFont="1" applyFill="1" applyBorder="1" applyAlignment="1">
      <alignment horizontal="left" vertical="center"/>
    </xf>
    <xf numFmtId="4" fontId="29" fillId="0" borderId="0" xfId="0" applyNumberFormat="1" applyFont="1" applyAlignment="1">
      <alignment vertical="center"/>
    </xf>
    <xf numFmtId="0" fontId="29" fillId="0" borderId="0" xfId="0" applyFont="1" applyAlignment="1">
      <alignment vertical="center"/>
    </xf>
    <xf numFmtId="0" fontId="23" fillId="4" borderId="8" xfId="0" applyFont="1" applyFill="1" applyBorder="1" applyAlignment="1">
      <alignment horizontal="right" vertical="center"/>
    </xf>
    <xf numFmtId="165"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22" fillId="0" borderId="15" xfId="0" applyFont="1" applyBorder="1" applyAlignment="1">
      <alignment horizontal="left" vertical="center"/>
    </xf>
    <xf numFmtId="0" fontId="22" fillId="0" borderId="0" xfId="0" applyFont="1" applyAlignment="1">
      <alignment horizontal="left" vertical="center"/>
    </xf>
    <xf numFmtId="4" fontId="25"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vertical="center"/>
    </xf>
    <xf numFmtId="0" fontId="3" fillId="2" borderId="0" xfId="0" applyFont="1" applyFill="1" applyAlignment="1" applyProtection="1">
      <alignment horizontal="left" vertical="center"/>
      <protection locked="0"/>
    </xf>
    <xf numFmtId="0" fontId="45" fillId="0" borderId="1" xfId="0" applyFont="1" applyBorder="1" applyAlignment="1">
      <alignment horizontal="left" vertical="center" wrapText="1"/>
    </xf>
    <xf numFmtId="0" fontId="44" fillId="0" borderId="29" xfId="0" applyFont="1" applyBorder="1" applyAlignment="1">
      <alignment horizontal="left" wrapText="1"/>
    </xf>
    <xf numFmtId="0" fontId="43" fillId="0" borderId="1" xfId="0" applyFont="1" applyBorder="1" applyAlignment="1">
      <alignment horizontal="center" vertical="center" wrapText="1"/>
    </xf>
    <xf numFmtId="49" fontId="45" fillId="0" borderId="1" xfId="0" applyNumberFormat="1" applyFont="1" applyBorder="1" applyAlignment="1">
      <alignment horizontal="left" vertical="center" wrapText="1"/>
    </xf>
    <xf numFmtId="0" fontId="43" fillId="0" borderId="1" xfId="0" applyFont="1" applyBorder="1" applyAlignment="1">
      <alignment horizontal="center" vertical="center"/>
    </xf>
    <xf numFmtId="0" fontId="44" fillId="0" borderId="29" xfId="0" applyFont="1" applyBorder="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left" vertical="top"/>
    </xf>
    <xf numFmtId="0" fontId="56" fillId="0" borderId="1" xfId="2" applyFont="1" applyAlignment="1">
      <alignment vertical="top" wrapText="1"/>
    </xf>
    <xf numFmtId="168" fontId="56" fillId="0" borderId="1" xfId="2" applyNumberFormat="1" applyFont="1" applyAlignment="1">
      <alignment horizontal="center" vertical="top" wrapText="1"/>
    </xf>
    <xf numFmtId="0" fontId="56" fillId="0" borderId="1" xfId="2" applyFont="1" applyAlignment="1">
      <alignment horizontal="center" vertical="top" wrapText="1"/>
    </xf>
    <xf numFmtId="0" fontId="56" fillId="0" borderId="1" xfId="2" applyFont="1" applyAlignment="1">
      <alignment horizontal="left" vertical="top" wrapText="1"/>
    </xf>
    <xf numFmtId="49" fontId="56" fillId="0" borderId="1" xfId="2" applyNumberFormat="1" applyFont="1" applyAlignment="1">
      <alignment horizontal="left" vertical="top" wrapText="1"/>
    </xf>
    <xf numFmtId="49" fontId="56" fillId="0" borderId="1" xfId="2" applyNumberFormat="1" applyFont="1" applyAlignment="1">
      <alignment horizontal="left" vertical="top"/>
    </xf>
    <xf numFmtId="0" fontId="57" fillId="0" borderId="1" xfId="2" applyFont="1" applyAlignment="1">
      <alignment horizontal="center" vertical="top" wrapText="1"/>
    </xf>
    <xf numFmtId="0" fontId="55" fillId="0" borderId="1" xfId="2" applyAlignment="1">
      <alignment horizontal="center"/>
    </xf>
    <xf numFmtId="0" fontId="56" fillId="0" borderId="1" xfId="2" applyFont="1" applyAlignment="1">
      <alignment horizontal="center" vertical="top"/>
    </xf>
    <xf numFmtId="0" fontId="57" fillId="0" borderId="1" xfId="2" applyFont="1" applyAlignment="1">
      <alignment horizontal="left" vertical="top" wrapText="1"/>
    </xf>
    <xf numFmtId="0" fontId="56" fillId="0" borderId="1" xfId="2" applyFont="1" applyAlignment="1">
      <alignment wrapText="1"/>
    </xf>
    <xf numFmtId="0" fontId="57" fillId="0" borderId="1" xfId="2" applyFont="1" applyAlignment="1">
      <alignment horizontal="left"/>
    </xf>
    <xf numFmtId="0" fontId="55" fillId="0" borderId="1" xfId="2" applyAlignment="1">
      <alignment horizontal="center" vertical="top"/>
    </xf>
    <xf numFmtId="0" fontId="57" fillId="0" borderId="1" xfId="2" applyFont="1" applyAlignment="1" applyProtection="1">
      <alignment horizontal="left" vertical="top" wrapText="1"/>
      <protection locked="0"/>
    </xf>
    <xf numFmtId="0" fontId="58" fillId="0" borderId="1" xfId="2" applyFont="1" applyAlignment="1">
      <alignment horizontal="left" vertical="top" wrapText="1"/>
    </xf>
    <xf numFmtId="0" fontId="59" fillId="0" borderId="1" xfId="2" applyFont="1" applyAlignment="1">
      <alignment horizontal="center" vertical="top" wrapText="1"/>
    </xf>
    <xf numFmtId="0" fontId="56" fillId="0" borderId="1" xfId="2" applyFont="1" applyAlignment="1">
      <alignment horizontal="justify"/>
    </xf>
    <xf numFmtId="0" fontId="60" fillId="0" borderId="1" xfId="2" applyFont="1" applyAlignment="1">
      <alignment horizontal="left" vertical="top" wrapText="1"/>
    </xf>
    <xf numFmtId="49" fontId="57" fillId="0" borderId="1" xfId="2" applyNumberFormat="1" applyFont="1" applyAlignment="1">
      <alignment horizontal="left" vertical="top" wrapText="1"/>
    </xf>
    <xf numFmtId="49" fontId="56" fillId="0" borderId="1" xfId="2" applyNumberFormat="1" applyFont="1" applyAlignment="1">
      <alignment horizontal="left" vertical="center" wrapText="1"/>
    </xf>
    <xf numFmtId="49" fontId="60" fillId="0" borderId="1" xfId="2" applyNumberFormat="1" applyFont="1" applyAlignment="1">
      <alignment horizontal="left" vertical="center" wrapText="1"/>
    </xf>
    <xf numFmtId="49" fontId="61" fillId="0" borderId="1" xfId="2" applyNumberFormat="1" applyFont="1" applyAlignment="1">
      <alignment horizontal="left" vertical="center" wrapText="1"/>
    </xf>
    <xf numFmtId="49" fontId="57" fillId="0" borderId="1" xfId="2" applyNumberFormat="1" applyFont="1" applyAlignment="1">
      <alignment horizontal="left" vertical="center" wrapText="1"/>
    </xf>
    <xf numFmtId="0" fontId="56" fillId="0" borderId="1" xfId="2" applyFont="1" applyAlignment="1">
      <alignment horizontal="center"/>
    </xf>
    <xf numFmtId="49" fontId="61" fillId="0" borderId="1" xfId="2" applyNumberFormat="1" applyFont="1" applyAlignment="1">
      <alignment horizontal="left" vertical="center" wrapText="1"/>
    </xf>
    <xf numFmtId="0" fontId="56" fillId="0" borderId="1" xfId="2" applyFont="1" applyAlignment="1" applyProtection="1">
      <alignment horizontal="left" vertical="top" wrapText="1"/>
      <protection locked="0"/>
    </xf>
    <xf numFmtId="0" fontId="62" fillId="0" borderId="1" xfId="2" applyFont="1" applyAlignment="1">
      <alignment horizontal="left" vertical="top" wrapText="1"/>
    </xf>
    <xf numFmtId="0" fontId="55" fillId="0" borderId="1" xfId="2" applyAlignment="1">
      <alignment horizontal="left" vertical="top" wrapText="1"/>
    </xf>
    <xf numFmtId="4" fontId="56" fillId="0" borderId="1" xfId="2" applyNumberFormat="1" applyFont="1" applyAlignment="1">
      <alignment horizontal="center" vertical="top" wrapText="1"/>
    </xf>
    <xf numFmtId="4" fontId="63" fillId="0" borderId="1" xfId="2" applyNumberFormat="1" applyFont="1" applyAlignment="1">
      <alignment horizontal="center" vertical="top" wrapText="1"/>
    </xf>
    <xf numFmtId="4" fontId="64" fillId="0" borderId="1" xfId="2" applyNumberFormat="1" applyFont="1" applyAlignment="1">
      <alignment horizontal="center" vertical="top" wrapText="1"/>
    </xf>
    <xf numFmtId="2" fontId="56" fillId="0" borderId="1" xfId="2" applyNumberFormat="1" applyFont="1" applyAlignment="1">
      <alignment vertical="top" wrapText="1"/>
    </xf>
    <xf numFmtId="3" fontId="56" fillId="0" borderId="1" xfId="2" applyNumberFormat="1" applyFont="1" applyAlignment="1">
      <alignment vertical="top" wrapText="1"/>
    </xf>
    <xf numFmtId="0" fontId="63" fillId="0" borderId="32" xfId="2" applyFont="1" applyBorder="1" applyAlignment="1">
      <alignment horizontal="center" vertical="top" wrapText="1"/>
    </xf>
    <xf numFmtId="2" fontId="64" fillId="0" borderId="32" xfId="2" applyNumberFormat="1" applyFont="1" applyBorder="1" applyAlignment="1">
      <alignment horizontal="center" vertical="top" wrapText="1"/>
    </xf>
    <xf numFmtId="2" fontId="64" fillId="5" borderId="32" xfId="2" applyNumberFormat="1" applyFont="1" applyFill="1" applyBorder="1" applyAlignment="1">
      <alignment horizontal="center" vertical="top" wrapText="1"/>
    </xf>
    <xf numFmtId="0" fontId="65" fillId="0" borderId="32" xfId="2" applyFont="1" applyBorder="1" applyAlignment="1">
      <alignment horizontal="left" vertical="top" wrapText="1"/>
    </xf>
    <xf numFmtId="49" fontId="64" fillId="0" borderId="32" xfId="2" applyNumberFormat="1" applyFont="1" applyBorder="1" applyAlignment="1">
      <alignment horizontal="left" vertical="top" wrapText="1"/>
    </xf>
    <xf numFmtId="0" fontId="64" fillId="0" borderId="32" xfId="2" applyFont="1" applyBorder="1" applyAlignment="1">
      <alignment horizontal="left" vertical="top" wrapText="1"/>
    </xf>
    <xf numFmtId="1" fontId="56" fillId="0" borderId="1" xfId="2" applyNumberFormat="1" applyFont="1" applyAlignment="1">
      <alignment vertical="top" wrapText="1"/>
    </xf>
    <xf numFmtId="0" fontId="63" fillId="0" borderId="1" xfId="2" applyFont="1" applyAlignment="1">
      <alignment horizontal="center" vertical="top" wrapText="1"/>
    </xf>
    <xf numFmtId="2" fontId="64" fillId="0" borderId="1" xfId="2" applyNumberFormat="1" applyFont="1" applyAlignment="1">
      <alignment horizontal="center" vertical="top" wrapText="1"/>
    </xf>
    <xf numFmtId="0" fontId="64" fillId="0" borderId="1" xfId="2" applyFont="1" applyAlignment="1">
      <alignment horizontal="left" vertical="top" wrapText="1"/>
    </xf>
    <xf numFmtId="49" fontId="64" fillId="0" borderId="1" xfId="2" applyNumberFormat="1" applyFont="1" applyAlignment="1">
      <alignment horizontal="left" vertical="top" wrapText="1"/>
    </xf>
    <xf numFmtId="0" fontId="66" fillId="0" borderId="1" xfId="2" applyFont="1" applyAlignment="1">
      <alignment horizontal="left" vertical="top" wrapText="1"/>
    </xf>
    <xf numFmtId="49" fontId="67" fillId="0" borderId="1" xfId="2" applyNumberFormat="1" applyFont="1" applyAlignment="1">
      <alignment horizontal="left" vertical="top" wrapText="1"/>
    </xf>
    <xf numFmtId="0" fontId="63" fillId="0" borderId="32" xfId="3" applyFont="1" applyBorder="1" applyAlignment="1" applyProtection="1">
      <alignment horizontal="left" vertical="top" wrapText="1"/>
    </xf>
    <xf numFmtId="0" fontId="63" fillId="5" borderId="1" xfId="2" applyFont="1" applyFill="1" applyAlignment="1">
      <alignment horizontal="center" vertical="top" wrapText="1"/>
    </xf>
    <xf numFmtId="0" fontId="63" fillId="5" borderId="32" xfId="2" applyFont="1" applyFill="1" applyBorder="1" applyAlignment="1">
      <alignment horizontal="center" vertical="top" wrapText="1"/>
    </xf>
    <xf numFmtId="0" fontId="64" fillId="0" borderId="32" xfId="3" applyFont="1" applyBorder="1" applyAlignment="1" applyProtection="1">
      <alignment horizontal="left" vertical="top" wrapText="1"/>
    </xf>
    <xf numFmtId="0" fontId="64" fillId="0" borderId="32" xfId="2" applyFont="1" applyBorder="1" applyAlignment="1" applyProtection="1">
      <alignment horizontal="left" vertical="top" wrapText="1"/>
      <protection locked="0"/>
    </xf>
    <xf numFmtId="0" fontId="70" fillId="0" borderId="32" xfId="2" applyFont="1" applyBorder="1" applyAlignment="1">
      <alignment horizontal="left" vertical="top" wrapText="1"/>
    </xf>
    <xf numFmtId="0" fontId="63" fillId="0" borderId="32" xfId="4" applyFont="1" applyBorder="1" applyAlignment="1">
      <alignment horizontal="center" vertical="top" wrapText="1"/>
    </xf>
    <xf numFmtId="0" fontId="63" fillId="0" borderId="32" xfId="2" applyFont="1" applyBorder="1" applyAlignment="1">
      <alignment horizontal="left" vertical="top" wrapText="1"/>
    </xf>
    <xf numFmtId="0" fontId="63" fillId="0" borderId="29" xfId="2" applyFont="1" applyBorder="1" applyAlignment="1">
      <alignment horizontal="center" vertical="top" wrapText="1"/>
    </xf>
    <xf numFmtId="2" fontId="64" fillId="0" borderId="29" xfId="2" applyNumberFormat="1" applyFont="1" applyBorder="1" applyAlignment="1">
      <alignment horizontal="center" vertical="top" wrapText="1"/>
    </xf>
    <xf numFmtId="0" fontId="64" fillId="0" borderId="29" xfId="2" applyFont="1" applyBorder="1" applyAlignment="1">
      <alignment horizontal="left" vertical="top" wrapText="1"/>
    </xf>
    <xf numFmtId="49" fontId="64" fillId="0" borderId="29" xfId="2" applyNumberFormat="1" applyFont="1" applyBorder="1" applyAlignment="1">
      <alignment horizontal="left" vertical="top" wrapText="1"/>
    </xf>
    <xf numFmtId="0" fontId="64" fillId="0" borderId="32" xfId="2" applyFont="1" applyBorder="1" applyAlignment="1">
      <alignment horizontal="center" vertical="top" wrapText="1"/>
    </xf>
    <xf numFmtId="0" fontId="64" fillId="5" borderId="1" xfId="2" applyFont="1" applyFill="1" applyAlignment="1">
      <alignment horizontal="center" vertical="top" wrapText="1"/>
    </xf>
    <xf numFmtId="0" fontId="64" fillId="5" borderId="32" xfId="2" applyFont="1" applyFill="1" applyBorder="1" applyAlignment="1">
      <alignment horizontal="center" vertical="top" wrapText="1"/>
    </xf>
    <xf numFmtId="0" fontId="56" fillId="5" borderId="1" xfId="2" applyFont="1" applyFill="1" applyAlignment="1">
      <alignment vertical="top" wrapText="1"/>
    </xf>
    <xf numFmtId="0" fontId="56" fillId="6" borderId="1" xfId="2" applyFont="1" applyFill="1" applyAlignment="1">
      <alignment vertical="top" wrapText="1"/>
    </xf>
    <xf numFmtId="0" fontId="64" fillId="0" borderId="1" xfId="2" applyFont="1" applyAlignment="1">
      <alignment horizontal="center" vertical="top" wrapText="1"/>
    </xf>
    <xf numFmtId="49" fontId="76" fillId="0" borderId="1" xfId="2" applyNumberFormat="1" applyFont="1" applyAlignment="1">
      <alignment horizontal="left" vertical="center" wrapText="1"/>
    </xf>
    <xf numFmtId="1" fontId="64" fillId="0" borderId="1" xfId="2" applyNumberFormat="1" applyFont="1" applyAlignment="1">
      <alignment horizontal="center" vertical="top" wrapText="1"/>
    </xf>
    <xf numFmtId="0" fontId="66" fillId="0" borderId="1" xfId="2" applyFont="1" applyAlignment="1">
      <alignment horizontal="left" vertical="top" wrapText="1"/>
    </xf>
    <xf numFmtId="49" fontId="67" fillId="0" borderId="1" xfId="2" applyNumberFormat="1" applyFont="1" applyAlignment="1">
      <alignment horizontal="left" vertical="top" wrapText="1"/>
    </xf>
    <xf numFmtId="49" fontId="76" fillId="5" borderId="1" xfId="2" applyNumberFormat="1" applyFont="1" applyFill="1" applyAlignment="1">
      <alignment horizontal="left" vertical="center" wrapText="1"/>
    </xf>
    <xf numFmtId="49" fontId="60" fillId="0" borderId="1" xfId="2" applyNumberFormat="1" applyFont="1" applyAlignment="1">
      <alignment horizontal="left" vertical="center" wrapText="1"/>
    </xf>
    <xf numFmtId="0" fontId="64" fillId="0" borderId="1" xfId="2" applyFont="1" applyAlignment="1">
      <alignment vertical="top" wrapText="1"/>
    </xf>
    <xf numFmtId="168" fontId="64" fillId="0" borderId="1" xfId="2" applyNumberFormat="1" applyFont="1" applyAlignment="1">
      <alignment horizontal="center" vertical="top" wrapText="1"/>
    </xf>
    <xf numFmtId="0" fontId="64" fillId="0" borderId="1" xfId="2" applyFont="1" applyAlignment="1">
      <alignment horizontal="center" vertical="center" wrapText="1"/>
    </xf>
    <xf numFmtId="169" fontId="64" fillId="0" borderId="1" xfId="2" applyNumberFormat="1" applyFont="1" applyAlignment="1">
      <alignment horizontal="center" vertical="top" wrapText="1"/>
    </xf>
    <xf numFmtId="49" fontId="64" fillId="0" borderId="1" xfId="2" applyNumberFormat="1" applyFont="1" applyAlignment="1">
      <alignment horizontal="center" vertical="center" wrapText="1"/>
    </xf>
    <xf numFmtId="0" fontId="57" fillId="0" borderId="1" xfId="2" applyFont="1"/>
    <xf numFmtId="170" fontId="77" fillId="7" borderId="33" xfId="5" applyNumberFormat="1" applyFont="1" applyFill="1" applyBorder="1" applyAlignment="1">
      <alignment vertical="center"/>
    </xf>
    <xf numFmtId="168" fontId="78" fillId="7" borderId="34" xfId="5" applyNumberFormat="1" applyFont="1" applyFill="1" applyBorder="1" applyAlignment="1">
      <alignment vertical="center"/>
    </xf>
    <xf numFmtId="168" fontId="78" fillId="7" borderId="35" xfId="5" applyNumberFormat="1" applyFont="1" applyFill="1" applyBorder="1" applyAlignment="1">
      <alignment vertical="center"/>
    </xf>
    <xf numFmtId="0" fontId="78" fillId="7" borderId="36" xfId="2" applyFont="1" applyFill="1" applyBorder="1"/>
    <xf numFmtId="0" fontId="78" fillId="7" borderId="37" xfId="2" applyFont="1" applyFill="1" applyBorder="1"/>
    <xf numFmtId="0" fontId="77" fillId="7" borderId="38" xfId="5" applyFont="1" applyFill="1" applyBorder="1" applyAlignment="1">
      <alignment vertical="center"/>
    </xf>
    <xf numFmtId="4" fontId="55" fillId="0" borderId="39" xfId="5" applyNumberFormat="1" applyBorder="1" applyAlignment="1">
      <alignment vertical="center"/>
    </xf>
    <xf numFmtId="3" fontId="55" fillId="0" borderId="40" xfId="5" applyNumberFormat="1" applyBorder="1" applyAlignment="1">
      <alignment vertical="center"/>
    </xf>
    <xf numFmtId="49" fontId="0" fillId="0" borderId="41" xfId="5" applyNumberFormat="1" applyFont="1" applyBorder="1" applyAlignment="1">
      <alignment horizontal="left" vertical="center" wrapText="1"/>
    </xf>
    <xf numFmtId="49" fontId="0" fillId="0" borderId="42" xfId="5" applyNumberFormat="1" applyFont="1" applyBorder="1" applyAlignment="1">
      <alignment horizontal="left" vertical="center" wrapText="1"/>
    </xf>
    <xf numFmtId="0" fontId="55" fillId="0" borderId="43" xfId="5" applyBorder="1" applyAlignment="1">
      <alignment vertical="center"/>
    </xf>
    <xf numFmtId="0" fontId="55" fillId="0" borderId="44" xfId="5" applyBorder="1" applyAlignment="1">
      <alignment vertical="center"/>
    </xf>
    <xf numFmtId="4" fontId="55" fillId="0" borderId="45" xfId="5" applyNumberFormat="1" applyBorder="1" applyAlignment="1">
      <alignment vertical="center"/>
    </xf>
    <xf numFmtId="0" fontId="55" fillId="0" borderId="44" xfId="5" applyBorder="1" applyAlignment="1">
      <alignment horizontal="center" vertical="center"/>
    </xf>
    <xf numFmtId="49" fontId="55" fillId="0" borderId="41" xfId="5" applyNumberFormat="1" applyBorder="1" applyAlignment="1">
      <alignment horizontal="left" vertical="center" wrapText="1"/>
    </xf>
    <xf numFmtId="49" fontId="55" fillId="0" borderId="42" xfId="5" applyNumberFormat="1" applyBorder="1" applyAlignment="1">
      <alignment horizontal="left" vertical="center" wrapText="1"/>
    </xf>
    <xf numFmtId="4" fontId="55" fillId="0" borderId="46" xfId="5" applyNumberFormat="1" applyBorder="1" applyAlignment="1">
      <alignment vertical="center"/>
    </xf>
    <xf numFmtId="4" fontId="55" fillId="0" borderId="47" xfId="5" applyNumberFormat="1" applyBorder="1" applyAlignment="1">
      <alignment vertical="center"/>
    </xf>
    <xf numFmtId="0" fontId="0" fillId="0" borderId="44" xfId="5" applyFont="1" applyBorder="1" applyAlignment="1">
      <alignment horizontal="center" vertical="center"/>
    </xf>
    <xf numFmtId="3" fontId="55" fillId="0" borderId="48" xfId="5" applyNumberFormat="1" applyBorder="1" applyAlignment="1">
      <alignment vertical="center"/>
    </xf>
    <xf numFmtId="0" fontId="55" fillId="0" borderId="49" xfId="5" applyBorder="1" applyAlignment="1">
      <alignment vertical="center"/>
    </xf>
    <xf numFmtId="0" fontId="0" fillId="0" borderId="50" xfId="5" applyFont="1" applyBorder="1" applyAlignment="1">
      <alignment horizontal="center" vertical="center"/>
    </xf>
    <xf numFmtId="0" fontId="79" fillId="0" borderId="33" xfId="6" applyFont="1" applyBorder="1" applyAlignment="1">
      <alignment horizontal="center" vertical="center" wrapText="1"/>
    </xf>
    <xf numFmtId="0" fontId="79" fillId="0" borderId="34" xfId="6" applyFont="1" applyBorder="1" applyAlignment="1">
      <alignment horizontal="center" vertical="center" wrapText="1"/>
    </xf>
    <xf numFmtId="0" fontId="79" fillId="0" borderId="35" xfId="6" applyFont="1" applyBorder="1" applyAlignment="1">
      <alignment horizontal="center" vertical="center" wrapText="1"/>
    </xf>
    <xf numFmtId="0" fontId="79" fillId="0" borderId="36" xfId="6" applyFont="1" applyBorder="1" applyAlignment="1">
      <alignment horizontal="center" vertical="center" wrapText="1"/>
    </xf>
    <xf numFmtId="0" fontId="79" fillId="0" borderId="37" xfId="6" applyFont="1" applyBorder="1" applyAlignment="1">
      <alignment horizontal="center" vertical="center" wrapText="1"/>
    </xf>
    <xf numFmtId="0" fontId="79" fillId="0" borderId="38" xfId="6" applyFont="1" applyBorder="1" applyAlignment="1">
      <alignment horizontal="center" vertical="center" wrapText="1"/>
    </xf>
    <xf numFmtId="0" fontId="79" fillId="0" borderId="51" xfId="6" applyFont="1" applyBorder="1" applyAlignment="1">
      <alignment horizontal="center"/>
    </xf>
    <xf numFmtId="0" fontId="79" fillId="0" borderId="52" xfId="6" applyFont="1" applyBorder="1"/>
    <xf numFmtId="0" fontId="79" fillId="0" borderId="1" xfId="6" applyFont="1"/>
    <xf numFmtId="0" fontId="79" fillId="0" borderId="53" xfId="6" applyFont="1" applyBorder="1"/>
    <xf numFmtId="14" fontId="79" fillId="0" borderId="54" xfId="6" applyNumberFormat="1" applyFont="1" applyBorder="1" applyAlignment="1">
      <alignment horizontal="left"/>
    </xf>
    <xf numFmtId="14" fontId="79" fillId="0" borderId="1" xfId="6" applyNumberFormat="1" applyFont="1"/>
    <xf numFmtId="0" fontId="57" fillId="0" borderId="54" xfId="2" applyFont="1" applyBorder="1"/>
    <xf numFmtId="0" fontId="57" fillId="0" borderId="1" xfId="2" applyFont="1"/>
    <xf numFmtId="171" fontId="79" fillId="0" borderId="1" xfId="7" applyNumberFormat="1" applyFont="1" applyAlignment="1" applyProtection="1">
      <alignment vertical="center"/>
      <protection locked="0"/>
    </xf>
    <xf numFmtId="0" fontId="79" fillId="0" borderId="54" xfId="6" applyFont="1" applyBorder="1"/>
    <xf numFmtId="0" fontId="80" fillId="0" borderId="1" xfId="6" applyFont="1"/>
    <xf numFmtId="0" fontId="80" fillId="0" borderId="53" xfId="6" applyFont="1" applyBorder="1"/>
    <xf numFmtId="0" fontId="79" fillId="0" borderId="54" xfId="6" applyFont="1" applyBorder="1" applyAlignment="1">
      <alignment horizontal="center"/>
    </xf>
    <xf numFmtId="0" fontId="81" fillId="0" borderId="55" xfId="6" applyFont="1" applyBorder="1" applyAlignment="1">
      <alignment horizontal="center"/>
    </xf>
    <xf numFmtId="0" fontId="81" fillId="0" borderId="56" xfId="6" applyFont="1" applyBorder="1"/>
    <xf numFmtId="0" fontId="82" fillId="0" borderId="57" xfId="6" applyFont="1" applyBorder="1"/>
    <xf numFmtId="0" fontId="83" fillId="0" borderId="1" xfId="8" applyFont="1" applyAlignment="1">
      <alignment horizontal="left" vertical="center"/>
    </xf>
    <xf numFmtId="4" fontId="83" fillId="0" borderId="1" xfId="8" applyNumberFormat="1" applyFont="1" applyAlignment="1">
      <alignment horizontal="right" vertical="center"/>
    </xf>
    <xf numFmtId="2" fontId="83" fillId="0" borderId="1" xfId="8" applyNumberFormat="1" applyFont="1" applyAlignment="1">
      <alignment horizontal="center" vertical="center"/>
    </xf>
    <xf numFmtId="0" fontId="83" fillId="0" borderId="1" xfId="8" applyFont="1" applyAlignment="1">
      <alignment horizontal="center" vertical="center"/>
    </xf>
    <xf numFmtId="49" fontId="83" fillId="0" borderId="1" xfId="8" applyNumberFormat="1" applyFont="1" applyAlignment="1">
      <alignment horizontal="left" vertical="center"/>
    </xf>
    <xf numFmtId="0" fontId="83" fillId="0" borderId="32" xfId="8" applyFont="1" applyBorder="1" applyAlignment="1">
      <alignment horizontal="left" vertical="center"/>
    </xf>
    <xf numFmtId="4" fontId="83" fillId="0" borderId="32" xfId="8" applyNumberFormat="1" applyFont="1" applyBorder="1" applyAlignment="1">
      <alignment horizontal="right" vertical="center"/>
    </xf>
    <xf numFmtId="2" fontId="83" fillId="0" borderId="32" xfId="8" applyNumberFormat="1" applyFont="1" applyBorder="1" applyAlignment="1">
      <alignment horizontal="center" vertical="center"/>
    </xf>
    <xf numFmtId="0" fontId="83" fillId="0" borderId="32" xfId="8" applyFont="1" applyBorder="1" applyAlignment="1">
      <alignment horizontal="center" vertical="center"/>
    </xf>
    <xf numFmtId="49" fontId="83" fillId="0" borderId="32" xfId="8" applyNumberFormat="1" applyFont="1" applyBorder="1" applyAlignment="1">
      <alignment horizontal="center" vertical="center"/>
    </xf>
    <xf numFmtId="4" fontId="84" fillId="0" borderId="32" xfId="8" applyNumberFormat="1" applyFont="1" applyBorder="1" applyAlignment="1">
      <alignment horizontal="right" vertical="center" wrapText="1"/>
    </xf>
    <xf numFmtId="4" fontId="85" fillId="0" borderId="32" xfId="8" applyNumberFormat="1" applyFont="1" applyBorder="1" applyAlignment="1">
      <alignment vertical="center"/>
    </xf>
    <xf numFmtId="0" fontId="84" fillId="0" borderId="32" xfId="8" applyFont="1" applyBorder="1" applyAlignment="1">
      <alignment horizontal="center" vertical="center"/>
    </xf>
    <xf numFmtId="0" fontId="72" fillId="0" borderId="32" xfId="8" applyFont="1" applyBorder="1" applyAlignment="1">
      <alignment horizontal="center" vertical="center"/>
    </xf>
    <xf numFmtId="49" fontId="84" fillId="0" borderId="32" xfId="8" applyNumberFormat="1" applyFont="1" applyBorder="1" applyAlignment="1">
      <alignment horizontal="left" vertical="center" wrapText="1"/>
    </xf>
    <xf numFmtId="0" fontId="83" fillId="0" borderId="32" xfId="8" applyFont="1" applyBorder="1" applyAlignment="1">
      <alignment horizontal="left" vertical="center" wrapText="1"/>
    </xf>
    <xf numFmtId="4" fontId="72" fillId="0" borderId="32" xfId="8" applyNumberFormat="1" applyFont="1" applyBorder="1" applyAlignment="1">
      <alignment vertical="center"/>
    </xf>
    <xf numFmtId="4" fontId="86" fillId="8" borderId="32" xfId="8" applyNumberFormat="1" applyFont="1" applyFill="1" applyBorder="1" applyAlignment="1">
      <alignment horizontal="right" vertical="center" wrapText="1"/>
    </xf>
    <xf numFmtId="0" fontId="87" fillId="5" borderId="32" xfId="8" applyFont="1" applyFill="1" applyBorder="1" applyAlignment="1">
      <alignment vertical="center"/>
    </xf>
    <xf numFmtId="0" fontId="87" fillId="8" borderId="32" xfId="8" applyFont="1" applyFill="1" applyBorder="1" applyAlignment="1">
      <alignment vertical="center"/>
    </xf>
    <xf numFmtId="49" fontId="87" fillId="8" borderId="32" xfId="8" applyNumberFormat="1" applyFont="1" applyFill="1" applyBorder="1" applyAlignment="1">
      <alignment horizontal="center" vertical="center"/>
    </xf>
    <xf numFmtId="4" fontId="72" fillId="0" borderId="32" xfId="8" applyNumberFormat="1" applyFont="1" applyBorder="1" applyAlignment="1">
      <alignment horizontal="right" vertical="center" wrapText="1"/>
    </xf>
    <xf numFmtId="4" fontId="79" fillId="0" borderId="32" xfId="8" applyNumberFormat="1" applyFont="1" applyBorder="1" applyAlignment="1" applyProtection="1">
      <alignment vertical="center" wrapText="1"/>
      <protection hidden="1"/>
    </xf>
    <xf numFmtId="0" fontId="72" fillId="0" borderId="32" xfId="8" applyFont="1" applyBorder="1" applyAlignment="1">
      <alignment horizontal="center" vertical="center" wrapText="1"/>
    </xf>
    <xf numFmtId="4" fontId="84" fillId="0" borderId="32" xfId="8" applyNumberFormat="1" applyFont="1" applyBorder="1" applyAlignment="1" applyProtection="1">
      <alignment vertical="center"/>
      <protection hidden="1"/>
    </xf>
    <xf numFmtId="49" fontId="72" fillId="0" borderId="32" xfId="8" applyNumberFormat="1" applyFont="1" applyBorder="1" applyAlignment="1">
      <alignment horizontal="center" vertical="center"/>
    </xf>
    <xf numFmtId="4" fontId="88" fillId="0" borderId="32" xfId="8" applyNumberFormat="1" applyFont="1" applyBorder="1" applyAlignment="1">
      <alignment horizontal="center" vertical="center" wrapText="1"/>
    </xf>
    <xf numFmtId="4" fontId="88" fillId="0" borderId="58" xfId="8" applyNumberFormat="1" applyFont="1" applyBorder="1" applyAlignment="1">
      <alignment horizontal="center" vertical="center" wrapText="1"/>
    </xf>
    <xf numFmtId="0" fontId="88" fillId="0" borderId="58" xfId="8" applyFont="1" applyBorder="1" applyAlignment="1">
      <alignment horizontal="center" vertical="center"/>
    </xf>
    <xf numFmtId="49" fontId="88" fillId="0" borderId="58" xfId="8" applyNumberFormat="1" applyFont="1" applyBorder="1" applyAlignment="1">
      <alignment horizontal="center" vertical="center"/>
    </xf>
    <xf numFmtId="4" fontId="89" fillId="0" borderId="31" xfId="8" applyNumberFormat="1" applyFont="1" applyBorder="1" applyAlignment="1">
      <alignment horizontal="right" vertical="center"/>
    </xf>
    <xf numFmtId="0" fontId="90" fillId="0" borderId="59" xfId="8" applyFont="1" applyBorder="1" applyAlignment="1">
      <alignment horizontal="right" vertical="center"/>
    </xf>
    <xf numFmtId="0" fontId="90" fillId="0" borderId="60" xfId="8" applyFont="1" applyBorder="1" applyAlignment="1">
      <alignment horizontal="right" vertical="center"/>
    </xf>
    <xf numFmtId="0" fontId="90" fillId="0" borderId="61" xfId="8" applyFont="1" applyBorder="1" applyAlignment="1">
      <alignment horizontal="right" vertical="center"/>
    </xf>
    <xf numFmtId="0" fontId="90" fillId="7" borderId="59" xfId="8" applyFont="1" applyFill="1" applyBorder="1" applyAlignment="1">
      <alignment horizontal="center" vertical="center"/>
    </xf>
    <xf numFmtId="0" fontId="90" fillId="7" borderId="25" xfId="8" applyFont="1" applyFill="1" applyBorder="1" applyAlignment="1">
      <alignment horizontal="center" vertical="center"/>
    </xf>
    <xf numFmtId="0" fontId="90" fillId="7" borderId="24" xfId="8" applyFont="1" applyFill="1" applyBorder="1" applyAlignment="1">
      <alignment horizontal="center" vertical="center"/>
    </xf>
    <xf numFmtId="4" fontId="72" fillId="0" borderId="1" xfId="8" applyNumberFormat="1" applyFont="1" applyAlignment="1">
      <alignment vertical="center"/>
    </xf>
    <xf numFmtId="0" fontId="72" fillId="0" borderId="1" xfId="8" applyFont="1" applyAlignment="1">
      <alignment horizontal="center" vertical="center"/>
    </xf>
    <xf numFmtId="49" fontId="72" fillId="0" borderId="1" xfId="8" applyNumberFormat="1" applyFont="1" applyAlignment="1">
      <alignment horizontal="center" vertical="center"/>
    </xf>
    <xf numFmtId="49" fontId="72" fillId="0" borderId="1" xfId="8" applyNumberFormat="1" applyFont="1" applyAlignment="1">
      <alignment horizontal="left" vertical="center"/>
    </xf>
    <xf numFmtId="0" fontId="72" fillId="0" borderId="1" xfId="8" applyFont="1" applyAlignment="1">
      <alignment horizontal="left" vertical="center"/>
    </xf>
    <xf numFmtId="4" fontId="84" fillId="9" borderId="32" xfId="8" applyNumberFormat="1" applyFont="1" applyFill="1" applyBorder="1" applyAlignment="1" applyProtection="1">
      <alignment horizontal="right" vertical="center" wrapText="1"/>
      <protection locked="0"/>
    </xf>
    <xf numFmtId="4" fontId="84" fillId="9" borderId="32" xfId="8" applyNumberFormat="1" applyFont="1" applyFill="1" applyBorder="1" applyAlignment="1" applyProtection="1">
      <alignment vertical="center"/>
      <protection locked="0"/>
    </xf>
    <xf numFmtId="0" fontId="84" fillId="9" borderId="32" xfId="8" applyFont="1" applyFill="1" applyBorder="1" applyAlignment="1" applyProtection="1">
      <alignment horizontal="center" vertical="center"/>
      <protection locked="0"/>
    </xf>
    <xf numFmtId="0" fontId="84" fillId="9" borderId="32" xfId="8" applyFont="1" applyFill="1" applyBorder="1" applyAlignment="1" applyProtection="1">
      <alignment horizontal="center" vertical="center" wrapText="1"/>
      <protection locked="0"/>
    </xf>
    <xf numFmtId="49" fontId="84" fillId="9" borderId="32" xfId="8" applyNumberFormat="1" applyFont="1" applyFill="1" applyBorder="1" applyAlignment="1" applyProtection="1">
      <alignment horizontal="center" vertical="center" wrapText="1"/>
      <protection locked="0"/>
    </xf>
    <xf numFmtId="49" fontId="84" fillId="9" borderId="32" xfId="8" applyNumberFormat="1" applyFont="1" applyFill="1" applyBorder="1" applyAlignment="1" applyProtection="1">
      <alignment horizontal="left" vertical="center" wrapText="1"/>
      <protection locked="0"/>
    </xf>
    <xf numFmtId="49" fontId="83" fillId="9" borderId="32" xfId="8" applyNumberFormat="1" applyFont="1" applyFill="1" applyBorder="1" applyAlignment="1" applyProtection="1">
      <alignment horizontal="center" vertical="center"/>
      <protection locked="0"/>
    </xf>
    <xf numFmtId="4" fontId="84" fillId="0" borderId="32" xfId="8" applyNumberFormat="1" applyFont="1" applyBorder="1" applyAlignment="1" applyProtection="1">
      <alignment horizontal="right" vertical="center" wrapText="1"/>
      <protection locked="0"/>
    </xf>
    <xf numFmtId="4" fontId="79" fillId="0" borderId="32" xfId="8" applyNumberFormat="1" applyFont="1" applyBorder="1" applyAlignment="1" applyProtection="1">
      <alignment horizontal="right" vertical="center" wrapText="1"/>
      <protection locked="0"/>
    </xf>
    <xf numFmtId="0" fontId="83" fillId="0" borderId="32" xfId="8" applyFont="1" applyBorder="1" applyAlignment="1" applyProtection="1">
      <alignment horizontal="center" vertical="center" wrapText="1"/>
      <protection locked="0"/>
    </xf>
    <xf numFmtId="0" fontId="72" fillId="0" borderId="58" xfId="8" applyFont="1" applyBorder="1" applyAlignment="1" applyProtection="1">
      <alignment horizontal="center" vertical="center" wrapText="1"/>
      <protection hidden="1"/>
    </xf>
    <xf numFmtId="0" fontId="72" fillId="0" borderId="32" xfId="8" quotePrefix="1" applyFont="1" applyBorder="1" applyAlignment="1" applyProtection="1">
      <alignment horizontal="center" vertical="center" wrapText="1"/>
      <protection hidden="1"/>
    </xf>
    <xf numFmtId="0" fontId="83" fillId="0" borderId="32" xfId="8" applyFont="1" applyBorder="1" applyAlignment="1" applyProtection="1">
      <alignment horizontal="left" vertical="center" wrapText="1"/>
      <protection hidden="1"/>
    </xf>
    <xf numFmtId="49" fontId="83" fillId="0" borderId="32" xfId="8" applyNumberFormat="1" applyFont="1" applyBorder="1" applyAlignment="1" applyProtection="1">
      <alignment horizontal="center" vertical="center" wrapText="1"/>
      <protection locked="0"/>
    </xf>
    <xf numFmtId="4" fontId="84" fillId="0" borderId="32" xfId="8" applyNumberFormat="1" applyFont="1" applyBorder="1" applyAlignment="1" applyProtection="1">
      <alignment vertical="center" wrapText="1"/>
      <protection locked="0"/>
    </xf>
    <xf numFmtId="0" fontId="84" fillId="0" borderId="32" xfId="8" applyFont="1" applyBorder="1" applyAlignment="1" applyProtection="1">
      <alignment horizontal="center" vertical="center" wrapText="1"/>
      <protection locked="0"/>
    </xf>
    <xf numFmtId="0" fontId="83" fillId="0" borderId="32" xfId="8" applyFont="1" applyBorder="1" applyAlignment="1" applyProtection="1">
      <alignment horizontal="left" vertical="center" wrapText="1"/>
      <protection locked="0"/>
    </xf>
    <xf numFmtId="4" fontId="79" fillId="0" borderId="32" xfId="8" applyNumberFormat="1" applyFont="1" applyBorder="1" applyAlignment="1" applyProtection="1">
      <alignment horizontal="right" vertical="center"/>
      <protection locked="0"/>
    </xf>
    <xf numFmtId="4" fontId="72" fillId="0" borderId="32" xfId="8" applyNumberFormat="1" applyFont="1" applyBorder="1" applyAlignment="1" applyProtection="1">
      <alignment horizontal="right" vertical="center" wrapText="1"/>
      <protection locked="0"/>
    </xf>
    <xf numFmtId="4" fontId="72" fillId="0" borderId="32" xfId="8" applyNumberFormat="1" applyFont="1" applyBorder="1" applyAlignment="1" applyProtection="1">
      <alignment vertical="center" wrapText="1"/>
      <protection locked="0"/>
    </xf>
    <xf numFmtId="0" fontId="72" fillId="0" borderId="32" xfId="8" applyFont="1" applyBorder="1" applyAlignment="1" applyProtection="1">
      <alignment horizontal="center" vertical="center" wrapText="1"/>
      <protection locked="0"/>
    </xf>
    <xf numFmtId="0" fontId="83" fillId="0" borderId="32" xfId="8" applyFont="1" applyBorder="1" applyAlignment="1" applyProtection="1">
      <alignment horizontal="center" vertical="center" wrapText="1"/>
      <protection hidden="1"/>
    </xf>
    <xf numFmtId="0" fontId="72" fillId="0" borderId="32" xfId="8" applyFont="1" applyBorder="1" applyAlignment="1" applyProtection="1">
      <alignment horizontal="left" vertical="center" wrapText="1"/>
      <protection hidden="1"/>
    </xf>
    <xf numFmtId="4" fontId="84" fillId="0" borderId="32" xfId="8" applyNumberFormat="1" applyFont="1" applyBorder="1" applyAlignment="1" applyProtection="1">
      <alignment vertical="center"/>
      <protection locked="0"/>
    </xf>
    <xf numFmtId="0" fontId="83" fillId="0" borderId="32" xfId="8" applyFont="1" applyBorder="1" applyAlignment="1">
      <alignment horizontal="center" vertical="center" wrapText="1"/>
    </xf>
    <xf numFmtId="0" fontId="72" fillId="0" borderId="32" xfId="8" applyFont="1" applyBorder="1" applyAlignment="1" applyProtection="1">
      <alignment horizontal="center" vertical="center" wrapText="1"/>
      <protection hidden="1"/>
    </xf>
    <xf numFmtId="4" fontId="72" fillId="0" borderId="32" xfId="8" applyNumberFormat="1" applyFont="1" applyBorder="1" applyAlignment="1" applyProtection="1">
      <alignment vertical="center"/>
      <protection hidden="1"/>
    </xf>
    <xf numFmtId="49" fontId="72" fillId="0" borderId="58" xfId="8" applyNumberFormat="1" applyFont="1" applyBorder="1" applyAlignment="1" applyProtection="1">
      <alignment horizontal="center" vertical="center" wrapText="1"/>
      <protection locked="0"/>
    </xf>
    <xf numFmtId="49" fontId="72" fillId="0" borderId="32" xfId="8" applyNumberFormat="1" applyFont="1" applyBorder="1" applyAlignment="1" applyProtection="1">
      <alignment horizontal="center" vertical="center"/>
      <protection locked="0"/>
    </xf>
    <xf numFmtId="49" fontId="72" fillId="0" borderId="32" xfId="8" applyNumberFormat="1" applyFont="1" applyBorder="1" applyAlignment="1" applyProtection="1">
      <alignment horizontal="left" vertical="center"/>
      <protection locked="0"/>
    </xf>
    <xf numFmtId="4" fontId="72" fillId="0" borderId="32" xfId="8" applyNumberFormat="1" applyFont="1" applyBorder="1" applyAlignment="1" applyProtection="1">
      <alignment vertical="center" wrapText="1"/>
      <protection hidden="1"/>
    </xf>
    <xf numFmtId="49" fontId="72" fillId="0" borderId="32" xfId="8" applyNumberFormat="1" applyFont="1" applyBorder="1" applyAlignment="1" applyProtection="1">
      <alignment horizontal="center" vertical="center" wrapText="1"/>
      <protection hidden="1"/>
    </xf>
    <xf numFmtId="4" fontId="79" fillId="0" borderId="32" xfId="8" applyNumberFormat="1" applyFont="1" applyBorder="1" applyAlignment="1" applyProtection="1">
      <alignment vertical="center" wrapText="1"/>
      <protection locked="0"/>
    </xf>
    <xf numFmtId="4" fontId="72" fillId="0" borderId="32" xfId="8" applyNumberFormat="1" applyFont="1" applyBorder="1" applyAlignment="1" applyProtection="1">
      <alignment horizontal="right" vertical="center" wrapText="1"/>
      <protection hidden="1"/>
    </xf>
    <xf numFmtId="0" fontId="72" fillId="0" borderId="32" xfId="8" applyFont="1" applyBorder="1" applyAlignment="1" applyProtection="1">
      <alignment horizontal="center" vertical="center" wrapText="1"/>
      <protection locked="0" hidden="1"/>
    </xf>
    <xf numFmtId="49" fontId="72" fillId="0" borderId="58" xfId="8" applyNumberFormat="1" applyFont="1" applyBorder="1" applyAlignment="1" applyProtection="1">
      <alignment horizontal="center" vertical="center" wrapText="1"/>
      <protection hidden="1"/>
    </xf>
    <xf numFmtId="49" fontId="72" fillId="0" borderId="32" xfId="8" applyNumberFormat="1" applyFont="1" applyBorder="1" applyAlignment="1" applyProtection="1">
      <alignment horizontal="center" vertical="center"/>
      <protection hidden="1"/>
    </xf>
    <xf numFmtId="0" fontId="72" fillId="0" borderId="32" xfId="8" applyFont="1" applyBorder="1" applyAlignment="1" applyProtection="1">
      <alignment vertical="center" wrapText="1"/>
      <protection hidden="1"/>
    </xf>
    <xf numFmtId="4" fontId="87" fillId="8" borderId="32" xfId="8" applyNumberFormat="1" applyFont="1" applyFill="1" applyBorder="1" applyAlignment="1" applyProtection="1">
      <alignment horizontal="right" vertical="center"/>
      <protection locked="0"/>
    </xf>
    <xf numFmtId="0" fontId="87" fillId="8" borderId="59" xfId="8" applyFont="1" applyFill="1" applyBorder="1" applyAlignment="1" applyProtection="1">
      <alignment vertical="center"/>
      <protection locked="0"/>
    </xf>
    <xf numFmtId="0" fontId="87" fillId="8" borderId="60" xfId="8" applyFont="1" applyFill="1" applyBorder="1" applyAlignment="1" applyProtection="1">
      <alignment vertical="center"/>
      <protection locked="0"/>
    </xf>
    <xf numFmtId="0" fontId="87" fillId="8" borderId="61" xfId="8" applyFont="1" applyFill="1" applyBorder="1" applyAlignment="1" applyProtection="1">
      <alignment vertical="center"/>
      <protection locked="0"/>
    </xf>
    <xf numFmtId="49" fontId="87" fillId="8" borderId="61" xfId="8" applyNumberFormat="1" applyFont="1" applyFill="1" applyBorder="1" applyAlignment="1" applyProtection="1">
      <alignment horizontal="center" vertical="center"/>
      <protection locked="0"/>
    </xf>
    <xf numFmtId="4" fontId="72" fillId="9" borderId="32" xfId="8" applyNumberFormat="1" applyFont="1" applyFill="1" applyBorder="1" applyAlignment="1" applyProtection="1">
      <alignment vertical="center" wrapText="1"/>
      <protection locked="0"/>
    </xf>
    <xf numFmtId="4" fontId="72" fillId="9" borderId="32" xfId="8" applyNumberFormat="1" applyFont="1" applyFill="1" applyBorder="1" applyAlignment="1">
      <alignment vertical="center"/>
    </xf>
    <xf numFmtId="0" fontId="72" fillId="9" borderId="32" xfId="8" applyFont="1" applyFill="1" applyBorder="1" applyAlignment="1">
      <alignment horizontal="left" vertical="center"/>
    </xf>
    <xf numFmtId="4" fontId="72" fillId="0" borderId="32" xfId="8" applyNumberFormat="1" applyFont="1" applyBorder="1" applyAlignment="1" applyProtection="1">
      <alignment vertical="center"/>
      <protection locked="0"/>
    </xf>
    <xf numFmtId="0" fontId="72" fillId="0" borderId="32" xfId="8" applyFont="1" applyBorder="1" applyAlignment="1" applyProtection="1">
      <alignment horizontal="center" vertical="center"/>
      <protection hidden="1"/>
    </xf>
    <xf numFmtId="49" fontId="72" fillId="0" borderId="32" xfId="8" applyNumberFormat="1" applyFont="1" applyBorder="1" applyAlignment="1" applyProtection="1">
      <alignment horizontal="left" vertical="center" wrapText="1"/>
      <protection hidden="1"/>
    </xf>
    <xf numFmtId="0" fontId="84" fillId="0" borderId="32" xfId="8" applyFont="1" applyBorder="1" applyAlignment="1" applyProtection="1">
      <alignment horizontal="center" vertical="center"/>
      <protection locked="0"/>
    </xf>
    <xf numFmtId="49" fontId="84" fillId="0" borderId="32" xfId="8" applyNumberFormat="1" applyFont="1" applyBorder="1" applyAlignment="1" applyProtection="1">
      <alignment horizontal="center" vertical="center" wrapText="1"/>
      <protection locked="0"/>
    </xf>
    <xf numFmtId="0" fontId="91" fillId="0" borderId="32" xfId="8" applyFont="1" applyBorder="1" applyAlignment="1" applyProtection="1">
      <alignment horizontal="center" vertical="center" wrapText="1"/>
      <protection hidden="1"/>
    </xf>
    <xf numFmtId="0" fontId="83" fillId="0" borderId="32" xfId="8" applyFont="1" applyBorder="1" applyAlignment="1" applyProtection="1">
      <alignment horizontal="center" vertical="center"/>
      <protection locked="0"/>
    </xf>
    <xf numFmtId="4" fontId="86" fillId="8" borderId="32" xfId="8" applyNumberFormat="1" applyFont="1" applyFill="1" applyBorder="1" applyAlignment="1">
      <alignment vertical="center" wrapText="1"/>
    </xf>
    <xf numFmtId="4" fontId="86" fillId="8" borderId="59" xfId="8" applyNumberFormat="1" applyFont="1" applyFill="1" applyBorder="1" applyAlignment="1" applyProtection="1">
      <alignment vertical="center" wrapText="1"/>
      <protection locked="0"/>
    </xf>
    <xf numFmtId="0" fontId="86" fillId="8" borderId="60" xfId="8" applyFont="1" applyFill="1" applyBorder="1" applyAlignment="1" applyProtection="1">
      <alignment vertical="center" wrapText="1"/>
      <protection locked="0"/>
    </xf>
    <xf numFmtId="0" fontId="86" fillId="8" borderId="61" xfId="8" applyFont="1" applyFill="1" applyBorder="1" applyAlignment="1" applyProtection="1">
      <alignment vertical="center" wrapText="1"/>
      <protection locked="0"/>
    </xf>
    <xf numFmtId="49" fontId="86" fillId="8" borderId="32" xfId="8" applyNumberFormat="1" applyFont="1" applyFill="1" applyBorder="1" applyAlignment="1" applyProtection="1">
      <alignment horizontal="center" vertical="center"/>
      <protection locked="0"/>
    </xf>
    <xf numFmtId="49" fontId="84" fillId="0" borderId="32" xfId="8" applyNumberFormat="1" applyFont="1" applyBorder="1" applyAlignment="1" applyProtection="1">
      <alignment horizontal="left" vertical="center" wrapText="1"/>
      <protection hidden="1"/>
    </xf>
    <xf numFmtId="0" fontId="84" fillId="0" borderId="32" xfId="8" applyFont="1" applyBorder="1" applyAlignment="1" applyProtection="1">
      <alignment horizontal="left" vertical="center" wrapText="1"/>
      <protection hidden="1"/>
    </xf>
    <xf numFmtId="0" fontId="84" fillId="0" borderId="32" xfId="8" applyFont="1" applyBorder="1" applyAlignment="1" applyProtection="1">
      <alignment horizontal="left" vertical="center" wrapText="1"/>
      <protection locked="0"/>
    </xf>
    <xf numFmtId="0" fontId="72" fillId="0" borderId="32" xfId="8" applyFont="1" applyBorder="1" applyAlignment="1" applyProtection="1">
      <alignment horizontal="center" vertical="center"/>
      <protection locked="0"/>
    </xf>
    <xf numFmtId="49" fontId="84" fillId="0" borderId="32" xfId="8" applyNumberFormat="1" applyFont="1" applyBorder="1" applyAlignment="1" applyProtection="1">
      <alignment horizontal="left" vertical="center" wrapText="1"/>
      <protection locked="0"/>
    </xf>
    <xf numFmtId="4" fontId="86" fillId="8" borderId="32" xfId="8" applyNumberFormat="1" applyFont="1" applyFill="1" applyBorder="1" applyAlignment="1" applyProtection="1">
      <alignment vertical="center" wrapText="1"/>
      <protection locked="0"/>
    </xf>
    <xf numFmtId="0" fontId="86" fillId="5" borderId="59" xfId="8" applyFont="1" applyFill="1" applyBorder="1" applyAlignment="1" applyProtection="1">
      <alignment vertical="center"/>
      <protection locked="0"/>
    </xf>
    <xf numFmtId="0" fontId="86" fillId="5" borderId="60" xfId="8" applyFont="1" applyFill="1" applyBorder="1" applyAlignment="1" applyProtection="1">
      <alignment vertical="center"/>
      <protection locked="0"/>
    </xf>
    <xf numFmtId="0" fontId="86" fillId="8" borderId="61" xfId="8" applyFont="1" applyFill="1" applyBorder="1" applyAlignment="1" applyProtection="1">
      <alignment vertical="center"/>
      <protection locked="0"/>
    </xf>
    <xf numFmtId="4" fontId="92" fillId="0" borderId="32" xfId="8" applyNumberFormat="1" applyFont="1" applyBorder="1" applyAlignment="1">
      <alignment horizontal="center" vertical="center"/>
    </xf>
    <xf numFmtId="4" fontId="92" fillId="0" borderId="58" xfId="8" applyNumberFormat="1" applyFont="1" applyBorder="1" applyAlignment="1">
      <alignment horizontal="center" vertical="center"/>
    </xf>
    <xf numFmtId="0" fontId="92" fillId="0" borderId="58" xfId="8" applyFont="1" applyBorder="1" applyAlignment="1">
      <alignment horizontal="center" vertical="center"/>
    </xf>
    <xf numFmtId="49" fontId="92" fillId="0" borderId="58" xfId="8" applyNumberFormat="1" applyFont="1" applyBorder="1" applyAlignment="1">
      <alignment horizontal="center" vertical="center"/>
    </xf>
    <xf numFmtId="0" fontId="93" fillId="0" borderId="1" xfId="8" applyFont="1" applyAlignment="1">
      <alignment horizontal="left" vertical="center"/>
    </xf>
    <xf numFmtId="4" fontId="89" fillId="0" borderId="31" xfId="8" applyNumberFormat="1" applyFont="1" applyBorder="1" applyAlignment="1">
      <alignment vertical="center"/>
    </xf>
    <xf numFmtId="0" fontId="83" fillId="0" borderId="1" xfId="8" applyFont="1"/>
    <xf numFmtId="0" fontId="87" fillId="0" borderId="1" xfId="8" applyFont="1"/>
    <xf numFmtId="0" fontId="83" fillId="0" borderId="1" xfId="8" applyFont="1" applyProtection="1">
      <protection locked="0"/>
    </xf>
    <xf numFmtId="0" fontId="87" fillId="0" borderId="1" xfId="8" applyFont="1" applyProtection="1">
      <protection locked="0"/>
    </xf>
    <xf numFmtId="0" fontId="72" fillId="0" borderId="1" xfId="8" applyFont="1" applyAlignment="1">
      <alignment horizontal="left" vertical="top" wrapText="1"/>
    </xf>
    <xf numFmtId="0" fontId="83" fillId="0" borderId="32" xfId="8" applyFont="1" applyBorder="1" applyProtection="1">
      <protection locked="0"/>
    </xf>
    <xf numFmtId="0" fontId="83" fillId="0" borderId="59" xfId="8" applyFont="1" applyBorder="1" applyProtection="1">
      <protection locked="0"/>
    </xf>
    <xf numFmtId="0" fontId="83" fillId="0" borderId="60" xfId="8" applyFont="1" applyBorder="1" applyProtection="1">
      <protection locked="0"/>
    </xf>
    <xf numFmtId="0" fontId="83" fillId="0" borderId="61" xfId="8" applyFont="1" applyBorder="1" applyProtection="1">
      <protection locked="0"/>
    </xf>
    <xf numFmtId="0" fontId="87" fillId="0" borderId="32" xfId="8" applyFont="1" applyBorder="1" applyProtection="1">
      <protection locked="0"/>
    </xf>
    <xf numFmtId="4" fontId="83" fillId="0" borderId="32" xfId="9" applyNumberFormat="1" applyFont="1" applyBorder="1" applyAlignment="1" applyProtection="1">
      <alignment horizontal="right" vertical="center"/>
      <protection locked="0"/>
    </xf>
    <xf numFmtId="0" fontId="72" fillId="0" borderId="32" xfId="8" applyFont="1" applyBorder="1" applyAlignment="1" applyProtection="1">
      <alignment horizontal="left" vertical="center"/>
      <protection locked="0"/>
    </xf>
    <xf numFmtId="4" fontId="87" fillId="8" borderId="32" xfId="9" applyNumberFormat="1" applyFont="1" applyFill="1" applyBorder="1" applyAlignment="1" applyProtection="1">
      <alignment horizontal="right" vertical="center"/>
      <protection locked="0"/>
    </xf>
    <xf numFmtId="0" fontId="87" fillId="5" borderId="32" xfId="8" applyFont="1" applyFill="1" applyBorder="1" applyAlignment="1" applyProtection="1">
      <alignment horizontal="center" vertical="center"/>
      <protection locked="0"/>
    </xf>
    <xf numFmtId="0" fontId="87" fillId="8" borderId="32" xfId="8" applyFont="1" applyFill="1" applyBorder="1" applyAlignment="1" applyProtection="1">
      <alignment horizontal="center" vertical="center"/>
      <protection locked="0"/>
    </xf>
    <xf numFmtId="0" fontId="87" fillId="8" borderId="32" xfId="8" applyFont="1" applyFill="1" applyBorder="1" applyAlignment="1" applyProtection="1">
      <alignment horizontal="center" vertical="center"/>
      <protection locked="0"/>
    </xf>
    <xf numFmtId="0" fontId="72" fillId="0" borderId="59" xfId="8" applyFont="1" applyBorder="1" applyAlignment="1" applyProtection="1">
      <alignment horizontal="left" vertical="center"/>
      <protection locked="0"/>
    </xf>
    <xf numFmtId="0" fontId="72" fillId="0" borderId="60" xfId="8" applyFont="1" applyBorder="1" applyAlignment="1" applyProtection="1">
      <alignment horizontal="left" vertical="center"/>
      <protection locked="0"/>
    </xf>
    <xf numFmtId="0" fontId="72" fillId="0" borderId="61" xfId="8" applyFont="1" applyBorder="1" applyAlignment="1" applyProtection="1">
      <alignment horizontal="left" vertical="center"/>
      <protection locked="0"/>
    </xf>
    <xf numFmtId="0" fontId="87" fillId="5" borderId="59" xfId="8" applyFont="1" applyFill="1" applyBorder="1" applyAlignment="1" applyProtection="1">
      <alignment horizontal="center" vertical="center"/>
      <protection locked="0"/>
    </xf>
    <xf numFmtId="0" fontId="87" fillId="5" borderId="60" xfId="8" applyFont="1" applyFill="1" applyBorder="1" applyAlignment="1" applyProtection="1">
      <alignment horizontal="center" vertical="center"/>
      <protection locked="0"/>
    </xf>
    <xf numFmtId="0" fontId="87" fillId="8" borderId="61" xfId="8" applyFont="1" applyFill="1" applyBorder="1" applyAlignment="1" applyProtection="1">
      <alignment horizontal="center" vertical="center"/>
      <protection locked="0"/>
    </xf>
    <xf numFmtId="49" fontId="88" fillId="0" borderId="32" xfId="9" applyNumberFormat="1" applyFont="1" applyBorder="1" applyAlignment="1" applyProtection="1">
      <alignment horizontal="right" vertical="center"/>
    </xf>
    <xf numFmtId="49" fontId="88" fillId="0" borderId="32" xfId="8" applyNumberFormat="1" applyFont="1" applyBorder="1" applyAlignment="1">
      <alignment horizontal="center" vertical="center"/>
    </xf>
    <xf numFmtId="0" fontId="95" fillId="0" borderId="1" xfId="8" applyFont="1"/>
    <xf numFmtId="44" fontId="95" fillId="0" borderId="1" xfId="9" applyFont="1" applyProtection="1"/>
    <xf numFmtId="4" fontId="96" fillId="0" borderId="32" xfId="9" applyNumberFormat="1" applyFont="1" applyBorder="1" applyAlignment="1" applyProtection="1">
      <alignment horizontal="right" vertical="center"/>
      <protection locked="0"/>
    </xf>
    <xf numFmtId="49" fontId="97" fillId="0" borderId="59" xfId="8" applyNumberFormat="1" applyFont="1" applyBorder="1" applyAlignment="1">
      <alignment horizontal="right" vertical="center"/>
    </xf>
    <xf numFmtId="49" fontId="97" fillId="0" borderId="60" xfId="8" applyNumberFormat="1" applyFont="1" applyBorder="1" applyAlignment="1">
      <alignment horizontal="right" vertical="center"/>
    </xf>
    <xf numFmtId="49" fontId="96" fillId="0" borderId="61" xfId="8" applyNumberFormat="1" applyFont="1" applyBorder="1" applyAlignment="1">
      <alignment horizontal="right" vertical="center"/>
    </xf>
    <xf numFmtId="49" fontId="90" fillId="5" borderId="31" xfId="8" applyNumberFormat="1" applyFont="1" applyFill="1" applyBorder="1" applyAlignment="1">
      <alignment horizontal="center" vertical="center"/>
    </xf>
    <xf numFmtId="49" fontId="90" fillId="5" borderId="29" xfId="8" applyNumberFormat="1" applyFont="1" applyFill="1" applyBorder="1" applyAlignment="1">
      <alignment horizontal="center" vertical="center"/>
    </xf>
    <xf numFmtId="49" fontId="90" fillId="8" borderId="30" xfId="8" applyNumberFormat="1" applyFont="1" applyFill="1" applyBorder="1" applyAlignment="1">
      <alignment horizontal="center" vertical="center"/>
    </xf>
    <xf numFmtId="49" fontId="83" fillId="0" borderId="60" xfId="8" applyNumberFormat="1" applyFont="1" applyBorder="1" applyAlignment="1">
      <alignment horizontal="center"/>
    </xf>
    <xf numFmtId="49" fontId="83" fillId="0" borderId="28" xfId="8" applyNumberFormat="1" applyFont="1" applyBorder="1" applyAlignment="1">
      <alignment horizontal="center"/>
    </xf>
    <xf numFmtId="49" fontId="83" fillId="0" borderId="1" xfId="8" applyNumberFormat="1" applyFont="1" applyAlignment="1">
      <alignment horizontal="center"/>
    </xf>
    <xf numFmtId="49" fontId="83" fillId="0" borderId="27" xfId="8" applyNumberFormat="1" applyFont="1" applyBorder="1" applyAlignment="1">
      <alignment horizontal="center"/>
    </xf>
    <xf numFmtId="14" fontId="83" fillId="0" borderId="28" xfId="8" applyNumberFormat="1" applyFont="1" applyBorder="1" applyAlignment="1" applyProtection="1">
      <alignment horizontal="left"/>
      <protection locked="0"/>
    </xf>
    <xf numFmtId="14" fontId="83" fillId="0" borderId="1" xfId="8" applyNumberFormat="1" applyFont="1" applyAlignment="1" applyProtection="1">
      <alignment horizontal="left"/>
      <protection locked="0"/>
    </xf>
    <xf numFmtId="49" fontId="83" fillId="0" borderId="1" xfId="8" applyNumberFormat="1" applyFont="1" applyAlignment="1">
      <alignment horizontal="left"/>
    </xf>
    <xf numFmtId="49" fontId="83" fillId="0" borderId="27" xfId="8" applyNumberFormat="1" applyFont="1" applyBorder="1" applyAlignment="1">
      <alignment horizontal="left"/>
    </xf>
    <xf numFmtId="49" fontId="83" fillId="0" borderId="28" xfId="8" applyNumberFormat="1" applyFont="1" applyBorder="1" applyAlignment="1" applyProtection="1">
      <alignment horizontal="left"/>
      <protection locked="0"/>
    </xf>
    <xf numFmtId="49" fontId="83" fillId="0" borderId="1" xfId="8" applyNumberFormat="1" applyFont="1" applyAlignment="1" applyProtection="1">
      <alignment horizontal="left"/>
      <protection locked="0"/>
    </xf>
    <xf numFmtId="49" fontId="83" fillId="0" borderId="28" xfId="8" applyNumberFormat="1" applyFont="1" applyBorder="1" applyAlignment="1">
      <alignment horizontal="left"/>
    </xf>
    <xf numFmtId="49" fontId="83" fillId="0" borderId="26" xfId="8" applyNumberFormat="1" applyFont="1" applyBorder="1" applyAlignment="1">
      <alignment horizontal="center"/>
    </xf>
    <xf numFmtId="49" fontId="83" fillId="0" borderId="25" xfId="8" applyNumberFormat="1" applyFont="1" applyBorder="1" applyAlignment="1">
      <alignment horizontal="center"/>
    </xf>
    <xf numFmtId="49" fontId="83" fillId="0" borderId="24" xfId="8" applyNumberFormat="1" applyFont="1" applyBorder="1" applyAlignment="1">
      <alignment horizontal="center"/>
    </xf>
    <xf numFmtId="49" fontId="90" fillId="5" borderId="31" xfId="8" applyNumberFormat="1" applyFont="1" applyFill="1" applyBorder="1" applyAlignment="1" applyProtection="1">
      <alignment horizontal="center" vertical="center"/>
      <protection locked="0"/>
    </xf>
    <xf numFmtId="49" fontId="90" fillId="5" borderId="29" xfId="8" applyNumberFormat="1" applyFont="1" applyFill="1" applyBorder="1" applyAlignment="1" applyProtection="1">
      <alignment horizontal="center" vertical="center"/>
      <protection locked="0"/>
    </xf>
    <xf numFmtId="49" fontId="90" fillId="8" borderId="30" xfId="8" applyNumberFormat="1" applyFont="1" applyFill="1" applyBorder="1" applyAlignment="1" applyProtection="1">
      <alignment horizontal="center" vertical="center" wrapText="1"/>
      <protection locked="0"/>
    </xf>
    <xf numFmtId="49" fontId="83" fillId="5" borderId="28" xfId="8" applyNumberFormat="1" applyFont="1" applyFill="1" applyBorder="1" applyAlignment="1">
      <alignment horizontal="center"/>
    </xf>
    <xf numFmtId="49" fontId="83" fillId="5" borderId="1" xfId="8" applyNumberFormat="1" applyFont="1" applyFill="1" applyAlignment="1">
      <alignment horizontal="center"/>
    </xf>
    <xf numFmtId="49" fontId="83" fillId="8" borderId="27" xfId="8" applyNumberFormat="1" applyFont="1" applyFill="1" applyBorder="1" applyAlignment="1">
      <alignment horizontal="center"/>
    </xf>
    <xf numFmtId="49" fontId="83" fillId="5" borderId="26" xfId="8" applyNumberFormat="1" applyFont="1" applyFill="1" applyBorder="1" applyAlignment="1">
      <alignment horizontal="left"/>
    </xf>
    <xf numFmtId="49" fontId="83" fillId="5" borderId="25" xfId="8" applyNumberFormat="1" applyFont="1" applyFill="1" applyBorder="1" applyAlignment="1">
      <alignment horizontal="left"/>
    </xf>
    <xf numFmtId="49" fontId="83" fillId="8" borderId="25" xfId="8" applyNumberFormat="1" applyFont="1" applyFill="1" applyBorder="1" applyAlignment="1">
      <alignment horizontal="left"/>
    </xf>
    <xf numFmtId="49" fontId="83" fillId="8" borderId="24" xfId="8" applyNumberFormat="1" applyFont="1" applyFill="1" applyBorder="1" applyAlignment="1">
      <alignment horizontal="left"/>
    </xf>
  </cellXfs>
  <cellStyles count="10">
    <cellStyle name="Hypertextový odkaz" xfId="1" builtinId="8"/>
    <cellStyle name="Měna 2" xfId="9" xr:uid="{01D6F8DD-EC11-4092-A16B-936C5DB78F28}"/>
    <cellStyle name="Normální" xfId="0" builtinId="0" customBuiltin="1"/>
    <cellStyle name="Normální 2" xfId="2" xr:uid="{067E32FB-CD52-450F-99F3-57518F6D3A8A}"/>
    <cellStyle name="Normální 2 2" xfId="3" xr:uid="{D6EB65CE-D4CA-485C-B966-0382E9DDEE66}"/>
    <cellStyle name="Normální 3" xfId="4" xr:uid="{9A99F7A8-0A5E-4092-9C35-A64BF5C5ECF6}"/>
    <cellStyle name="Normální 4" xfId="8" xr:uid="{391E452A-2D45-43A8-AE56-CB9F16D13225}"/>
    <cellStyle name="normální_krycí list_soupis výkonů_vzt_stavební úpravy učiliště v Jh 306A" xfId="7" xr:uid="{62534EBC-A177-49E3-9A3A-29D49DFFBD29}"/>
    <cellStyle name="normální_soupis vykonu MaR- BOSCH III - Jh 306 Zvýšení výkonu chlazení" xfId="5" xr:uid="{6C1F02E8-4C23-4EF1-9866-3497BDD603E3}"/>
    <cellStyle name="normální_soupis výkonů_vzt_stavební úpravy učiliště v Jh 306A" xfId="6" xr:uid="{CC81FBF9-042D-4871-8E9D-40187AD3157C}"/>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podminky.urs.cz/item/CS_URS_2025_01/162301931" TargetMode="External"/><Relationship Id="rId13" Type="http://schemas.openxmlformats.org/officeDocument/2006/relationships/hyperlink" Target="https://podminky.urs.cz/item/CS_URS_2025_01/181951112" TargetMode="External"/><Relationship Id="rId18" Type="http://schemas.openxmlformats.org/officeDocument/2006/relationships/hyperlink" Target="https://podminky.urs.cz/item/CS_URS_2025_01/564861111" TargetMode="External"/><Relationship Id="rId26" Type="http://schemas.openxmlformats.org/officeDocument/2006/relationships/hyperlink" Target="https://podminky.urs.cz/item/CS_URS_2025_01/997221559" TargetMode="External"/><Relationship Id="rId3" Type="http://schemas.openxmlformats.org/officeDocument/2006/relationships/hyperlink" Target="https://podminky.urs.cz/item/CS_URS_2025_01/113107322" TargetMode="External"/><Relationship Id="rId21" Type="http://schemas.openxmlformats.org/officeDocument/2006/relationships/hyperlink" Target="https://podminky.urs.cz/item/CS_URS_2025_01/596211253" TargetMode="External"/><Relationship Id="rId7" Type="http://schemas.openxmlformats.org/officeDocument/2006/relationships/hyperlink" Target="https://podminky.urs.cz/item/CS_URS_2025_01/162201421" TargetMode="External"/><Relationship Id="rId12" Type="http://schemas.openxmlformats.org/officeDocument/2006/relationships/hyperlink" Target="https://podminky.urs.cz/item/CS_URS_2025_01/181411131" TargetMode="External"/><Relationship Id="rId17" Type="http://schemas.openxmlformats.org/officeDocument/2006/relationships/hyperlink" Target="https://podminky.urs.cz/item/CS_URS_2025_01/564231011" TargetMode="External"/><Relationship Id="rId25" Type="http://schemas.openxmlformats.org/officeDocument/2006/relationships/hyperlink" Target="https://podminky.urs.cz/item/CS_URS_2025_01/997221551" TargetMode="External"/><Relationship Id="rId2" Type="http://schemas.openxmlformats.org/officeDocument/2006/relationships/hyperlink" Target="https://podminky.urs.cz/item/CS_URS_2025_01/112251101" TargetMode="External"/><Relationship Id="rId16" Type="http://schemas.openxmlformats.org/officeDocument/2006/relationships/hyperlink" Target="https://podminky.urs.cz/item/CS_URS_2025_01/184215132" TargetMode="External"/><Relationship Id="rId20" Type="http://schemas.openxmlformats.org/officeDocument/2006/relationships/hyperlink" Target="https://podminky.urs.cz/item/CS_URS_2025_01/573421111" TargetMode="External"/><Relationship Id="rId29" Type="http://schemas.openxmlformats.org/officeDocument/2006/relationships/drawing" Target="../drawings/drawing10.xml"/><Relationship Id="rId1" Type="http://schemas.openxmlformats.org/officeDocument/2006/relationships/hyperlink" Target="https://podminky.urs.cz/item/CS_URS_2025_01/112101101" TargetMode="External"/><Relationship Id="rId6" Type="http://schemas.openxmlformats.org/officeDocument/2006/relationships/hyperlink" Target="https://podminky.urs.cz/item/CS_URS_2025_01/162201411" TargetMode="External"/><Relationship Id="rId11" Type="http://schemas.openxmlformats.org/officeDocument/2006/relationships/hyperlink" Target="https://podminky.urs.cz/item/CS_URS_2025_01/181351103" TargetMode="External"/><Relationship Id="rId24" Type="http://schemas.openxmlformats.org/officeDocument/2006/relationships/hyperlink" Target="https://podminky.urs.cz/item/CS_URS_2025_01/919732211" TargetMode="External"/><Relationship Id="rId5" Type="http://schemas.openxmlformats.org/officeDocument/2006/relationships/hyperlink" Target="https://podminky.urs.cz/item/CS_URS_2025_01/162201401" TargetMode="External"/><Relationship Id="rId15" Type="http://schemas.openxmlformats.org/officeDocument/2006/relationships/hyperlink" Target="https://podminky.urs.cz/item/CS_URS_2025_01/184102115" TargetMode="External"/><Relationship Id="rId23" Type="http://schemas.openxmlformats.org/officeDocument/2006/relationships/hyperlink" Target="https://podminky.urs.cz/item/CS_URS_2025_01/916131213" TargetMode="External"/><Relationship Id="rId28" Type="http://schemas.openxmlformats.org/officeDocument/2006/relationships/hyperlink" Target="https://podminky.urs.cz/item/CS_URS_2025_01/998225111" TargetMode="External"/><Relationship Id="rId10" Type="http://schemas.openxmlformats.org/officeDocument/2006/relationships/hyperlink" Target="https://podminky.urs.cz/item/CS_URS_2025_01/162301971" TargetMode="External"/><Relationship Id="rId19" Type="http://schemas.openxmlformats.org/officeDocument/2006/relationships/hyperlink" Target="https://podminky.urs.cz/item/CS_URS_2025_01/564911411" TargetMode="External"/><Relationship Id="rId4" Type="http://schemas.openxmlformats.org/officeDocument/2006/relationships/hyperlink" Target="https://podminky.urs.cz/item/CS_URS_2025_01/121151113" TargetMode="External"/><Relationship Id="rId9" Type="http://schemas.openxmlformats.org/officeDocument/2006/relationships/hyperlink" Target="https://podminky.urs.cz/item/CS_URS_2025_01/162301951" TargetMode="External"/><Relationship Id="rId14" Type="http://schemas.openxmlformats.org/officeDocument/2006/relationships/hyperlink" Target="https://podminky.urs.cz/item/CS_URS_2025_01/183151114" TargetMode="External"/><Relationship Id="rId22" Type="http://schemas.openxmlformats.org/officeDocument/2006/relationships/hyperlink" Target="https://podminky.urs.cz/item/CS_URS_2025_01/916131113" TargetMode="External"/><Relationship Id="rId27" Type="http://schemas.openxmlformats.org/officeDocument/2006/relationships/hyperlink" Target="https://podminky.urs.cz/item/CS_URS_2025_01/997221873"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5_01/985121122" TargetMode="External"/><Relationship Id="rId13" Type="http://schemas.openxmlformats.org/officeDocument/2006/relationships/hyperlink" Target="https://podminky.urs.cz/item/CS_URS_2025_01/997013501" TargetMode="External"/><Relationship Id="rId18" Type="http://schemas.openxmlformats.org/officeDocument/2006/relationships/hyperlink" Target="https://podminky.urs.cz/item/CS_URS_2025_01/767996702" TargetMode="External"/><Relationship Id="rId3" Type="http://schemas.openxmlformats.org/officeDocument/2006/relationships/hyperlink" Target="https://podminky.urs.cz/item/CS_URS_2025_01/389-1" TargetMode="External"/><Relationship Id="rId21" Type="http://schemas.openxmlformats.org/officeDocument/2006/relationships/hyperlink" Target="https://podminky.urs.cz/item/CS_URS_2025_01/783335101" TargetMode="External"/><Relationship Id="rId7" Type="http://schemas.openxmlformats.org/officeDocument/2006/relationships/hyperlink" Target="https://podminky.urs.cz/item/CS_URS_2025_01/985112112" TargetMode="External"/><Relationship Id="rId12" Type="http://schemas.openxmlformats.org/officeDocument/2006/relationships/hyperlink" Target="https://podminky.urs.cz/item/CS_URS_2025_01/985323111" TargetMode="External"/><Relationship Id="rId17" Type="http://schemas.openxmlformats.org/officeDocument/2006/relationships/hyperlink" Target="https://podminky.urs.cz/item/CS_URS_2025_01/767221003" TargetMode="External"/><Relationship Id="rId2" Type="http://schemas.openxmlformats.org/officeDocument/2006/relationships/hyperlink" Target="https://podminky.urs.cz/item/CS_URS_2025_01/310321111" TargetMode="External"/><Relationship Id="rId16" Type="http://schemas.openxmlformats.org/officeDocument/2006/relationships/hyperlink" Target="https://podminky.urs.cz/item/CS_URS_2024_02/998142251" TargetMode="External"/><Relationship Id="rId20" Type="http://schemas.openxmlformats.org/officeDocument/2006/relationships/hyperlink" Target="https://podminky.urs.cz/item/CS_URS_2025_01/783334201" TargetMode="External"/><Relationship Id="rId1" Type="http://schemas.openxmlformats.org/officeDocument/2006/relationships/hyperlink" Target="https://podminky.urs.cz/item/CS_URS_2025_01/113106021" TargetMode="External"/><Relationship Id="rId6" Type="http://schemas.openxmlformats.org/officeDocument/2006/relationships/hyperlink" Target="https://podminky.urs.cz/item/CS_URS_2025_01/977151116" TargetMode="External"/><Relationship Id="rId11" Type="http://schemas.openxmlformats.org/officeDocument/2006/relationships/hyperlink" Target="https://podminky.urs.cz/item/CS_URS_2025_01/985321111" TargetMode="External"/><Relationship Id="rId5" Type="http://schemas.openxmlformats.org/officeDocument/2006/relationships/hyperlink" Target="https://podminky.urs.cz/item/CS_URS_2025_01/953943123" TargetMode="External"/><Relationship Id="rId15" Type="http://schemas.openxmlformats.org/officeDocument/2006/relationships/hyperlink" Target="https://podminky.urs.cz/item/CS_URS_2025_01/997013631" TargetMode="External"/><Relationship Id="rId23" Type="http://schemas.openxmlformats.org/officeDocument/2006/relationships/drawing" Target="../drawings/drawing4.xml"/><Relationship Id="rId10" Type="http://schemas.openxmlformats.org/officeDocument/2006/relationships/hyperlink" Target="https://podminky.urs.cz/item/CS_URS_2025_01/985311112" TargetMode="External"/><Relationship Id="rId19" Type="http://schemas.openxmlformats.org/officeDocument/2006/relationships/hyperlink" Target="https://podminky.urs.cz/item/CS_URS_2025_01/998767101" TargetMode="External"/><Relationship Id="rId4" Type="http://schemas.openxmlformats.org/officeDocument/2006/relationships/hyperlink" Target="https://podminky.urs.cz/item/CS_URS_2025_01/952901411" TargetMode="External"/><Relationship Id="rId9" Type="http://schemas.openxmlformats.org/officeDocument/2006/relationships/hyperlink" Target="https://podminky.urs.cz/item/CS_URS_2025_01/985131111" TargetMode="External"/><Relationship Id="rId14" Type="http://schemas.openxmlformats.org/officeDocument/2006/relationships/hyperlink" Target="https://podminky.urs.cz/item/CS_URS_2025_01/997013509" TargetMode="External"/><Relationship Id="rId22" Type="http://schemas.openxmlformats.org/officeDocument/2006/relationships/hyperlink" Target="https://podminky.urs.cz/item/CS_URS_2025_01/78333710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5_01/174151101" TargetMode="External"/><Relationship Id="rId13" Type="http://schemas.openxmlformats.org/officeDocument/2006/relationships/hyperlink" Target="https://podminky.urs.cz/item/CS_URS_2024_02/320902021" TargetMode="External"/><Relationship Id="rId18" Type="http://schemas.openxmlformats.org/officeDocument/2006/relationships/hyperlink" Target="https://podminky.urs.cz/item/CS_URS_2025_01/380361011" TargetMode="External"/><Relationship Id="rId26" Type="http://schemas.openxmlformats.org/officeDocument/2006/relationships/hyperlink" Target="https://podminky.urs.cz/item/CS_URS_2025_01/953943123" TargetMode="External"/><Relationship Id="rId3" Type="http://schemas.openxmlformats.org/officeDocument/2006/relationships/hyperlink" Target="https://podminky.urs.cz/item/CS_URS_2025_01/131251100" TargetMode="External"/><Relationship Id="rId21" Type="http://schemas.openxmlformats.org/officeDocument/2006/relationships/hyperlink" Target="https://podminky.urs.cz/item/CS_URS_2025_01/891352222" TargetMode="External"/><Relationship Id="rId7" Type="http://schemas.openxmlformats.org/officeDocument/2006/relationships/hyperlink" Target="https://podminky.urs.cz/item/CS_URS_2025_01/171251201" TargetMode="External"/><Relationship Id="rId12" Type="http://schemas.openxmlformats.org/officeDocument/2006/relationships/hyperlink" Target="https://podminky.urs.cz/item/CS_URS_2025_01/273351122" TargetMode="External"/><Relationship Id="rId17" Type="http://schemas.openxmlformats.org/officeDocument/2006/relationships/hyperlink" Target="https://podminky.urs.cz/item/CS_URS_2025_01/380361006" TargetMode="External"/><Relationship Id="rId25" Type="http://schemas.openxmlformats.org/officeDocument/2006/relationships/hyperlink" Target="https://podminky.urs.cz/item/CS_URS_2025_01/953334121" TargetMode="External"/><Relationship Id="rId2" Type="http://schemas.openxmlformats.org/officeDocument/2006/relationships/hyperlink" Target="https://podminky.urs.cz/item/CS_URS_2025_01/115101301" TargetMode="External"/><Relationship Id="rId16" Type="http://schemas.openxmlformats.org/officeDocument/2006/relationships/hyperlink" Target="https://podminky.urs.cz/item/CS_URS_2025_01/380356212" TargetMode="External"/><Relationship Id="rId20" Type="http://schemas.openxmlformats.org/officeDocument/2006/relationships/hyperlink" Target="https://podminky.urs.cz/item/CS_URS_2025_01/631319211" TargetMode="External"/><Relationship Id="rId29" Type="http://schemas.openxmlformats.org/officeDocument/2006/relationships/hyperlink" Target="https://podminky.urs.cz/item/CS_URS_2025_01/998767101" TargetMode="External"/><Relationship Id="rId1" Type="http://schemas.openxmlformats.org/officeDocument/2006/relationships/hyperlink" Target="https://podminky.urs.cz/item/CS_URS_2025_01/115101201" TargetMode="External"/><Relationship Id="rId6" Type="http://schemas.openxmlformats.org/officeDocument/2006/relationships/hyperlink" Target="https://podminky.urs.cz/item/CS_URS_2025_01/171201231" TargetMode="External"/><Relationship Id="rId11" Type="http://schemas.openxmlformats.org/officeDocument/2006/relationships/hyperlink" Target="https://podminky.urs.cz/item/CS_URS_2025_01/273351121" TargetMode="External"/><Relationship Id="rId24" Type="http://schemas.openxmlformats.org/officeDocument/2006/relationships/hyperlink" Target="https://podminky.urs.cz/item/CS_URS_2025_01/953312123" TargetMode="External"/><Relationship Id="rId5" Type="http://schemas.openxmlformats.org/officeDocument/2006/relationships/hyperlink" Target="https://podminky.urs.cz/item/CS_URS_2025_01/162751119" TargetMode="External"/><Relationship Id="rId15" Type="http://schemas.openxmlformats.org/officeDocument/2006/relationships/hyperlink" Target="https://podminky.urs.cz/item/CS_URS_2025_01/380356211" TargetMode="External"/><Relationship Id="rId23" Type="http://schemas.openxmlformats.org/officeDocument/2006/relationships/hyperlink" Target="https://podminky.urs.cz/item/CS_URS_2025_01/952901411" TargetMode="External"/><Relationship Id="rId28" Type="http://schemas.openxmlformats.org/officeDocument/2006/relationships/hyperlink" Target="https://podminky.urs.cz/item/CS_URS_2025_01/767221003" TargetMode="External"/><Relationship Id="rId10" Type="http://schemas.openxmlformats.org/officeDocument/2006/relationships/hyperlink" Target="https://podminky.urs.cz/item/CS_URS_2025_01/273313511" TargetMode="External"/><Relationship Id="rId19" Type="http://schemas.openxmlformats.org/officeDocument/2006/relationships/hyperlink" Target="https://podminky.urs.cz/item/CS_URS_2025_01/457311118" TargetMode="External"/><Relationship Id="rId4" Type="http://schemas.openxmlformats.org/officeDocument/2006/relationships/hyperlink" Target="https://podminky.urs.cz/item/CS_URS_2025_01/162751117" TargetMode="External"/><Relationship Id="rId9" Type="http://schemas.openxmlformats.org/officeDocument/2006/relationships/hyperlink" Target="https://podminky.urs.cz/item/CS_URS_2025_01/271572211" TargetMode="External"/><Relationship Id="rId14" Type="http://schemas.openxmlformats.org/officeDocument/2006/relationships/hyperlink" Target="https://podminky.urs.cz/item/CS_URS_2025_01/380326132" TargetMode="External"/><Relationship Id="rId22" Type="http://schemas.openxmlformats.org/officeDocument/2006/relationships/hyperlink" Target="https://podminky.urs.cz/item/CS_URS_2025_01/899501221" TargetMode="External"/><Relationship Id="rId27" Type="http://schemas.openxmlformats.org/officeDocument/2006/relationships/hyperlink" Target="https://podminky.urs.cz/item/CS_URS_2024_02/998142251"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podminky.urs.cz/item/CS_URS_2025_01/949101111" TargetMode="External"/><Relationship Id="rId18" Type="http://schemas.openxmlformats.org/officeDocument/2006/relationships/hyperlink" Target="https://podminky.urs.cz/item/CS_URS_2025_01/953334121" TargetMode="External"/><Relationship Id="rId26" Type="http://schemas.openxmlformats.org/officeDocument/2006/relationships/hyperlink" Target="https://podminky.urs.cz/item/CS_URS_2025_01/977151127" TargetMode="External"/><Relationship Id="rId39" Type="http://schemas.openxmlformats.org/officeDocument/2006/relationships/hyperlink" Target="https://podminky.urs.cz/item/CS_URS_2025_01/711493111" TargetMode="External"/><Relationship Id="rId21" Type="http://schemas.openxmlformats.org/officeDocument/2006/relationships/hyperlink" Target="https://podminky.urs.cz/item/CS_URS_2025_01/971042431" TargetMode="External"/><Relationship Id="rId34" Type="http://schemas.openxmlformats.org/officeDocument/2006/relationships/hyperlink" Target="https://podminky.urs.cz/item/CS_URS_2025_01/997013501" TargetMode="External"/><Relationship Id="rId42" Type="http://schemas.openxmlformats.org/officeDocument/2006/relationships/hyperlink" Target="https://podminky.urs.cz/item/CS_URS_2025_01/762212811" TargetMode="External"/><Relationship Id="rId47" Type="http://schemas.openxmlformats.org/officeDocument/2006/relationships/hyperlink" Target="https://podminky.urs.cz/item/CS_URS_2025_01/767996702" TargetMode="External"/><Relationship Id="rId50" Type="http://schemas.openxmlformats.org/officeDocument/2006/relationships/hyperlink" Target="https://podminky.urs.cz/item/CS_URS_2025_01/783218111" TargetMode="External"/><Relationship Id="rId55" Type="http://schemas.openxmlformats.org/officeDocument/2006/relationships/hyperlink" Target="https://podminky.urs.cz/item/CS_URS_2025_01/783435103" TargetMode="External"/><Relationship Id="rId63" Type="http://schemas.openxmlformats.org/officeDocument/2006/relationships/hyperlink" Target="https://podminky.urs.cz/item/CS_URS_2025_01/783932171" TargetMode="External"/><Relationship Id="rId68" Type="http://schemas.openxmlformats.org/officeDocument/2006/relationships/hyperlink" Target="https://podminky.urs.cz/item/CS_URS_2025_01/784351061" TargetMode="External"/><Relationship Id="rId7" Type="http://schemas.openxmlformats.org/officeDocument/2006/relationships/hyperlink" Target="https://podminky.urs.cz/item/CS_URS_2025_01/389361001" TargetMode="External"/><Relationship Id="rId2" Type="http://schemas.openxmlformats.org/officeDocument/2006/relationships/hyperlink" Target="https://podminky.urs.cz/item/CS_URS_2025_01/275351121" TargetMode="External"/><Relationship Id="rId16" Type="http://schemas.openxmlformats.org/officeDocument/2006/relationships/hyperlink" Target="https://podminky.urs.cz/item/CS_URS_2025_01/952903112" TargetMode="External"/><Relationship Id="rId29" Type="http://schemas.openxmlformats.org/officeDocument/2006/relationships/hyperlink" Target="https://podminky.urs.cz/item/CS_URS_2025_01/978023411" TargetMode="External"/><Relationship Id="rId1" Type="http://schemas.openxmlformats.org/officeDocument/2006/relationships/hyperlink" Target="https://podminky.urs.cz/item/CS_URS_2025_01/275313911" TargetMode="External"/><Relationship Id="rId6" Type="http://schemas.openxmlformats.org/officeDocument/2006/relationships/hyperlink" Target="https://podminky.urs.cz/item/CS_URS_2025_01/380311866" TargetMode="External"/><Relationship Id="rId11" Type="http://schemas.openxmlformats.org/officeDocument/2006/relationships/hyperlink" Target="https://podminky.urs.cz/item/CS_URS_2025_01/933901111" TargetMode="External"/><Relationship Id="rId24" Type="http://schemas.openxmlformats.org/officeDocument/2006/relationships/hyperlink" Target="https://podminky.urs.cz/item/CS_URS_2025_01/977151116" TargetMode="External"/><Relationship Id="rId32" Type="http://schemas.openxmlformats.org/officeDocument/2006/relationships/hyperlink" Target="https://podminky.urs.cz/item/CS_URS_2025_01/985331211" TargetMode="External"/><Relationship Id="rId37" Type="http://schemas.openxmlformats.org/officeDocument/2006/relationships/hyperlink" Target="https://podminky.urs.cz/item/CS_URS_2025_01/997013821" TargetMode="External"/><Relationship Id="rId40" Type="http://schemas.openxmlformats.org/officeDocument/2006/relationships/hyperlink" Target="https://podminky.urs.cz/item/CS_URS_2025_01/711493121" TargetMode="External"/><Relationship Id="rId45" Type="http://schemas.openxmlformats.org/officeDocument/2006/relationships/hyperlink" Target="https://podminky.urs.cz/item/CS_URS_2025_01/765131901" TargetMode="External"/><Relationship Id="rId53" Type="http://schemas.openxmlformats.org/officeDocument/2006/relationships/hyperlink" Target="https://podminky.urs.cz/item/CS_URS_2025_01/783401401" TargetMode="External"/><Relationship Id="rId58" Type="http://schemas.openxmlformats.org/officeDocument/2006/relationships/hyperlink" Target="https://podminky.urs.cz/item/CS_URS_2025_01/783501523" TargetMode="External"/><Relationship Id="rId66" Type="http://schemas.openxmlformats.org/officeDocument/2006/relationships/hyperlink" Target="https://podminky.urs.cz/item/CS_URS_2025_01/783937153" TargetMode="External"/><Relationship Id="rId5" Type="http://schemas.openxmlformats.org/officeDocument/2006/relationships/hyperlink" Target="https://podminky.urs.cz/item/CS_URS_2025_01/278383133" TargetMode="External"/><Relationship Id="rId15" Type="http://schemas.openxmlformats.org/officeDocument/2006/relationships/hyperlink" Target="https://podminky.urs.cz/item/CS_URS_2025_01/952901221" TargetMode="External"/><Relationship Id="rId23" Type="http://schemas.openxmlformats.org/officeDocument/2006/relationships/hyperlink" Target="https://podminky.urs.cz/item/CS_URS_2025_01/971042451" TargetMode="External"/><Relationship Id="rId28" Type="http://schemas.openxmlformats.org/officeDocument/2006/relationships/hyperlink" Target="https://podminky.urs.cz/item/CS_URS_2025_01/978021191" TargetMode="External"/><Relationship Id="rId36" Type="http://schemas.openxmlformats.org/officeDocument/2006/relationships/hyperlink" Target="https://podminky.urs.cz/item/CS_URS_2025_01/997013631" TargetMode="External"/><Relationship Id="rId49" Type="http://schemas.openxmlformats.org/officeDocument/2006/relationships/hyperlink" Target="https://podminky.urs.cz/item/CS_URS_2025_01/783213111" TargetMode="External"/><Relationship Id="rId57" Type="http://schemas.openxmlformats.org/officeDocument/2006/relationships/hyperlink" Target="https://podminky.urs.cz/item/CS_URS_2025_01/783491003" TargetMode="External"/><Relationship Id="rId61" Type="http://schemas.openxmlformats.org/officeDocument/2006/relationships/hyperlink" Target="https://podminky.urs.cz/item/CS_URS_2025_01/783517101" TargetMode="External"/><Relationship Id="rId10" Type="http://schemas.openxmlformats.org/officeDocument/2006/relationships/hyperlink" Target="https://podminky.urs.cz/item/CS_URS_2025_01/612331361" TargetMode="External"/><Relationship Id="rId19" Type="http://schemas.openxmlformats.org/officeDocument/2006/relationships/hyperlink" Target="https://podminky.urs.cz/item/CS_URS_2025_01/962042320" TargetMode="External"/><Relationship Id="rId31" Type="http://schemas.openxmlformats.org/officeDocument/2006/relationships/hyperlink" Target="https://podminky.urs.cz/item/CS_URS_2025_01/985131111" TargetMode="External"/><Relationship Id="rId44" Type="http://schemas.openxmlformats.org/officeDocument/2006/relationships/hyperlink" Target="https://podminky.urs.cz/item/CS_URS_2025_01/765131843" TargetMode="External"/><Relationship Id="rId52" Type="http://schemas.openxmlformats.org/officeDocument/2006/relationships/hyperlink" Target="https://podminky.urs.cz/item/CS_URS_2025_01/783401311" TargetMode="External"/><Relationship Id="rId60" Type="http://schemas.openxmlformats.org/officeDocument/2006/relationships/hyperlink" Target="https://podminky.urs.cz/item/CS_URS_2025_01/783513101" TargetMode="External"/><Relationship Id="rId65" Type="http://schemas.openxmlformats.org/officeDocument/2006/relationships/hyperlink" Target="https://podminky.urs.cz/item/CS_URS_2025_01/783933161" TargetMode="External"/><Relationship Id="rId4" Type="http://schemas.openxmlformats.org/officeDocument/2006/relationships/hyperlink" Target="https://podminky.urs.cz/item/CS_URS_2025_01/278381551" TargetMode="External"/><Relationship Id="rId9" Type="http://schemas.openxmlformats.org/officeDocument/2006/relationships/hyperlink" Target="https://podminky.urs.cz/item/CS_URS_2025_01/612131301" TargetMode="External"/><Relationship Id="rId14" Type="http://schemas.openxmlformats.org/officeDocument/2006/relationships/hyperlink" Target="https://podminky.urs.cz/item/CS_URS_2025_01/949101112" TargetMode="External"/><Relationship Id="rId22" Type="http://schemas.openxmlformats.org/officeDocument/2006/relationships/hyperlink" Target="https://podminky.urs.cz/item/CS_URS_2025_01/971042441" TargetMode="External"/><Relationship Id="rId27" Type="http://schemas.openxmlformats.org/officeDocument/2006/relationships/hyperlink" Target="https://podminky.urs.cz/item/CS_URS_2025_01/977211111" TargetMode="External"/><Relationship Id="rId30" Type="http://schemas.openxmlformats.org/officeDocument/2006/relationships/hyperlink" Target="https://podminky.urs.cz/item/CS_URS_2025_01/985121222" TargetMode="External"/><Relationship Id="rId35" Type="http://schemas.openxmlformats.org/officeDocument/2006/relationships/hyperlink" Target="https://podminky.urs.cz/item/CS_URS_2025_01/997013509" TargetMode="External"/><Relationship Id="rId43" Type="http://schemas.openxmlformats.org/officeDocument/2006/relationships/hyperlink" Target="https://podminky.urs.cz/item/CS_URS_2025_01/765131803" TargetMode="External"/><Relationship Id="rId48" Type="http://schemas.openxmlformats.org/officeDocument/2006/relationships/hyperlink" Target="https://podminky.urs.cz/item/CS_URS_2025_01/783201401" TargetMode="External"/><Relationship Id="rId56" Type="http://schemas.openxmlformats.org/officeDocument/2006/relationships/hyperlink" Target="https://podminky.urs.cz/item/CS_URS_2025_01/783437101" TargetMode="External"/><Relationship Id="rId64" Type="http://schemas.openxmlformats.org/officeDocument/2006/relationships/hyperlink" Target="https://podminky.urs.cz/item/CS_URS_2025_01/783932181" TargetMode="External"/><Relationship Id="rId69" Type="http://schemas.openxmlformats.org/officeDocument/2006/relationships/drawing" Target="../drawings/drawing6.xml"/><Relationship Id="rId8" Type="http://schemas.openxmlformats.org/officeDocument/2006/relationships/hyperlink" Target="https://podminky.urs.cz/item/CS_URS_2025_01/389381001" TargetMode="External"/><Relationship Id="rId51" Type="http://schemas.openxmlformats.org/officeDocument/2006/relationships/hyperlink" Target="https://podminky.urs.cz/item/CS_URS_2025_01/783401303" TargetMode="External"/><Relationship Id="rId3" Type="http://schemas.openxmlformats.org/officeDocument/2006/relationships/hyperlink" Target="https://podminky.urs.cz/item/CS_URS_2025_01/275351122" TargetMode="External"/><Relationship Id="rId12" Type="http://schemas.openxmlformats.org/officeDocument/2006/relationships/hyperlink" Target="https://podminky.urs.cz/item/CS_URS_2025_01/933901311" TargetMode="External"/><Relationship Id="rId17" Type="http://schemas.openxmlformats.org/officeDocument/2006/relationships/hyperlink" Target="https://podminky.urs.cz/item/CS_URS_2025_01/952905131" TargetMode="External"/><Relationship Id="rId25" Type="http://schemas.openxmlformats.org/officeDocument/2006/relationships/hyperlink" Target="https://podminky.urs.cz/item/CS_URS_2025_01/977151118" TargetMode="External"/><Relationship Id="rId33" Type="http://schemas.openxmlformats.org/officeDocument/2006/relationships/hyperlink" Target="https://podminky.urs.cz/item/CS_URS_2025_01/985564211" TargetMode="External"/><Relationship Id="rId38" Type="http://schemas.openxmlformats.org/officeDocument/2006/relationships/hyperlink" Target="https://podminky.urs.cz/item/CS_URS_2024_02/998142251" TargetMode="External"/><Relationship Id="rId46" Type="http://schemas.openxmlformats.org/officeDocument/2006/relationships/hyperlink" Target="https://podminky.urs.cz/item/CS_URS_2025_01/765131931" TargetMode="External"/><Relationship Id="rId59" Type="http://schemas.openxmlformats.org/officeDocument/2006/relationships/hyperlink" Target="https://podminky.urs.cz/item/CS_URS_2025_01/783501583" TargetMode="External"/><Relationship Id="rId67" Type="http://schemas.openxmlformats.org/officeDocument/2006/relationships/hyperlink" Target="https://podminky.urs.cz/item/CS_URS_2025_01/784181131" TargetMode="External"/><Relationship Id="rId20" Type="http://schemas.openxmlformats.org/officeDocument/2006/relationships/hyperlink" Target="https://podminky.urs.cz/item/CS_URS_2025_01/966071121" TargetMode="External"/><Relationship Id="rId41" Type="http://schemas.openxmlformats.org/officeDocument/2006/relationships/hyperlink" Target="https://podminky.urs.cz/item/CS_URS_2025_01/998711101" TargetMode="External"/><Relationship Id="rId54" Type="http://schemas.openxmlformats.org/officeDocument/2006/relationships/hyperlink" Target="https://podminky.urs.cz/item/CS_URS_2025_01/783434201" TargetMode="External"/><Relationship Id="rId62" Type="http://schemas.openxmlformats.org/officeDocument/2006/relationships/hyperlink" Target="https://podminky.urs.cz/item/CS_URS_2025_01/783591103"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odminky.urs.cz/item/CS_URS_2025_01/174151101" TargetMode="External"/><Relationship Id="rId18" Type="http://schemas.openxmlformats.org/officeDocument/2006/relationships/hyperlink" Target="https://podminky.urs.cz/item/CS_URS_2025_01/245111111" TargetMode="External"/><Relationship Id="rId26" Type="http://schemas.openxmlformats.org/officeDocument/2006/relationships/hyperlink" Target="https://podminky.urs.cz/item/CS_URS_2025_01/320902021" TargetMode="External"/><Relationship Id="rId39" Type="http://schemas.openxmlformats.org/officeDocument/2006/relationships/hyperlink" Target="https://podminky.urs.cz/item/CS_URS_2025_01/952903119" TargetMode="External"/><Relationship Id="rId21" Type="http://schemas.openxmlformats.org/officeDocument/2006/relationships/hyperlink" Target="https://podminky.urs.cz/item/CS_URS_2025_01/273351121" TargetMode="External"/><Relationship Id="rId34" Type="http://schemas.openxmlformats.org/officeDocument/2006/relationships/hyperlink" Target="https://podminky.urs.cz/item/CS_URS_2025_01/933901111" TargetMode="External"/><Relationship Id="rId42" Type="http://schemas.openxmlformats.org/officeDocument/2006/relationships/hyperlink" Target="https://podminky.urs.cz/item/CS_URS_2025_01/977151116" TargetMode="External"/><Relationship Id="rId47" Type="http://schemas.openxmlformats.org/officeDocument/2006/relationships/hyperlink" Target="https://podminky.urs.cz/item/CS_URS_2025_01/711161275" TargetMode="External"/><Relationship Id="rId50" Type="http://schemas.openxmlformats.org/officeDocument/2006/relationships/hyperlink" Target="https://podminky.urs.cz/item/CS_URS_2025_01/711471301" TargetMode="External"/><Relationship Id="rId55" Type="http://schemas.openxmlformats.org/officeDocument/2006/relationships/hyperlink" Target="https://podminky.urs.cz/item/CS_URS_2025_01/711491272" TargetMode="External"/><Relationship Id="rId7" Type="http://schemas.openxmlformats.org/officeDocument/2006/relationships/hyperlink" Target="https://podminky.urs.cz/item/CS_URS_2025_01/151201302" TargetMode="External"/><Relationship Id="rId12" Type="http://schemas.openxmlformats.org/officeDocument/2006/relationships/hyperlink" Target="https://podminky.urs.cz/item/CS_URS_2025_01/171251201" TargetMode="External"/><Relationship Id="rId17" Type="http://schemas.openxmlformats.org/officeDocument/2006/relationships/hyperlink" Target="https://podminky.urs.cz/item/CS_URS_2025_01/243571112" TargetMode="External"/><Relationship Id="rId25" Type="http://schemas.openxmlformats.org/officeDocument/2006/relationships/hyperlink" Target="https://podminky.urs.cz/item/CS_URS_2025_01/275351122" TargetMode="External"/><Relationship Id="rId33" Type="http://schemas.openxmlformats.org/officeDocument/2006/relationships/hyperlink" Target="https://podminky.urs.cz/item/CS_URS_2025_01/631319211" TargetMode="External"/><Relationship Id="rId38" Type="http://schemas.openxmlformats.org/officeDocument/2006/relationships/hyperlink" Target="https://podminky.urs.cz/item/CS_URS_2025_01/952903112" TargetMode="External"/><Relationship Id="rId46" Type="http://schemas.openxmlformats.org/officeDocument/2006/relationships/hyperlink" Target="https://podminky.urs.cz/item/CS_URS_2025_01/998142251" TargetMode="External"/><Relationship Id="rId59" Type="http://schemas.openxmlformats.org/officeDocument/2006/relationships/hyperlink" Target="https://podminky.urs.cz/item/CS_URS_2025_01/998767101" TargetMode="External"/><Relationship Id="rId2" Type="http://schemas.openxmlformats.org/officeDocument/2006/relationships/hyperlink" Target="https://podminky.urs.cz/item/CS_URS_2025_01/115101301" TargetMode="External"/><Relationship Id="rId16" Type="http://schemas.openxmlformats.org/officeDocument/2006/relationships/hyperlink" Target="https://podminky.urs.cz/item/CS_URS_2025_01/242111193" TargetMode="External"/><Relationship Id="rId20" Type="http://schemas.openxmlformats.org/officeDocument/2006/relationships/hyperlink" Target="https://podminky.urs.cz/item/CS_URS_2025_01/273313511" TargetMode="External"/><Relationship Id="rId29" Type="http://schemas.openxmlformats.org/officeDocument/2006/relationships/hyperlink" Target="https://podminky.urs.cz/item/CS_URS_2025_01/380356212" TargetMode="External"/><Relationship Id="rId41" Type="http://schemas.openxmlformats.org/officeDocument/2006/relationships/hyperlink" Target="https://podminky.urs.cz/item/CS_URS_2025_01/953334443" TargetMode="External"/><Relationship Id="rId54" Type="http://schemas.openxmlformats.org/officeDocument/2006/relationships/hyperlink" Target="https://podminky.urs.cz/item/CS_URS_2025_01/711491271" TargetMode="External"/><Relationship Id="rId1" Type="http://schemas.openxmlformats.org/officeDocument/2006/relationships/hyperlink" Target="https://podminky.urs.cz/item/CS_URS_2025_01/115101201" TargetMode="External"/><Relationship Id="rId6" Type="http://schemas.openxmlformats.org/officeDocument/2006/relationships/hyperlink" Target="https://podminky.urs.cz/item/CS_URS_2025_01/151201212" TargetMode="External"/><Relationship Id="rId11" Type="http://schemas.openxmlformats.org/officeDocument/2006/relationships/hyperlink" Target="https://podminky.urs.cz/item/CS_URS_2025_01/171201231" TargetMode="External"/><Relationship Id="rId24" Type="http://schemas.openxmlformats.org/officeDocument/2006/relationships/hyperlink" Target="https://podminky.urs.cz/item/CS_URS_2025_01/275351121" TargetMode="External"/><Relationship Id="rId32" Type="http://schemas.openxmlformats.org/officeDocument/2006/relationships/hyperlink" Target="https://podminky.urs.cz/item/CS_URS_2025_01/625681031" TargetMode="External"/><Relationship Id="rId37" Type="http://schemas.openxmlformats.org/officeDocument/2006/relationships/hyperlink" Target="https://podminky.urs.cz/item/CS_URS_2025_01/949101112" TargetMode="External"/><Relationship Id="rId40" Type="http://schemas.openxmlformats.org/officeDocument/2006/relationships/hyperlink" Target="https://podminky.urs.cz/item/CS_URS_2025_01/953334121" TargetMode="External"/><Relationship Id="rId45" Type="http://schemas.openxmlformats.org/officeDocument/2006/relationships/hyperlink" Target="https://podminky.urs.cz/item/CS_URS_2025_01/977151128" TargetMode="External"/><Relationship Id="rId53" Type="http://schemas.openxmlformats.org/officeDocument/2006/relationships/hyperlink" Target="https://podminky.urs.cz/item/CS_URS_2025_01/711491172" TargetMode="External"/><Relationship Id="rId58" Type="http://schemas.openxmlformats.org/officeDocument/2006/relationships/hyperlink" Target="https://podminky.urs.cz/item/CS_URS_2025_01/767221003" TargetMode="External"/><Relationship Id="rId5" Type="http://schemas.openxmlformats.org/officeDocument/2006/relationships/hyperlink" Target="https://podminky.urs.cz/item/CS_URS_2025_01/151201202" TargetMode="External"/><Relationship Id="rId15" Type="http://schemas.openxmlformats.org/officeDocument/2006/relationships/hyperlink" Target="https://podminky.urs.cz/item/CS_URS_2025_01/242111113" TargetMode="External"/><Relationship Id="rId23" Type="http://schemas.openxmlformats.org/officeDocument/2006/relationships/hyperlink" Target="https://podminky.urs.cz/item/CS_URS_2025_01/275313911" TargetMode="External"/><Relationship Id="rId28" Type="http://schemas.openxmlformats.org/officeDocument/2006/relationships/hyperlink" Target="https://podminky.urs.cz/item/CS_URS_2025_01/380356211" TargetMode="External"/><Relationship Id="rId36" Type="http://schemas.openxmlformats.org/officeDocument/2006/relationships/hyperlink" Target="https://podminky.urs.cz/item/CS_URS_2025_01/949101111" TargetMode="External"/><Relationship Id="rId49" Type="http://schemas.openxmlformats.org/officeDocument/2006/relationships/hyperlink" Target="https://podminky.urs.cz/item/CS_URS_2025_01/711192201" TargetMode="External"/><Relationship Id="rId57" Type="http://schemas.openxmlformats.org/officeDocument/2006/relationships/hyperlink" Target="https://podminky.urs.cz/item/CS_URS_2025_01/998711102" TargetMode="External"/><Relationship Id="rId10" Type="http://schemas.openxmlformats.org/officeDocument/2006/relationships/hyperlink" Target="https://podminky.urs.cz/item/CS_URS_2025_01/162751139" TargetMode="External"/><Relationship Id="rId19" Type="http://schemas.openxmlformats.org/officeDocument/2006/relationships/hyperlink" Target="https://podminky.urs.cz/item/CS_URS_2025_01/271572211" TargetMode="External"/><Relationship Id="rId31" Type="http://schemas.openxmlformats.org/officeDocument/2006/relationships/hyperlink" Target="https://podminky.urs.cz/item/CS_URS_2025_01/457311118" TargetMode="External"/><Relationship Id="rId44" Type="http://schemas.openxmlformats.org/officeDocument/2006/relationships/hyperlink" Target="https://podminky.urs.cz/item/CS_URS_2025_01/977151127" TargetMode="External"/><Relationship Id="rId52" Type="http://schemas.openxmlformats.org/officeDocument/2006/relationships/hyperlink" Target="https://podminky.urs.cz/item/CS_URS_2025_01/711491171" TargetMode="External"/><Relationship Id="rId60" Type="http://schemas.openxmlformats.org/officeDocument/2006/relationships/drawing" Target="../drawings/drawing7.xml"/><Relationship Id="rId4" Type="http://schemas.openxmlformats.org/officeDocument/2006/relationships/hyperlink" Target="https://podminky.urs.cz/item/CS_URS_2025_01/131351205" TargetMode="External"/><Relationship Id="rId9" Type="http://schemas.openxmlformats.org/officeDocument/2006/relationships/hyperlink" Target="https://podminky.urs.cz/item/CS_URS_2025_01/162751137" TargetMode="External"/><Relationship Id="rId14" Type="http://schemas.openxmlformats.org/officeDocument/2006/relationships/hyperlink" Target="https://podminky.urs.cz/item/CS_URS_2025_01/213141112" TargetMode="External"/><Relationship Id="rId22" Type="http://schemas.openxmlformats.org/officeDocument/2006/relationships/hyperlink" Target="https://podminky.urs.cz/item/CS_URS_2025_01/273351122" TargetMode="External"/><Relationship Id="rId27" Type="http://schemas.openxmlformats.org/officeDocument/2006/relationships/hyperlink" Target="https://podminky.urs.cz/item/CS_URS_2025_01/380326133" TargetMode="External"/><Relationship Id="rId30" Type="http://schemas.openxmlformats.org/officeDocument/2006/relationships/hyperlink" Target="https://podminky.urs.cz/item/CS_URS_2025_01/380361006" TargetMode="External"/><Relationship Id="rId35" Type="http://schemas.openxmlformats.org/officeDocument/2006/relationships/hyperlink" Target="https://podminky.urs.cz/item/CS_URS_2025_01/933901311" TargetMode="External"/><Relationship Id="rId43" Type="http://schemas.openxmlformats.org/officeDocument/2006/relationships/hyperlink" Target="https://podminky.urs.cz/item/CS_URS_2025_01/977151118" TargetMode="External"/><Relationship Id="rId48" Type="http://schemas.openxmlformats.org/officeDocument/2006/relationships/hyperlink" Target="https://podminky.urs.cz/item/CS_URS_2025_01/711191201" TargetMode="External"/><Relationship Id="rId56" Type="http://schemas.openxmlformats.org/officeDocument/2006/relationships/hyperlink" Target="https://podminky.urs.cz/item/CS_URS_2025_01/711494002" TargetMode="External"/><Relationship Id="rId8" Type="http://schemas.openxmlformats.org/officeDocument/2006/relationships/hyperlink" Target="https://podminky.urs.cz/item/CS_URS_2025_01/151201312" TargetMode="External"/><Relationship Id="rId51" Type="http://schemas.openxmlformats.org/officeDocument/2006/relationships/hyperlink" Target="https://podminky.urs.cz/item/CS_URS_2025_01/711472301" TargetMode="External"/><Relationship Id="rId3" Type="http://schemas.openxmlformats.org/officeDocument/2006/relationships/hyperlink" Target="https://podminky.urs.cz/item/CS_URS_2025_01/131251205"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podminky.urs.cz/item/CS_URS_2025_01/175111101" TargetMode="External"/><Relationship Id="rId18" Type="http://schemas.openxmlformats.org/officeDocument/2006/relationships/hyperlink" Target="https://podminky.urs.cz/item/CS_URS_2025_01/273351122" TargetMode="External"/><Relationship Id="rId26" Type="http://schemas.openxmlformats.org/officeDocument/2006/relationships/hyperlink" Target="https://podminky.urs.cz/item/CS_URS_2025_01/452321151" TargetMode="External"/><Relationship Id="rId39" Type="http://schemas.openxmlformats.org/officeDocument/2006/relationships/hyperlink" Target="https://podminky.urs.cz/item/CS_URS_2025_01/877161112" TargetMode="External"/><Relationship Id="rId21" Type="http://schemas.openxmlformats.org/officeDocument/2006/relationships/hyperlink" Target="https://podminky.urs.cz/item/CS_URS_2025_01/359901211" TargetMode="External"/><Relationship Id="rId34" Type="http://schemas.openxmlformats.org/officeDocument/2006/relationships/hyperlink" Target="https://podminky.urs.cz/item/CS_URS_2025_01/871224201" TargetMode="External"/><Relationship Id="rId42" Type="http://schemas.openxmlformats.org/officeDocument/2006/relationships/hyperlink" Target="https://podminky.urs.cz/item/CS_URS_2025_01/877211112" TargetMode="External"/><Relationship Id="rId47" Type="http://schemas.openxmlformats.org/officeDocument/2006/relationships/hyperlink" Target="https://podminky.urs.cz/item/CS_URS_2025_01/890411851" TargetMode="External"/><Relationship Id="rId50" Type="http://schemas.openxmlformats.org/officeDocument/2006/relationships/hyperlink" Target="https://podminky.urs.cz/item/CS_URS_2025_01/891249111" TargetMode="External"/><Relationship Id="rId55" Type="http://schemas.openxmlformats.org/officeDocument/2006/relationships/hyperlink" Target="https://podminky.urs.cz/item/CS_URS_2025_01/892312121" TargetMode="External"/><Relationship Id="rId63" Type="http://schemas.openxmlformats.org/officeDocument/2006/relationships/hyperlink" Target="https://podminky.urs.cz/item/CS_URS_2025_01/894812206" TargetMode="External"/><Relationship Id="rId68" Type="http://schemas.openxmlformats.org/officeDocument/2006/relationships/hyperlink" Target="https://podminky.urs.cz/item/CS_URS_2025_01/895941351" TargetMode="External"/><Relationship Id="rId76" Type="http://schemas.openxmlformats.org/officeDocument/2006/relationships/hyperlink" Target="https://podminky.urs.cz/item/CS_URS_2025_01/899721111" TargetMode="External"/><Relationship Id="rId84" Type="http://schemas.openxmlformats.org/officeDocument/2006/relationships/hyperlink" Target="https://podminky.urs.cz/item/CS_URS_2025_01/998722101" TargetMode="External"/><Relationship Id="rId89" Type="http://schemas.openxmlformats.org/officeDocument/2006/relationships/hyperlink" Target="https://podminky.urs.cz/item/CS_URS_2025_01/460451312" TargetMode="External"/><Relationship Id="rId7" Type="http://schemas.openxmlformats.org/officeDocument/2006/relationships/hyperlink" Target="https://podminky.urs.cz/item/CS_URS_2025_01/151101111" TargetMode="External"/><Relationship Id="rId71" Type="http://schemas.openxmlformats.org/officeDocument/2006/relationships/hyperlink" Target="https://podminky.urs.cz/item/CS_URS_2025_01/899204112" TargetMode="External"/><Relationship Id="rId92" Type="http://schemas.openxmlformats.org/officeDocument/2006/relationships/hyperlink" Target="https://podminky.urs.cz/item/CS_URS_2025_01/469981111" TargetMode="External"/><Relationship Id="rId2" Type="http://schemas.openxmlformats.org/officeDocument/2006/relationships/hyperlink" Target="https://podminky.urs.cz/item/CS_URS_2025_01/115101201" TargetMode="External"/><Relationship Id="rId16" Type="http://schemas.openxmlformats.org/officeDocument/2006/relationships/hyperlink" Target="https://podminky.urs.cz/item/CS_URS_2025_01/273321211" TargetMode="External"/><Relationship Id="rId29" Type="http://schemas.openxmlformats.org/officeDocument/2006/relationships/hyperlink" Target="https://podminky.urs.cz/item/CS_URS_2025_01/452368211" TargetMode="External"/><Relationship Id="rId11" Type="http://schemas.openxmlformats.org/officeDocument/2006/relationships/hyperlink" Target="https://podminky.urs.cz/item/CS_URS_2025_01/171251201" TargetMode="External"/><Relationship Id="rId24" Type="http://schemas.openxmlformats.org/officeDocument/2006/relationships/hyperlink" Target="https://podminky.urs.cz/item/CS_URS_2025_01/452112112" TargetMode="External"/><Relationship Id="rId32" Type="http://schemas.openxmlformats.org/officeDocument/2006/relationships/hyperlink" Target="https://podminky.urs.cz/item/CS_URS_2025_01/871161141" TargetMode="External"/><Relationship Id="rId37" Type="http://schemas.openxmlformats.org/officeDocument/2006/relationships/hyperlink" Target="https://podminky.urs.cz/item/CS_URS_2025_01/871313121" TargetMode="External"/><Relationship Id="rId40" Type="http://schemas.openxmlformats.org/officeDocument/2006/relationships/hyperlink" Target="https://podminky.urs.cz/item/CS_URS_2025_01/877162001" TargetMode="External"/><Relationship Id="rId45" Type="http://schemas.openxmlformats.org/officeDocument/2006/relationships/hyperlink" Target="https://podminky.urs.cz/item/CS_URS_2025_01/877241112" TargetMode="External"/><Relationship Id="rId53" Type="http://schemas.openxmlformats.org/officeDocument/2006/relationships/hyperlink" Target="https://podminky.urs.cz/item/CS_URS_2025_01/892241111" TargetMode="External"/><Relationship Id="rId58" Type="http://schemas.openxmlformats.org/officeDocument/2006/relationships/hyperlink" Target="https://podminky.urs.cz/item/CS_URS_2025_01/893811163" TargetMode="External"/><Relationship Id="rId66" Type="http://schemas.openxmlformats.org/officeDocument/2006/relationships/hyperlink" Target="https://podminky.urs.cz/item/CS_URS_2025_01/894812257" TargetMode="External"/><Relationship Id="rId74" Type="http://schemas.openxmlformats.org/officeDocument/2006/relationships/hyperlink" Target="https://podminky.urs.cz/item/CS_URS_2025_01/899643121" TargetMode="External"/><Relationship Id="rId79" Type="http://schemas.openxmlformats.org/officeDocument/2006/relationships/hyperlink" Target="https://podminky.urs.cz/item/CS_URS_2025_01/997013501" TargetMode="External"/><Relationship Id="rId87" Type="http://schemas.openxmlformats.org/officeDocument/2006/relationships/hyperlink" Target="https://podminky.urs.cz/item/CS_URS_2025_01/460341121" TargetMode="External"/><Relationship Id="rId5" Type="http://schemas.openxmlformats.org/officeDocument/2006/relationships/hyperlink" Target="https://podminky.urs.cz/item/CS_URS_2025_01/132254202" TargetMode="External"/><Relationship Id="rId61" Type="http://schemas.openxmlformats.org/officeDocument/2006/relationships/hyperlink" Target="https://podminky.urs.cz/item/CS_URS_2025_01/894411311" TargetMode="External"/><Relationship Id="rId82" Type="http://schemas.openxmlformats.org/officeDocument/2006/relationships/hyperlink" Target="https://podminky.urs.cz/item/CS_URS_2025_01/998276101" TargetMode="External"/><Relationship Id="rId90" Type="http://schemas.openxmlformats.org/officeDocument/2006/relationships/hyperlink" Target="https://podminky.urs.cz/item/CS_URS_2025_01/460661111" TargetMode="External"/><Relationship Id="rId19" Type="http://schemas.openxmlformats.org/officeDocument/2006/relationships/hyperlink" Target="https://podminky.urs.cz/item/CS_URS_2025_01/273362021" TargetMode="External"/><Relationship Id="rId14" Type="http://schemas.openxmlformats.org/officeDocument/2006/relationships/hyperlink" Target="https://podminky.urs.cz/item/CS_URS_2025_01/271542211" TargetMode="External"/><Relationship Id="rId22" Type="http://schemas.openxmlformats.org/officeDocument/2006/relationships/hyperlink" Target="https://podminky.urs.cz/item/CS_URS_2025_01/389381001" TargetMode="External"/><Relationship Id="rId27" Type="http://schemas.openxmlformats.org/officeDocument/2006/relationships/hyperlink" Target="https://podminky.urs.cz/item/CS_URS_2025_01/452351111" TargetMode="External"/><Relationship Id="rId30" Type="http://schemas.openxmlformats.org/officeDocument/2006/relationships/hyperlink" Target="https://podminky.urs.cz/item/CS_URS_2025_01/619995001" TargetMode="External"/><Relationship Id="rId35" Type="http://schemas.openxmlformats.org/officeDocument/2006/relationships/hyperlink" Target="https://podminky.urs.cz/item/CS_URS_2025_01/871241151" TargetMode="External"/><Relationship Id="rId43" Type="http://schemas.openxmlformats.org/officeDocument/2006/relationships/hyperlink" Target="https://podminky.urs.cz/item/CS_URS_2025_01/877241101" TargetMode="External"/><Relationship Id="rId48" Type="http://schemas.openxmlformats.org/officeDocument/2006/relationships/hyperlink" Target="https://podminky.urs.cz/item/CS_URS_2025_01/891162211" TargetMode="External"/><Relationship Id="rId56" Type="http://schemas.openxmlformats.org/officeDocument/2006/relationships/hyperlink" Target="https://podminky.urs.cz/item/CS_URS_2025_01/892352121" TargetMode="External"/><Relationship Id="rId64" Type="http://schemas.openxmlformats.org/officeDocument/2006/relationships/hyperlink" Target="https://podminky.urs.cz/item/CS_URS_2025_01/894812231" TargetMode="External"/><Relationship Id="rId69" Type="http://schemas.openxmlformats.org/officeDocument/2006/relationships/hyperlink" Target="https://podminky.urs.cz/item/CS_URS_2025_01/895941366" TargetMode="External"/><Relationship Id="rId77" Type="http://schemas.openxmlformats.org/officeDocument/2006/relationships/hyperlink" Target="https://podminky.urs.cz/item/CS_URS_2025_01/899722112" TargetMode="External"/><Relationship Id="rId8" Type="http://schemas.openxmlformats.org/officeDocument/2006/relationships/hyperlink" Target="https://podminky.urs.cz/item/CS_URS_2025_01/162751117" TargetMode="External"/><Relationship Id="rId51" Type="http://schemas.openxmlformats.org/officeDocument/2006/relationships/hyperlink" Target="https://podminky.urs.cz/item/CS_URS_2025_01/891355111" TargetMode="External"/><Relationship Id="rId72" Type="http://schemas.openxmlformats.org/officeDocument/2006/relationships/hyperlink" Target="https://podminky.urs.cz/item/CS_URS_2025_01/899401112" TargetMode="External"/><Relationship Id="rId80" Type="http://schemas.openxmlformats.org/officeDocument/2006/relationships/hyperlink" Target="https://podminky.urs.cz/item/CS_URS_2025_01/997013509" TargetMode="External"/><Relationship Id="rId85" Type="http://schemas.openxmlformats.org/officeDocument/2006/relationships/hyperlink" Target="https://podminky.urs.cz/item/CS_URS_2025_01/460171292" TargetMode="External"/><Relationship Id="rId93" Type="http://schemas.openxmlformats.org/officeDocument/2006/relationships/drawing" Target="../drawings/drawing8.xml"/><Relationship Id="rId3" Type="http://schemas.openxmlformats.org/officeDocument/2006/relationships/hyperlink" Target="https://podminky.urs.cz/item/CS_URS_2025_01/115101301" TargetMode="External"/><Relationship Id="rId12" Type="http://schemas.openxmlformats.org/officeDocument/2006/relationships/hyperlink" Target="https://podminky.urs.cz/item/CS_URS_2025_01/174151101" TargetMode="External"/><Relationship Id="rId17" Type="http://schemas.openxmlformats.org/officeDocument/2006/relationships/hyperlink" Target="https://podminky.urs.cz/item/CS_URS_2025_01/273351121" TargetMode="External"/><Relationship Id="rId25" Type="http://schemas.openxmlformats.org/officeDocument/2006/relationships/hyperlink" Target="https://podminky.urs.cz/item/CS_URS_2025_01/452112122" TargetMode="External"/><Relationship Id="rId33" Type="http://schemas.openxmlformats.org/officeDocument/2006/relationships/hyperlink" Target="https://podminky.urs.cz/item/CS_URS_2025_01/871164201" TargetMode="External"/><Relationship Id="rId38" Type="http://schemas.openxmlformats.org/officeDocument/2006/relationships/hyperlink" Target="https://podminky.urs.cz/item/CS_URS_2025_01/871353121" TargetMode="External"/><Relationship Id="rId46" Type="http://schemas.openxmlformats.org/officeDocument/2006/relationships/hyperlink" Target="https://podminky.urs.cz/item/CS_URS_2025_01/890331851" TargetMode="External"/><Relationship Id="rId59" Type="http://schemas.openxmlformats.org/officeDocument/2006/relationships/hyperlink" Target="https://podminky.urs.cz/item/CS_URS_2025_01/894118001" TargetMode="External"/><Relationship Id="rId67" Type="http://schemas.openxmlformats.org/officeDocument/2006/relationships/hyperlink" Target="https://podminky.urs.cz/item/CS_URS_2025_01/895941342" TargetMode="External"/><Relationship Id="rId20" Type="http://schemas.openxmlformats.org/officeDocument/2006/relationships/hyperlink" Target="https://podminky.urs.cz/item/CS_URS_2025_01/359901111" TargetMode="External"/><Relationship Id="rId41" Type="http://schemas.openxmlformats.org/officeDocument/2006/relationships/hyperlink" Target="https://podminky.urs.cz/item/CS_URS_2025_01/877211110" TargetMode="External"/><Relationship Id="rId54" Type="http://schemas.openxmlformats.org/officeDocument/2006/relationships/hyperlink" Target="https://podminky.urs.cz/item/CS_URS_2025_01/892273122" TargetMode="External"/><Relationship Id="rId62" Type="http://schemas.openxmlformats.org/officeDocument/2006/relationships/hyperlink" Target="https://podminky.urs.cz/item/CS_URS_2025_01/894812202" TargetMode="External"/><Relationship Id="rId70" Type="http://schemas.openxmlformats.org/officeDocument/2006/relationships/hyperlink" Target="https://podminky.urs.cz/item/CS_URS_2025_01/899102112" TargetMode="External"/><Relationship Id="rId75" Type="http://schemas.openxmlformats.org/officeDocument/2006/relationships/hyperlink" Target="https://podminky.urs.cz/item/CS_URS_2025_01/899643122" TargetMode="External"/><Relationship Id="rId83" Type="http://schemas.openxmlformats.org/officeDocument/2006/relationships/hyperlink" Target="https://podminky.urs.cz/item/CS_URS_2025_01/722240124" TargetMode="External"/><Relationship Id="rId88" Type="http://schemas.openxmlformats.org/officeDocument/2006/relationships/hyperlink" Target="https://podminky.urs.cz/item/CS_URS_2025_01/460361121" TargetMode="External"/><Relationship Id="rId91" Type="http://schemas.openxmlformats.org/officeDocument/2006/relationships/hyperlink" Target="https://podminky.urs.cz/item/CS_URS_2025_01/460671112" TargetMode="External"/><Relationship Id="rId1" Type="http://schemas.openxmlformats.org/officeDocument/2006/relationships/hyperlink" Target="https://podminky.urs.cz/item/CS_URS_2025_01/113107332" TargetMode="External"/><Relationship Id="rId6" Type="http://schemas.openxmlformats.org/officeDocument/2006/relationships/hyperlink" Target="https://podminky.urs.cz/item/CS_URS_2025_01/151101101" TargetMode="External"/><Relationship Id="rId15" Type="http://schemas.openxmlformats.org/officeDocument/2006/relationships/hyperlink" Target="https://podminky.urs.cz/item/CS_URS_2025_01/273313611" TargetMode="External"/><Relationship Id="rId23" Type="http://schemas.openxmlformats.org/officeDocument/2006/relationships/hyperlink" Target="https://podminky.urs.cz/item/CS_URS_2025_01/451573111" TargetMode="External"/><Relationship Id="rId28" Type="http://schemas.openxmlformats.org/officeDocument/2006/relationships/hyperlink" Target="https://podminky.urs.cz/item/CS_URS_2025_01/452351112" TargetMode="External"/><Relationship Id="rId36" Type="http://schemas.openxmlformats.org/officeDocument/2006/relationships/hyperlink" Target="https://podminky.urs.cz/item/CS_URS_2025_01/871251811" TargetMode="External"/><Relationship Id="rId49" Type="http://schemas.openxmlformats.org/officeDocument/2006/relationships/hyperlink" Target="https://podminky.urs.cz/item/CS_URS_2025_01/891171324" TargetMode="External"/><Relationship Id="rId57" Type="http://schemas.openxmlformats.org/officeDocument/2006/relationships/hyperlink" Target="https://podminky.urs.cz/item/CS_URS_2025_01/892372111" TargetMode="External"/><Relationship Id="rId10" Type="http://schemas.openxmlformats.org/officeDocument/2006/relationships/hyperlink" Target="https://podminky.urs.cz/item/CS_URS_2025_01/171201231" TargetMode="External"/><Relationship Id="rId31" Type="http://schemas.openxmlformats.org/officeDocument/2006/relationships/hyperlink" Target="https://podminky.urs.cz/item/CS_URS_2025_01/830361811" TargetMode="External"/><Relationship Id="rId44" Type="http://schemas.openxmlformats.org/officeDocument/2006/relationships/hyperlink" Target="https://podminky.urs.cz/item/CS_URS_2025_01/877241110" TargetMode="External"/><Relationship Id="rId52" Type="http://schemas.openxmlformats.org/officeDocument/2006/relationships/hyperlink" Target="https://podminky.urs.cz/item/CS_URS_2025_01/892233122" TargetMode="External"/><Relationship Id="rId60" Type="http://schemas.openxmlformats.org/officeDocument/2006/relationships/hyperlink" Target="https://podminky.urs.cz/item/CS_URS_2025_01/894411111" TargetMode="External"/><Relationship Id="rId65" Type="http://schemas.openxmlformats.org/officeDocument/2006/relationships/hyperlink" Target="https://podminky.urs.cz/item/CS_URS_2025_01/894812249" TargetMode="External"/><Relationship Id="rId73" Type="http://schemas.openxmlformats.org/officeDocument/2006/relationships/hyperlink" Target="https://podminky.urs.cz/item/CS_URS_2025_01/899623161" TargetMode="External"/><Relationship Id="rId78" Type="http://schemas.openxmlformats.org/officeDocument/2006/relationships/hyperlink" Target="https://podminky.urs.cz/item/CS_URS_2025_01/953334121" TargetMode="External"/><Relationship Id="rId81" Type="http://schemas.openxmlformats.org/officeDocument/2006/relationships/hyperlink" Target="https://podminky.urs.cz/item/CS_URS_2025_01/997013631" TargetMode="External"/><Relationship Id="rId86" Type="http://schemas.openxmlformats.org/officeDocument/2006/relationships/hyperlink" Target="https://podminky.urs.cz/item/CS_URS_2025_01/460341113" TargetMode="External"/><Relationship Id="rId4" Type="http://schemas.openxmlformats.org/officeDocument/2006/relationships/hyperlink" Target="https://podminky.urs.cz/item/CS_URS_2025_01/132251251" TargetMode="External"/><Relationship Id="rId9" Type="http://schemas.openxmlformats.org/officeDocument/2006/relationships/hyperlink" Target="https://podminky.urs.cz/item/CS_URS_2025_01/162751119"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odminky.urs.cz/item/CS_URS_2025_01/998232110" TargetMode="External"/><Relationship Id="rId3" Type="http://schemas.openxmlformats.org/officeDocument/2006/relationships/hyperlink" Target="https://podminky.urs.cz/item/CS_URS_2025_01/348401120" TargetMode="External"/><Relationship Id="rId7" Type="http://schemas.openxmlformats.org/officeDocument/2006/relationships/hyperlink" Target="https://podminky.urs.cz/item/CS_URS_2025_01/966071821" TargetMode="External"/><Relationship Id="rId2" Type="http://schemas.openxmlformats.org/officeDocument/2006/relationships/hyperlink" Target="https://podminky.urs.cz/item/CS_URS_2025_01/338171123" TargetMode="External"/><Relationship Id="rId1" Type="http://schemas.openxmlformats.org/officeDocument/2006/relationships/hyperlink" Target="https://podminky.urs.cz/item/CS_URS_2025_01/131151343" TargetMode="External"/><Relationship Id="rId6" Type="http://schemas.openxmlformats.org/officeDocument/2006/relationships/hyperlink" Target="https://podminky.urs.cz/item/CS_URS_2025_01/966071711" TargetMode="External"/><Relationship Id="rId5" Type="http://schemas.openxmlformats.org/officeDocument/2006/relationships/hyperlink" Target="https://podminky.urs.cz/item/CS_URS_2025_01/348401360" TargetMode="External"/><Relationship Id="rId4" Type="http://schemas.openxmlformats.org/officeDocument/2006/relationships/hyperlink" Target="https://podminky.urs.cz/item/CS_URS_2025_01/348401350"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7"/>
  <sheetViews>
    <sheetView showGridLines="0" tabSelected="1" topLeftCell="A46"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298"/>
      <c r="AS2" s="298"/>
      <c r="AT2" s="298"/>
      <c r="AU2" s="298"/>
      <c r="AV2" s="298"/>
      <c r="AW2" s="298"/>
      <c r="AX2" s="298"/>
      <c r="AY2" s="298"/>
      <c r="AZ2" s="298"/>
      <c r="BA2" s="298"/>
      <c r="BB2" s="298"/>
      <c r="BC2" s="298"/>
      <c r="BD2" s="298"/>
      <c r="BE2" s="298"/>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297" t="s">
        <v>14</v>
      </c>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R5" s="21"/>
      <c r="BE5" s="294" t="s">
        <v>15</v>
      </c>
      <c r="BS5" s="18" t="s">
        <v>6</v>
      </c>
    </row>
    <row r="6" spans="1:74" ht="36.9" customHeight="1">
      <c r="B6" s="21"/>
      <c r="D6" s="27" t="s">
        <v>16</v>
      </c>
      <c r="K6" s="299" t="s">
        <v>17</v>
      </c>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R6" s="21"/>
      <c r="BE6" s="295"/>
      <c r="BS6" s="18" t="s">
        <v>6</v>
      </c>
    </row>
    <row r="7" spans="1:74" ht="12" customHeight="1">
      <c r="B7" s="21"/>
      <c r="D7" s="28" t="s">
        <v>18</v>
      </c>
      <c r="K7" s="26" t="s">
        <v>19</v>
      </c>
      <c r="AK7" s="28" t="s">
        <v>20</v>
      </c>
      <c r="AN7" s="26" t="s">
        <v>21</v>
      </c>
      <c r="AR7" s="21"/>
      <c r="BE7" s="295"/>
      <c r="BS7" s="18" t="s">
        <v>6</v>
      </c>
    </row>
    <row r="8" spans="1:74" ht="12" customHeight="1">
      <c r="B8" s="21"/>
      <c r="D8" s="28" t="s">
        <v>22</v>
      </c>
      <c r="K8" s="26" t="s">
        <v>23</v>
      </c>
      <c r="AK8" s="28" t="s">
        <v>24</v>
      </c>
      <c r="AN8" s="29" t="s">
        <v>25</v>
      </c>
      <c r="AR8" s="21"/>
      <c r="BE8" s="295"/>
      <c r="BS8" s="18" t="s">
        <v>6</v>
      </c>
    </row>
    <row r="9" spans="1:74" ht="29.25" customHeight="1">
      <c r="B9" s="21"/>
      <c r="D9" s="25" t="s">
        <v>26</v>
      </c>
      <c r="K9" s="30" t="s">
        <v>27</v>
      </c>
      <c r="AK9" s="25" t="s">
        <v>28</v>
      </c>
      <c r="AN9" s="30" t="s">
        <v>29</v>
      </c>
      <c r="AR9" s="21"/>
      <c r="BE9" s="295"/>
      <c r="BS9" s="18" t="s">
        <v>6</v>
      </c>
    </row>
    <row r="10" spans="1:74" ht="12" customHeight="1">
      <c r="B10" s="21"/>
      <c r="D10" s="28" t="s">
        <v>30</v>
      </c>
      <c r="AK10" s="28" t="s">
        <v>31</v>
      </c>
      <c r="AN10" s="26" t="s">
        <v>32</v>
      </c>
      <c r="AR10" s="21"/>
      <c r="BE10" s="295"/>
      <c r="BS10" s="18" t="s">
        <v>6</v>
      </c>
    </row>
    <row r="11" spans="1:74" ht="18.45" customHeight="1">
      <c r="B11" s="21"/>
      <c r="E11" s="26" t="s">
        <v>33</v>
      </c>
      <c r="AK11" s="28" t="s">
        <v>34</v>
      </c>
      <c r="AN11" s="26" t="s">
        <v>35</v>
      </c>
      <c r="AR11" s="21"/>
      <c r="BE11" s="295"/>
      <c r="BS11" s="18" t="s">
        <v>6</v>
      </c>
    </row>
    <row r="12" spans="1:74" ht="6.9" customHeight="1">
      <c r="B12" s="21"/>
      <c r="AR12" s="21"/>
      <c r="BE12" s="295"/>
      <c r="BS12" s="18" t="s">
        <v>6</v>
      </c>
    </row>
    <row r="13" spans="1:74" ht="12" customHeight="1">
      <c r="B13" s="21"/>
      <c r="D13" s="28" t="s">
        <v>36</v>
      </c>
      <c r="AK13" s="28" t="s">
        <v>31</v>
      </c>
      <c r="AN13" s="31" t="s">
        <v>37</v>
      </c>
      <c r="AR13" s="21"/>
      <c r="BE13" s="295"/>
      <c r="BS13" s="18" t="s">
        <v>6</v>
      </c>
    </row>
    <row r="14" spans="1:74" ht="13.2">
      <c r="B14" s="21"/>
      <c r="E14" s="300" t="s">
        <v>37</v>
      </c>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28" t="s">
        <v>34</v>
      </c>
      <c r="AN14" s="31" t="s">
        <v>37</v>
      </c>
      <c r="AR14" s="21"/>
      <c r="BE14" s="295"/>
      <c r="BS14" s="18" t="s">
        <v>6</v>
      </c>
    </row>
    <row r="15" spans="1:74" ht="6.9" customHeight="1">
      <c r="B15" s="21"/>
      <c r="AR15" s="21"/>
      <c r="BE15" s="295"/>
      <c r="BS15" s="18" t="s">
        <v>4</v>
      </c>
    </row>
    <row r="16" spans="1:74" ht="12" customHeight="1">
      <c r="B16" s="21"/>
      <c r="D16" s="28" t="s">
        <v>38</v>
      </c>
      <c r="AK16" s="28" t="s">
        <v>31</v>
      </c>
      <c r="AN16" s="26" t="s">
        <v>39</v>
      </c>
      <c r="AR16" s="21"/>
      <c r="BE16" s="295"/>
      <c r="BS16" s="18" t="s">
        <v>4</v>
      </c>
    </row>
    <row r="17" spans="2:71" ht="18.45" customHeight="1">
      <c r="B17" s="21"/>
      <c r="E17" s="26" t="s">
        <v>40</v>
      </c>
      <c r="AK17" s="28" t="s">
        <v>34</v>
      </c>
      <c r="AN17" s="26" t="s">
        <v>41</v>
      </c>
      <c r="AR17" s="21"/>
      <c r="BE17" s="295"/>
      <c r="BS17" s="18" t="s">
        <v>42</v>
      </c>
    </row>
    <row r="18" spans="2:71" ht="6.9" customHeight="1">
      <c r="B18" s="21"/>
      <c r="AR18" s="21"/>
      <c r="BE18" s="295"/>
      <c r="BS18" s="18" t="s">
        <v>6</v>
      </c>
    </row>
    <row r="19" spans="2:71" ht="12" customHeight="1">
      <c r="B19" s="21"/>
      <c r="D19" s="28" t="s">
        <v>43</v>
      </c>
      <c r="AK19" s="28" t="s">
        <v>31</v>
      </c>
      <c r="AN19" s="26" t="s">
        <v>44</v>
      </c>
      <c r="AR19" s="21"/>
      <c r="BE19" s="295"/>
      <c r="BS19" s="18" t="s">
        <v>6</v>
      </c>
    </row>
    <row r="20" spans="2:71" ht="18.45" customHeight="1">
      <c r="B20" s="21"/>
      <c r="E20" s="26" t="s">
        <v>45</v>
      </c>
      <c r="AK20" s="28" t="s">
        <v>34</v>
      </c>
      <c r="AN20" s="26" t="s">
        <v>44</v>
      </c>
      <c r="AR20" s="21"/>
      <c r="BE20" s="295"/>
      <c r="BS20" s="18" t="s">
        <v>4</v>
      </c>
    </row>
    <row r="21" spans="2:71" ht="6.9" customHeight="1">
      <c r="B21" s="21"/>
      <c r="AR21" s="21"/>
      <c r="BE21" s="295"/>
    </row>
    <row r="22" spans="2:71" ht="12" customHeight="1">
      <c r="B22" s="21"/>
      <c r="D22" s="28" t="s">
        <v>46</v>
      </c>
      <c r="AR22" s="21"/>
      <c r="BE22" s="295"/>
    </row>
    <row r="23" spans="2:71" ht="47.25" customHeight="1">
      <c r="B23" s="21"/>
      <c r="E23" s="302" t="s">
        <v>47</v>
      </c>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R23" s="21"/>
      <c r="BE23" s="295"/>
    </row>
    <row r="24" spans="2:71" ht="6.9" customHeight="1">
      <c r="B24" s="21"/>
      <c r="AR24" s="21"/>
      <c r="BE24" s="295"/>
    </row>
    <row r="25" spans="2:71" ht="6.9" customHeight="1">
      <c r="B25" s="2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R25" s="21"/>
      <c r="BE25" s="295"/>
    </row>
    <row r="26" spans="2:71" s="1" customFormat="1" ht="25.95" customHeight="1">
      <c r="B26" s="34"/>
      <c r="D26" s="35" t="s">
        <v>48</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03">
        <f>ROUND(AG54,2)</f>
        <v>0</v>
      </c>
      <c r="AL26" s="304"/>
      <c r="AM26" s="304"/>
      <c r="AN26" s="304"/>
      <c r="AO26" s="304"/>
      <c r="AR26" s="34"/>
      <c r="BE26" s="295"/>
    </row>
    <row r="27" spans="2:71" s="1" customFormat="1" ht="6.9" customHeight="1">
      <c r="B27" s="34"/>
      <c r="AR27" s="34"/>
      <c r="BE27" s="295"/>
    </row>
    <row r="28" spans="2:71" s="1" customFormat="1" ht="13.2">
      <c r="B28" s="34"/>
      <c r="L28" s="305" t="s">
        <v>49</v>
      </c>
      <c r="M28" s="305"/>
      <c r="N28" s="305"/>
      <c r="O28" s="305"/>
      <c r="P28" s="305"/>
      <c r="W28" s="305" t="s">
        <v>50</v>
      </c>
      <c r="X28" s="305"/>
      <c r="Y28" s="305"/>
      <c r="Z28" s="305"/>
      <c r="AA28" s="305"/>
      <c r="AB28" s="305"/>
      <c r="AC28" s="305"/>
      <c r="AD28" s="305"/>
      <c r="AE28" s="305"/>
      <c r="AK28" s="305" t="s">
        <v>51</v>
      </c>
      <c r="AL28" s="305"/>
      <c r="AM28" s="305"/>
      <c r="AN28" s="305"/>
      <c r="AO28" s="305"/>
      <c r="AR28" s="34"/>
      <c r="BE28" s="295"/>
    </row>
    <row r="29" spans="2:71" s="2" customFormat="1" ht="14.4" customHeight="1">
      <c r="B29" s="38"/>
      <c r="D29" s="28" t="s">
        <v>52</v>
      </c>
      <c r="F29" s="28" t="s">
        <v>53</v>
      </c>
      <c r="L29" s="308">
        <v>0.21</v>
      </c>
      <c r="M29" s="307"/>
      <c r="N29" s="307"/>
      <c r="O29" s="307"/>
      <c r="P29" s="307"/>
      <c r="W29" s="306">
        <f>ROUND(AZ54, 2)</f>
        <v>0</v>
      </c>
      <c r="X29" s="307"/>
      <c r="Y29" s="307"/>
      <c r="Z29" s="307"/>
      <c r="AA29" s="307"/>
      <c r="AB29" s="307"/>
      <c r="AC29" s="307"/>
      <c r="AD29" s="307"/>
      <c r="AE29" s="307"/>
      <c r="AK29" s="306">
        <f>ROUND(AV54, 2)</f>
        <v>0</v>
      </c>
      <c r="AL29" s="307"/>
      <c r="AM29" s="307"/>
      <c r="AN29" s="307"/>
      <c r="AO29" s="307"/>
      <c r="AR29" s="38"/>
      <c r="BE29" s="296"/>
    </row>
    <row r="30" spans="2:71" s="2" customFormat="1" ht="14.4" customHeight="1">
      <c r="B30" s="38"/>
      <c r="F30" s="28" t="s">
        <v>54</v>
      </c>
      <c r="L30" s="308">
        <v>0.12</v>
      </c>
      <c r="M30" s="307"/>
      <c r="N30" s="307"/>
      <c r="O30" s="307"/>
      <c r="P30" s="307"/>
      <c r="W30" s="306">
        <f>ROUND(BA54, 2)</f>
        <v>0</v>
      </c>
      <c r="X30" s="307"/>
      <c r="Y30" s="307"/>
      <c r="Z30" s="307"/>
      <c r="AA30" s="307"/>
      <c r="AB30" s="307"/>
      <c r="AC30" s="307"/>
      <c r="AD30" s="307"/>
      <c r="AE30" s="307"/>
      <c r="AK30" s="306">
        <f>ROUND(AW54, 2)</f>
        <v>0</v>
      </c>
      <c r="AL30" s="307"/>
      <c r="AM30" s="307"/>
      <c r="AN30" s="307"/>
      <c r="AO30" s="307"/>
      <c r="AR30" s="38"/>
      <c r="BE30" s="296"/>
    </row>
    <row r="31" spans="2:71" s="2" customFormat="1" ht="14.4" hidden="1" customHeight="1">
      <c r="B31" s="38"/>
      <c r="F31" s="28" t="s">
        <v>55</v>
      </c>
      <c r="L31" s="308">
        <v>0.21</v>
      </c>
      <c r="M31" s="307"/>
      <c r="N31" s="307"/>
      <c r="O31" s="307"/>
      <c r="P31" s="307"/>
      <c r="W31" s="306">
        <f>ROUND(BB54, 2)</f>
        <v>0</v>
      </c>
      <c r="X31" s="307"/>
      <c r="Y31" s="307"/>
      <c r="Z31" s="307"/>
      <c r="AA31" s="307"/>
      <c r="AB31" s="307"/>
      <c r="AC31" s="307"/>
      <c r="AD31" s="307"/>
      <c r="AE31" s="307"/>
      <c r="AK31" s="306">
        <v>0</v>
      </c>
      <c r="AL31" s="307"/>
      <c r="AM31" s="307"/>
      <c r="AN31" s="307"/>
      <c r="AO31" s="307"/>
      <c r="AR31" s="38"/>
      <c r="BE31" s="296"/>
    </row>
    <row r="32" spans="2:71" s="2" customFormat="1" ht="14.4" hidden="1" customHeight="1">
      <c r="B32" s="38"/>
      <c r="F32" s="28" t="s">
        <v>56</v>
      </c>
      <c r="L32" s="308">
        <v>0.12</v>
      </c>
      <c r="M32" s="307"/>
      <c r="N32" s="307"/>
      <c r="O32" s="307"/>
      <c r="P32" s="307"/>
      <c r="W32" s="306">
        <f>ROUND(BC54, 2)</f>
        <v>0</v>
      </c>
      <c r="X32" s="307"/>
      <c r="Y32" s="307"/>
      <c r="Z32" s="307"/>
      <c r="AA32" s="307"/>
      <c r="AB32" s="307"/>
      <c r="AC32" s="307"/>
      <c r="AD32" s="307"/>
      <c r="AE32" s="307"/>
      <c r="AK32" s="306">
        <v>0</v>
      </c>
      <c r="AL32" s="307"/>
      <c r="AM32" s="307"/>
      <c r="AN32" s="307"/>
      <c r="AO32" s="307"/>
      <c r="AR32" s="38"/>
      <c r="BE32" s="296"/>
    </row>
    <row r="33" spans="2:44" s="2" customFormat="1" ht="14.4" hidden="1" customHeight="1">
      <c r="B33" s="38"/>
      <c r="F33" s="28" t="s">
        <v>57</v>
      </c>
      <c r="L33" s="308">
        <v>0</v>
      </c>
      <c r="M33" s="307"/>
      <c r="N33" s="307"/>
      <c r="O33" s="307"/>
      <c r="P33" s="307"/>
      <c r="W33" s="306">
        <f>ROUND(BD54, 2)</f>
        <v>0</v>
      </c>
      <c r="X33" s="307"/>
      <c r="Y33" s="307"/>
      <c r="Z33" s="307"/>
      <c r="AA33" s="307"/>
      <c r="AB33" s="307"/>
      <c r="AC33" s="307"/>
      <c r="AD33" s="307"/>
      <c r="AE33" s="307"/>
      <c r="AK33" s="306">
        <v>0</v>
      </c>
      <c r="AL33" s="307"/>
      <c r="AM33" s="307"/>
      <c r="AN33" s="307"/>
      <c r="AO33" s="307"/>
      <c r="AR33" s="38"/>
    </row>
    <row r="34" spans="2:44" s="1" customFormat="1" ht="6.9" customHeight="1">
      <c r="B34" s="34"/>
      <c r="AR34" s="34"/>
    </row>
    <row r="35" spans="2:44" s="1" customFormat="1" ht="25.95" customHeight="1">
      <c r="B35" s="34"/>
      <c r="C35" s="39"/>
      <c r="D35" s="40" t="s">
        <v>58</v>
      </c>
      <c r="E35" s="41"/>
      <c r="F35" s="41"/>
      <c r="G35" s="41"/>
      <c r="H35" s="41"/>
      <c r="I35" s="41"/>
      <c r="J35" s="41"/>
      <c r="K35" s="41"/>
      <c r="L35" s="41"/>
      <c r="M35" s="41"/>
      <c r="N35" s="41"/>
      <c r="O35" s="41"/>
      <c r="P35" s="41"/>
      <c r="Q35" s="41"/>
      <c r="R35" s="41"/>
      <c r="S35" s="41"/>
      <c r="T35" s="42" t="s">
        <v>59</v>
      </c>
      <c r="U35" s="41"/>
      <c r="V35" s="41"/>
      <c r="W35" s="41"/>
      <c r="X35" s="312" t="s">
        <v>60</v>
      </c>
      <c r="Y35" s="310"/>
      <c r="Z35" s="310"/>
      <c r="AA35" s="310"/>
      <c r="AB35" s="310"/>
      <c r="AC35" s="41"/>
      <c r="AD35" s="41"/>
      <c r="AE35" s="41"/>
      <c r="AF35" s="41"/>
      <c r="AG35" s="41"/>
      <c r="AH35" s="41"/>
      <c r="AI35" s="41"/>
      <c r="AJ35" s="41"/>
      <c r="AK35" s="309">
        <f>SUM(AK26:AK33)</f>
        <v>0</v>
      </c>
      <c r="AL35" s="310"/>
      <c r="AM35" s="310"/>
      <c r="AN35" s="310"/>
      <c r="AO35" s="311"/>
      <c r="AP35" s="39"/>
      <c r="AQ35" s="39"/>
      <c r="AR35" s="34"/>
    </row>
    <row r="36" spans="2:44" s="1" customFormat="1" ht="6.9" customHeight="1">
      <c r="B36" s="34"/>
      <c r="AR36" s="34"/>
    </row>
    <row r="37" spans="2:44" s="1" customFormat="1" ht="6.9" customHeight="1">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34"/>
    </row>
    <row r="41" spans="2:44" s="1" customFormat="1" ht="6.9" customHeight="1">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34"/>
    </row>
    <row r="42" spans="2:44" s="1" customFormat="1" ht="24.9" customHeight="1">
      <c r="B42" s="34"/>
      <c r="C42" s="22" t="s">
        <v>61</v>
      </c>
      <c r="AR42" s="34"/>
    </row>
    <row r="43" spans="2:44" s="1" customFormat="1" ht="6.9" customHeight="1">
      <c r="B43" s="34"/>
      <c r="AR43" s="34"/>
    </row>
    <row r="44" spans="2:44" s="3" customFormat="1" ht="12" customHeight="1">
      <c r="B44" s="47"/>
      <c r="C44" s="28" t="s">
        <v>13</v>
      </c>
      <c r="L44" s="3" t="str">
        <f>K5</f>
        <v>2025/05/02</v>
      </c>
      <c r="AR44" s="47"/>
    </row>
    <row r="45" spans="2:44" s="4" customFormat="1" ht="36.9" customHeight="1">
      <c r="B45" s="48"/>
      <c r="C45" s="49" t="s">
        <v>16</v>
      </c>
      <c r="L45" s="291" t="str">
        <f>K6</f>
        <v>Intenzifikace ČOV Přízeř / Rožmberk nad Vltavou</v>
      </c>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R45" s="48"/>
    </row>
    <row r="46" spans="2:44" s="1" customFormat="1" ht="6.9" customHeight="1">
      <c r="B46" s="34"/>
      <c r="AR46" s="34"/>
    </row>
    <row r="47" spans="2:44" s="1" customFormat="1" ht="12" customHeight="1">
      <c r="B47" s="34"/>
      <c r="C47" s="28" t="s">
        <v>22</v>
      </c>
      <c r="L47" s="50" t="str">
        <f>IF(K8="","",K8)</f>
        <v>Přízeř</v>
      </c>
      <c r="AI47" s="28" t="s">
        <v>24</v>
      </c>
      <c r="AM47" s="316" t="str">
        <f>IF(AN8= "","",AN8)</f>
        <v>19. 5. 2025</v>
      </c>
      <c r="AN47" s="316"/>
      <c r="AR47" s="34"/>
    </row>
    <row r="48" spans="2:44" s="1" customFormat="1" ht="6.9" customHeight="1">
      <c r="B48" s="34"/>
      <c r="AR48" s="34"/>
    </row>
    <row r="49" spans="1:91" s="1" customFormat="1" ht="15.15" customHeight="1">
      <c r="B49" s="34"/>
      <c r="C49" s="28" t="s">
        <v>30</v>
      </c>
      <c r="L49" s="3" t="str">
        <f>IF(E11= "","",E11)</f>
        <v>Město Rožmberk nad Vltavou</v>
      </c>
      <c r="AI49" s="28" t="s">
        <v>38</v>
      </c>
      <c r="AM49" s="317" t="str">
        <f>IF(E17="","",E17)</f>
        <v>VAK projekt s.r.o.</v>
      </c>
      <c r="AN49" s="318"/>
      <c r="AO49" s="318"/>
      <c r="AP49" s="318"/>
      <c r="AR49" s="34"/>
      <c r="AS49" s="319" t="s">
        <v>62</v>
      </c>
      <c r="AT49" s="320"/>
      <c r="AU49" s="52"/>
      <c r="AV49" s="52"/>
      <c r="AW49" s="52"/>
      <c r="AX49" s="52"/>
      <c r="AY49" s="52"/>
      <c r="AZ49" s="52"/>
      <c r="BA49" s="52"/>
      <c r="BB49" s="52"/>
      <c r="BC49" s="52"/>
      <c r="BD49" s="53"/>
    </row>
    <row r="50" spans="1:91" s="1" customFormat="1" ht="15.15" customHeight="1">
      <c r="B50" s="34"/>
      <c r="C50" s="28" t="s">
        <v>36</v>
      </c>
      <c r="L50" s="3" t="str">
        <f>IF(E14= "Vyplň údaj","",E14)</f>
        <v/>
      </c>
      <c r="AI50" s="28" t="s">
        <v>43</v>
      </c>
      <c r="AM50" s="317" t="str">
        <f>IF(E20="","",E20)</f>
        <v>Ing. Martina Zamlinská</v>
      </c>
      <c r="AN50" s="318"/>
      <c r="AO50" s="318"/>
      <c r="AP50" s="318"/>
      <c r="AR50" s="34"/>
      <c r="AS50" s="321"/>
      <c r="AT50" s="322"/>
      <c r="BD50" s="55"/>
    </row>
    <row r="51" spans="1:91" s="1" customFormat="1" ht="10.8" customHeight="1">
      <c r="B51" s="34"/>
      <c r="AR51" s="34"/>
      <c r="AS51" s="321"/>
      <c r="AT51" s="322"/>
      <c r="BD51" s="55"/>
    </row>
    <row r="52" spans="1:91" s="1" customFormat="1" ht="29.25" customHeight="1">
      <c r="B52" s="34"/>
      <c r="C52" s="287" t="s">
        <v>63</v>
      </c>
      <c r="D52" s="288"/>
      <c r="E52" s="288"/>
      <c r="F52" s="288"/>
      <c r="G52" s="288"/>
      <c r="H52" s="56"/>
      <c r="I52" s="290" t="s">
        <v>64</v>
      </c>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315" t="s">
        <v>65</v>
      </c>
      <c r="AH52" s="288"/>
      <c r="AI52" s="288"/>
      <c r="AJ52" s="288"/>
      <c r="AK52" s="288"/>
      <c r="AL52" s="288"/>
      <c r="AM52" s="288"/>
      <c r="AN52" s="290" t="s">
        <v>66</v>
      </c>
      <c r="AO52" s="288"/>
      <c r="AP52" s="288"/>
      <c r="AQ52" s="57" t="s">
        <v>67</v>
      </c>
      <c r="AR52" s="34"/>
      <c r="AS52" s="58" t="s">
        <v>68</v>
      </c>
      <c r="AT52" s="59" t="s">
        <v>69</v>
      </c>
      <c r="AU52" s="59" t="s">
        <v>70</v>
      </c>
      <c r="AV52" s="59" t="s">
        <v>71</v>
      </c>
      <c r="AW52" s="59" t="s">
        <v>72</v>
      </c>
      <c r="AX52" s="59" t="s">
        <v>73</v>
      </c>
      <c r="AY52" s="59" t="s">
        <v>74</v>
      </c>
      <c r="AZ52" s="59" t="s">
        <v>75</v>
      </c>
      <c r="BA52" s="59" t="s">
        <v>76</v>
      </c>
      <c r="BB52" s="59" t="s">
        <v>77</v>
      </c>
      <c r="BC52" s="59" t="s">
        <v>78</v>
      </c>
      <c r="BD52" s="60" t="s">
        <v>79</v>
      </c>
    </row>
    <row r="53" spans="1:91" s="1" customFormat="1" ht="10.8" customHeight="1">
      <c r="B53" s="34"/>
      <c r="AR53" s="34"/>
      <c r="AS53" s="61"/>
      <c r="AT53" s="52"/>
      <c r="AU53" s="52"/>
      <c r="AV53" s="52"/>
      <c r="AW53" s="52"/>
      <c r="AX53" s="52"/>
      <c r="AY53" s="52"/>
      <c r="AZ53" s="52"/>
      <c r="BA53" s="52"/>
      <c r="BB53" s="52"/>
      <c r="BC53" s="52"/>
      <c r="BD53" s="53"/>
    </row>
    <row r="54" spans="1:91" s="5" customFormat="1" ht="32.4" customHeight="1">
      <c r="B54" s="62"/>
      <c r="C54" s="63" t="s">
        <v>80</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293">
        <f>ROUND(SUM(AG55:AG65),2)</f>
        <v>0</v>
      </c>
      <c r="AH54" s="293"/>
      <c r="AI54" s="293"/>
      <c r="AJ54" s="293"/>
      <c r="AK54" s="293"/>
      <c r="AL54" s="293"/>
      <c r="AM54" s="293"/>
      <c r="AN54" s="323">
        <f t="shared" ref="AN54:AN65" si="0">SUM(AG54,AT54)</f>
        <v>0</v>
      </c>
      <c r="AO54" s="323"/>
      <c r="AP54" s="323"/>
      <c r="AQ54" s="66" t="s">
        <v>44</v>
      </c>
      <c r="AR54" s="62"/>
      <c r="AS54" s="67">
        <f>ROUND(SUM(AS55:AS65),2)</f>
        <v>0</v>
      </c>
      <c r="AT54" s="68">
        <f t="shared" ref="AT54:AT65" si="1">ROUND(SUM(AV54:AW54),2)</f>
        <v>0</v>
      </c>
      <c r="AU54" s="69">
        <f>ROUND(SUM(AU55:AU65),5)</f>
        <v>0</v>
      </c>
      <c r="AV54" s="68">
        <f>ROUND(AZ54*L29,2)</f>
        <v>0</v>
      </c>
      <c r="AW54" s="68">
        <f>ROUND(BA54*L30,2)</f>
        <v>0</v>
      </c>
      <c r="AX54" s="68">
        <f>ROUND(BB54*L29,2)</f>
        <v>0</v>
      </c>
      <c r="AY54" s="68">
        <f>ROUND(BC54*L30,2)</f>
        <v>0</v>
      </c>
      <c r="AZ54" s="68">
        <f>ROUND(SUM(AZ55:AZ65),2)</f>
        <v>0</v>
      </c>
      <c r="BA54" s="68">
        <f>ROUND(SUM(BA55:BA65),2)</f>
        <v>0</v>
      </c>
      <c r="BB54" s="68">
        <f>ROUND(SUM(BB55:BB65),2)</f>
        <v>0</v>
      </c>
      <c r="BC54" s="68">
        <f>ROUND(SUM(BC55:BC65),2)</f>
        <v>0</v>
      </c>
      <c r="BD54" s="70">
        <f>ROUND(SUM(BD55:BD65),2)</f>
        <v>0</v>
      </c>
      <c r="BS54" s="71" t="s">
        <v>81</v>
      </c>
      <c r="BT54" s="71" t="s">
        <v>82</v>
      </c>
      <c r="BU54" s="72" t="s">
        <v>83</v>
      </c>
      <c r="BV54" s="71" t="s">
        <v>84</v>
      </c>
      <c r="BW54" s="71" t="s">
        <v>5</v>
      </c>
      <c r="BX54" s="71" t="s">
        <v>85</v>
      </c>
      <c r="CL54" s="71" t="s">
        <v>19</v>
      </c>
    </row>
    <row r="55" spans="1:91" s="6" customFormat="1" ht="16.5" customHeight="1">
      <c r="A55" s="73" t="s">
        <v>86</v>
      </c>
      <c r="B55" s="74"/>
      <c r="C55" s="75"/>
      <c r="D55" s="289" t="s">
        <v>87</v>
      </c>
      <c r="E55" s="289"/>
      <c r="F55" s="289"/>
      <c r="G55" s="289"/>
      <c r="H55" s="289"/>
      <c r="I55" s="76"/>
      <c r="J55" s="289" t="s">
        <v>88</v>
      </c>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313">
        <f>'VRN-00 - Vedlejší rozpočt...'!J30</f>
        <v>0</v>
      </c>
      <c r="AH55" s="314"/>
      <c r="AI55" s="314"/>
      <c r="AJ55" s="314"/>
      <c r="AK55" s="314"/>
      <c r="AL55" s="314"/>
      <c r="AM55" s="314"/>
      <c r="AN55" s="313">
        <f t="shared" si="0"/>
        <v>0</v>
      </c>
      <c r="AO55" s="314"/>
      <c r="AP55" s="314"/>
      <c r="AQ55" s="77" t="s">
        <v>89</v>
      </c>
      <c r="AR55" s="74"/>
      <c r="AS55" s="78">
        <v>0</v>
      </c>
      <c r="AT55" s="79">
        <f t="shared" si="1"/>
        <v>0</v>
      </c>
      <c r="AU55" s="80">
        <f>'VRN-00 - Vedlejší rozpočt...'!P83</f>
        <v>0</v>
      </c>
      <c r="AV55" s="79">
        <f>'VRN-00 - Vedlejší rozpočt...'!J33</f>
        <v>0</v>
      </c>
      <c r="AW55" s="79">
        <f>'VRN-00 - Vedlejší rozpočt...'!J34</f>
        <v>0</v>
      </c>
      <c r="AX55" s="79">
        <f>'VRN-00 - Vedlejší rozpočt...'!J35</f>
        <v>0</v>
      </c>
      <c r="AY55" s="79">
        <f>'VRN-00 - Vedlejší rozpočt...'!J36</f>
        <v>0</v>
      </c>
      <c r="AZ55" s="79">
        <f>'VRN-00 - Vedlejší rozpočt...'!F33</f>
        <v>0</v>
      </c>
      <c r="BA55" s="79">
        <f>'VRN-00 - Vedlejší rozpočt...'!F34</f>
        <v>0</v>
      </c>
      <c r="BB55" s="79">
        <f>'VRN-00 - Vedlejší rozpočt...'!F35</f>
        <v>0</v>
      </c>
      <c r="BC55" s="79">
        <f>'VRN-00 - Vedlejší rozpočt...'!F36</f>
        <v>0</v>
      </c>
      <c r="BD55" s="81">
        <f>'VRN-00 - Vedlejší rozpočt...'!F37</f>
        <v>0</v>
      </c>
      <c r="BT55" s="82" t="s">
        <v>90</v>
      </c>
      <c r="BV55" s="82" t="s">
        <v>84</v>
      </c>
      <c r="BW55" s="82" t="s">
        <v>91</v>
      </c>
      <c r="BX55" s="82" t="s">
        <v>5</v>
      </c>
      <c r="CL55" s="82" t="s">
        <v>92</v>
      </c>
      <c r="CM55" s="82" t="s">
        <v>21</v>
      </c>
    </row>
    <row r="56" spans="1:91" s="6" customFormat="1" ht="16.5" customHeight="1">
      <c r="A56" s="73" t="s">
        <v>86</v>
      </c>
      <c r="B56" s="74"/>
      <c r="C56" s="75"/>
      <c r="D56" s="289" t="s">
        <v>93</v>
      </c>
      <c r="E56" s="289"/>
      <c r="F56" s="289"/>
      <c r="G56" s="289"/>
      <c r="H56" s="289"/>
      <c r="I56" s="76"/>
      <c r="J56" s="289" t="s">
        <v>94</v>
      </c>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313">
        <f>'SO-00 - Provizorní opatře...'!J30</f>
        <v>0</v>
      </c>
      <c r="AH56" s="314"/>
      <c r="AI56" s="314"/>
      <c r="AJ56" s="314"/>
      <c r="AK56" s="314"/>
      <c r="AL56" s="314"/>
      <c r="AM56" s="314"/>
      <c r="AN56" s="313">
        <f t="shared" si="0"/>
        <v>0</v>
      </c>
      <c r="AO56" s="314"/>
      <c r="AP56" s="314"/>
      <c r="AQ56" s="77" t="s">
        <v>95</v>
      </c>
      <c r="AR56" s="74"/>
      <c r="AS56" s="78">
        <v>0</v>
      </c>
      <c r="AT56" s="79">
        <f t="shared" si="1"/>
        <v>0</v>
      </c>
      <c r="AU56" s="80">
        <f>'SO-00 - Provizorní opatře...'!P79</f>
        <v>0</v>
      </c>
      <c r="AV56" s="79">
        <f>'SO-00 - Provizorní opatře...'!J33</f>
        <v>0</v>
      </c>
      <c r="AW56" s="79">
        <f>'SO-00 - Provizorní opatře...'!J34</f>
        <v>0</v>
      </c>
      <c r="AX56" s="79">
        <f>'SO-00 - Provizorní opatře...'!J35</f>
        <v>0</v>
      </c>
      <c r="AY56" s="79">
        <f>'SO-00 - Provizorní opatře...'!J36</f>
        <v>0</v>
      </c>
      <c r="AZ56" s="79">
        <f>'SO-00 - Provizorní opatře...'!F33</f>
        <v>0</v>
      </c>
      <c r="BA56" s="79">
        <f>'SO-00 - Provizorní opatře...'!F34</f>
        <v>0</v>
      </c>
      <c r="BB56" s="79">
        <f>'SO-00 - Provizorní opatře...'!F35</f>
        <v>0</v>
      </c>
      <c r="BC56" s="79">
        <f>'SO-00 - Provizorní opatře...'!F36</f>
        <v>0</v>
      </c>
      <c r="BD56" s="81">
        <f>'SO-00 - Provizorní opatře...'!F37</f>
        <v>0</v>
      </c>
      <c r="BT56" s="82" t="s">
        <v>90</v>
      </c>
      <c r="BV56" s="82" t="s">
        <v>84</v>
      </c>
      <c r="BW56" s="82" t="s">
        <v>96</v>
      </c>
      <c r="BX56" s="82" t="s">
        <v>5</v>
      </c>
      <c r="CL56" s="82" t="s">
        <v>92</v>
      </c>
      <c r="CM56" s="82" t="s">
        <v>21</v>
      </c>
    </row>
    <row r="57" spans="1:91" s="6" customFormat="1" ht="16.5" customHeight="1">
      <c r="A57" s="73" t="s">
        <v>86</v>
      </c>
      <c r="B57" s="74"/>
      <c r="C57" s="75"/>
      <c r="D57" s="289" t="s">
        <v>97</v>
      </c>
      <c r="E57" s="289"/>
      <c r="F57" s="289"/>
      <c r="G57" s="289"/>
      <c r="H57" s="289"/>
      <c r="I57" s="76"/>
      <c r="J57" s="289" t="s">
        <v>98</v>
      </c>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313">
        <f>'SO-01 - Hrubé předčištění'!J30</f>
        <v>0</v>
      </c>
      <c r="AH57" s="314"/>
      <c r="AI57" s="314"/>
      <c r="AJ57" s="314"/>
      <c r="AK57" s="314"/>
      <c r="AL57" s="314"/>
      <c r="AM57" s="314"/>
      <c r="AN57" s="313">
        <f t="shared" si="0"/>
        <v>0</v>
      </c>
      <c r="AO57" s="314"/>
      <c r="AP57" s="314"/>
      <c r="AQ57" s="77" t="s">
        <v>95</v>
      </c>
      <c r="AR57" s="74"/>
      <c r="AS57" s="78">
        <v>0</v>
      </c>
      <c r="AT57" s="79">
        <f t="shared" si="1"/>
        <v>0</v>
      </c>
      <c r="AU57" s="80">
        <f>'SO-01 - Hrubé předčištění'!P88</f>
        <v>0</v>
      </c>
      <c r="AV57" s="79">
        <f>'SO-01 - Hrubé předčištění'!J33</f>
        <v>0</v>
      </c>
      <c r="AW57" s="79">
        <f>'SO-01 - Hrubé předčištění'!J34</f>
        <v>0</v>
      </c>
      <c r="AX57" s="79">
        <f>'SO-01 - Hrubé předčištění'!J35</f>
        <v>0</v>
      </c>
      <c r="AY57" s="79">
        <f>'SO-01 - Hrubé předčištění'!J36</f>
        <v>0</v>
      </c>
      <c r="AZ57" s="79">
        <f>'SO-01 - Hrubé předčištění'!F33</f>
        <v>0</v>
      </c>
      <c r="BA57" s="79">
        <f>'SO-01 - Hrubé předčištění'!F34</f>
        <v>0</v>
      </c>
      <c r="BB57" s="79">
        <f>'SO-01 - Hrubé předčištění'!F35</f>
        <v>0</v>
      </c>
      <c r="BC57" s="79">
        <f>'SO-01 - Hrubé předčištění'!F36</f>
        <v>0</v>
      </c>
      <c r="BD57" s="81">
        <f>'SO-01 - Hrubé předčištění'!F37</f>
        <v>0</v>
      </c>
      <c r="BT57" s="82" t="s">
        <v>90</v>
      </c>
      <c r="BV57" s="82" t="s">
        <v>84</v>
      </c>
      <c r="BW57" s="82" t="s">
        <v>99</v>
      </c>
      <c r="BX57" s="82" t="s">
        <v>5</v>
      </c>
      <c r="CL57" s="82" t="s">
        <v>100</v>
      </c>
      <c r="CM57" s="82" t="s">
        <v>21</v>
      </c>
    </row>
    <row r="58" spans="1:91" s="6" customFormat="1" ht="16.5" customHeight="1">
      <c r="A58" s="73" t="s">
        <v>86</v>
      </c>
      <c r="B58" s="74"/>
      <c r="C58" s="75"/>
      <c r="D58" s="289" t="s">
        <v>101</v>
      </c>
      <c r="E58" s="289"/>
      <c r="F58" s="289"/>
      <c r="G58" s="289"/>
      <c r="H58" s="289"/>
      <c r="I58" s="76"/>
      <c r="J58" s="289" t="s">
        <v>102</v>
      </c>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313">
        <f>'SO-02 - Odlehčovací komora'!J30</f>
        <v>0</v>
      </c>
      <c r="AH58" s="314"/>
      <c r="AI58" s="314"/>
      <c r="AJ58" s="314"/>
      <c r="AK58" s="314"/>
      <c r="AL58" s="314"/>
      <c r="AM58" s="314"/>
      <c r="AN58" s="313">
        <f t="shared" si="0"/>
        <v>0</v>
      </c>
      <c r="AO58" s="314"/>
      <c r="AP58" s="314"/>
      <c r="AQ58" s="77" t="s">
        <v>95</v>
      </c>
      <c r="AR58" s="74"/>
      <c r="AS58" s="78">
        <v>0</v>
      </c>
      <c r="AT58" s="79">
        <f t="shared" si="1"/>
        <v>0</v>
      </c>
      <c r="AU58" s="80">
        <f>'SO-02 - Odlehčovací komora'!P90</f>
        <v>0</v>
      </c>
      <c r="AV58" s="79">
        <f>'SO-02 - Odlehčovací komora'!J33</f>
        <v>0</v>
      </c>
      <c r="AW58" s="79">
        <f>'SO-02 - Odlehčovací komora'!J34</f>
        <v>0</v>
      </c>
      <c r="AX58" s="79">
        <f>'SO-02 - Odlehčovací komora'!J35</f>
        <v>0</v>
      </c>
      <c r="AY58" s="79">
        <f>'SO-02 - Odlehčovací komora'!J36</f>
        <v>0</v>
      </c>
      <c r="AZ58" s="79">
        <f>'SO-02 - Odlehčovací komora'!F33</f>
        <v>0</v>
      </c>
      <c r="BA58" s="79">
        <f>'SO-02 - Odlehčovací komora'!F34</f>
        <v>0</v>
      </c>
      <c r="BB58" s="79">
        <f>'SO-02 - Odlehčovací komora'!F35</f>
        <v>0</v>
      </c>
      <c r="BC58" s="79">
        <f>'SO-02 - Odlehčovací komora'!F36</f>
        <v>0</v>
      </c>
      <c r="BD58" s="81">
        <f>'SO-02 - Odlehčovací komora'!F37</f>
        <v>0</v>
      </c>
      <c r="BT58" s="82" t="s">
        <v>90</v>
      </c>
      <c r="BV58" s="82" t="s">
        <v>84</v>
      </c>
      <c r="BW58" s="82" t="s">
        <v>103</v>
      </c>
      <c r="BX58" s="82" t="s">
        <v>5</v>
      </c>
      <c r="CL58" s="82" t="s">
        <v>104</v>
      </c>
      <c r="CM58" s="82" t="s">
        <v>21</v>
      </c>
    </row>
    <row r="59" spans="1:91" s="6" customFormat="1" ht="16.5" customHeight="1">
      <c r="A59" s="73" t="s">
        <v>86</v>
      </c>
      <c r="B59" s="74"/>
      <c r="C59" s="75"/>
      <c r="D59" s="289" t="s">
        <v>105</v>
      </c>
      <c r="E59" s="289"/>
      <c r="F59" s="289"/>
      <c r="G59" s="289"/>
      <c r="H59" s="289"/>
      <c r="I59" s="76"/>
      <c r="J59" s="289" t="s">
        <v>106</v>
      </c>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313">
        <f>'SO-03 - Objekt ČOV'!J30</f>
        <v>0</v>
      </c>
      <c r="AH59" s="314"/>
      <c r="AI59" s="314"/>
      <c r="AJ59" s="314"/>
      <c r="AK59" s="314"/>
      <c r="AL59" s="314"/>
      <c r="AM59" s="314"/>
      <c r="AN59" s="313">
        <f t="shared" si="0"/>
        <v>0</v>
      </c>
      <c r="AO59" s="314"/>
      <c r="AP59" s="314"/>
      <c r="AQ59" s="77" t="s">
        <v>95</v>
      </c>
      <c r="AR59" s="74"/>
      <c r="AS59" s="78">
        <v>0</v>
      </c>
      <c r="AT59" s="79">
        <f t="shared" si="1"/>
        <v>0</v>
      </c>
      <c r="AU59" s="80">
        <f>'SO-03 - Objekt ČOV'!P93</f>
        <v>0</v>
      </c>
      <c r="AV59" s="79">
        <f>'SO-03 - Objekt ČOV'!J33</f>
        <v>0</v>
      </c>
      <c r="AW59" s="79">
        <f>'SO-03 - Objekt ČOV'!J34</f>
        <v>0</v>
      </c>
      <c r="AX59" s="79">
        <f>'SO-03 - Objekt ČOV'!J35</f>
        <v>0</v>
      </c>
      <c r="AY59" s="79">
        <f>'SO-03 - Objekt ČOV'!J36</f>
        <v>0</v>
      </c>
      <c r="AZ59" s="79">
        <f>'SO-03 - Objekt ČOV'!F33</f>
        <v>0</v>
      </c>
      <c r="BA59" s="79">
        <f>'SO-03 - Objekt ČOV'!F34</f>
        <v>0</v>
      </c>
      <c r="BB59" s="79">
        <f>'SO-03 - Objekt ČOV'!F35</f>
        <v>0</v>
      </c>
      <c r="BC59" s="79">
        <f>'SO-03 - Objekt ČOV'!F36</f>
        <v>0</v>
      </c>
      <c r="BD59" s="81">
        <f>'SO-03 - Objekt ČOV'!F37</f>
        <v>0</v>
      </c>
      <c r="BT59" s="82" t="s">
        <v>90</v>
      </c>
      <c r="BV59" s="82" t="s">
        <v>84</v>
      </c>
      <c r="BW59" s="82" t="s">
        <v>107</v>
      </c>
      <c r="BX59" s="82" t="s">
        <v>5</v>
      </c>
      <c r="CL59" s="82" t="s">
        <v>108</v>
      </c>
      <c r="CM59" s="82" t="s">
        <v>21</v>
      </c>
    </row>
    <row r="60" spans="1:91" s="6" customFormat="1" ht="16.5" customHeight="1">
      <c r="A60" s="73" t="s">
        <v>86</v>
      </c>
      <c r="B60" s="74"/>
      <c r="C60" s="75"/>
      <c r="D60" s="289" t="s">
        <v>109</v>
      </c>
      <c r="E60" s="289"/>
      <c r="F60" s="289"/>
      <c r="G60" s="289"/>
      <c r="H60" s="289"/>
      <c r="I60" s="76"/>
      <c r="J60" s="289" t="s">
        <v>110</v>
      </c>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313">
        <f>'SO-04 - Dosazovací a uskl...'!J30</f>
        <v>0</v>
      </c>
      <c r="AH60" s="314"/>
      <c r="AI60" s="314"/>
      <c r="AJ60" s="314"/>
      <c r="AK60" s="314"/>
      <c r="AL60" s="314"/>
      <c r="AM60" s="314"/>
      <c r="AN60" s="313">
        <f t="shared" si="0"/>
        <v>0</v>
      </c>
      <c r="AO60" s="314"/>
      <c r="AP60" s="314"/>
      <c r="AQ60" s="77" t="s">
        <v>95</v>
      </c>
      <c r="AR60" s="74"/>
      <c r="AS60" s="78">
        <v>0</v>
      </c>
      <c r="AT60" s="79">
        <f t="shared" si="1"/>
        <v>0</v>
      </c>
      <c r="AU60" s="80">
        <f>'SO-04 - Dosazovací a uskl...'!P90</f>
        <v>0</v>
      </c>
      <c r="AV60" s="79">
        <f>'SO-04 - Dosazovací a uskl...'!J33</f>
        <v>0</v>
      </c>
      <c r="AW60" s="79">
        <f>'SO-04 - Dosazovací a uskl...'!J34</f>
        <v>0</v>
      </c>
      <c r="AX60" s="79">
        <f>'SO-04 - Dosazovací a uskl...'!J35</f>
        <v>0</v>
      </c>
      <c r="AY60" s="79">
        <f>'SO-04 - Dosazovací a uskl...'!J36</f>
        <v>0</v>
      </c>
      <c r="AZ60" s="79">
        <f>'SO-04 - Dosazovací a uskl...'!F33</f>
        <v>0</v>
      </c>
      <c r="BA60" s="79">
        <f>'SO-04 - Dosazovací a uskl...'!F34</f>
        <v>0</v>
      </c>
      <c r="BB60" s="79">
        <f>'SO-04 - Dosazovací a uskl...'!F35</f>
        <v>0</v>
      </c>
      <c r="BC60" s="79">
        <f>'SO-04 - Dosazovací a uskl...'!F36</f>
        <v>0</v>
      </c>
      <c r="BD60" s="81">
        <f>'SO-04 - Dosazovací a uskl...'!F37</f>
        <v>0</v>
      </c>
      <c r="BT60" s="82" t="s">
        <v>90</v>
      </c>
      <c r="BV60" s="82" t="s">
        <v>84</v>
      </c>
      <c r="BW60" s="82" t="s">
        <v>111</v>
      </c>
      <c r="BX60" s="82" t="s">
        <v>5</v>
      </c>
      <c r="CL60" s="82" t="s">
        <v>100</v>
      </c>
      <c r="CM60" s="82" t="s">
        <v>21</v>
      </c>
    </row>
    <row r="61" spans="1:91" s="6" customFormat="1" ht="16.5" customHeight="1">
      <c r="A61" s="73" t="s">
        <v>86</v>
      </c>
      <c r="B61" s="74"/>
      <c r="C61" s="75"/>
      <c r="D61" s="289" t="s">
        <v>112</v>
      </c>
      <c r="E61" s="289"/>
      <c r="F61" s="289"/>
      <c r="G61" s="289"/>
      <c r="H61" s="289"/>
      <c r="I61" s="76"/>
      <c r="J61" s="289" t="s">
        <v>113</v>
      </c>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313">
        <f>'SO-05 - Propojovací potrubí'!J30</f>
        <v>0</v>
      </c>
      <c r="AH61" s="314"/>
      <c r="AI61" s="314"/>
      <c r="AJ61" s="314"/>
      <c r="AK61" s="314"/>
      <c r="AL61" s="314"/>
      <c r="AM61" s="314"/>
      <c r="AN61" s="313">
        <f t="shared" si="0"/>
        <v>0</v>
      </c>
      <c r="AO61" s="314"/>
      <c r="AP61" s="314"/>
      <c r="AQ61" s="77" t="s">
        <v>95</v>
      </c>
      <c r="AR61" s="74"/>
      <c r="AS61" s="78">
        <v>0</v>
      </c>
      <c r="AT61" s="79">
        <f t="shared" si="1"/>
        <v>0</v>
      </c>
      <c r="AU61" s="80">
        <f>'SO-05 - Propojovací potrubí'!P93</f>
        <v>0</v>
      </c>
      <c r="AV61" s="79">
        <f>'SO-05 - Propojovací potrubí'!J33</f>
        <v>0</v>
      </c>
      <c r="AW61" s="79">
        <f>'SO-05 - Propojovací potrubí'!J34</f>
        <v>0</v>
      </c>
      <c r="AX61" s="79">
        <f>'SO-05 - Propojovací potrubí'!J35</f>
        <v>0</v>
      </c>
      <c r="AY61" s="79">
        <f>'SO-05 - Propojovací potrubí'!J36</f>
        <v>0</v>
      </c>
      <c r="AZ61" s="79">
        <f>'SO-05 - Propojovací potrubí'!F33</f>
        <v>0</v>
      </c>
      <c r="BA61" s="79">
        <f>'SO-05 - Propojovací potrubí'!F34</f>
        <v>0</v>
      </c>
      <c r="BB61" s="79">
        <f>'SO-05 - Propojovací potrubí'!F35</f>
        <v>0</v>
      </c>
      <c r="BC61" s="79">
        <f>'SO-05 - Propojovací potrubí'!F36</f>
        <v>0</v>
      </c>
      <c r="BD61" s="81">
        <f>'SO-05 - Propojovací potrubí'!F37</f>
        <v>0</v>
      </c>
      <c r="BT61" s="82" t="s">
        <v>90</v>
      </c>
      <c r="BV61" s="82" t="s">
        <v>84</v>
      </c>
      <c r="BW61" s="82" t="s">
        <v>114</v>
      </c>
      <c r="BX61" s="82" t="s">
        <v>5</v>
      </c>
      <c r="CL61" s="82" t="s">
        <v>92</v>
      </c>
      <c r="CM61" s="82" t="s">
        <v>21</v>
      </c>
    </row>
    <row r="62" spans="1:91" s="6" customFormat="1" ht="16.5" customHeight="1">
      <c r="A62" s="73" t="s">
        <v>86</v>
      </c>
      <c r="B62" s="74"/>
      <c r="C62" s="75"/>
      <c r="D62" s="289" t="s">
        <v>115</v>
      </c>
      <c r="E62" s="289"/>
      <c r="F62" s="289"/>
      <c r="G62" s="289"/>
      <c r="H62" s="289"/>
      <c r="I62" s="76"/>
      <c r="J62" s="289" t="s">
        <v>116</v>
      </c>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313">
        <f>'SO-06 - Oplocení'!J30</f>
        <v>0</v>
      </c>
      <c r="AH62" s="314"/>
      <c r="AI62" s="314"/>
      <c r="AJ62" s="314"/>
      <c r="AK62" s="314"/>
      <c r="AL62" s="314"/>
      <c r="AM62" s="314"/>
      <c r="AN62" s="313">
        <f t="shared" si="0"/>
        <v>0</v>
      </c>
      <c r="AO62" s="314"/>
      <c r="AP62" s="314"/>
      <c r="AQ62" s="77" t="s">
        <v>95</v>
      </c>
      <c r="AR62" s="74"/>
      <c r="AS62" s="78">
        <v>0</v>
      </c>
      <c r="AT62" s="79">
        <f t="shared" si="1"/>
        <v>0</v>
      </c>
      <c r="AU62" s="80">
        <f>'SO-06 - Oplocení'!P84</f>
        <v>0</v>
      </c>
      <c r="AV62" s="79">
        <f>'SO-06 - Oplocení'!J33</f>
        <v>0</v>
      </c>
      <c r="AW62" s="79">
        <f>'SO-06 - Oplocení'!J34</f>
        <v>0</v>
      </c>
      <c r="AX62" s="79">
        <f>'SO-06 - Oplocení'!J35</f>
        <v>0</v>
      </c>
      <c r="AY62" s="79">
        <f>'SO-06 - Oplocení'!J36</f>
        <v>0</v>
      </c>
      <c r="AZ62" s="79">
        <f>'SO-06 - Oplocení'!F33</f>
        <v>0</v>
      </c>
      <c r="BA62" s="79">
        <f>'SO-06 - Oplocení'!F34</f>
        <v>0</v>
      </c>
      <c r="BB62" s="79">
        <f>'SO-06 - Oplocení'!F35</f>
        <v>0</v>
      </c>
      <c r="BC62" s="79">
        <f>'SO-06 - Oplocení'!F36</f>
        <v>0</v>
      </c>
      <c r="BD62" s="81">
        <f>'SO-06 - Oplocení'!F37</f>
        <v>0</v>
      </c>
      <c r="BT62" s="82" t="s">
        <v>90</v>
      </c>
      <c r="BV62" s="82" t="s">
        <v>84</v>
      </c>
      <c r="BW62" s="82" t="s">
        <v>117</v>
      </c>
      <c r="BX62" s="82" t="s">
        <v>5</v>
      </c>
      <c r="CL62" s="82" t="s">
        <v>118</v>
      </c>
      <c r="CM62" s="82" t="s">
        <v>21</v>
      </c>
    </row>
    <row r="63" spans="1:91" s="6" customFormat="1" ht="16.5" customHeight="1">
      <c r="A63" s="73" t="s">
        <v>86</v>
      </c>
      <c r="B63" s="74"/>
      <c r="C63" s="75"/>
      <c r="D63" s="289" t="s">
        <v>119</v>
      </c>
      <c r="E63" s="289"/>
      <c r="F63" s="289"/>
      <c r="G63" s="289"/>
      <c r="H63" s="289"/>
      <c r="I63" s="76"/>
      <c r="J63" s="289" t="s">
        <v>120</v>
      </c>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313">
        <f>'SO-07 - Zpevněné plochy'!J30</f>
        <v>0</v>
      </c>
      <c r="AH63" s="314"/>
      <c r="AI63" s="314"/>
      <c r="AJ63" s="314"/>
      <c r="AK63" s="314"/>
      <c r="AL63" s="314"/>
      <c r="AM63" s="314"/>
      <c r="AN63" s="313">
        <f t="shared" si="0"/>
        <v>0</v>
      </c>
      <c r="AO63" s="314"/>
      <c r="AP63" s="314"/>
      <c r="AQ63" s="77" t="s">
        <v>95</v>
      </c>
      <c r="AR63" s="74"/>
      <c r="AS63" s="78">
        <v>0</v>
      </c>
      <c r="AT63" s="79">
        <f t="shared" si="1"/>
        <v>0</v>
      </c>
      <c r="AU63" s="80">
        <f>'SO-07 - Zpevněné plochy'!P85</f>
        <v>0</v>
      </c>
      <c r="AV63" s="79">
        <f>'SO-07 - Zpevněné plochy'!J33</f>
        <v>0</v>
      </c>
      <c r="AW63" s="79">
        <f>'SO-07 - Zpevněné plochy'!J34</f>
        <v>0</v>
      </c>
      <c r="AX63" s="79">
        <f>'SO-07 - Zpevněné plochy'!J35</f>
        <v>0</v>
      </c>
      <c r="AY63" s="79">
        <f>'SO-07 - Zpevněné plochy'!J36</f>
        <v>0</v>
      </c>
      <c r="AZ63" s="79">
        <f>'SO-07 - Zpevněné plochy'!F33</f>
        <v>0</v>
      </c>
      <c r="BA63" s="79">
        <f>'SO-07 - Zpevněné plochy'!F34</f>
        <v>0</v>
      </c>
      <c r="BB63" s="79">
        <f>'SO-07 - Zpevněné plochy'!F35</f>
        <v>0</v>
      </c>
      <c r="BC63" s="79">
        <f>'SO-07 - Zpevněné plochy'!F36</f>
        <v>0</v>
      </c>
      <c r="BD63" s="81">
        <f>'SO-07 - Zpevněné plochy'!F37</f>
        <v>0</v>
      </c>
      <c r="BT63" s="82" t="s">
        <v>90</v>
      </c>
      <c r="BV63" s="82" t="s">
        <v>84</v>
      </c>
      <c r="BW63" s="82" t="s">
        <v>121</v>
      </c>
      <c r="BX63" s="82" t="s">
        <v>5</v>
      </c>
      <c r="CL63" s="82" t="s">
        <v>122</v>
      </c>
      <c r="CM63" s="82" t="s">
        <v>21</v>
      </c>
    </row>
    <row r="64" spans="1:91" s="6" customFormat="1" ht="16.5" customHeight="1">
      <c r="A64" s="73" t="s">
        <v>86</v>
      </c>
      <c r="B64" s="74"/>
      <c r="C64" s="75"/>
      <c r="D64" s="289" t="s">
        <v>123</v>
      </c>
      <c r="E64" s="289"/>
      <c r="F64" s="289"/>
      <c r="G64" s="289"/>
      <c r="H64" s="289"/>
      <c r="I64" s="76"/>
      <c r="J64" s="289" t="s">
        <v>124</v>
      </c>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313">
        <f>'PS-01 - Technologická čás...'!J30</f>
        <v>0</v>
      </c>
      <c r="AH64" s="314"/>
      <c r="AI64" s="314"/>
      <c r="AJ64" s="314"/>
      <c r="AK64" s="314"/>
      <c r="AL64" s="314"/>
      <c r="AM64" s="314"/>
      <c r="AN64" s="313">
        <f t="shared" si="0"/>
        <v>0</v>
      </c>
      <c r="AO64" s="314"/>
      <c r="AP64" s="314"/>
      <c r="AQ64" s="77" t="s">
        <v>125</v>
      </c>
      <c r="AR64" s="74"/>
      <c r="AS64" s="78">
        <v>0</v>
      </c>
      <c r="AT64" s="79">
        <f t="shared" si="1"/>
        <v>0</v>
      </c>
      <c r="AU64" s="80">
        <f>'PS-01 - Technologická čás...'!P81</f>
        <v>0</v>
      </c>
      <c r="AV64" s="79">
        <f>'PS-01 - Technologická čás...'!J33</f>
        <v>0</v>
      </c>
      <c r="AW64" s="79">
        <f>'PS-01 - Technologická čás...'!J34</f>
        <v>0</v>
      </c>
      <c r="AX64" s="79">
        <f>'PS-01 - Technologická čás...'!J35</f>
        <v>0</v>
      </c>
      <c r="AY64" s="79">
        <f>'PS-01 - Technologická čás...'!J36</f>
        <v>0</v>
      </c>
      <c r="AZ64" s="79">
        <f>'PS-01 - Technologická čás...'!F33</f>
        <v>0</v>
      </c>
      <c r="BA64" s="79">
        <f>'PS-01 - Technologická čás...'!F34</f>
        <v>0</v>
      </c>
      <c r="BB64" s="79">
        <f>'PS-01 - Technologická čás...'!F35</f>
        <v>0</v>
      </c>
      <c r="BC64" s="79">
        <f>'PS-01 - Technologická čás...'!F36</f>
        <v>0</v>
      </c>
      <c r="BD64" s="81">
        <f>'PS-01 - Technologická čás...'!F37</f>
        <v>0</v>
      </c>
      <c r="BT64" s="82" t="s">
        <v>90</v>
      </c>
      <c r="BV64" s="82" t="s">
        <v>84</v>
      </c>
      <c r="BW64" s="82" t="s">
        <v>126</v>
      </c>
      <c r="BX64" s="82" t="s">
        <v>5</v>
      </c>
      <c r="CL64" s="82" t="s">
        <v>19</v>
      </c>
      <c r="CM64" s="82" t="s">
        <v>21</v>
      </c>
    </row>
    <row r="65" spans="1:91" s="6" customFormat="1" ht="16.5" customHeight="1">
      <c r="A65" s="73" t="s">
        <v>86</v>
      </c>
      <c r="B65" s="74"/>
      <c r="C65" s="75"/>
      <c r="D65" s="289" t="s">
        <v>127</v>
      </c>
      <c r="E65" s="289"/>
      <c r="F65" s="289"/>
      <c r="G65" s="289"/>
      <c r="H65" s="289"/>
      <c r="I65" s="76"/>
      <c r="J65" s="289" t="s">
        <v>128</v>
      </c>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313">
        <f>'PS-02 - Elektroinstalace ...'!J30</f>
        <v>0</v>
      </c>
      <c r="AH65" s="314"/>
      <c r="AI65" s="314"/>
      <c r="AJ65" s="314"/>
      <c r="AK65" s="314"/>
      <c r="AL65" s="314"/>
      <c r="AM65" s="314"/>
      <c r="AN65" s="313">
        <f t="shared" si="0"/>
        <v>0</v>
      </c>
      <c r="AO65" s="314"/>
      <c r="AP65" s="314"/>
      <c r="AQ65" s="77" t="s">
        <v>125</v>
      </c>
      <c r="AR65" s="74"/>
      <c r="AS65" s="83">
        <v>0</v>
      </c>
      <c r="AT65" s="84">
        <f t="shared" si="1"/>
        <v>0</v>
      </c>
      <c r="AU65" s="85">
        <f>'PS-02 - Elektroinstalace ...'!P81</f>
        <v>0</v>
      </c>
      <c r="AV65" s="84">
        <f>'PS-02 - Elektroinstalace ...'!J33</f>
        <v>0</v>
      </c>
      <c r="AW65" s="84">
        <f>'PS-02 - Elektroinstalace ...'!J34</f>
        <v>0</v>
      </c>
      <c r="AX65" s="84">
        <f>'PS-02 - Elektroinstalace ...'!J35</f>
        <v>0</v>
      </c>
      <c r="AY65" s="84">
        <f>'PS-02 - Elektroinstalace ...'!J36</f>
        <v>0</v>
      </c>
      <c r="AZ65" s="84">
        <f>'PS-02 - Elektroinstalace ...'!F33</f>
        <v>0</v>
      </c>
      <c r="BA65" s="84">
        <f>'PS-02 - Elektroinstalace ...'!F34</f>
        <v>0</v>
      </c>
      <c r="BB65" s="84">
        <f>'PS-02 - Elektroinstalace ...'!F35</f>
        <v>0</v>
      </c>
      <c r="BC65" s="84">
        <f>'PS-02 - Elektroinstalace ...'!F36</f>
        <v>0</v>
      </c>
      <c r="BD65" s="86">
        <f>'PS-02 - Elektroinstalace ...'!F37</f>
        <v>0</v>
      </c>
      <c r="BT65" s="82" t="s">
        <v>90</v>
      </c>
      <c r="BV65" s="82" t="s">
        <v>84</v>
      </c>
      <c r="BW65" s="82" t="s">
        <v>129</v>
      </c>
      <c r="BX65" s="82" t="s">
        <v>5</v>
      </c>
      <c r="CL65" s="82" t="s">
        <v>19</v>
      </c>
      <c r="CM65" s="82" t="s">
        <v>21</v>
      </c>
    </row>
    <row r="66" spans="1:91" s="1" customFormat="1" ht="30" customHeight="1">
      <c r="B66" s="34"/>
      <c r="AR66" s="34"/>
    </row>
    <row r="67" spans="1:91" s="1" customFormat="1" ht="6.9" customHeight="1">
      <c r="B67" s="43"/>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34"/>
    </row>
  </sheetData>
  <sheetProtection algorithmName="SHA-512" hashValue="1fap01Ml/WI/0LRPDU0fR+Zkr8YJ1LyeUaplZbFAScU5/F8ZWk/FtoqYr0rdLczi72hBv1xC94ijENTE0zV7kA==" saltValue="RCI5Yu7Y1VOCzKdLFm85E7SBPzgxhyCB51PRW09EW/l7vCUH6IEUxwdZjUowCTiAqtosTiAq3xKkt53+lKFTxQ==" spinCount="100000" sheet="1" objects="1" scenarios="1" formatColumns="0" formatRows="0"/>
  <mergeCells count="82">
    <mergeCell ref="AN65:AP65"/>
    <mergeCell ref="AG65:AM65"/>
    <mergeCell ref="AN54:AP54"/>
    <mergeCell ref="AG64:AM64"/>
    <mergeCell ref="AG56:AM56"/>
    <mergeCell ref="AG58:AM58"/>
    <mergeCell ref="AM47:AN47"/>
    <mergeCell ref="AM49:AP49"/>
    <mergeCell ref="AM50:AP50"/>
    <mergeCell ref="AN64:AP64"/>
    <mergeCell ref="AN63:AP63"/>
    <mergeCell ref="AN57:AP57"/>
    <mergeCell ref="AN52:AP52"/>
    <mergeCell ref="AN62:AP62"/>
    <mergeCell ref="AN61:AP61"/>
    <mergeCell ref="AN56:AP56"/>
    <mergeCell ref="AN60:AP60"/>
    <mergeCell ref="AN58:AP58"/>
    <mergeCell ref="AN59:AP59"/>
    <mergeCell ref="AK35:AO35"/>
    <mergeCell ref="X35:AB35"/>
    <mergeCell ref="AR2:BE2"/>
    <mergeCell ref="AG63:AM63"/>
    <mergeCell ref="AG62:AM62"/>
    <mergeCell ref="AG52:AM52"/>
    <mergeCell ref="AG60:AM60"/>
    <mergeCell ref="AG55:AM55"/>
    <mergeCell ref="AG59:AM59"/>
    <mergeCell ref="AG61:AM61"/>
    <mergeCell ref="AG57:AM57"/>
    <mergeCell ref="AN55:AP55"/>
    <mergeCell ref="AS49:AT51"/>
    <mergeCell ref="AK32:AO32"/>
    <mergeCell ref="L32:P32"/>
    <mergeCell ref="W32:AE32"/>
    <mergeCell ref="AK33:AO33"/>
    <mergeCell ref="L33:P33"/>
    <mergeCell ref="W33:AE33"/>
    <mergeCell ref="AK30:AO30"/>
    <mergeCell ref="L30:P30"/>
    <mergeCell ref="W30:AE30"/>
    <mergeCell ref="L31:P31"/>
    <mergeCell ref="W31:AE31"/>
    <mergeCell ref="AK31:AO31"/>
    <mergeCell ref="L45:AO45"/>
    <mergeCell ref="D65:H65"/>
    <mergeCell ref="J65:AF65"/>
    <mergeCell ref="AG54:AM54"/>
    <mergeCell ref="BE5:BE32"/>
    <mergeCell ref="K5:AO5"/>
    <mergeCell ref="K6:AO6"/>
    <mergeCell ref="E14:AJ14"/>
    <mergeCell ref="E23:AN23"/>
    <mergeCell ref="AK26:AO26"/>
    <mergeCell ref="L28:P28"/>
    <mergeCell ref="W28:AE28"/>
    <mergeCell ref="AK28:AO28"/>
    <mergeCell ref="W29:AE29"/>
    <mergeCell ref="L29:P29"/>
    <mergeCell ref="AK29:AO29"/>
    <mergeCell ref="D62:H62"/>
    <mergeCell ref="D63:H63"/>
    <mergeCell ref="D64:H64"/>
    <mergeCell ref="I52:AF52"/>
    <mergeCell ref="J61:AF61"/>
    <mergeCell ref="J60:AF60"/>
    <mergeCell ref="J62:AF62"/>
    <mergeCell ref="J63:AF63"/>
    <mergeCell ref="J59:AF59"/>
    <mergeCell ref="J57:AF57"/>
    <mergeCell ref="J58:AF58"/>
    <mergeCell ref="J64:AF64"/>
    <mergeCell ref="J56:AF56"/>
    <mergeCell ref="J55:AF55"/>
    <mergeCell ref="C52:G52"/>
    <mergeCell ref="D61:H61"/>
    <mergeCell ref="D58:H58"/>
    <mergeCell ref="D55:H55"/>
    <mergeCell ref="D59:H59"/>
    <mergeCell ref="D60:H60"/>
    <mergeCell ref="D56:H56"/>
    <mergeCell ref="D57:H57"/>
  </mergeCells>
  <hyperlinks>
    <hyperlink ref="A55" location="'VRN-00 - Vedlejší rozpočt...'!C2" display="/" xr:uid="{00000000-0004-0000-0000-000000000000}"/>
    <hyperlink ref="A56" location="'SO-00 - Provizorní opatře...'!C2" display="/" xr:uid="{00000000-0004-0000-0000-000001000000}"/>
    <hyperlink ref="A57" location="'SO-01 - Hrubé předčištění'!C2" display="/" xr:uid="{00000000-0004-0000-0000-000002000000}"/>
    <hyperlink ref="A58" location="'SO-02 - Odlehčovací komora'!C2" display="/" xr:uid="{00000000-0004-0000-0000-000003000000}"/>
    <hyperlink ref="A59" location="'SO-03 - Objekt ČOV'!C2" display="/" xr:uid="{00000000-0004-0000-0000-000004000000}"/>
    <hyperlink ref="A60" location="'SO-04 - Dosazovací a uskl...'!C2" display="/" xr:uid="{00000000-0004-0000-0000-000005000000}"/>
    <hyperlink ref="A61" location="'SO-05 - Propojovací potrubí'!C2" display="/" xr:uid="{00000000-0004-0000-0000-000006000000}"/>
    <hyperlink ref="A62" location="'SO-06 - Oplocení'!C2" display="/" xr:uid="{00000000-0004-0000-0000-000007000000}"/>
    <hyperlink ref="A63" location="'SO-07 - Zpevněné plochy'!C2" display="/" xr:uid="{00000000-0004-0000-0000-000008000000}"/>
    <hyperlink ref="A64" location="'PS-01 - Technologická čás...'!C2" display="/" xr:uid="{00000000-0004-0000-0000-000009000000}"/>
    <hyperlink ref="A65" location="'PS-02 - Elektroinstalace ...'!C2" display="/" xr:uid="{00000000-0004-0000-0000-00000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8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121</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1854</v>
      </c>
      <c r="F9" s="326"/>
      <c r="G9" s="326"/>
      <c r="H9" s="326"/>
      <c r="L9" s="34"/>
    </row>
    <row r="10" spans="2:46" s="1" customFormat="1" ht="10.199999999999999">
      <c r="B10" s="34"/>
      <c r="L10" s="34"/>
    </row>
    <row r="11" spans="2:46" s="1" customFormat="1" ht="12" customHeight="1">
      <c r="B11" s="34"/>
      <c r="D11" s="28" t="s">
        <v>18</v>
      </c>
      <c r="F11" s="26" t="s">
        <v>122</v>
      </c>
      <c r="I11" s="28" t="s">
        <v>20</v>
      </c>
      <c r="J11" s="26" t="s">
        <v>21</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ROUND(J85,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ROUND((SUM(BE85:BE184)),  2)</f>
        <v>0</v>
      </c>
      <c r="I33" s="91">
        <v>0.21</v>
      </c>
      <c r="J33" s="90">
        <f>ROUND(((SUM(BE85:BE184))*I33),  2)</f>
        <v>0</v>
      </c>
      <c r="L33" s="34"/>
    </row>
    <row r="34" spans="2:12" s="1" customFormat="1" ht="14.4" customHeight="1">
      <c r="B34" s="34"/>
      <c r="E34" s="28" t="s">
        <v>54</v>
      </c>
      <c r="F34" s="90">
        <f>ROUND((SUM(BF85:BF184)),  2)</f>
        <v>0</v>
      </c>
      <c r="I34" s="91">
        <v>0.12</v>
      </c>
      <c r="J34" s="90">
        <f>ROUND(((SUM(BF85:BF184))*I34),  2)</f>
        <v>0</v>
      </c>
      <c r="L34" s="34"/>
    </row>
    <row r="35" spans="2:12" s="1" customFormat="1" ht="14.4" hidden="1" customHeight="1">
      <c r="B35" s="34"/>
      <c r="E35" s="28" t="s">
        <v>55</v>
      </c>
      <c r="F35" s="90">
        <f>ROUND((SUM(BG85:BG184)),  2)</f>
        <v>0</v>
      </c>
      <c r="I35" s="91">
        <v>0.21</v>
      </c>
      <c r="J35" s="90">
        <f>0</f>
        <v>0</v>
      </c>
      <c r="L35" s="34"/>
    </row>
    <row r="36" spans="2:12" s="1" customFormat="1" ht="14.4" hidden="1" customHeight="1">
      <c r="B36" s="34"/>
      <c r="E36" s="28" t="s">
        <v>56</v>
      </c>
      <c r="F36" s="90">
        <f>ROUND((SUM(BH85:BH184)),  2)</f>
        <v>0</v>
      </c>
      <c r="I36" s="91">
        <v>0.12</v>
      </c>
      <c r="J36" s="90">
        <f>0</f>
        <v>0</v>
      </c>
      <c r="L36" s="34"/>
    </row>
    <row r="37" spans="2:12" s="1" customFormat="1" ht="14.4" hidden="1" customHeight="1">
      <c r="B37" s="34"/>
      <c r="E37" s="28" t="s">
        <v>57</v>
      </c>
      <c r="F37" s="90">
        <f>ROUND((SUM(BI85:BI184)),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SO-07 - Zpevněné plochy</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J85</f>
        <v>0</v>
      </c>
      <c r="L59" s="34"/>
      <c r="AU59" s="18" t="s">
        <v>136</v>
      </c>
    </row>
    <row r="60" spans="2:47" s="8" customFormat="1" ht="24.9" customHeight="1">
      <c r="B60" s="101"/>
      <c r="D60" s="102" t="s">
        <v>219</v>
      </c>
      <c r="E60" s="103"/>
      <c r="F60" s="103"/>
      <c r="G60" s="103"/>
      <c r="H60" s="103"/>
      <c r="I60" s="103"/>
      <c r="J60" s="104">
        <f>J86</f>
        <v>0</v>
      </c>
      <c r="L60" s="101"/>
    </row>
    <row r="61" spans="2:47" s="9" customFormat="1" ht="19.95" customHeight="1">
      <c r="B61" s="105"/>
      <c r="D61" s="106" t="s">
        <v>220</v>
      </c>
      <c r="E61" s="107"/>
      <c r="F61" s="107"/>
      <c r="G61" s="107"/>
      <c r="H61" s="107"/>
      <c r="I61" s="107"/>
      <c r="J61" s="108">
        <f>J87</f>
        <v>0</v>
      </c>
      <c r="L61" s="105"/>
    </row>
    <row r="62" spans="2:47" s="9" customFormat="1" ht="19.95" customHeight="1">
      <c r="B62" s="105"/>
      <c r="D62" s="106" t="s">
        <v>1855</v>
      </c>
      <c r="E62" s="107"/>
      <c r="F62" s="107"/>
      <c r="G62" s="107"/>
      <c r="H62" s="107"/>
      <c r="I62" s="107"/>
      <c r="J62" s="108">
        <f>J142</f>
        <v>0</v>
      </c>
      <c r="L62" s="105"/>
    </row>
    <row r="63" spans="2:47" s="9" customFormat="1" ht="19.95" customHeight="1">
      <c r="B63" s="105"/>
      <c r="D63" s="106" t="s">
        <v>222</v>
      </c>
      <c r="E63" s="107"/>
      <c r="F63" s="107"/>
      <c r="G63" s="107"/>
      <c r="H63" s="107"/>
      <c r="I63" s="107"/>
      <c r="J63" s="108">
        <f>J160</f>
        <v>0</v>
      </c>
      <c r="L63" s="105"/>
    </row>
    <row r="64" spans="2:47" s="9" customFormat="1" ht="19.95" customHeight="1">
      <c r="B64" s="105"/>
      <c r="D64" s="106" t="s">
        <v>223</v>
      </c>
      <c r="E64" s="107"/>
      <c r="F64" s="107"/>
      <c r="G64" s="107"/>
      <c r="H64" s="107"/>
      <c r="I64" s="107"/>
      <c r="J64" s="108">
        <f>J174</f>
        <v>0</v>
      </c>
      <c r="L64" s="105"/>
    </row>
    <row r="65" spans="2:12" s="9" customFormat="1" ht="19.95" customHeight="1">
      <c r="B65" s="105"/>
      <c r="D65" s="106" t="s">
        <v>224</v>
      </c>
      <c r="E65" s="107"/>
      <c r="F65" s="107"/>
      <c r="G65" s="107"/>
      <c r="H65" s="107"/>
      <c r="I65" s="107"/>
      <c r="J65" s="108">
        <f>J182</f>
        <v>0</v>
      </c>
      <c r="L65" s="105"/>
    </row>
    <row r="66" spans="2:12" s="1" customFormat="1" ht="21.75" customHeight="1">
      <c r="B66" s="34"/>
      <c r="L66" s="34"/>
    </row>
    <row r="67" spans="2:12" s="1" customFormat="1" ht="6.9" customHeight="1">
      <c r="B67" s="43"/>
      <c r="C67" s="44"/>
      <c r="D67" s="44"/>
      <c r="E67" s="44"/>
      <c r="F67" s="44"/>
      <c r="G67" s="44"/>
      <c r="H67" s="44"/>
      <c r="I67" s="44"/>
      <c r="J67" s="44"/>
      <c r="K67" s="44"/>
      <c r="L67" s="34"/>
    </row>
    <row r="71" spans="2:12" s="1" customFormat="1" ht="6.9" customHeight="1">
      <c r="B71" s="45"/>
      <c r="C71" s="46"/>
      <c r="D71" s="46"/>
      <c r="E71" s="46"/>
      <c r="F71" s="46"/>
      <c r="G71" s="46"/>
      <c r="H71" s="46"/>
      <c r="I71" s="46"/>
      <c r="J71" s="46"/>
      <c r="K71" s="46"/>
      <c r="L71" s="34"/>
    </row>
    <row r="72" spans="2:12" s="1" customFormat="1" ht="24.9" customHeight="1">
      <c r="B72" s="34"/>
      <c r="C72" s="22" t="s">
        <v>141</v>
      </c>
      <c r="L72" s="34"/>
    </row>
    <row r="73" spans="2:12" s="1" customFormat="1" ht="6.9" customHeight="1">
      <c r="B73" s="34"/>
      <c r="L73" s="34"/>
    </row>
    <row r="74" spans="2:12" s="1" customFormat="1" ht="12" customHeight="1">
      <c r="B74" s="34"/>
      <c r="C74" s="28" t="s">
        <v>16</v>
      </c>
      <c r="L74" s="34"/>
    </row>
    <row r="75" spans="2:12" s="1" customFormat="1" ht="16.5" customHeight="1">
      <c r="B75" s="34"/>
      <c r="E75" s="324" t="str">
        <f>E7</f>
        <v>Intenzifikace ČOV Přízeř / Rožmberk nad Vltavou</v>
      </c>
      <c r="F75" s="325"/>
      <c r="G75" s="325"/>
      <c r="H75" s="325"/>
      <c r="L75" s="34"/>
    </row>
    <row r="76" spans="2:12" s="1" customFormat="1" ht="12" customHeight="1">
      <c r="B76" s="34"/>
      <c r="C76" s="28" t="s">
        <v>131</v>
      </c>
      <c r="L76" s="34"/>
    </row>
    <row r="77" spans="2:12" s="1" customFormat="1" ht="16.5" customHeight="1">
      <c r="B77" s="34"/>
      <c r="E77" s="291" t="str">
        <f>E9</f>
        <v>SO-07 - Zpevněné plochy</v>
      </c>
      <c r="F77" s="326"/>
      <c r="G77" s="326"/>
      <c r="H77" s="326"/>
      <c r="L77" s="34"/>
    </row>
    <row r="78" spans="2:12" s="1" customFormat="1" ht="6.9" customHeight="1">
      <c r="B78" s="34"/>
      <c r="L78" s="34"/>
    </row>
    <row r="79" spans="2:12" s="1" customFormat="1" ht="12" customHeight="1">
      <c r="B79" s="34"/>
      <c r="C79" s="28" t="s">
        <v>22</v>
      </c>
      <c r="F79" s="26" t="str">
        <f>F12</f>
        <v>Přízeř</v>
      </c>
      <c r="I79" s="28" t="s">
        <v>24</v>
      </c>
      <c r="J79" s="51" t="str">
        <f>IF(J12="","",J12)</f>
        <v>19. 5. 2025</v>
      </c>
      <c r="L79" s="34"/>
    </row>
    <row r="80" spans="2:12" s="1" customFormat="1" ht="6.9" customHeight="1">
      <c r="B80" s="34"/>
      <c r="L80" s="34"/>
    </row>
    <row r="81" spans="2:65" s="1" customFormat="1" ht="15.15" customHeight="1">
      <c r="B81" s="34"/>
      <c r="C81" s="28" t="s">
        <v>30</v>
      </c>
      <c r="F81" s="26" t="str">
        <f>E15</f>
        <v>Město Rožmberk nad Vltavou</v>
      </c>
      <c r="I81" s="28" t="s">
        <v>38</v>
      </c>
      <c r="J81" s="32" t="str">
        <f>E21</f>
        <v>VAK projekt s.r.o.</v>
      </c>
      <c r="L81" s="34"/>
    </row>
    <row r="82" spans="2:65" s="1" customFormat="1" ht="25.65" customHeight="1">
      <c r="B82" s="34"/>
      <c r="C82" s="28" t="s">
        <v>36</v>
      </c>
      <c r="F82" s="26" t="str">
        <f>IF(E18="","",E18)</f>
        <v>Vyplň údaj</v>
      </c>
      <c r="I82" s="28" t="s">
        <v>43</v>
      </c>
      <c r="J82" s="32" t="str">
        <f>E24</f>
        <v>Ing. Martina Zamlinská</v>
      </c>
      <c r="L82" s="34"/>
    </row>
    <row r="83" spans="2:65" s="1" customFormat="1" ht="10.35" customHeight="1">
      <c r="B83" s="34"/>
      <c r="L83" s="34"/>
    </row>
    <row r="84" spans="2:65" s="10" customFormat="1" ht="29.25" customHeight="1">
      <c r="B84" s="109"/>
      <c r="C84" s="110" t="s">
        <v>142</v>
      </c>
      <c r="D84" s="111" t="s">
        <v>67</v>
      </c>
      <c r="E84" s="111" t="s">
        <v>63</v>
      </c>
      <c r="F84" s="111" t="s">
        <v>64</v>
      </c>
      <c r="G84" s="111" t="s">
        <v>143</v>
      </c>
      <c r="H84" s="111" t="s">
        <v>144</v>
      </c>
      <c r="I84" s="111" t="s">
        <v>145</v>
      </c>
      <c r="J84" s="111" t="s">
        <v>135</v>
      </c>
      <c r="K84" s="112" t="s">
        <v>146</v>
      </c>
      <c r="L84" s="109"/>
      <c r="M84" s="58" t="s">
        <v>44</v>
      </c>
      <c r="N84" s="59" t="s">
        <v>52</v>
      </c>
      <c r="O84" s="59" t="s">
        <v>147</v>
      </c>
      <c r="P84" s="59" t="s">
        <v>148</v>
      </c>
      <c r="Q84" s="59" t="s">
        <v>149</v>
      </c>
      <c r="R84" s="59" t="s">
        <v>150</v>
      </c>
      <c r="S84" s="59" t="s">
        <v>151</v>
      </c>
      <c r="T84" s="60" t="s">
        <v>152</v>
      </c>
    </row>
    <row r="85" spans="2:65" s="1" customFormat="1" ht="22.8" customHeight="1">
      <c r="B85" s="34"/>
      <c r="C85" s="63" t="s">
        <v>153</v>
      </c>
      <c r="J85" s="113">
        <f>BK85</f>
        <v>0</v>
      </c>
      <c r="L85" s="34"/>
      <c r="M85" s="61"/>
      <c r="N85" s="52"/>
      <c r="O85" s="52"/>
      <c r="P85" s="114">
        <f>P86</f>
        <v>0</v>
      </c>
      <c r="Q85" s="52"/>
      <c r="R85" s="114">
        <f>R86</f>
        <v>25.936055</v>
      </c>
      <c r="S85" s="52"/>
      <c r="T85" s="115">
        <f>T86</f>
        <v>14.499999999999998</v>
      </c>
      <c r="AT85" s="18" t="s">
        <v>81</v>
      </c>
      <c r="AU85" s="18" t="s">
        <v>136</v>
      </c>
      <c r="BK85" s="116">
        <f>BK86</f>
        <v>0</v>
      </c>
    </row>
    <row r="86" spans="2:65" s="11" customFormat="1" ht="25.95" customHeight="1">
      <c r="B86" s="117"/>
      <c r="D86" s="118" t="s">
        <v>81</v>
      </c>
      <c r="E86" s="119" t="s">
        <v>228</v>
      </c>
      <c r="F86" s="119" t="s">
        <v>229</v>
      </c>
      <c r="I86" s="120"/>
      <c r="J86" s="121">
        <f>BK86</f>
        <v>0</v>
      </c>
      <c r="L86" s="117"/>
      <c r="M86" s="122"/>
      <c r="P86" s="123">
        <f>P87+P142+P160+P174+P182</f>
        <v>0</v>
      </c>
      <c r="R86" s="123">
        <f>R87+R142+R160+R174+R182</f>
        <v>25.936055</v>
      </c>
      <c r="T86" s="124">
        <f>T87+T142+T160+T174+T182</f>
        <v>14.499999999999998</v>
      </c>
      <c r="AR86" s="118" t="s">
        <v>90</v>
      </c>
      <c r="AT86" s="125" t="s">
        <v>81</v>
      </c>
      <c r="AU86" s="125" t="s">
        <v>82</v>
      </c>
      <c r="AY86" s="118" t="s">
        <v>156</v>
      </c>
      <c r="BK86" s="126">
        <f>BK87+BK142+BK160+BK174+BK182</f>
        <v>0</v>
      </c>
    </row>
    <row r="87" spans="2:65" s="11" customFormat="1" ht="22.8" customHeight="1">
      <c r="B87" s="117"/>
      <c r="D87" s="118" t="s">
        <v>81</v>
      </c>
      <c r="E87" s="127" t="s">
        <v>90</v>
      </c>
      <c r="F87" s="127" t="s">
        <v>230</v>
      </c>
      <c r="I87" s="120"/>
      <c r="J87" s="128">
        <f>BK87</f>
        <v>0</v>
      </c>
      <c r="L87" s="117"/>
      <c r="M87" s="122"/>
      <c r="P87" s="123">
        <f>SUM(P88:P141)</f>
        <v>0</v>
      </c>
      <c r="R87" s="123">
        <f>SUM(R88:R141)</f>
        <v>0.13778000000000001</v>
      </c>
      <c r="T87" s="124">
        <f>SUM(T88:T141)</f>
        <v>14.499999999999998</v>
      </c>
      <c r="AR87" s="118" t="s">
        <v>90</v>
      </c>
      <c r="AT87" s="125" t="s">
        <v>81</v>
      </c>
      <c r="AU87" s="125" t="s">
        <v>90</v>
      </c>
      <c r="AY87" s="118" t="s">
        <v>156</v>
      </c>
      <c r="BK87" s="126">
        <f>SUM(BK88:BK141)</f>
        <v>0</v>
      </c>
    </row>
    <row r="88" spans="2:65" s="1" customFormat="1" ht="21.75" customHeight="1">
      <c r="B88" s="34"/>
      <c r="C88" s="129" t="s">
        <v>90</v>
      </c>
      <c r="D88" s="129" t="s">
        <v>159</v>
      </c>
      <c r="E88" s="130" t="s">
        <v>1856</v>
      </c>
      <c r="F88" s="131" t="s">
        <v>1857</v>
      </c>
      <c r="G88" s="132" t="s">
        <v>248</v>
      </c>
      <c r="H88" s="133">
        <v>9</v>
      </c>
      <c r="I88" s="134"/>
      <c r="J88" s="135">
        <f>ROUND(I88*H88,2)</f>
        <v>0</v>
      </c>
      <c r="K88" s="131" t="s">
        <v>234</v>
      </c>
      <c r="L88" s="34"/>
      <c r="M88" s="136" t="s">
        <v>44</v>
      </c>
      <c r="N88" s="137" t="s">
        <v>53</v>
      </c>
      <c r="P88" s="138">
        <f>O88*H88</f>
        <v>0</v>
      </c>
      <c r="Q88" s="138">
        <v>0</v>
      </c>
      <c r="R88" s="138">
        <f>Q88*H88</f>
        <v>0</v>
      </c>
      <c r="S88" s="138">
        <v>0</v>
      </c>
      <c r="T88" s="139">
        <f>S88*H88</f>
        <v>0</v>
      </c>
      <c r="AR88" s="140" t="s">
        <v>174</v>
      </c>
      <c r="AT88" s="140" t="s">
        <v>159</v>
      </c>
      <c r="AU88" s="140" t="s">
        <v>21</v>
      </c>
      <c r="AY88" s="18" t="s">
        <v>156</v>
      </c>
      <c r="BE88" s="141">
        <f>IF(N88="základní",J88,0)</f>
        <v>0</v>
      </c>
      <c r="BF88" s="141">
        <f>IF(N88="snížená",J88,0)</f>
        <v>0</v>
      </c>
      <c r="BG88" s="141">
        <f>IF(N88="zákl. přenesená",J88,0)</f>
        <v>0</v>
      </c>
      <c r="BH88" s="141">
        <f>IF(N88="sníž. přenesená",J88,0)</f>
        <v>0</v>
      </c>
      <c r="BI88" s="141">
        <f>IF(N88="nulová",J88,0)</f>
        <v>0</v>
      </c>
      <c r="BJ88" s="18" t="s">
        <v>90</v>
      </c>
      <c r="BK88" s="141">
        <f>ROUND(I88*H88,2)</f>
        <v>0</v>
      </c>
      <c r="BL88" s="18" t="s">
        <v>174</v>
      </c>
      <c r="BM88" s="140" t="s">
        <v>1858</v>
      </c>
    </row>
    <row r="89" spans="2:65" s="1" customFormat="1" ht="10.199999999999999">
      <c r="B89" s="34"/>
      <c r="D89" s="156" t="s">
        <v>236</v>
      </c>
      <c r="F89" s="157" t="s">
        <v>1859</v>
      </c>
      <c r="I89" s="144"/>
      <c r="L89" s="34"/>
      <c r="M89" s="145"/>
      <c r="T89" s="55"/>
      <c r="AT89" s="18" t="s">
        <v>236</v>
      </c>
      <c r="AU89" s="18" t="s">
        <v>21</v>
      </c>
    </row>
    <row r="90" spans="2:65" s="1" customFormat="1" ht="16.5" customHeight="1">
      <c r="B90" s="34"/>
      <c r="C90" s="129" t="s">
        <v>21</v>
      </c>
      <c r="D90" s="129" t="s">
        <v>159</v>
      </c>
      <c r="E90" s="130" t="s">
        <v>1860</v>
      </c>
      <c r="F90" s="131" t="s">
        <v>1861</v>
      </c>
      <c r="G90" s="132" t="s">
        <v>248</v>
      </c>
      <c r="H90" s="133">
        <v>9</v>
      </c>
      <c r="I90" s="134"/>
      <c r="J90" s="135">
        <f>ROUND(I90*H90,2)</f>
        <v>0</v>
      </c>
      <c r="K90" s="131" t="s">
        <v>234</v>
      </c>
      <c r="L90" s="34"/>
      <c r="M90" s="136" t="s">
        <v>44</v>
      </c>
      <c r="N90" s="137" t="s">
        <v>53</v>
      </c>
      <c r="P90" s="138">
        <f>O90*H90</f>
        <v>0</v>
      </c>
      <c r="Q90" s="138">
        <v>0</v>
      </c>
      <c r="R90" s="138">
        <f>Q90*H90</f>
        <v>0</v>
      </c>
      <c r="S90" s="138">
        <v>0</v>
      </c>
      <c r="T90" s="139">
        <f>S90*H90</f>
        <v>0</v>
      </c>
      <c r="AR90" s="140" t="s">
        <v>174</v>
      </c>
      <c r="AT90" s="140" t="s">
        <v>159</v>
      </c>
      <c r="AU90" s="140" t="s">
        <v>21</v>
      </c>
      <c r="AY90" s="18" t="s">
        <v>156</v>
      </c>
      <c r="BE90" s="141">
        <f>IF(N90="základní",J90,0)</f>
        <v>0</v>
      </c>
      <c r="BF90" s="141">
        <f>IF(N90="snížená",J90,0)</f>
        <v>0</v>
      </c>
      <c r="BG90" s="141">
        <f>IF(N90="zákl. přenesená",J90,0)</f>
        <v>0</v>
      </c>
      <c r="BH90" s="141">
        <f>IF(N90="sníž. přenesená",J90,0)</f>
        <v>0</v>
      </c>
      <c r="BI90" s="141">
        <f>IF(N90="nulová",J90,0)</f>
        <v>0</v>
      </c>
      <c r="BJ90" s="18" t="s">
        <v>90</v>
      </c>
      <c r="BK90" s="141">
        <f>ROUND(I90*H90,2)</f>
        <v>0</v>
      </c>
      <c r="BL90" s="18" t="s">
        <v>174</v>
      </c>
      <c r="BM90" s="140" t="s">
        <v>1862</v>
      </c>
    </row>
    <row r="91" spans="2:65" s="1" customFormat="1" ht="10.199999999999999">
      <c r="B91" s="34"/>
      <c r="D91" s="156" t="s">
        <v>236</v>
      </c>
      <c r="F91" s="157" t="s">
        <v>1863</v>
      </c>
      <c r="I91" s="144"/>
      <c r="L91" s="34"/>
      <c r="M91" s="145"/>
      <c r="T91" s="55"/>
      <c r="AT91" s="18" t="s">
        <v>236</v>
      </c>
      <c r="AU91" s="18" t="s">
        <v>21</v>
      </c>
    </row>
    <row r="92" spans="2:65" s="12" customFormat="1" ht="10.199999999999999">
      <c r="B92" s="146"/>
      <c r="D92" s="142" t="s">
        <v>178</v>
      </c>
      <c r="E92" s="147" t="s">
        <v>44</v>
      </c>
      <c r="F92" s="148" t="s">
        <v>197</v>
      </c>
      <c r="H92" s="149">
        <v>9</v>
      </c>
      <c r="I92" s="150"/>
      <c r="L92" s="146"/>
      <c r="M92" s="151"/>
      <c r="T92" s="152"/>
      <c r="AT92" s="147" t="s">
        <v>178</v>
      </c>
      <c r="AU92" s="147" t="s">
        <v>21</v>
      </c>
      <c r="AV92" s="12" t="s">
        <v>21</v>
      </c>
      <c r="AW92" s="12" t="s">
        <v>42</v>
      </c>
      <c r="AX92" s="12" t="s">
        <v>90</v>
      </c>
      <c r="AY92" s="147" t="s">
        <v>156</v>
      </c>
    </row>
    <row r="93" spans="2:65" s="1" customFormat="1" ht="37.799999999999997" customHeight="1">
      <c r="B93" s="34"/>
      <c r="C93" s="129" t="s">
        <v>170</v>
      </c>
      <c r="D93" s="129" t="s">
        <v>159</v>
      </c>
      <c r="E93" s="130" t="s">
        <v>1864</v>
      </c>
      <c r="F93" s="131" t="s">
        <v>1865</v>
      </c>
      <c r="G93" s="132" t="s">
        <v>233</v>
      </c>
      <c r="H93" s="133">
        <v>50</v>
      </c>
      <c r="I93" s="134"/>
      <c r="J93" s="135">
        <f>ROUND(I93*H93,2)</f>
        <v>0</v>
      </c>
      <c r="K93" s="131" t="s">
        <v>234</v>
      </c>
      <c r="L93" s="34"/>
      <c r="M93" s="136" t="s">
        <v>44</v>
      </c>
      <c r="N93" s="137" t="s">
        <v>53</v>
      </c>
      <c r="P93" s="138">
        <f>O93*H93</f>
        <v>0</v>
      </c>
      <c r="Q93" s="138">
        <v>0</v>
      </c>
      <c r="R93" s="138">
        <f>Q93*H93</f>
        <v>0</v>
      </c>
      <c r="S93" s="138">
        <v>0.28999999999999998</v>
      </c>
      <c r="T93" s="139">
        <f>S93*H93</f>
        <v>14.499999999999998</v>
      </c>
      <c r="AR93" s="140" t="s">
        <v>174</v>
      </c>
      <c r="AT93" s="140" t="s">
        <v>159</v>
      </c>
      <c r="AU93" s="140" t="s">
        <v>21</v>
      </c>
      <c r="AY93" s="18" t="s">
        <v>156</v>
      </c>
      <c r="BE93" s="141">
        <f>IF(N93="základní",J93,0)</f>
        <v>0</v>
      </c>
      <c r="BF93" s="141">
        <f>IF(N93="snížená",J93,0)</f>
        <v>0</v>
      </c>
      <c r="BG93" s="141">
        <f>IF(N93="zákl. přenesená",J93,0)</f>
        <v>0</v>
      </c>
      <c r="BH93" s="141">
        <f>IF(N93="sníž. přenesená",J93,0)</f>
        <v>0</v>
      </c>
      <c r="BI93" s="141">
        <f>IF(N93="nulová",J93,0)</f>
        <v>0</v>
      </c>
      <c r="BJ93" s="18" t="s">
        <v>90</v>
      </c>
      <c r="BK93" s="141">
        <f>ROUND(I93*H93,2)</f>
        <v>0</v>
      </c>
      <c r="BL93" s="18" t="s">
        <v>174</v>
      </c>
      <c r="BM93" s="140" t="s">
        <v>1866</v>
      </c>
    </row>
    <row r="94" spans="2:65" s="1" customFormat="1" ht="10.199999999999999">
      <c r="B94" s="34"/>
      <c r="D94" s="156" t="s">
        <v>236</v>
      </c>
      <c r="F94" s="157" t="s">
        <v>1867</v>
      </c>
      <c r="I94" s="144"/>
      <c r="L94" s="34"/>
      <c r="M94" s="145"/>
      <c r="T94" s="55"/>
      <c r="AT94" s="18" t="s">
        <v>236</v>
      </c>
      <c r="AU94" s="18" t="s">
        <v>21</v>
      </c>
    </row>
    <row r="95" spans="2:65" s="12" customFormat="1" ht="10.199999999999999">
      <c r="B95" s="146"/>
      <c r="D95" s="142" t="s">
        <v>178</v>
      </c>
      <c r="E95" s="147" t="s">
        <v>44</v>
      </c>
      <c r="F95" s="148" t="s">
        <v>1868</v>
      </c>
      <c r="H95" s="149">
        <v>50</v>
      </c>
      <c r="I95" s="150"/>
      <c r="L95" s="146"/>
      <c r="M95" s="151"/>
      <c r="T95" s="152"/>
      <c r="AT95" s="147" t="s">
        <v>178</v>
      </c>
      <c r="AU95" s="147" t="s">
        <v>21</v>
      </c>
      <c r="AV95" s="12" t="s">
        <v>21</v>
      </c>
      <c r="AW95" s="12" t="s">
        <v>42</v>
      </c>
      <c r="AX95" s="12" t="s">
        <v>90</v>
      </c>
      <c r="AY95" s="147" t="s">
        <v>156</v>
      </c>
    </row>
    <row r="96" spans="2:65" s="1" customFormat="1" ht="16.5" customHeight="1">
      <c r="B96" s="34"/>
      <c r="C96" s="129" t="s">
        <v>174</v>
      </c>
      <c r="D96" s="129" t="s">
        <v>159</v>
      </c>
      <c r="E96" s="130" t="s">
        <v>1869</v>
      </c>
      <c r="F96" s="131" t="s">
        <v>1870</v>
      </c>
      <c r="G96" s="132" t="s">
        <v>233</v>
      </c>
      <c r="H96" s="133">
        <v>285</v>
      </c>
      <c r="I96" s="134"/>
      <c r="J96" s="135">
        <f>ROUND(I96*H96,2)</f>
        <v>0</v>
      </c>
      <c r="K96" s="131" t="s">
        <v>234</v>
      </c>
      <c r="L96" s="34"/>
      <c r="M96" s="136" t="s">
        <v>44</v>
      </c>
      <c r="N96" s="137" t="s">
        <v>53</v>
      </c>
      <c r="P96" s="138">
        <f>O96*H96</f>
        <v>0</v>
      </c>
      <c r="Q96" s="138">
        <v>0</v>
      </c>
      <c r="R96" s="138">
        <f>Q96*H96</f>
        <v>0</v>
      </c>
      <c r="S96" s="138">
        <v>0</v>
      </c>
      <c r="T96" s="139">
        <f>S96*H96</f>
        <v>0</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1871</v>
      </c>
    </row>
    <row r="97" spans="2:65" s="1" customFormat="1" ht="10.199999999999999">
      <c r="B97" s="34"/>
      <c r="D97" s="156" t="s">
        <v>236</v>
      </c>
      <c r="F97" s="157" t="s">
        <v>1872</v>
      </c>
      <c r="I97" s="144"/>
      <c r="L97" s="34"/>
      <c r="M97" s="145"/>
      <c r="T97" s="55"/>
      <c r="AT97" s="18" t="s">
        <v>236</v>
      </c>
      <c r="AU97" s="18" t="s">
        <v>21</v>
      </c>
    </row>
    <row r="98" spans="2:65" s="12" customFormat="1" ht="10.199999999999999">
      <c r="B98" s="146"/>
      <c r="D98" s="142" t="s">
        <v>178</v>
      </c>
      <c r="E98" s="147" t="s">
        <v>44</v>
      </c>
      <c r="F98" s="148" t="s">
        <v>1873</v>
      </c>
      <c r="H98" s="149">
        <v>285</v>
      </c>
      <c r="I98" s="150"/>
      <c r="L98" s="146"/>
      <c r="M98" s="151"/>
      <c r="T98" s="152"/>
      <c r="AT98" s="147" t="s">
        <v>178</v>
      </c>
      <c r="AU98" s="147" t="s">
        <v>21</v>
      </c>
      <c r="AV98" s="12" t="s">
        <v>21</v>
      </c>
      <c r="AW98" s="12" t="s">
        <v>42</v>
      </c>
      <c r="AX98" s="12" t="s">
        <v>90</v>
      </c>
      <c r="AY98" s="147" t="s">
        <v>156</v>
      </c>
    </row>
    <row r="99" spans="2:65" s="1" customFormat="1" ht="24.15" customHeight="1">
      <c r="B99" s="34"/>
      <c r="C99" s="129" t="s">
        <v>155</v>
      </c>
      <c r="D99" s="129" t="s">
        <v>159</v>
      </c>
      <c r="E99" s="130" t="s">
        <v>1874</v>
      </c>
      <c r="F99" s="131" t="s">
        <v>1875</v>
      </c>
      <c r="G99" s="132" t="s">
        <v>248</v>
      </c>
      <c r="H99" s="133">
        <v>9</v>
      </c>
      <c r="I99" s="134"/>
      <c r="J99" s="135">
        <f>ROUND(I99*H99,2)</f>
        <v>0</v>
      </c>
      <c r="K99" s="131" t="s">
        <v>234</v>
      </c>
      <c r="L99" s="34"/>
      <c r="M99" s="136" t="s">
        <v>44</v>
      </c>
      <c r="N99" s="137" t="s">
        <v>53</v>
      </c>
      <c r="P99" s="138">
        <f>O99*H99</f>
        <v>0</v>
      </c>
      <c r="Q99" s="138">
        <v>0</v>
      </c>
      <c r="R99" s="138">
        <f>Q99*H99</f>
        <v>0</v>
      </c>
      <c r="S99" s="138">
        <v>0</v>
      </c>
      <c r="T99" s="139">
        <f>S99*H99</f>
        <v>0</v>
      </c>
      <c r="AR99" s="140" t="s">
        <v>174</v>
      </c>
      <c r="AT99" s="140" t="s">
        <v>159</v>
      </c>
      <c r="AU99" s="140" t="s">
        <v>21</v>
      </c>
      <c r="AY99" s="18" t="s">
        <v>156</v>
      </c>
      <c r="BE99" s="141">
        <f>IF(N99="základní",J99,0)</f>
        <v>0</v>
      </c>
      <c r="BF99" s="141">
        <f>IF(N99="snížená",J99,0)</f>
        <v>0</v>
      </c>
      <c r="BG99" s="141">
        <f>IF(N99="zákl. přenesená",J99,0)</f>
        <v>0</v>
      </c>
      <c r="BH99" s="141">
        <f>IF(N99="sníž. přenesená",J99,0)</f>
        <v>0</v>
      </c>
      <c r="BI99" s="141">
        <f>IF(N99="nulová",J99,0)</f>
        <v>0</v>
      </c>
      <c r="BJ99" s="18" t="s">
        <v>90</v>
      </c>
      <c r="BK99" s="141">
        <f>ROUND(I99*H99,2)</f>
        <v>0</v>
      </c>
      <c r="BL99" s="18" t="s">
        <v>174</v>
      </c>
      <c r="BM99" s="140" t="s">
        <v>1876</v>
      </c>
    </row>
    <row r="100" spans="2:65" s="1" customFormat="1" ht="10.199999999999999">
      <c r="B100" s="34"/>
      <c r="D100" s="156" t="s">
        <v>236</v>
      </c>
      <c r="F100" s="157" t="s">
        <v>1877</v>
      </c>
      <c r="I100" s="144"/>
      <c r="L100" s="34"/>
      <c r="M100" s="145"/>
      <c r="T100" s="55"/>
      <c r="AT100" s="18" t="s">
        <v>236</v>
      </c>
      <c r="AU100" s="18" t="s">
        <v>21</v>
      </c>
    </row>
    <row r="101" spans="2:65" s="12" customFormat="1" ht="10.199999999999999">
      <c r="B101" s="146"/>
      <c r="D101" s="142" t="s">
        <v>178</v>
      </c>
      <c r="E101" s="147" t="s">
        <v>44</v>
      </c>
      <c r="F101" s="148" t="s">
        <v>197</v>
      </c>
      <c r="H101" s="149">
        <v>9</v>
      </c>
      <c r="I101" s="150"/>
      <c r="L101" s="146"/>
      <c r="M101" s="151"/>
      <c r="T101" s="152"/>
      <c r="AT101" s="147" t="s">
        <v>178</v>
      </c>
      <c r="AU101" s="147" t="s">
        <v>21</v>
      </c>
      <c r="AV101" s="12" t="s">
        <v>21</v>
      </c>
      <c r="AW101" s="12" t="s">
        <v>42</v>
      </c>
      <c r="AX101" s="12" t="s">
        <v>90</v>
      </c>
      <c r="AY101" s="147" t="s">
        <v>156</v>
      </c>
    </row>
    <row r="102" spans="2:65" s="1" customFormat="1" ht="24.15" customHeight="1">
      <c r="B102" s="34"/>
      <c r="C102" s="129" t="s">
        <v>182</v>
      </c>
      <c r="D102" s="129" t="s">
        <v>159</v>
      </c>
      <c r="E102" s="130" t="s">
        <v>1878</v>
      </c>
      <c r="F102" s="131" t="s">
        <v>1879</v>
      </c>
      <c r="G102" s="132" t="s">
        <v>248</v>
      </c>
      <c r="H102" s="133">
        <v>9</v>
      </c>
      <c r="I102" s="134"/>
      <c r="J102" s="135">
        <f>ROUND(I102*H102,2)</f>
        <v>0</v>
      </c>
      <c r="K102" s="131" t="s">
        <v>234</v>
      </c>
      <c r="L102" s="34"/>
      <c r="M102" s="136" t="s">
        <v>44</v>
      </c>
      <c r="N102" s="137" t="s">
        <v>53</v>
      </c>
      <c r="P102" s="138">
        <f>O102*H102</f>
        <v>0</v>
      </c>
      <c r="Q102" s="138">
        <v>0</v>
      </c>
      <c r="R102" s="138">
        <f>Q102*H102</f>
        <v>0</v>
      </c>
      <c r="S102" s="138">
        <v>0</v>
      </c>
      <c r="T102" s="139">
        <f>S102*H102</f>
        <v>0</v>
      </c>
      <c r="AR102" s="140" t="s">
        <v>174</v>
      </c>
      <c r="AT102" s="140" t="s">
        <v>159</v>
      </c>
      <c r="AU102" s="140" t="s">
        <v>21</v>
      </c>
      <c r="AY102" s="18" t="s">
        <v>156</v>
      </c>
      <c r="BE102" s="141">
        <f>IF(N102="základní",J102,0)</f>
        <v>0</v>
      </c>
      <c r="BF102" s="141">
        <f>IF(N102="snížená",J102,0)</f>
        <v>0</v>
      </c>
      <c r="BG102" s="141">
        <f>IF(N102="zákl. přenesená",J102,0)</f>
        <v>0</v>
      </c>
      <c r="BH102" s="141">
        <f>IF(N102="sníž. přenesená",J102,0)</f>
        <v>0</v>
      </c>
      <c r="BI102" s="141">
        <f>IF(N102="nulová",J102,0)</f>
        <v>0</v>
      </c>
      <c r="BJ102" s="18" t="s">
        <v>90</v>
      </c>
      <c r="BK102" s="141">
        <f>ROUND(I102*H102,2)</f>
        <v>0</v>
      </c>
      <c r="BL102" s="18" t="s">
        <v>174</v>
      </c>
      <c r="BM102" s="140" t="s">
        <v>1880</v>
      </c>
    </row>
    <row r="103" spans="2:65" s="1" customFormat="1" ht="10.199999999999999">
      <c r="B103" s="34"/>
      <c r="D103" s="156" t="s">
        <v>236</v>
      </c>
      <c r="F103" s="157" t="s">
        <v>1881</v>
      </c>
      <c r="I103" s="144"/>
      <c r="L103" s="34"/>
      <c r="M103" s="145"/>
      <c r="T103" s="55"/>
      <c r="AT103" s="18" t="s">
        <v>236</v>
      </c>
      <c r="AU103" s="18" t="s">
        <v>21</v>
      </c>
    </row>
    <row r="104" spans="2:65" s="12" customFormat="1" ht="10.199999999999999">
      <c r="B104" s="146"/>
      <c r="D104" s="142" t="s">
        <v>178</v>
      </c>
      <c r="E104" s="147" t="s">
        <v>44</v>
      </c>
      <c r="F104" s="148" t="s">
        <v>197</v>
      </c>
      <c r="H104" s="149">
        <v>9</v>
      </c>
      <c r="I104" s="150"/>
      <c r="L104" s="146"/>
      <c r="M104" s="151"/>
      <c r="T104" s="152"/>
      <c r="AT104" s="147" t="s">
        <v>178</v>
      </c>
      <c r="AU104" s="147" t="s">
        <v>21</v>
      </c>
      <c r="AV104" s="12" t="s">
        <v>21</v>
      </c>
      <c r="AW104" s="12" t="s">
        <v>42</v>
      </c>
      <c r="AX104" s="12" t="s">
        <v>90</v>
      </c>
      <c r="AY104" s="147" t="s">
        <v>156</v>
      </c>
    </row>
    <row r="105" spans="2:65" s="1" customFormat="1" ht="24.15" customHeight="1">
      <c r="B105" s="34"/>
      <c r="C105" s="129" t="s">
        <v>186</v>
      </c>
      <c r="D105" s="129" t="s">
        <v>159</v>
      </c>
      <c r="E105" s="130" t="s">
        <v>1882</v>
      </c>
      <c r="F105" s="131" t="s">
        <v>1883</v>
      </c>
      <c r="G105" s="132" t="s">
        <v>248</v>
      </c>
      <c r="H105" s="133">
        <v>9</v>
      </c>
      <c r="I105" s="134"/>
      <c r="J105" s="135">
        <f>ROUND(I105*H105,2)</f>
        <v>0</v>
      </c>
      <c r="K105" s="131" t="s">
        <v>234</v>
      </c>
      <c r="L105" s="34"/>
      <c r="M105" s="136" t="s">
        <v>44</v>
      </c>
      <c r="N105" s="137" t="s">
        <v>53</v>
      </c>
      <c r="P105" s="138">
        <f>O105*H105</f>
        <v>0</v>
      </c>
      <c r="Q105" s="138">
        <v>0</v>
      </c>
      <c r="R105" s="138">
        <f>Q105*H105</f>
        <v>0</v>
      </c>
      <c r="S105" s="138">
        <v>0</v>
      </c>
      <c r="T105" s="139">
        <f>S105*H105</f>
        <v>0</v>
      </c>
      <c r="AR105" s="140" t="s">
        <v>174</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174</v>
      </c>
      <c r="BM105" s="140" t="s">
        <v>1884</v>
      </c>
    </row>
    <row r="106" spans="2:65" s="1" customFormat="1" ht="10.199999999999999">
      <c r="B106" s="34"/>
      <c r="D106" s="156" t="s">
        <v>236</v>
      </c>
      <c r="F106" s="157" t="s">
        <v>1885</v>
      </c>
      <c r="I106" s="144"/>
      <c r="L106" s="34"/>
      <c r="M106" s="145"/>
      <c r="T106" s="55"/>
      <c r="AT106" s="18" t="s">
        <v>236</v>
      </c>
      <c r="AU106" s="18" t="s">
        <v>21</v>
      </c>
    </row>
    <row r="107" spans="2:65" s="12" customFormat="1" ht="10.199999999999999">
      <c r="B107" s="146"/>
      <c r="D107" s="142" t="s">
        <v>178</v>
      </c>
      <c r="E107" s="147" t="s">
        <v>44</v>
      </c>
      <c r="F107" s="148" t="s">
        <v>197</v>
      </c>
      <c r="H107" s="149">
        <v>9</v>
      </c>
      <c r="I107" s="150"/>
      <c r="L107" s="146"/>
      <c r="M107" s="151"/>
      <c r="T107" s="152"/>
      <c r="AT107" s="147" t="s">
        <v>178</v>
      </c>
      <c r="AU107" s="147" t="s">
        <v>21</v>
      </c>
      <c r="AV107" s="12" t="s">
        <v>21</v>
      </c>
      <c r="AW107" s="12" t="s">
        <v>42</v>
      </c>
      <c r="AX107" s="12" t="s">
        <v>90</v>
      </c>
      <c r="AY107" s="147" t="s">
        <v>156</v>
      </c>
    </row>
    <row r="108" spans="2:65" s="1" customFormat="1" ht="37.799999999999997" customHeight="1">
      <c r="B108" s="34"/>
      <c r="C108" s="129" t="s">
        <v>191</v>
      </c>
      <c r="D108" s="129" t="s">
        <v>159</v>
      </c>
      <c r="E108" s="130" t="s">
        <v>1886</v>
      </c>
      <c r="F108" s="131" t="s">
        <v>1887</v>
      </c>
      <c r="G108" s="132" t="s">
        <v>248</v>
      </c>
      <c r="H108" s="133">
        <v>126</v>
      </c>
      <c r="I108" s="134"/>
      <c r="J108" s="135">
        <f>ROUND(I108*H108,2)</f>
        <v>0</v>
      </c>
      <c r="K108" s="131" t="s">
        <v>234</v>
      </c>
      <c r="L108" s="34"/>
      <c r="M108" s="136" t="s">
        <v>44</v>
      </c>
      <c r="N108" s="137" t="s">
        <v>53</v>
      </c>
      <c r="P108" s="138">
        <f>O108*H108</f>
        <v>0</v>
      </c>
      <c r="Q108" s="138">
        <v>0</v>
      </c>
      <c r="R108" s="138">
        <f>Q108*H108</f>
        <v>0</v>
      </c>
      <c r="S108" s="138">
        <v>0</v>
      </c>
      <c r="T108" s="139">
        <f>S108*H108</f>
        <v>0</v>
      </c>
      <c r="AR108" s="140" t="s">
        <v>174</v>
      </c>
      <c r="AT108" s="140" t="s">
        <v>159</v>
      </c>
      <c r="AU108" s="140" t="s">
        <v>21</v>
      </c>
      <c r="AY108" s="18" t="s">
        <v>156</v>
      </c>
      <c r="BE108" s="141">
        <f>IF(N108="základní",J108,0)</f>
        <v>0</v>
      </c>
      <c r="BF108" s="141">
        <f>IF(N108="snížená",J108,0)</f>
        <v>0</v>
      </c>
      <c r="BG108" s="141">
        <f>IF(N108="zákl. přenesená",J108,0)</f>
        <v>0</v>
      </c>
      <c r="BH108" s="141">
        <f>IF(N108="sníž. přenesená",J108,0)</f>
        <v>0</v>
      </c>
      <c r="BI108" s="141">
        <f>IF(N108="nulová",J108,0)</f>
        <v>0</v>
      </c>
      <c r="BJ108" s="18" t="s">
        <v>90</v>
      </c>
      <c r="BK108" s="141">
        <f>ROUND(I108*H108,2)</f>
        <v>0</v>
      </c>
      <c r="BL108" s="18" t="s">
        <v>174</v>
      </c>
      <c r="BM108" s="140" t="s">
        <v>1888</v>
      </c>
    </row>
    <row r="109" spans="2:65" s="1" customFormat="1" ht="10.199999999999999">
      <c r="B109" s="34"/>
      <c r="D109" s="156" t="s">
        <v>236</v>
      </c>
      <c r="F109" s="157" t="s">
        <v>1889</v>
      </c>
      <c r="I109" s="144"/>
      <c r="L109" s="34"/>
      <c r="M109" s="145"/>
      <c r="T109" s="55"/>
      <c r="AT109" s="18" t="s">
        <v>236</v>
      </c>
      <c r="AU109" s="18" t="s">
        <v>21</v>
      </c>
    </row>
    <row r="110" spans="2:65" s="12" customFormat="1" ht="10.199999999999999">
      <c r="B110" s="146"/>
      <c r="D110" s="142" t="s">
        <v>178</v>
      </c>
      <c r="E110" s="147" t="s">
        <v>44</v>
      </c>
      <c r="F110" s="148" t="s">
        <v>1890</v>
      </c>
      <c r="H110" s="149">
        <v>126</v>
      </c>
      <c r="I110" s="150"/>
      <c r="L110" s="146"/>
      <c r="M110" s="151"/>
      <c r="T110" s="152"/>
      <c r="AT110" s="147" t="s">
        <v>178</v>
      </c>
      <c r="AU110" s="147" t="s">
        <v>21</v>
      </c>
      <c r="AV110" s="12" t="s">
        <v>21</v>
      </c>
      <c r="AW110" s="12" t="s">
        <v>42</v>
      </c>
      <c r="AX110" s="12" t="s">
        <v>90</v>
      </c>
      <c r="AY110" s="147" t="s">
        <v>156</v>
      </c>
    </row>
    <row r="111" spans="2:65" s="1" customFormat="1" ht="33" customHeight="1">
      <c r="B111" s="34"/>
      <c r="C111" s="129" t="s">
        <v>197</v>
      </c>
      <c r="D111" s="129" t="s">
        <v>159</v>
      </c>
      <c r="E111" s="130" t="s">
        <v>1891</v>
      </c>
      <c r="F111" s="131" t="s">
        <v>1892</v>
      </c>
      <c r="G111" s="132" t="s">
        <v>248</v>
      </c>
      <c r="H111" s="133">
        <v>126</v>
      </c>
      <c r="I111" s="134"/>
      <c r="J111" s="135">
        <f>ROUND(I111*H111,2)</f>
        <v>0</v>
      </c>
      <c r="K111" s="131" t="s">
        <v>234</v>
      </c>
      <c r="L111" s="34"/>
      <c r="M111" s="136" t="s">
        <v>44</v>
      </c>
      <c r="N111" s="137" t="s">
        <v>53</v>
      </c>
      <c r="P111" s="138">
        <f>O111*H111</f>
        <v>0</v>
      </c>
      <c r="Q111" s="138">
        <v>0</v>
      </c>
      <c r="R111" s="138">
        <f>Q111*H111</f>
        <v>0</v>
      </c>
      <c r="S111" s="138">
        <v>0</v>
      </c>
      <c r="T111" s="139">
        <f>S111*H111</f>
        <v>0</v>
      </c>
      <c r="AR111" s="140" t="s">
        <v>174</v>
      </c>
      <c r="AT111" s="140" t="s">
        <v>159</v>
      </c>
      <c r="AU111" s="140" t="s">
        <v>21</v>
      </c>
      <c r="AY111" s="18" t="s">
        <v>156</v>
      </c>
      <c r="BE111" s="141">
        <f>IF(N111="základní",J111,0)</f>
        <v>0</v>
      </c>
      <c r="BF111" s="141">
        <f>IF(N111="snížená",J111,0)</f>
        <v>0</v>
      </c>
      <c r="BG111" s="141">
        <f>IF(N111="zákl. přenesená",J111,0)</f>
        <v>0</v>
      </c>
      <c r="BH111" s="141">
        <f>IF(N111="sníž. přenesená",J111,0)</f>
        <v>0</v>
      </c>
      <c r="BI111" s="141">
        <f>IF(N111="nulová",J111,0)</f>
        <v>0</v>
      </c>
      <c r="BJ111" s="18" t="s">
        <v>90</v>
      </c>
      <c r="BK111" s="141">
        <f>ROUND(I111*H111,2)</f>
        <v>0</v>
      </c>
      <c r="BL111" s="18" t="s">
        <v>174</v>
      </c>
      <c r="BM111" s="140" t="s">
        <v>1893</v>
      </c>
    </row>
    <row r="112" spans="2:65" s="1" customFormat="1" ht="10.199999999999999">
      <c r="B112" s="34"/>
      <c r="D112" s="156" t="s">
        <v>236</v>
      </c>
      <c r="F112" s="157" t="s">
        <v>1894</v>
      </c>
      <c r="I112" s="144"/>
      <c r="L112" s="34"/>
      <c r="M112" s="145"/>
      <c r="T112" s="55"/>
      <c r="AT112" s="18" t="s">
        <v>236</v>
      </c>
      <c r="AU112" s="18" t="s">
        <v>21</v>
      </c>
    </row>
    <row r="113" spans="2:65" s="12" customFormat="1" ht="10.199999999999999">
      <c r="B113" s="146"/>
      <c r="D113" s="142" t="s">
        <v>178</v>
      </c>
      <c r="E113" s="147" t="s">
        <v>44</v>
      </c>
      <c r="F113" s="148" t="s">
        <v>1890</v>
      </c>
      <c r="H113" s="149">
        <v>126</v>
      </c>
      <c r="I113" s="150"/>
      <c r="L113" s="146"/>
      <c r="M113" s="151"/>
      <c r="T113" s="152"/>
      <c r="AT113" s="147" t="s">
        <v>178</v>
      </c>
      <c r="AU113" s="147" t="s">
        <v>21</v>
      </c>
      <c r="AV113" s="12" t="s">
        <v>21</v>
      </c>
      <c r="AW113" s="12" t="s">
        <v>42</v>
      </c>
      <c r="AX113" s="12" t="s">
        <v>90</v>
      </c>
      <c r="AY113" s="147" t="s">
        <v>156</v>
      </c>
    </row>
    <row r="114" spans="2:65" s="1" customFormat="1" ht="33" customHeight="1">
      <c r="B114" s="34"/>
      <c r="C114" s="129" t="s">
        <v>203</v>
      </c>
      <c r="D114" s="129" t="s">
        <v>159</v>
      </c>
      <c r="E114" s="130" t="s">
        <v>1895</v>
      </c>
      <c r="F114" s="131" t="s">
        <v>1896</v>
      </c>
      <c r="G114" s="132" t="s">
        <v>248</v>
      </c>
      <c r="H114" s="133">
        <v>126</v>
      </c>
      <c r="I114" s="134"/>
      <c r="J114" s="135">
        <f>ROUND(I114*H114,2)</f>
        <v>0</v>
      </c>
      <c r="K114" s="131" t="s">
        <v>234</v>
      </c>
      <c r="L114" s="34"/>
      <c r="M114" s="136" t="s">
        <v>44</v>
      </c>
      <c r="N114" s="137" t="s">
        <v>53</v>
      </c>
      <c r="P114" s="138">
        <f>O114*H114</f>
        <v>0</v>
      </c>
      <c r="Q114" s="138">
        <v>0</v>
      </c>
      <c r="R114" s="138">
        <f>Q114*H114</f>
        <v>0</v>
      </c>
      <c r="S114" s="138">
        <v>0</v>
      </c>
      <c r="T114" s="139">
        <f>S114*H114</f>
        <v>0</v>
      </c>
      <c r="AR114" s="140" t="s">
        <v>174</v>
      </c>
      <c r="AT114" s="140" t="s">
        <v>159</v>
      </c>
      <c r="AU114" s="140" t="s">
        <v>21</v>
      </c>
      <c r="AY114" s="18" t="s">
        <v>156</v>
      </c>
      <c r="BE114" s="141">
        <f>IF(N114="základní",J114,0)</f>
        <v>0</v>
      </c>
      <c r="BF114" s="141">
        <f>IF(N114="snížená",J114,0)</f>
        <v>0</v>
      </c>
      <c r="BG114" s="141">
        <f>IF(N114="zákl. přenesená",J114,0)</f>
        <v>0</v>
      </c>
      <c r="BH114" s="141">
        <f>IF(N114="sníž. přenesená",J114,0)</f>
        <v>0</v>
      </c>
      <c r="BI114" s="141">
        <f>IF(N114="nulová",J114,0)</f>
        <v>0</v>
      </c>
      <c r="BJ114" s="18" t="s">
        <v>90</v>
      </c>
      <c r="BK114" s="141">
        <f>ROUND(I114*H114,2)</f>
        <v>0</v>
      </c>
      <c r="BL114" s="18" t="s">
        <v>174</v>
      </c>
      <c r="BM114" s="140" t="s">
        <v>1897</v>
      </c>
    </row>
    <row r="115" spans="2:65" s="1" customFormat="1" ht="10.199999999999999">
      <c r="B115" s="34"/>
      <c r="D115" s="156" t="s">
        <v>236</v>
      </c>
      <c r="F115" s="157" t="s">
        <v>1898</v>
      </c>
      <c r="I115" s="144"/>
      <c r="L115" s="34"/>
      <c r="M115" s="145"/>
      <c r="T115" s="55"/>
      <c r="AT115" s="18" t="s">
        <v>236</v>
      </c>
      <c r="AU115" s="18" t="s">
        <v>21</v>
      </c>
    </row>
    <row r="116" spans="2:65" s="12" customFormat="1" ht="10.199999999999999">
      <c r="B116" s="146"/>
      <c r="D116" s="142" t="s">
        <v>178</v>
      </c>
      <c r="E116" s="147" t="s">
        <v>44</v>
      </c>
      <c r="F116" s="148" t="s">
        <v>1890</v>
      </c>
      <c r="H116" s="149">
        <v>126</v>
      </c>
      <c r="I116" s="150"/>
      <c r="L116" s="146"/>
      <c r="M116" s="151"/>
      <c r="T116" s="152"/>
      <c r="AT116" s="147" t="s">
        <v>178</v>
      </c>
      <c r="AU116" s="147" t="s">
        <v>21</v>
      </c>
      <c r="AV116" s="12" t="s">
        <v>21</v>
      </c>
      <c r="AW116" s="12" t="s">
        <v>42</v>
      </c>
      <c r="AX116" s="12" t="s">
        <v>90</v>
      </c>
      <c r="AY116" s="147" t="s">
        <v>156</v>
      </c>
    </row>
    <row r="117" spans="2:65" s="1" customFormat="1" ht="24.15" customHeight="1">
      <c r="B117" s="34"/>
      <c r="C117" s="129" t="s">
        <v>207</v>
      </c>
      <c r="D117" s="129" t="s">
        <v>159</v>
      </c>
      <c r="E117" s="130" t="s">
        <v>1899</v>
      </c>
      <c r="F117" s="131" t="s">
        <v>1900</v>
      </c>
      <c r="G117" s="132" t="s">
        <v>233</v>
      </c>
      <c r="H117" s="133">
        <v>285</v>
      </c>
      <c r="I117" s="134"/>
      <c r="J117" s="135">
        <f>ROUND(I117*H117,2)</f>
        <v>0</v>
      </c>
      <c r="K117" s="131" t="s">
        <v>234</v>
      </c>
      <c r="L117" s="34"/>
      <c r="M117" s="136" t="s">
        <v>44</v>
      </c>
      <c r="N117" s="137" t="s">
        <v>53</v>
      </c>
      <c r="P117" s="138">
        <f>O117*H117</f>
        <v>0</v>
      </c>
      <c r="Q117" s="138">
        <v>0</v>
      </c>
      <c r="R117" s="138">
        <f>Q117*H117</f>
        <v>0</v>
      </c>
      <c r="S117" s="138">
        <v>0</v>
      </c>
      <c r="T117" s="139">
        <f>S117*H117</f>
        <v>0</v>
      </c>
      <c r="AR117" s="140" t="s">
        <v>174</v>
      </c>
      <c r="AT117" s="140" t="s">
        <v>159</v>
      </c>
      <c r="AU117" s="140" t="s">
        <v>21</v>
      </c>
      <c r="AY117" s="18" t="s">
        <v>156</v>
      </c>
      <c r="BE117" s="141">
        <f>IF(N117="základní",J117,0)</f>
        <v>0</v>
      </c>
      <c r="BF117" s="141">
        <f>IF(N117="snížená",J117,0)</f>
        <v>0</v>
      </c>
      <c r="BG117" s="141">
        <f>IF(N117="zákl. přenesená",J117,0)</f>
        <v>0</v>
      </c>
      <c r="BH117" s="141">
        <f>IF(N117="sníž. přenesená",J117,0)</f>
        <v>0</v>
      </c>
      <c r="BI117" s="141">
        <f>IF(N117="nulová",J117,0)</f>
        <v>0</v>
      </c>
      <c r="BJ117" s="18" t="s">
        <v>90</v>
      </c>
      <c r="BK117" s="141">
        <f>ROUND(I117*H117,2)</f>
        <v>0</v>
      </c>
      <c r="BL117" s="18" t="s">
        <v>174</v>
      </c>
      <c r="BM117" s="140" t="s">
        <v>1901</v>
      </c>
    </row>
    <row r="118" spans="2:65" s="1" customFormat="1" ht="10.199999999999999">
      <c r="B118" s="34"/>
      <c r="D118" s="156" t="s">
        <v>236</v>
      </c>
      <c r="F118" s="157" t="s">
        <v>1902</v>
      </c>
      <c r="I118" s="144"/>
      <c r="L118" s="34"/>
      <c r="M118" s="145"/>
      <c r="T118" s="55"/>
      <c r="AT118" s="18" t="s">
        <v>236</v>
      </c>
      <c r="AU118" s="18" t="s">
        <v>21</v>
      </c>
    </row>
    <row r="119" spans="2:65" s="12" customFormat="1" ht="10.199999999999999">
      <c r="B119" s="146"/>
      <c r="D119" s="142" t="s">
        <v>178</v>
      </c>
      <c r="E119" s="147" t="s">
        <v>44</v>
      </c>
      <c r="F119" s="148" t="s">
        <v>1873</v>
      </c>
      <c r="H119" s="149">
        <v>285</v>
      </c>
      <c r="I119" s="150"/>
      <c r="L119" s="146"/>
      <c r="M119" s="151"/>
      <c r="T119" s="152"/>
      <c r="AT119" s="147" t="s">
        <v>178</v>
      </c>
      <c r="AU119" s="147" t="s">
        <v>21</v>
      </c>
      <c r="AV119" s="12" t="s">
        <v>21</v>
      </c>
      <c r="AW119" s="12" t="s">
        <v>42</v>
      </c>
      <c r="AX119" s="12" t="s">
        <v>90</v>
      </c>
      <c r="AY119" s="147" t="s">
        <v>156</v>
      </c>
    </row>
    <row r="120" spans="2:65" s="1" customFormat="1" ht="24.15" customHeight="1">
      <c r="B120" s="34"/>
      <c r="C120" s="129" t="s">
        <v>8</v>
      </c>
      <c r="D120" s="129" t="s">
        <v>159</v>
      </c>
      <c r="E120" s="130" t="s">
        <v>1903</v>
      </c>
      <c r="F120" s="131" t="s">
        <v>1904</v>
      </c>
      <c r="G120" s="132" t="s">
        <v>233</v>
      </c>
      <c r="H120" s="133">
        <v>285</v>
      </c>
      <c r="I120" s="134"/>
      <c r="J120" s="135">
        <f>ROUND(I120*H120,2)</f>
        <v>0</v>
      </c>
      <c r="K120" s="131" t="s">
        <v>234</v>
      </c>
      <c r="L120" s="34"/>
      <c r="M120" s="136" t="s">
        <v>44</v>
      </c>
      <c r="N120" s="137" t="s">
        <v>53</v>
      </c>
      <c r="P120" s="138">
        <f>O120*H120</f>
        <v>0</v>
      </c>
      <c r="Q120" s="138">
        <v>0</v>
      </c>
      <c r="R120" s="138">
        <f>Q120*H120</f>
        <v>0</v>
      </c>
      <c r="S120" s="138">
        <v>0</v>
      </c>
      <c r="T120" s="139">
        <f>S120*H120</f>
        <v>0</v>
      </c>
      <c r="AR120" s="140" t="s">
        <v>174</v>
      </c>
      <c r="AT120" s="140" t="s">
        <v>159</v>
      </c>
      <c r="AU120" s="140" t="s">
        <v>21</v>
      </c>
      <c r="AY120" s="18" t="s">
        <v>156</v>
      </c>
      <c r="BE120" s="141">
        <f>IF(N120="základní",J120,0)</f>
        <v>0</v>
      </c>
      <c r="BF120" s="141">
        <f>IF(N120="snížená",J120,0)</f>
        <v>0</v>
      </c>
      <c r="BG120" s="141">
        <f>IF(N120="zákl. přenesená",J120,0)</f>
        <v>0</v>
      </c>
      <c r="BH120" s="141">
        <f>IF(N120="sníž. přenesená",J120,0)</f>
        <v>0</v>
      </c>
      <c r="BI120" s="141">
        <f>IF(N120="nulová",J120,0)</f>
        <v>0</v>
      </c>
      <c r="BJ120" s="18" t="s">
        <v>90</v>
      </c>
      <c r="BK120" s="141">
        <f>ROUND(I120*H120,2)</f>
        <v>0</v>
      </c>
      <c r="BL120" s="18" t="s">
        <v>174</v>
      </c>
      <c r="BM120" s="140" t="s">
        <v>1905</v>
      </c>
    </row>
    <row r="121" spans="2:65" s="1" customFormat="1" ht="10.199999999999999">
      <c r="B121" s="34"/>
      <c r="D121" s="156" t="s">
        <v>236</v>
      </c>
      <c r="F121" s="157" t="s">
        <v>1906</v>
      </c>
      <c r="I121" s="144"/>
      <c r="L121" s="34"/>
      <c r="M121" s="145"/>
      <c r="T121" s="55"/>
      <c r="AT121" s="18" t="s">
        <v>236</v>
      </c>
      <c r="AU121" s="18" t="s">
        <v>21</v>
      </c>
    </row>
    <row r="122" spans="2:65" s="12" customFormat="1" ht="10.199999999999999">
      <c r="B122" s="146"/>
      <c r="D122" s="142" t="s">
        <v>178</v>
      </c>
      <c r="E122" s="147" t="s">
        <v>44</v>
      </c>
      <c r="F122" s="148" t="s">
        <v>1873</v>
      </c>
      <c r="H122" s="149">
        <v>285</v>
      </c>
      <c r="I122" s="150"/>
      <c r="L122" s="146"/>
      <c r="M122" s="151"/>
      <c r="T122" s="152"/>
      <c r="AT122" s="147" t="s">
        <v>178</v>
      </c>
      <c r="AU122" s="147" t="s">
        <v>21</v>
      </c>
      <c r="AV122" s="12" t="s">
        <v>21</v>
      </c>
      <c r="AW122" s="12" t="s">
        <v>42</v>
      </c>
      <c r="AX122" s="12" t="s">
        <v>90</v>
      </c>
      <c r="AY122" s="147" t="s">
        <v>156</v>
      </c>
    </row>
    <row r="123" spans="2:65" s="1" customFormat="1" ht="16.5" customHeight="1">
      <c r="B123" s="34"/>
      <c r="C123" s="158" t="s">
        <v>294</v>
      </c>
      <c r="D123" s="158" t="s">
        <v>251</v>
      </c>
      <c r="E123" s="159" t="s">
        <v>1907</v>
      </c>
      <c r="F123" s="160" t="s">
        <v>1908</v>
      </c>
      <c r="G123" s="161" t="s">
        <v>366</v>
      </c>
      <c r="H123" s="162">
        <v>5.7</v>
      </c>
      <c r="I123" s="163"/>
      <c r="J123" s="164">
        <f>ROUND(I123*H123,2)</f>
        <v>0</v>
      </c>
      <c r="K123" s="160" t="s">
        <v>234</v>
      </c>
      <c r="L123" s="165"/>
      <c r="M123" s="166" t="s">
        <v>44</v>
      </c>
      <c r="N123" s="167" t="s">
        <v>53</v>
      </c>
      <c r="P123" s="138">
        <f>O123*H123</f>
        <v>0</v>
      </c>
      <c r="Q123" s="138">
        <v>1E-3</v>
      </c>
      <c r="R123" s="138">
        <f>Q123*H123</f>
        <v>5.7000000000000002E-3</v>
      </c>
      <c r="S123" s="138">
        <v>0</v>
      </c>
      <c r="T123" s="139">
        <f>S123*H123</f>
        <v>0</v>
      </c>
      <c r="AR123" s="140" t="s">
        <v>191</v>
      </c>
      <c r="AT123" s="140" t="s">
        <v>251</v>
      </c>
      <c r="AU123" s="140" t="s">
        <v>21</v>
      </c>
      <c r="AY123" s="18" t="s">
        <v>156</v>
      </c>
      <c r="BE123" s="141">
        <f>IF(N123="základní",J123,0)</f>
        <v>0</v>
      </c>
      <c r="BF123" s="141">
        <f>IF(N123="snížená",J123,0)</f>
        <v>0</v>
      </c>
      <c r="BG123" s="141">
        <f>IF(N123="zákl. přenesená",J123,0)</f>
        <v>0</v>
      </c>
      <c r="BH123" s="141">
        <f>IF(N123="sníž. přenesená",J123,0)</f>
        <v>0</v>
      </c>
      <c r="BI123" s="141">
        <f>IF(N123="nulová",J123,0)</f>
        <v>0</v>
      </c>
      <c r="BJ123" s="18" t="s">
        <v>90</v>
      </c>
      <c r="BK123" s="141">
        <f>ROUND(I123*H123,2)</f>
        <v>0</v>
      </c>
      <c r="BL123" s="18" t="s">
        <v>174</v>
      </c>
      <c r="BM123" s="140" t="s">
        <v>1909</v>
      </c>
    </row>
    <row r="124" spans="2:65" s="12" customFormat="1" ht="10.199999999999999">
      <c r="B124" s="146"/>
      <c r="D124" s="142" t="s">
        <v>178</v>
      </c>
      <c r="F124" s="148" t="s">
        <v>1910</v>
      </c>
      <c r="H124" s="149">
        <v>5.7</v>
      </c>
      <c r="I124" s="150"/>
      <c r="L124" s="146"/>
      <c r="M124" s="151"/>
      <c r="T124" s="152"/>
      <c r="AT124" s="147" t="s">
        <v>178</v>
      </c>
      <c r="AU124" s="147" t="s">
        <v>21</v>
      </c>
      <c r="AV124" s="12" t="s">
        <v>21</v>
      </c>
      <c r="AW124" s="12" t="s">
        <v>4</v>
      </c>
      <c r="AX124" s="12" t="s">
        <v>90</v>
      </c>
      <c r="AY124" s="147" t="s">
        <v>156</v>
      </c>
    </row>
    <row r="125" spans="2:65" s="1" customFormat="1" ht="21.75" customHeight="1">
      <c r="B125" s="34"/>
      <c r="C125" s="129" t="s">
        <v>299</v>
      </c>
      <c r="D125" s="129" t="s">
        <v>159</v>
      </c>
      <c r="E125" s="130" t="s">
        <v>1911</v>
      </c>
      <c r="F125" s="131" t="s">
        <v>1912</v>
      </c>
      <c r="G125" s="132" t="s">
        <v>233</v>
      </c>
      <c r="H125" s="133">
        <v>228</v>
      </c>
      <c r="I125" s="134"/>
      <c r="J125" s="135">
        <f>ROUND(I125*H125,2)</f>
        <v>0</v>
      </c>
      <c r="K125" s="131" t="s">
        <v>234</v>
      </c>
      <c r="L125" s="34"/>
      <c r="M125" s="136" t="s">
        <v>44</v>
      </c>
      <c r="N125" s="137" t="s">
        <v>53</v>
      </c>
      <c r="P125" s="138">
        <f>O125*H125</f>
        <v>0</v>
      </c>
      <c r="Q125" s="138">
        <v>0</v>
      </c>
      <c r="R125" s="138">
        <f>Q125*H125</f>
        <v>0</v>
      </c>
      <c r="S125" s="138">
        <v>0</v>
      </c>
      <c r="T125" s="139">
        <f>S125*H125</f>
        <v>0</v>
      </c>
      <c r="AR125" s="140" t="s">
        <v>174</v>
      </c>
      <c r="AT125" s="140" t="s">
        <v>159</v>
      </c>
      <c r="AU125" s="140" t="s">
        <v>21</v>
      </c>
      <c r="AY125" s="18" t="s">
        <v>156</v>
      </c>
      <c r="BE125" s="141">
        <f>IF(N125="základní",J125,0)</f>
        <v>0</v>
      </c>
      <c r="BF125" s="141">
        <f>IF(N125="snížená",J125,0)</f>
        <v>0</v>
      </c>
      <c r="BG125" s="141">
        <f>IF(N125="zákl. přenesená",J125,0)</f>
        <v>0</v>
      </c>
      <c r="BH125" s="141">
        <f>IF(N125="sníž. přenesená",J125,0)</f>
        <v>0</v>
      </c>
      <c r="BI125" s="141">
        <f>IF(N125="nulová",J125,0)</f>
        <v>0</v>
      </c>
      <c r="BJ125" s="18" t="s">
        <v>90</v>
      </c>
      <c r="BK125" s="141">
        <f>ROUND(I125*H125,2)</f>
        <v>0</v>
      </c>
      <c r="BL125" s="18" t="s">
        <v>174</v>
      </c>
      <c r="BM125" s="140" t="s">
        <v>1913</v>
      </c>
    </row>
    <row r="126" spans="2:65" s="1" customFormat="1" ht="10.199999999999999">
      <c r="B126" s="34"/>
      <c r="D126" s="156" t="s">
        <v>236</v>
      </c>
      <c r="F126" s="157" t="s">
        <v>1914</v>
      </c>
      <c r="I126" s="144"/>
      <c r="L126" s="34"/>
      <c r="M126" s="145"/>
      <c r="T126" s="55"/>
      <c r="AT126" s="18" t="s">
        <v>236</v>
      </c>
      <c r="AU126" s="18" t="s">
        <v>21</v>
      </c>
    </row>
    <row r="127" spans="2:65" s="12" customFormat="1" ht="10.199999999999999">
      <c r="B127" s="146"/>
      <c r="D127" s="142" t="s">
        <v>178</v>
      </c>
      <c r="E127" s="147" t="s">
        <v>44</v>
      </c>
      <c r="F127" s="148" t="s">
        <v>1915</v>
      </c>
      <c r="H127" s="149">
        <v>153</v>
      </c>
      <c r="I127" s="150"/>
      <c r="L127" s="146"/>
      <c r="M127" s="151"/>
      <c r="T127" s="152"/>
      <c r="AT127" s="147" t="s">
        <v>178</v>
      </c>
      <c r="AU127" s="147" t="s">
        <v>21</v>
      </c>
      <c r="AV127" s="12" t="s">
        <v>21</v>
      </c>
      <c r="AW127" s="12" t="s">
        <v>42</v>
      </c>
      <c r="AX127" s="12" t="s">
        <v>82</v>
      </c>
      <c r="AY127" s="147" t="s">
        <v>156</v>
      </c>
    </row>
    <row r="128" spans="2:65" s="12" customFormat="1" ht="10.199999999999999">
      <c r="B128" s="146"/>
      <c r="D128" s="142" t="s">
        <v>178</v>
      </c>
      <c r="E128" s="147" t="s">
        <v>44</v>
      </c>
      <c r="F128" s="148" t="s">
        <v>1916</v>
      </c>
      <c r="H128" s="149">
        <v>75</v>
      </c>
      <c r="I128" s="150"/>
      <c r="L128" s="146"/>
      <c r="M128" s="151"/>
      <c r="T128" s="152"/>
      <c r="AT128" s="147" t="s">
        <v>178</v>
      </c>
      <c r="AU128" s="147" t="s">
        <v>21</v>
      </c>
      <c r="AV128" s="12" t="s">
        <v>21</v>
      </c>
      <c r="AW128" s="12" t="s">
        <v>42</v>
      </c>
      <c r="AX128" s="12" t="s">
        <v>82</v>
      </c>
      <c r="AY128" s="147" t="s">
        <v>156</v>
      </c>
    </row>
    <row r="129" spans="2:65" s="13" customFormat="1" ht="10.199999999999999">
      <c r="B129" s="168"/>
      <c r="D129" s="142" t="s">
        <v>178</v>
      </c>
      <c r="E129" s="169" t="s">
        <v>44</v>
      </c>
      <c r="F129" s="170" t="s">
        <v>462</v>
      </c>
      <c r="H129" s="171">
        <v>228</v>
      </c>
      <c r="I129" s="172"/>
      <c r="L129" s="168"/>
      <c r="M129" s="173"/>
      <c r="T129" s="174"/>
      <c r="AT129" s="169" t="s">
        <v>178</v>
      </c>
      <c r="AU129" s="169" t="s">
        <v>21</v>
      </c>
      <c r="AV129" s="13" t="s">
        <v>174</v>
      </c>
      <c r="AW129" s="13" t="s">
        <v>42</v>
      </c>
      <c r="AX129" s="13" t="s">
        <v>90</v>
      </c>
      <c r="AY129" s="169" t="s">
        <v>156</v>
      </c>
    </row>
    <row r="130" spans="2:65" s="1" customFormat="1" ht="21.75" customHeight="1">
      <c r="B130" s="34"/>
      <c r="C130" s="129" t="s">
        <v>304</v>
      </c>
      <c r="D130" s="129" t="s">
        <v>159</v>
      </c>
      <c r="E130" s="130" t="s">
        <v>1917</v>
      </c>
      <c r="F130" s="131" t="s">
        <v>1918</v>
      </c>
      <c r="G130" s="132" t="s">
        <v>248</v>
      </c>
      <c r="H130" s="133">
        <v>8</v>
      </c>
      <c r="I130" s="134"/>
      <c r="J130" s="135">
        <f>ROUND(I130*H130,2)</f>
        <v>0</v>
      </c>
      <c r="K130" s="131" t="s">
        <v>234</v>
      </c>
      <c r="L130" s="34"/>
      <c r="M130" s="136" t="s">
        <v>44</v>
      </c>
      <c r="N130" s="137" t="s">
        <v>53</v>
      </c>
      <c r="P130" s="138">
        <f>O130*H130</f>
        <v>0</v>
      </c>
      <c r="Q130" s="138">
        <v>0</v>
      </c>
      <c r="R130" s="138">
        <f>Q130*H130</f>
        <v>0</v>
      </c>
      <c r="S130" s="138">
        <v>0</v>
      </c>
      <c r="T130" s="139">
        <f>S130*H130</f>
        <v>0</v>
      </c>
      <c r="AR130" s="140" t="s">
        <v>174</v>
      </c>
      <c r="AT130" s="140" t="s">
        <v>159</v>
      </c>
      <c r="AU130" s="140" t="s">
        <v>21</v>
      </c>
      <c r="AY130" s="18" t="s">
        <v>156</v>
      </c>
      <c r="BE130" s="141">
        <f>IF(N130="základní",J130,0)</f>
        <v>0</v>
      </c>
      <c r="BF130" s="141">
        <f>IF(N130="snížená",J130,0)</f>
        <v>0</v>
      </c>
      <c r="BG130" s="141">
        <f>IF(N130="zákl. přenesená",J130,0)</f>
        <v>0</v>
      </c>
      <c r="BH130" s="141">
        <f>IF(N130="sníž. přenesená",J130,0)</f>
        <v>0</v>
      </c>
      <c r="BI130" s="141">
        <f>IF(N130="nulová",J130,0)</f>
        <v>0</v>
      </c>
      <c r="BJ130" s="18" t="s">
        <v>90</v>
      </c>
      <c r="BK130" s="141">
        <f>ROUND(I130*H130,2)</f>
        <v>0</v>
      </c>
      <c r="BL130" s="18" t="s">
        <v>174</v>
      </c>
      <c r="BM130" s="140" t="s">
        <v>1919</v>
      </c>
    </row>
    <row r="131" spans="2:65" s="1" customFormat="1" ht="10.199999999999999">
      <c r="B131" s="34"/>
      <c r="D131" s="156" t="s">
        <v>236</v>
      </c>
      <c r="F131" s="157" t="s">
        <v>1920</v>
      </c>
      <c r="I131" s="144"/>
      <c r="L131" s="34"/>
      <c r="M131" s="145"/>
      <c r="T131" s="55"/>
      <c r="AT131" s="18" t="s">
        <v>236</v>
      </c>
      <c r="AU131" s="18" t="s">
        <v>21</v>
      </c>
    </row>
    <row r="132" spans="2:65" s="12" customFormat="1" ht="10.199999999999999">
      <c r="B132" s="146"/>
      <c r="D132" s="142" t="s">
        <v>178</v>
      </c>
      <c r="E132" s="147" t="s">
        <v>44</v>
      </c>
      <c r="F132" s="148" t="s">
        <v>191</v>
      </c>
      <c r="H132" s="149">
        <v>8</v>
      </c>
      <c r="I132" s="150"/>
      <c r="L132" s="146"/>
      <c r="M132" s="151"/>
      <c r="T132" s="152"/>
      <c r="AT132" s="147" t="s">
        <v>178</v>
      </c>
      <c r="AU132" s="147" t="s">
        <v>21</v>
      </c>
      <c r="AV132" s="12" t="s">
        <v>21</v>
      </c>
      <c r="AW132" s="12" t="s">
        <v>42</v>
      </c>
      <c r="AX132" s="12" t="s">
        <v>90</v>
      </c>
      <c r="AY132" s="147" t="s">
        <v>156</v>
      </c>
    </row>
    <row r="133" spans="2:65" s="1" customFormat="1" ht="24.15" customHeight="1">
      <c r="B133" s="34"/>
      <c r="C133" s="129" t="s">
        <v>309</v>
      </c>
      <c r="D133" s="129" t="s">
        <v>159</v>
      </c>
      <c r="E133" s="130" t="s">
        <v>1921</v>
      </c>
      <c r="F133" s="131" t="s">
        <v>1922</v>
      </c>
      <c r="G133" s="132" t="s">
        <v>248</v>
      </c>
      <c r="H133" s="133">
        <v>8</v>
      </c>
      <c r="I133" s="134"/>
      <c r="J133" s="135">
        <f>ROUND(I133*H133,2)</f>
        <v>0</v>
      </c>
      <c r="K133" s="131" t="s">
        <v>234</v>
      </c>
      <c r="L133" s="34"/>
      <c r="M133" s="136" t="s">
        <v>44</v>
      </c>
      <c r="N133" s="137" t="s">
        <v>53</v>
      </c>
      <c r="P133" s="138">
        <f>O133*H133</f>
        <v>0</v>
      </c>
      <c r="Q133" s="138">
        <v>0</v>
      </c>
      <c r="R133" s="138">
        <f>Q133*H133</f>
        <v>0</v>
      </c>
      <c r="S133" s="138">
        <v>0</v>
      </c>
      <c r="T133" s="139">
        <f>S133*H133</f>
        <v>0</v>
      </c>
      <c r="AR133" s="140" t="s">
        <v>174</v>
      </c>
      <c r="AT133" s="140" t="s">
        <v>159</v>
      </c>
      <c r="AU133" s="140" t="s">
        <v>21</v>
      </c>
      <c r="AY133" s="18" t="s">
        <v>156</v>
      </c>
      <c r="BE133" s="141">
        <f>IF(N133="základní",J133,0)</f>
        <v>0</v>
      </c>
      <c r="BF133" s="141">
        <f>IF(N133="snížená",J133,0)</f>
        <v>0</v>
      </c>
      <c r="BG133" s="141">
        <f>IF(N133="zákl. přenesená",J133,0)</f>
        <v>0</v>
      </c>
      <c r="BH133" s="141">
        <f>IF(N133="sníž. přenesená",J133,0)</f>
        <v>0</v>
      </c>
      <c r="BI133" s="141">
        <f>IF(N133="nulová",J133,0)</f>
        <v>0</v>
      </c>
      <c r="BJ133" s="18" t="s">
        <v>90</v>
      </c>
      <c r="BK133" s="141">
        <f>ROUND(I133*H133,2)</f>
        <v>0</v>
      </c>
      <c r="BL133" s="18" t="s">
        <v>174</v>
      </c>
      <c r="BM133" s="140" t="s">
        <v>1923</v>
      </c>
    </row>
    <row r="134" spans="2:65" s="1" customFormat="1" ht="10.199999999999999">
      <c r="B134" s="34"/>
      <c r="D134" s="156" t="s">
        <v>236</v>
      </c>
      <c r="F134" s="157" t="s">
        <v>1924</v>
      </c>
      <c r="I134" s="144"/>
      <c r="L134" s="34"/>
      <c r="M134" s="145"/>
      <c r="T134" s="55"/>
      <c r="AT134" s="18" t="s">
        <v>236</v>
      </c>
      <c r="AU134" s="18" t="s">
        <v>21</v>
      </c>
    </row>
    <row r="135" spans="2:65" s="12" customFormat="1" ht="10.199999999999999">
      <c r="B135" s="146"/>
      <c r="D135" s="142" t="s">
        <v>178</v>
      </c>
      <c r="E135" s="147" t="s">
        <v>44</v>
      </c>
      <c r="F135" s="148" t="s">
        <v>191</v>
      </c>
      <c r="H135" s="149">
        <v>8</v>
      </c>
      <c r="I135" s="150"/>
      <c r="L135" s="146"/>
      <c r="M135" s="151"/>
      <c r="T135" s="152"/>
      <c r="AT135" s="147" t="s">
        <v>178</v>
      </c>
      <c r="AU135" s="147" t="s">
        <v>21</v>
      </c>
      <c r="AV135" s="12" t="s">
        <v>21</v>
      </c>
      <c r="AW135" s="12" t="s">
        <v>42</v>
      </c>
      <c r="AX135" s="12" t="s">
        <v>90</v>
      </c>
      <c r="AY135" s="147" t="s">
        <v>156</v>
      </c>
    </row>
    <row r="136" spans="2:65" s="1" customFormat="1" ht="16.5" customHeight="1">
      <c r="B136" s="34"/>
      <c r="C136" s="158" t="s">
        <v>313</v>
      </c>
      <c r="D136" s="158" t="s">
        <v>251</v>
      </c>
      <c r="E136" s="159" t="s">
        <v>1925</v>
      </c>
      <c r="F136" s="160" t="s">
        <v>1926</v>
      </c>
      <c r="G136" s="161" t="s">
        <v>248</v>
      </c>
      <c r="H136" s="162">
        <v>8</v>
      </c>
      <c r="I136" s="163"/>
      <c r="J136" s="164">
        <f>ROUND(I136*H136,2)</f>
        <v>0</v>
      </c>
      <c r="K136" s="160" t="s">
        <v>234</v>
      </c>
      <c r="L136" s="165"/>
      <c r="M136" s="166" t="s">
        <v>44</v>
      </c>
      <c r="N136" s="167" t="s">
        <v>53</v>
      </c>
      <c r="P136" s="138">
        <f>O136*H136</f>
        <v>0</v>
      </c>
      <c r="Q136" s="138">
        <v>2.3E-3</v>
      </c>
      <c r="R136" s="138">
        <f>Q136*H136</f>
        <v>1.84E-2</v>
      </c>
      <c r="S136" s="138">
        <v>0</v>
      </c>
      <c r="T136" s="139">
        <f>S136*H136</f>
        <v>0</v>
      </c>
      <c r="AR136" s="140" t="s">
        <v>191</v>
      </c>
      <c r="AT136" s="140" t="s">
        <v>251</v>
      </c>
      <c r="AU136" s="140" t="s">
        <v>21</v>
      </c>
      <c r="AY136" s="18" t="s">
        <v>156</v>
      </c>
      <c r="BE136" s="141">
        <f>IF(N136="základní",J136,0)</f>
        <v>0</v>
      </c>
      <c r="BF136" s="141">
        <f>IF(N136="snížená",J136,0)</f>
        <v>0</v>
      </c>
      <c r="BG136" s="141">
        <f>IF(N136="zákl. přenesená",J136,0)</f>
        <v>0</v>
      </c>
      <c r="BH136" s="141">
        <f>IF(N136="sníž. přenesená",J136,0)</f>
        <v>0</v>
      </c>
      <c r="BI136" s="141">
        <f>IF(N136="nulová",J136,0)</f>
        <v>0</v>
      </c>
      <c r="BJ136" s="18" t="s">
        <v>90</v>
      </c>
      <c r="BK136" s="141">
        <f>ROUND(I136*H136,2)</f>
        <v>0</v>
      </c>
      <c r="BL136" s="18" t="s">
        <v>174</v>
      </c>
      <c r="BM136" s="140" t="s">
        <v>1927</v>
      </c>
    </row>
    <row r="137" spans="2:65" s="1" customFormat="1" ht="16.5" customHeight="1">
      <c r="B137" s="34"/>
      <c r="C137" s="129" t="s">
        <v>320</v>
      </c>
      <c r="D137" s="129" t="s">
        <v>159</v>
      </c>
      <c r="E137" s="130" t="s">
        <v>1928</v>
      </c>
      <c r="F137" s="131" t="s">
        <v>1929</v>
      </c>
      <c r="G137" s="132" t="s">
        <v>248</v>
      </c>
      <c r="H137" s="133">
        <v>8</v>
      </c>
      <c r="I137" s="134"/>
      <c r="J137" s="135">
        <f>ROUND(I137*H137,2)</f>
        <v>0</v>
      </c>
      <c r="K137" s="131" t="s">
        <v>234</v>
      </c>
      <c r="L137" s="34"/>
      <c r="M137" s="136" t="s">
        <v>44</v>
      </c>
      <c r="N137" s="137" t="s">
        <v>53</v>
      </c>
      <c r="P137" s="138">
        <f>O137*H137</f>
        <v>0</v>
      </c>
      <c r="Q137" s="138">
        <v>5.0000000000000002E-5</v>
      </c>
      <c r="R137" s="138">
        <f>Q137*H137</f>
        <v>4.0000000000000002E-4</v>
      </c>
      <c r="S137" s="138">
        <v>0</v>
      </c>
      <c r="T137" s="139">
        <f>S137*H137</f>
        <v>0</v>
      </c>
      <c r="AR137" s="140" t="s">
        <v>174</v>
      </c>
      <c r="AT137" s="140" t="s">
        <v>159</v>
      </c>
      <c r="AU137" s="140" t="s">
        <v>21</v>
      </c>
      <c r="AY137" s="18" t="s">
        <v>156</v>
      </c>
      <c r="BE137" s="141">
        <f>IF(N137="základní",J137,0)</f>
        <v>0</v>
      </c>
      <c r="BF137" s="141">
        <f>IF(N137="snížená",J137,0)</f>
        <v>0</v>
      </c>
      <c r="BG137" s="141">
        <f>IF(N137="zákl. přenesená",J137,0)</f>
        <v>0</v>
      </c>
      <c r="BH137" s="141">
        <f>IF(N137="sníž. přenesená",J137,0)</f>
        <v>0</v>
      </c>
      <c r="BI137" s="141">
        <f>IF(N137="nulová",J137,0)</f>
        <v>0</v>
      </c>
      <c r="BJ137" s="18" t="s">
        <v>90</v>
      </c>
      <c r="BK137" s="141">
        <f>ROUND(I137*H137,2)</f>
        <v>0</v>
      </c>
      <c r="BL137" s="18" t="s">
        <v>174</v>
      </c>
      <c r="BM137" s="140" t="s">
        <v>1930</v>
      </c>
    </row>
    <row r="138" spans="2:65" s="1" customFormat="1" ht="10.199999999999999">
      <c r="B138" s="34"/>
      <c r="D138" s="156" t="s">
        <v>236</v>
      </c>
      <c r="F138" s="157" t="s">
        <v>1931</v>
      </c>
      <c r="I138" s="144"/>
      <c r="L138" s="34"/>
      <c r="M138" s="145"/>
      <c r="T138" s="55"/>
      <c r="AT138" s="18" t="s">
        <v>236</v>
      </c>
      <c r="AU138" s="18" t="s">
        <v>21</v>
      </c>
    </row>
    <row r="139" spans="2:65" s="12" customFormat="1" ht="10.199999999999999">
      <c r="B139" s="146"/>
      <c r="D139" s="142" t="s">
        <v>178</v>
      </c>
      <c r="E139" s="147" t="s">
        <v>44</v>
      </c>
      <c r="F139" s="148" t="s">
        <v>191</v>
      </c>
      <c r="H139" s="149">
        <v>8</v>
      </c>
      <c r="I139" s="150"/>
      <c r="L139" s="146"/>
      <c r="M139" s="151"/>
      <c r="T139" s="152"/>
      <c r="AT139" s="147" t="s">
        <v>178</v>
      </c>
      <c r="AU139" s="147" t="s">
        <v>21</v>
      </c>
      <c r="AV139" s="12" t="s">
        <v>21</v>
      </c>
      <c r="AW139" s="12" t="s">
        <v>42</v>
      </c>
      <c r="AX139" s="12" t="s">
        <v>90</v>
      </c>
      <c r="AY139" s="147" t="s">
        <v>156</v>
      </c>
    </row>
    <row r="140" spans="2:65" s="1" customFormat="1" ht="16.5" customHeight="1">
      <c r="B140" s="34"/>
      <c r="C140" s="158" t="s">
        <v>325</v>
      </c>
      <c r="D140" s="158" t="s">
        <v>251</v>
      </c>
      <c r="E140" s="159" t="s">
        <v>1932</v>
      </c>
      <c r="F140" s="160" t="s">
        <v>1933</v>
      </c>
      <c r="G140" s="161" t="s">
        <v>248</v>
      </c>
      <c r="H140" s="162">
        <v>24</v>
      </c>
      <c r="I140" s="163"/>
      <c r="J140" s="164">
        <f>ROUND(I140*H140,2)</f>
        <v>0</v>
      </c>
      <c r="K140" s="160" t="s">
        <v>234</v>
      </c>
      <c r="L140" s="165"/>
      <c r="M140" s="166" t="s">
        <v>44</v>
      </c>
      <c r="N140" s="167" t="s">
        <v>53</v>
      </c>
      <c r="P140" s="138">
        <f>O140*H140</f>
        <v>0</v>
      </c>
      <c r="Q140" s="138">
        <v>4.7200000000000002E-3</v>
      </c>
      <c r="R140" s="138">
        <f>Q140*H140</f>
        <v>0.11328000000000001</v>
      </c>
      <c r="S140" s="138">
        <v>0</v>
      </c>
      <c r="T140" s="139">
        <f>S140*H140</f>
        <v>0</v>
      </c>
      <c r="AR140" s="140" t="s">
        <v>191</v>
      </c>
      <c r="AT140" s="140" t="s">
        <v>251</v>
      </c>
      <c r="AU140" s="140" t="s">
        <v>21</v>
      </c>
      <c r="AY140" s="18" t="s">
        <v>156</v>
      </c>
      <c r="BE140" s="141">
        <f>IF(N140="základní",J140,0)</f>
        <v>0</v>
      </c>
      <c r="BF140" s="141">
        <f>IF(N140="snížená",J140,0)</f>
        <v>0</v>
      </c>
      <c r="BG140" s="141">
        <f>IF(N140="zákl. přenesená",J140,0)</f>
        <v>0</v>
      </c>
      <c r="BH140" s="141">
        <f>IF(N140="sníž. přenesená",J140,0)</f>
        <v>0</v>
      </c>
      <c r="BI140" s="141">
        <f>IF(N140="nulová",J140,0)</f>
        <v>0</v>
      </c>
      <c r="BJ140" s="18" t="s">
        <v>90</v>
      </c>
      <c r="BK140" s="141">
        <f>ROUND(I140*H140,2)</f>
        <v>0</v>
      </c>
      <c r="BL140" s="18" t="s">
        <v>174</v>
      </c>
      <c r="BM140" s="140" t="s">
        <v>1934</v>
      </c>
    </row>
    <row r="141" spans="2:65" s="12" customFormat="1" ht="10.199999999999999">
      <c r="B141" s="146"/>
      <c r="D141" s="142" t="s">
        <v>178</v>
      </c>
      <c r="F141" s="148" t="s">
        <v>1935</v>
      </c>
      <c r="H141" s="149">
        <v>24</v>
      </c>
      <c r="I141" s="150"/>
      <c r="L141" s="146"/>
      <c r="M141" s="151"/>
      <c r="T141" s="152"/>
      <c r="AT141" s="147" t="s">
        <v>178</v>
      </c>
      <c r="AU141" s="147" t="s">
        <v>21</v>
      </c>
      <c r="AV141" s="12" t="s">
        <v>21</v>
      </c>
      <c r="AW141" s="12" t="s">
        <v>4</v>
      </c>
      <c r="AX141" s="12" t="s">
        <v>90</v>
      </c>
      <c r="AY141" s="147" t="s">
        <v>156</v>
      </c>
    </row>
    <row r="142" spans="2:65" s="11" customFormat="1" ht="22.8" customHeight="1">
      <c r="B142" s="117"/>
      <c r="D142" s="118" t="s">
        <v>81</v>
      </c>
      <c r="E142" s="127" t="s">
        <v>155</v>
      </c>
      <c r="F142" s="127" t="s">
        <v>1936</v>
      </c>
      <c r="I142" s="120"/>
      <c r="J142" s="128">
        <f>BK142</f>
        <v>0</v>
      </c>
      <c r="L142" s="117"/>
      <c r="M142" s="122"/>
      <c r="P142" s="123">
        <f>SUM(P143:P159)</f>
        <v>0</v>
      </c>
      <c r="R142" s="123">
        <f>SUM(R143:R159)</f>
        <v>15.336</v>
      </c>
      <c r="T142" s="124">
        <f>SUM(T143:T159)</f>
        <v>0</v>
      </c>
      <c r="AR142" s="118" t="s">
        <v>90</v>
      </c>
      <c r="AT142" s="125" t="s">
        <v>81</v>
      </c>
      <c r="AU142" s="125" t="s">
        <v>90</v>
      </c>
      <c r="AY142" s="118" t="s">
        <v>156</v>
      </c>
      <c r="BK142" s="126">
        <f>SUM(BK143:BK159)</f>
        <v>0</v>
      </c>
    </row>
    <row r="143" spans="2:65" s="1" customFormat="1" ht="24.15" customHeight="1">
      <c r="B143" s="34"/>
      <c r="C143" s="129" t="s">
        <v>331</v>
      </c>
      <c r="D143" s="129" t="s">
        <v>159</v>
      </c>
      <c r="E143" s="130" t="s">
        <v>1937</v>
      </c>
      <c r="F143" s="131" t="s">
        <v>1938</v>
      </c>
      <c r="G143" s="132" t="s">
        <v>233</v>
      </c>
      <c r="H143" s="133">
        <v>75</v>
      </c>
      <c r="I143" s="134"/>
      <c r="J143" s="135">
        <f>ROUND(I143*H143,2)</f>
        <v>0</v>
      </c>
      <c r="K143" s="131" t="s">
        <v>234</v>
      </c>
      <c r="L143" s="34"/>
      <c r="M143" s="136" t="s">
        <v>44</v>
      </c>
      <c r="N143" s="137" t="s">
        <v>53</v>
      </c>
      <c r="P143" s="138">
        <f>O143*H143</f>
        <v>0</v>
      </c>
      <c r="Q143" s="138">
        <v>0</v>
      </c>
      <c r="R143" s="138">
        <f>Q143*H143</f>
        <v>0</v>
      </c>
      <c r="S143" s="138">
        <v>0</v>
      </c>
      <c r="T143" s="139">
        <f>S143*H143</f>
        <v>0</v>
      </c>
      <c r="AR143" s="140" t="s">
        <v>174</v>
      </c>
      <c r="AT143" s="140" t="s">
        <v>159</v>
      </c>
      <c r="AU143" s="140" t="s">
        <v>21</v>
      </c>
      <c r="AY143" s="18" t="s">
        <v>156</v>
      </c>
      <c r="BE143" s="141">
        <f>IF(N143="základní",J143,0)</f>
        <v>0</v>
      </c>
      <c r="BF143" s="141">
        <f>IF(N143="snížená",J143,0)</f>
        <v>0</v>
      </c>
      <c r="BG143" s="141">
        <f>IF(N143="zákl. přenesená",J143,0)</f>
        <v>0</v>
      </c>
      <c r="BH143" s="141">
        <f>IF(N143="sníž. přenesená",J143,0)</f>
        <v>0</v>
      </c>
      <c r="BI143" s="141">
        <f>IF(N143="nulová",J143,0)</f>
        <v>0</v>
      </c>
      <c r="BJ143" s="18" t="s">
        <v>90</v>
      </c>
      <c r="BK143" s="141">
        <f>ROUND(I143*H143,2)</f>
        <v>0</v>
      </c>
      <c r="BL143" s="18" t="s">
        <v>174</v>
      </c>
      <c r="BM143" s="140" t="s">
        <v>1939</v>
      </c>
    </row>
    <row r="144" spans="2:65" s="1" customFormat="1" ht="10.199999999999999">
      <c r="B144" s="34"/>
      <c r="D144" s="156" t="s">
        <v>236</v>
      </c>
      <c r="F144" s="157" t="s">
        <v>1940</v>
      </c>
      <c r="I144" s="144"/>
      <c r="L144" s="34"/>
      <c r="M144" s="145"/>
      <c r="T144" s="55"/>
      <c r="AT144" s="18" t="s">
        <v>236</v>
      </c>
      <c r="AU144" s="18" t="s">
        <v>21</v>
      </c>
    </row>
    <row r="145" spans="2:65" s="12" customFormat="1" ht="10.199999999999999">
      <c r="B145" s="146"/>
      <c r="D145" s="142" t="s">
        <v>178</v>
      </c>
      <c r="E145" s="147" t="s">
        <v>44</v>
      </c>
      <c r="F145" s="148" t="s">
        <v>1916</v>
      </c>
      <c r="H145" s="149">
        <v>75</v>
      </c>
      <c r="I145" s="150"/>
      <c r="L145" s="146"/>
      <c r="M145" s="151"/>
      <c r="T145" s="152"/>
      <c r="AT145" s="147" t="s">
        <v>178</v>
      </c>
      <c r="AU145" s="147" t="s">
        <v>21</v>
      </c>
      <c r="AV145" s="12" t="s">
        <v>21</v>
      </c>
      <c r="AW145" s="12" t="s">
        <v>42</v>
      </c>
      <c r="AX145" s="12" t="s">
        <v>90</v>
      </c>
      <c r="AY145" s="147" t="s">
        <v>156</v>
      </c>
    </row>
    <row r="146" spans="2:65" s="1" customFormat="1" ht="21.75" customHeight="1">
      <c r="B146" s="34"/>
      <c r="C146" s="129" t="s">
        <v>7</v>
      </c>
      <c r="D146" s="129" t="s">
        <v>159</v>
      </c>
      <c r="E146" s="130" t="s">
        <v>1941</v>
      </c>
      <c r="F146" s="131" t="s">
        <v>1942</v>
      </c>
      <c r="G146" s="132" t="s">
        <v>233</v>
      </c>
      <c r="H146" s="133">
        <v>153</v>
      </c>
      <c r="I146" s="134"/>
      <c r="J146" s="135">
        <f>ROUND(I146*H146,2)</f>
        <v>0</v>
      </c>
      <c r="K146" s="131" t="s">
        <v>234</v>
      </c>
      <c r="L146" s="34"/>
      <c r="M146" s="136" t="s">
        <v>44</v>
      </c>
      <c r="N146" s="137" t="s">
        <v>53</v>
      </c>
      <c r="P146" s="138">
        <f>O146*H146</f>
        <v>0</v>
      </c>
      <c r="Q146" s="138">
        <v>0</v>
      </c>
      <c r="R146" s="138">
        <f>Q146*H146</f>
        <v>0</v>
      </c>
      <c r="S146" s="138">
        <v>0</v>
      </c>
      <c r="T146" s="139">
        <f>S146*H146</f>
        <v>0</v>
      </c>
      <c r="AR146" s="140" t="s">
        <v>174</v>
      </c>
      <c r="AT146" s="140" t="s">
        <v>159</v>
      </c>
      <c r="AU146" s="140" t="s">
        <v>21</v>
      </c>
      <c r="AY146" s="18" t="s">
        <v>156</v>
      </c>
      <c r="BE146" s="141">
        <f>IF(N146="základní",J146,0)</f>
        <v>0</v>
      </c>
      <c r="BF146" s="141">
        <f>IF(N146="snížená",J146,0)</f>
        <v>0</v>
      </c>
      <c r="BG146" s="141">
        <f>IF(N146="zákl. přenesená",J146,0)</f>
        <v>0</v>
      </c>
      <c r="BH146" s="141">
        <f>IF(N146="sníž. přenesená",J146,0)</f>
        <v>0</v>
      </c>
      <c r="BI146" s="141">
        <f>IF(N146="nulová",J146,0)</f>
        <v>0</v>
      </c>
      <c r="BJ146" s="18" t="s">
        <v>90</v>
      </c>
      <c r="BK146" s="141">
        <f>ROUND(I146*H146,2)</f>
        <v>0</v>
      </c>
      <c r="BL146" s="18" t="s">
        <v>174</v>
      </c>
      <c r="BM146" s="140" t="s">
        <v>1943</v>
      </c>
    </row>
    <row r="147" spans="2:65" s="1" customFormat="1" ht="10.199999999999999">
      <c r="B147" s="34"/>
      <c r="D147" s="156" t="s">
        <v>236</v>
      </c>
      <c r="F147" s="157" t="s">
        <v>1944</v>
      </c>
      <c r="I147" s="144"/>
      <c r="L147" s="34"/>
      <c r="M147" s="145"/>
      <c r="T147" s="55"/>
      <c r="AT147" s="18" t="s">
        <v>236</v>
      </c>
      <c r="AU147" s="18" t="s">
        <v>21</v>
      </c>
    </row>
    <row r="148" spans="2:65" s="12" customFormat="1" ht="10.199999999999999">
      <c r="B148" s="146"/>
      <c r="D148" s="142" t="s">
        <v>178</v>
      </c>
      <c r="E148" s="147" t="s">
        <v>44</v>
      </c>
      <c r="F148" s="148" t="s">
        <v>1915</v>
      </c>
      <c r="H148" s="149">
        <v>153</v>
      </c>
      <c r="I148" s="150"/>
      <c r="L148" s="146"/>
      <c r="M148" s="151"/>
      <c r="T148" s="152"/>
      <c r="AT148" s="147" t="s">
        <v>178</v>
      </c>
      <c r="AU148" s="147" t="s">
        <v>21</v>
      </c>
      <c r="AV148" s="12" t="s">
        <v>21</v>
      </c>
      <c r="AW148" s="12" t="s">
        <v>42</v>
      </c>
      <c r="AX148" s="12" t="s">
        <v>90</v>
      </c>
      <c r="AY148" s="147" t="s">
        <v>156</v>
      </c>
    </row>
    <row r="149" spans="2:65" s="1" customFormat="1" ht="24.15" customHeight="1">
      <c r="B149" s="34"/>
      <c r="C149" s="129" t="s">
        <v>347</v>
      </c>
      <c r="D149" s="129" t="s">
        <v>159</v>
      </c>
      <c r="E149" s="130" t="s">
        <v>1945</v>
      </c>
      <c r="F149" s="131" t="s">
        <v>1946</v>
      </c>
      <c r="G149" s="132" t="s">
        <v>233</v>
      </c>
      <c r="H149" s="133">
        <v>153</v>
      </c>
      <c r="I149" s="134"/>
      <c r="J149" s="135">
        <f>ROUND(I149*H149,2)</f>
        <v>0</v>
      </c>
      <c r="K149" s="131" t="s">
        <v>234</v>
      </c>
      <c r="L149" s="34"/>
      <c r="M149" s="136" t="s">
        <v>44</v>
      </c>
      <c r="N149" s="137" t="s">
        <v>53</v>
      </c>
      <c r="P149" s="138">
        <f>O149*H149</f>
        <v>0</v>
      </c>
      <c r="Q149" s="138">
        <v>0</v>
      </c>
      <c r="R149" s="138">
        <f>Q149*H149</f>
        <v>0</v>
      </c>
      <c r="S149" s="138">
        <v>0</v>
      </c>
      <c r="T149" s="139">
        <f>S149*H149</f>
        <v>0</v>
      </c>
      <c r="AR149" s="140" t="s">
        <v>174</v>
      </c>
      <c r="AT149" s="140" t="s">
        <v>159</v>
      </c>
      <c r="AU149" s="140" t="s">
        <v>21</v>
      </c>
      <c r="AY149" s="18" t="s">
        <v>156</v>
      </c>
      <c r="BE149" s="141">
        <f>IF(N149="základní",J149,0)</f>
        <v>0</v>
      </c>
      <c r="BF149" s="141">
        <f>IF(N149="snížená",J149,0)</f>
        <v>0</v>
      </c>
      <c r="BG149" s="141">
        <f>IF(N149="zákl. přenesená",J149,0)</f>
        <v>0</v>
      </c>
      <c r="BH149" s="141">
        <f>IF(N149="sníž. přenesená",J149,0)</f>
        <v>0</v>
      </c>
      <c r="BI149" s="141">
        <f>IF(N149="nulová",J149,0)</f>
        <v>0</v>
      </c>
      <c r="BJ149" s="18" t="s">
        <v>90</v>
      </c>
      <c r="BK149" s="141">
        <f>ROUND(I149*H149,2)</f>
        <v>0</v>
      </c>
      <c r="BL149" s="18" t="s">
        <v>174</v>
      </c>
      <c r="BM149" s="140" t="s">
        <v>1947</v>
      </c>
    </row>
    <row r="150" spans="2:65" s="1" customFormat="1" ht="10.199999999999999">
      <c r="B150" s="34"/>
      <c r="D150" s="156" t="s">
        <v>236</v>
      </c>
      <c r="F150" s="157" t="s">
        <v>1948</v>
      </c>
      <c r="I150" s="144"/>
      <c r="L150" s="34"/>
      <c r="M150" s="145"/>
      <c r="T150" s="55"/>
      <c r="AT150" s="18" t="s">
        <v>236</v>
      </c>
      <c r="AU150" s="18" t="s">
        <v>21</v>
      </c>
    </row>
    <row r="151" spans="2:65" s="12" customFormat="1" ht="10.199999999999999">
      <c r="B151" s="146"/>
      <c r="D151" s="142" t="s">
        <v>178</v>
      </c>
      <c r="E151" s="147" t="s">
        <v>44</v>
      </c>
      <c r="F151" s="148" t="s">
        <v>1915</v>
      </c>
      <c r="H151" s="149">
        <v>153</v>
      </c>
      <c r="I151" s="150"/>
      <c r="L151" s="146"/>
      <c r="M151" s="151"/>
      <c r="T151" s="152"/>
      <c r="AT151" s="147" t="s">
        <v>178</v>
      </c>
      <c r="AU151" s="147" t="s">
        <v>21</v>
      </c>
      <c r="AV151" s="12" t="s">
        <v>21</v>
      </c>
      <c r="AW151" s="12" t="s">
        <v>42</v>
      </c>
      <c r="AX151" s="12" t="s">
        <v>90</v>
      </c>
      <c r="AY151" s="147" t="s">
        <v>156</v>
      </c>
    </row>
    <row r="152" spans="2:65" s="1" customFormat="1" ht="21.75" customHeight="1">
      <c r="B152" s="34"/>
      <c r="C152" s="129" t="s">
        <v>352</v>
      </c>
      <c r="D152" s="129" t="s">
        <v>159</v>
      </c>
      <c r="E152" s="130" t="s">
        <v>1949</v>
      </c>
      <c r="F152" s="131" t="s">
        <v>1950</v>
      </c>
      <c r="G152" s="132" t="s">
        <v>233</v>
      </c>
      <c r="H152" s="133">
        <v>153</v>
      </c>
      <c r="I152" s="134"/>
      <c r="J152" s="135">
        <f>ROUND(I152*H152,2)</f>
        <v>0</v>
      </c>
      <c r="K152" s="131" t="s">
        <v>234</v>
      </c>
      <c r="L152" s="34"/>
      <c r="M152" s="136" t="s">
        <v>44</v>
      </c>
      <c r="N152" s="137" t="s">
        <v>53</v>
      </c>
      <c r="P152" s="138">
        <f>O152*H152</f>
        <v>0</v>
      </c>
      <c r="Q152" s="138">
        <v>0</v>
      </c>
      <c r="R152" s="138">
        <f>Q152*H152</f>
        <v>0</v>
      </c>
      <c r="S152" s="138">
        <v>0</v>
      </c>
      <c r="T152" s="139">
        <f>S152*H152</f>
        <v>0</v>
      </c>
      <c r="AR152" s="140" t="s">
        <v>174</v>
      </c>
      <c r="AT152" s="140" t="s">
        <v>159</v>
      </c>
      <c r="AU152" s="140" t="s">
        <v>21</v>
      </c>
      <c r="AY152" s="18" t="s">
        <v>156</v>
      </c>
      <c r="BE152" s="141">
        <f>IF(N152="základní",J152,0)</f>
        <v>0</v>
      </c>
      <c r="BF152" s="141">
        <f>IF(N152="snížená",J152,0)</f>
        <v>0</v>
      </c>
      <c r="BG152" s="141">
        <f>IF(N152="zákl. přenesená",J152,0)</f>
        <v>0</v>
      </c>
      <c r="BH152" s="141">
        <f>IF(N152="sníž. přenesená",J152,0)</f>
        <v>0</v>
      </c>
      <c r="BI152" s="141">
        <f>IF(N152="nulová",J152,0)</f>
        <v>0</v>
      </c>
      <c r="BJ152" s="18" t="s">
        <v>90</v>
      </c>
      <c r="BK152" s="141">
        <f>ROUND(I152*H152,2)</f>
        <v>0</v>
      </c>
      <c r="BL152" s="18" t="s">
        <v>174</v>
      </c>
      <c r="BM152" s="140" t="s">
        <v>1951</v>
      </c>
    </row>
    <row r="153" spans="2:65" s="1" customFormat="1" ht="10.199999999999999">
      <c r="B153" s="34"/>
      <c r="D153" s="156" t="s">
        <v>236</v>
      </c>
      <c r="F153" s="157" t="s">
        <v>1952</v>
      </c>
      <c r="I153" s="144"/>
      <c r="L153" s="34"/>
      <c r="M153" s="145"/>
      <c r="T153" s="55"/>
      <c r="AT153" s="18" t="s">
        <v>236</v>
      </c>
      <c r="AU153" s="18" t="s">
        <v>21</v>
      </c>
    </row>
    <row r="154" spans="2:65" s="12" customFormat="1" ht="10.199999999999999">
      <c r="B154" s="146"/>
      <c r="D154" s="142" t="s">
        <v>178</v>
      </c>
      <c r="E154" s="147" t="s">
        <v>44</v>
      </c>
      <c r="F154" s="148" t="s">
        <v>1915</v>
      </c>
      <c r="H154" s="149">
        <v>153</v>
      </c>
      <c r="I154" s="150"/>
      <c r="L154" s="146"/>
      <c r="M154" s="151"/>
      <c r="T154" s="152"/>
      <c r="AT154" s="147" t="s">
        <v>178</v>
      </c>
      <c r="AU154" s="147" t="s">
        <v>21</v>
      </c>
      <c r="AV154" s="12" t="s">
        <v>21</v>
      </c>
      <c r="AW154" s="12" t="s">
        <v>42</v>
      </c>
      <c r="AX154" s="12" t="s">
        <v>90</v>
      </c>
      <c r="AY154" s="147" t="s">
        <v>156</v>
      </c>
    </row>
    <row r="155" spans="2:65" s="1" customFormat="1" ht="37.799999999999997" customHeight="1">
      <c r="B155" s="34"/>
      <c r="C155" s="129" t="s">
        <v>358</v>
      </c>
      <c r="D155" s="129" t="s">
        <v>159</v>
      </c>
      <c r="E155" s="130" t="s">
        <v>1953</v>
      </c>
      <c r="F155" s="131" t="s">
        <v>1954</v>
      </c>
      <c r="G155" s="132" t="s">
        <v>233</v>
      </c>
      <c r="H155" s="133">
        <v>75</v>
      </c>
      <c r="I155" s="134"/>
      <c r="J155" s="135">
        <f>ROUND(I155*H155,2)</f>
        <v>0</v>
      </c>
      <c r="K155" s="131" t="s">
        <v>234</v>
      </c>
      <c r="L155" s="34"/>
      <c r="M155" s="136" t="s">
        <v>44</v>
      </c>
      <c r="N155" s="137" t="s">
        <v>53</v>
      </c>
      <c r="P155" s="138">
        <f>O155*H155</f>
        <v>0</v>
      </c>
      <c r="Q155" s="138">
        <v>8.9219999999999994E-2</v>
      </c>
      <c r="R155" s="138">
        <f>Q155*H155</f>
        <v>6.6914999999999996</v>
      </c>
      <c r="S155" s="138">
        <v>0</v>
      </c>
      <c r="T155" s="139">
        <f>S155*H155</f>
        <v>0</v>
      </c>
      <c r="AR155" s="140" t="s">
        <v>174</v>
      </c>
      <c r="AT155" s="140" t="s">
        <v>159</v>
      </c>
      <c r="AU155" s="140" t="s">
        <v>21</v>
      </c>
      <c r="AY155" s="18" t="s">
        <v>156</v>
      </c>
      <c r="BE155" s="141">
        <f>IF(N155="základní",J155,0)</f>
        <v>0</v>
      </c>
      <c r="BF155" s="141">
        <f>IF(N155="snížená",J155,0)</f>
        <v>0</v>
      </c>
      <c r="BG155" s="141">
        <f>IF(N155="zákl. přenesená",J155,0)</f>
        <v>0</v>
      </c>
      <c r="BH155" s="141">
        <f>IF(N155="sníž. přenesená",J155,0)</f>
        <v>0</v>
      </c>
      <c r="BI155" s="141">
        <f>IF(N155="nulová",J155,0)</f>
        <v>0</v>
      </c>
      <c r="BJ155" s="18" t="s">
        <v>90</v>
      </c>
      <c r="BK155" s="141">
        <f>ROUND(I155*H155,2)</f>
        <v>0</v>
      </c>
      <c r="BL155" s="18" t="s">
        <v>174</v>
      </c>
      <c r="BM155" s="140" t="s">
        <v>1955</v>
      </c>
    </row>
    <row r="156" spans="2:65" s="1" customFormat="1" ht="10.199999999999999">
      <c r="B156" s="34"/>
      <c r="D156" s="156" t="s">
        <v>236</v>
      </c>
      <c r="F156" s="157" t="s">
        <v>1956</v>
      </c>
      <c r="I156" s="144"/>
      <c r="L156" s="34"/>
      <c r="M156" s="145"/>
      <c r="T156" s="55"/>
      <c r="AT156" s="18" t="s">
        <v>236</v>
      </c>
      <c r="AU156" s="18" t="s">
        <v>21</v>
      </c>
    </row>
    <row r="157" spans="2:65" s="12" customFormat="1" ht="10.199999999999999">
      <c r="B157" s="146"/>
      <c r="D157" s="142" t="s">
        <v>178</v>
      </c>
      <c r="E157" s="147" t="s">
        <v>44</v>
      </c>
      <c r="F157" s="148" t="s">
        <v>1916</v>
      </c>
      <c r="H157" s="149">
        <v>75</v>
      </c>
      <c r="I157" s="150"/>
      <c r="L157" s="146"/>
      <c r="M157" s="151"/>
      <c r="T157" s="152"/>
      <c r="AT157" s="147" t="s">
        <v>178</v>
      </c>
      <c r="AU157" s="147" t="s">
        <v>21</v>
      </c>
      <c r="AV157" s="12" t="s">
        <v>21</v>
      </c>
      <c r="AW157" s="12" t="s">
        <v>42</v>
      </c>
      <c r="AX157" s="12" t="s">
        <v>90</v>
      </c>
      <c r="AY157" s="147" t="s">
        <v>156</v>
      </c>
    </row>
    <row r="158" spans="2:65" s="1" customFormat="1" ht="16.5" customHeight="1">
      <c r="B158" s="34"/>
      <c r="C158" s="158" t="s">
        <v>363</v>
      </c>
      <c r="D158" s="158" t="s">
        <v>251</v>
      </c>
      <c r="E158" s="159" t="s">
        <v>1957</v>
      </c>
      <c r="F158" s="160" t="s">
        <v>1958</v>
      </c>
      <c r="G158" s="161" t="s">
        <v>233</v>
      </c>
      <c r="H158" s="162">
        <v>76.5</v>
      </c>
      <c r="I158" s="163"/>
      <c r="J158" s="164">
        <f>ROUND(I158*H158,2)</f>
        <v>0</v>
      </c>
      <c r="K158" s="160" t="s">
        <v>234</v>
      </c>
      <c r="L158" s="165"/>
      <c r="M158" s="166" t="s">
        <v>44</v>
      </c>
      <c r="N158" s="167" t="s">
        <v>53</v>
      </c>
      <c r="P158" s="138">
        <f>O158*H158</f>
        <v>0</v>
      </c>
      <c r="Q158" s="138">
        <v>0.113</v>
      </c>
      <c r="R158" s="138">
        <f>Q158*H158</f>
        <v>8.6445000000000007</v>
      </c>
      <c r="S158" s="138">
        <v>0</v>
      </c>
      <c r="T158" s="139">
        <f>S158*H158</f>
        <v>0</v>
      </c>
      <c r="AR158" s="140" t="s">
        <v>191</v>
      </c>
      <c r="AT158" s="140" t="s">
        <v>251</v>
      </c>
      <c r="AU158" s="140" t="s">
        <v>21</v>
      </c>
      <c r="AY158" s="18" t="s">
        <v>156</v>
      </c>
      <c r="BE158" s="141">
        <f>IF(N158="základní",J158,0)</f>
        <v>0</v>
      </c>
      <c r="BF158" s="141">
        <f>IF(N158="snížená",J158,0)</f>
        <v>0</v>
      </c>
      <c r="BG158" s="141">
        <f>IF(N158="zákl. přenesená",J158,0)</f>
        <v>0</v>
      </c>
      <c r="BH158" s="141">
        <f>IF(N158="sníž. přenesená",J158,0)</f>
        <v>0</v>
      </c>
      <c r="BI158" s="141">
        <f>IF(N158="nulová",J158,0)</f>
        <v>0</v>
      </c>
      <c r="BJ158" s="18" t="s">
        <v>90</v>
      </c>
      <c r="BK158" s="141">
        <f>ROUND(I158*H158,2)</f>
        <v>0</v>
      </c>
      <c r="BL158" s="18" t="s">
        <v>174</v>
      </c>
      <c r="BM158" s="140" t="s">
        <v>1959</v>
      </c>
    </row>
    <row r="159" spans="2:65" s="12" customFormat="1" ht="10.199999999999999">
      <c r="B159" s="146"/>
      <c r="D159" s="142" t="s">
        <v>178</v>
      </c>
      <c r="F159" s="148" t="s">
        <v>1960</v>
      </c>
      <c r="H159" s="149">
        <v>76.5</v>
      </c>
      <c r="I159" s="150"/>
      <c r="L159" s="146"/>
      <c r="M159" s="151"/>
      <c r="T159" s="152"/>
      <c r="AT159" s="147" t="s">
        <v>178</v>
      </c>
      <c r="AU159" s="147" t="s">
        <v>21</v>
      </c>
      <c r="AV159" s="12" t="s">
        <v>21</v>
      </c>
      <c r="AW159" s="12" t="s">
        <v>4</v>
      </c>
      <c r="AX159" s="12" t="s">
        <v>90</v>
      </c>
      <c r="AY159" s="147" t="s">
        <v>156</v>
      </c>
    </row>
    <row r="160" spans="2:65" s="11" customFormat="1" ht="22.8" customHeight="1">
      <c r="B160" s="117"/>
      <c r="D160" s="118" t="s">
        <v>81</v>
      </c>
      <c r="E160" s="127" t="s">
        <v>197</v>
      </c>
      <c r="F160" s="127" t="s">
        <v>260</v>
      </c>
      <c r="I160" s="120"/>
      <c r="J160" s="128">
        <f>BK160</f>
        <v>0</v>
      </c>
      <c r="L160" s="117"/>
      <c r="M160" s="122"/>
      <c r="P160" s="123">
        <f>SUM(P161:P173)</f>
        <v>0</v>
      </c>
      <c r="R160" s="123">
        <f>SUM(R161:R173)</f>
        <v>10.462275</v>
      </c>
      <c r="T160" s="124">
        <f>SUM(T161:T173)</f>
        <v>0</v>
      </c>
      <c r="AR160" s="118" t="s">
        <v>90</v>
      </c>
      <c r="AT160" s="125" t="s">
        <v>81</v>
      </c>
      <c r="AU160" s="125" t="s">
        <v>90</v>
      </c>
      <c r="AY160" s="118" t="s">
        <v>156</v>
      </c>
      <c r="BK160" s="126">
        <f>SUM(BK161:BK173)</f>
        <v>0</v>
      </c>
    </row>
    <row r="161" spans="2:65" s="1" customFormat="1" ht="24.15" customHeight="1">
      <c r="B161" s="34"/>
      <c r="C161" s="129" t="s">
        <v>370</v>
      </c>
      <c r="D161" s="129" t="s">
        <v>159</v>
      </c>
      <c r="E161" s="130" t="s">
        <v>1961</v>
      </c>
      <c r="F161" s="131" t="s">
        <v>1962</v>
      </c>
      <c r="G161" s="132" t="s">
        <v>277</v>
      </c>
      <c r="H161" s="133">
        <v>26</v>
      </c>
      <c r="I161" s="134"/>
      <c r="J161" s="135">
        <f>ROUND(I161*H161,2)</f>
        <v>0</v>
      </c>
      <c r="K161" s="131" t="s">
        <v>234</v>
      </c>
      <c r="L161" s="34"/>
      <c r="M161" s="136" t="s">
        <v>44</v>
      </c>
      <c r="N161" s="137" t="s">
        <v>53</v>
      </c>
      <c r="P161" s="138">
        <f>O161*H161</f>
        <v>0</v>
      </c>
      <c r="Q161" s="138">
        <v>0.2195</v>
      </c>
      <c r="R161" s="138">
        <f>Q161*H161</f>
        <v>5.7069999999999999</v>
      </c>
      <c r="S161" s="138">
        <v>0</v>
      </c>
      <c r="T161" s="139">
        <f>S161*H161</f>
        <v>0</v>
      </c>
      <c r="AR161" s="140" t="s">
        <v>174</v>
      </c>
      <c r="AT161" s="140" t="s">
        <v>159</v>
      </c>
      <c r="AU161" s="140" t="s">
        <v>21</v>
      </c>
      <c r="AY161" s="18" t="s">
        <v>156</v>
      </c>
      <c r="BE161" s="141">
        <f>IF(N161="základní",J161,0)</f>
        <v>0</v>
      </c>
      <c r="BF161" s="141">
        <f>IF(N161="snížená",J161,0)</f>
        <v>0</v>
      </c>
      <c r="BG161" s="141">
        <f>IF(N161="zákl. přenesená",J161,0)</f>
        <v>0</v>
      </c>
      <c r="BH161" s="141">
        <f>IF(N161="sníž. přenesená",J161,0)</f>
        <v>0</v>
      </c>
      <c r="BI161" s="141">
        <f>IF(N161="nulová",J161,0)</f>
        <v>0</v>
      </c>
      <c r="BJ161" s="18" t="s">
        <v>90</v>
      </c>
      <c r="BK161" s="141">
        <f>ROUND(I161*H161,2)</f>
        <v>0</v>
      </c>
      <c r="BL161" s="18" t="s">
        <v>174</v>
      </c>
      <c r="BM161" s="140" t="s">
        <v>1963</v>
      </c>
    </row>
    <row r="162" spans="2:65" s="1" customFormat="1" ht="10.199999999999999">
      <c r="B162" s="34"/>
      <c r="D162" s="156" t="s">
        <v>236</v>
      </c>
      <c r="F162" s="157" t="s">
        <v>1964</v>
      </c>
      <c r="I162" s="144"/>
      <c r="L162" s="34"/>
      <c r="M162" s="145"/>
      <c r="T162" s="55"/>
      <c r="AT162" s="18" t="s">
        <v>236</v>
      </c>
      <c r="AU162" s="18" t="s">
        <v>21</v>
      </c>
    </row>
    <row r="163" spans="2:65" s="12" customFormat="1" ht="10.199999999999999">
      <c r="B163" s="146"/>
      <c r="D163" s="142" t="s">
        <v>178</v>
      </c>
      <c r="E163" s="147" t="s">
        <v>44</v>
      </c>
      <c r="F163" s="148" t="s">
        <v>370</v>
      </c>
      <c r="H163" s="149">
        <v>26</v>
      </c>
      <c r="I163" s="150"/>
      <c r="L163" s="146"/>
      <c r="M163" s="151"/>
      <c r="T163" s="152"/>
      <c r="AT163" s="147" t="s">
        <v>178</v>
      </c>
      <c r="AU163" s="147" t="s">
        <v>21</v>
      </c>
      <c r="AV163" s="12" t="s">
        <v>21</v>
      </c>
      <c r="AW163" s="12" t="s">
        <v>42</v>
      </c>
      <c r="AX163" s="12" t="s">
        <v>90</v>
      </c>
      <c r="AY163" s="147" t="s">
        <v>156</v>
      </c>
    </row>
    <row r="164" spans="2:65" s="1" customFormat="1" ht="16.5" customHeight="1">
      <c r="B164" s="34"/>
      <c r="C164" s="158" t="s">
        <v>377</v>
      </c>
      <c r="D164" s="158" t="s">
        <v>251</v>
      </c>
      <c r="E164" s="159" t="s">
        <v>1965</v>
      </c>
      <c r="F164" s="160" t="s">
        <v>1966</v>
      </c>
      <c r="G164" s="161" t="s">
        <v>277</v>
      </c>
      <c r="H164" s="162">
        <v>26.52</v>
      </c>
      <c r="I164" s="163"/>
      <c r="J164" s="164">
        <f>ROUND(I164*H164,2)</f>
        <v>0</v>
      </c>
      <c r="K164" s="160" t="s">
        <v>234</v>
      </c>
      <c r="L164" s="165"/>
      <c r="M164" s="166" t="s">
        <v>44</v>
      </c>
      <c r="N164" s="167" t="s">
        <v>53</v>
      </c>
      <c r="P164" s="138">
        <f>O164*H164</f>
        <v>0</v>
      </c>
      <c r="Q164" s="138">
        <v>0.08</v>
      </c>
      <c r="R164" s="138">
        <f>Q164*H164</f>
        <v>2.1215999999999999</v>
      </c>
      <c r="S164" s="138">
        <v>0</v>
      </c>
      <c r="T164" s="139">
        <f>S164*H164</f>
        <v>0</v>
      </c>
      <c r="AR164" s="140" t="s">
        <v>191</v>
      </c>
      <c r="AT164" s="140" t="s">
        <v>251</v>
      </c>
      <c r="AU164" s="140" t="s">
        <v>21</v>
      </c>
      <c r="AY164" s="18" t="s">
        <v>156</v>
      </c>
      <c r="BE164" s="141">
        <f>IF(N164="základní",J164,0)</f>
        <v>0</v>
      </c>
      <c r="BF164" s="141">
        <f>IF(N164="snížená",J164,0)</f>
        <v>0</v>
      </c>
      <c r="BG164" s="141">
        <f>IF(N164="zákl. přenesená",J164,0)</f>
        <v>0</v>
      </c>
      <c r="BH164" s="141">
        <f>IF(N164="sníž. přenesená",J164,0)</f>
        <v>0</v>
      </c>
      <c r="BI164" s="141">
        <f>IF(N164="nulová",J164,0)</f>
        <v>0</v>
      </c>
      <c r="BJ164" s="18" t="s">
        <v>90</v>
      </c>
      <c r="BK164" s="141">
        <f>ROUND(I164*H164,2)</f>
        <v>0</v>
      </c>
      <c r="BL164" s="18" t="s">
        <v>174</v>
      </c>
      <c r="BM164" s="140" t="s">
        <v>1967</v>
      </c>
    </row>
    <row r="165" spans="2:65" s="12" customFormat="1" ht="10.199999999999999">
      <c r="B165" s="146"/>
      <c r="D165" s="142" t="s">
        <v>178</v>
      </c>
      <c r="F165" s="148" t="s">
        <v>1968</v>
      </c>
      <c r="H165" s="149">
        <v>26.52</v>
      </c>
      <c r="I165" s="150"/>
      <c r="L165" s="146"/>
      <c r="M165" s="151"/>
      <c r="T165" s="152"/>
      <c r="AT165" s="147" t="s">
        <v>178</v>
      </c>
      <c r="AU165" s="147" t="s">
        <v>21</v>
      </c>
      <c r="AV165" s="12" t="s">
        <v>21</v>
      </c>
      <c r="AW165" s="12" t="s">
        <v>4</v>
      </c>
      <c r="AX165" s="12" t="s">
        <v>90</v>
      </c>
      <c r="AY165" s="147" t="s">
        <v>156</v>
      </c>
    </row>
    <row r="166" spans="2:65" s="1" customFormat="1" ht="24.15" customHeight="1">
      <c r="B166" s="34"/>
      <c r="C166" s="129" t="s">
        <v>382</v>
      </c>
      <c r="D166" s="129" t="s">
        <v>159</v>
      </c>
      <c r="E166" s="130" t="s">
        <v>1969</v>
      </c>
      <c r="F166" s="131" t="s">
        <v>1970</v>
      </c>
      <c r="G166" s="132" t="s">
        <v>277</v>
      </c>
      <c r="H166" s="133">
        <v>10.5</v>
      </c>
      <c r="I166" s="134"/>
      <c r="J166" s="135">
        <f>ROUND(I166*H166,2)</f>
        <v>0</v>
      </c>
      <c r="K166" s="131" t="s">
        <v>234</v>
      </c>
      <c r="L166" s="34"/>
      <c r="M166" s="136" t="s">
        <v>44</v>
      </c>
      <c r="N166" s="137" t="s">
        <v>53</v>
      </c>
      <c r="P166" s="138">
        <f>O166*H166</f>
        <v>0</v>
      </c>
      <c r="Q166" s="138">
        <v>0.16850000000000001</v>
      </c>
      <c r="R166" s="138">
        <f>Q166*H166</f>
        <v>1.7692500000000002</v>
      </c>
      <c r="S166" s="138">
        <v>0</v>
      </c>
      <c r="T166" s="139">
        <f>S166*H166</f>
        <v>0</v>
      </c>
      <c r="AR166" s="140" t="s">
        <v>174</v>
      </c>
      <c r="AT166" s="140" t="s">
        <v>159</v>
      </c>
      <c r="AU166" s="140" t="s">
        <v>21</v>
      </c>
      <c r="AY166" s="18" t="s">
        <v>156</v>
      </c>
      <c r="BE166" s="141">
        <f>IF(N166="základní",J166,0)</f>
        <v>0</v>
      </c>
      <c r="BF166" s="141">
        <f>IF(N166="snížená",J166,0)</f>
        <v>0</v>
      </c>
      <c r="BG166" s="141">
        <f>IF(N166="zákl. přenesená",J166,0)</f>
        <v>0</v>
      </c>
      <c r="BH166" s="141">
        <f>IF(N166="sníž. přenesená",J166,0)</f>
        <v>0</v>
      </c>
      <c r="BI166" s="141">
        <f>IF(N166="nulová",J166,0)</f>
        <v>0</v>
      </c>
      <c r="BJ166" s="18" t="s">
        <v>90</v>
      </c>
      <c r="BK166" s="141">
        <f>ROUND(I166*H166,2)</f>
        <v>0</v>
      </c>
      <c r="BL166" s="18" t="s">
        <v>174</v>
      </c>
      <c r="BM166" s="140" t="s">
        <v>1971</v>
      </c>
    </row>
    <row r="167" spans="2:65" s="1" customFormat="1" ht="10.199999999999999">
      <c r="B167" s="34"/>
      <c r="D167" s="156" t="s">
        <v>236</v>
      </c>
      <c r="F167" s="157" t="s">
        <v>1972</v>
      </c>
      <c r="I167" s="144"/>
      <c r="L167" s="34"/>
      <c r="M167" s="145"/>
      <c r="T167" s="55"/>
      <c r="AT167" s="18" t="s">
        <v>236</v>
      </c>
      <c r="AU167" s="18" t="s">
        <v>21</v>
      </c>
    </row>
    <row r="168" spans="2:65" s="12" customFormat="1" ht="10.199999999999999">
      <c r="B168" s="146"/>
      <c r="D168" s="142" t="s">
        <v>178</v>
      </c>
      <c r="E168" s="147" t="s">
        <v>44</v>
      </c>
      <c r="F168" s="148" t="s">
        <v>1973</v>
      </c>
      <c r="H168" s="149">
        <v>10.5</v>
      </c>
      <c r="I168" s="150"/>
      <c r="L168" s="146"/>
      <c r="M168" s="151"/>
      <c r="T168" s="152"/>
      <c r="AT168" s="147" t="s">
        <v>178</v>
      </c>
      <c r="AU168" s="147" t="s">
        <v>21</v>
      </c>
      <c r="AV168" s="12" t="s">
        <v>21</v>
      </c>
      <c r="AW168" s="12" t="s">
        <v>42</v>
      </c>
      <c r="AX168" s="12" t="s">
        <v>90</v>
      </c>
      <c r="AY168" s="147" t="s">
        <v>156</v>
      </c>
    </row>
    <row r="169" spans="2:65" s="1" customFormat="1" ht="16.5" customHeight="1">
      <c r="B169" s="34"/>
      <c r="C169" s="158" t="s">
        <v>387</v>
      </c>
      <c r="D169" s="158" t="s">
        <v>251</v>
      </c>
      <c r="E169" s="159" t="s">
        <v>1965</v>
      </c>
      <c r="F169" s="160" t="s">
        <v>1966</v>
      </c>
      <c r="G169" s="161" t="s">
        <v>277</v>
      </c>
      <c r="H169" s="162">
        <v>10.71</v>
      </c>
      <c r="I169" s="163"/>
      <c r="J169" s="164">
        <f>ROUND(I169*H169,2)</f>
        <v>0</v>
      </c>
      <c r="K169" s="160" t="s">
        <v>234</v>
      </c>
      <c r="L169" s="165"/>
      <c r="M169" s="166" t="s">
        <v>44</v>
      </c>
      <c r="N169" s="167" t="s">
        <v>53</v>
      </c>
      <c r="P169" s="138">
        <f>O169*H169</f>
        <v>0</v>
      </c>
      <c r="Q169" s="138">
        <v>0.08</v>
      </c>
      <c r="R169" s="138">
        <f>Q169*H169</f>
        <v>0.85680000000000012</v>
      </c>
      <c r="S169" s="138">
        <v>0</v>
      </c>
      <c r="T169" s="139">
        <f>S169*H169</f>
        <v>0</v>
      </c>
      <c r="AR169" s="140" t="s">
        <v>191</v>
      </c>
      <c r="AT169" s="140" t="s">
        <v>251</v>
      </c>
      <c r="AU169" s="140" t="s">
        <v>21</v>
      </c>
      <c r="AY169" s="18" t="s">
        <v>156</v>
      </c>
      <c r="BE169" s="141">
        <f>IF(N169="základní",J169,0)</f>
        <v>0</v>
      </c>
      <c r="BF169" s="141">
        <f>IF(N169="snížená",J169,0)</f>
        <v>0</v>
      </c>
      <c r="BG169" s="141">
        <f>IF(N169="zákl. přenesená",J169,0)</f>
        <v>0</v>
      </c>
      <c r="BH169" s="141">
        <f>IF(N169="sníž. přenesená",J169,0)</f>
        <v>0</v>
      </c>
      <c r="BI169" s="141">
        <f>IF(N169="nulová",J169,0)</f>
        <v>0</v>
      </c>
      <c r="BJ169" s="18" t="s">
        <v>90</v>
      </c>
      <c r="BK169" s="141">
        <f>ROUND(I169*H169,2)</f>
        <v>0</v>
      </c>
      <c r="BL169" s="18" t="s">
        <v>174</v>
      </c>
      <c r="BM169" s="140" t="s">
        <v>1974</v>
      </c>
    </row>
    <row r="170" spans="2:65" s="12" customFormat="1" ht="10.199999999999999">
      <c r="B170" s="146"/>
      <c r="D170" s="142" t="s">
        <v>178</v>
      </c>
      <c r="F170" s="148" t="s">
        <v>1975</v>
      </c>
      <c r="H170" s="149">
        <v>10.71</v>
      </c>
      <c r="I170" s="150"/>
      <c r="L170" s="146"/>
      <c r="M170" s="151"/>
      <c r="T170" s="152"/>
      <c r="AT170" s="147" t="s">
        <v>178</v>
      </c>
      <c r="AU170" s="147" t="s">
        <v>21</v>
      </c>
      <c r="AV170" s="12" t="s">
        <v>21</v>
      </c>
      <c r="AW170" s="12" t="s">
        <v>4</v>
      </c>
      <c r="AX170" s="12" t="s">
        <v>90</v>
      </c>
      <c r="AY170" s="147" t="s">
        <v>156</v>
      </c>
    </row>
    <row r="171" spans="2:65" s="1" customFormat="1" ht="33" customHeight="1">
      <c r="B171" s="34"/>
      <c r="C171" s="129" t="s">
        <v>528</v>
      </c>
      <c r="D171" s="129" t="s">
        <v>159</v>
      </c>
      <c r="E171" s="130" t="s">
        <v>1976</v>
      </c>
      <c r="F171" s="131" t="s">
        <v>1977</v>
      </c>
      <c r="G171" s="132" t="s">
        <v>277</v>
      </c>
      <c r="H171" s="133">
        <v>12.5</v>
      </c>
      <c r="I171" s="134"/>
      <c r="J171" s="135">
        <f>ROUND(I171*H171,2)</f>
        <v>0</v>
      </c>
      <c r="K171" s="131" t="s">
        <v>234</v>
      </c>
      <c r="L171" s="34"/>
      <c r="M171" s="136" t="s">
        <v>44</v>
      </c>
      <c r="N171" s="137" t="s">
        <v>53</v>
      </c>
      <c r="P171" s="138">
        <f>O171*H171</f>
        <v>0</v>
      </c>
      <c r="Q171" s="138">
        <v>6.0999999999999997E-4</v>
      </c>
      <c r="R171" s="138">
        <f>Q171*H171</f>
        <v>7.6249999999999998E-3</v>
      </c>
      <c r="S171" s="138">
        <v>0</v>
      </c>
      <c r="T171" s="139">
        <f>S171*H171</f>
        <v>0</v>
      </c>
      <c r="AR171" s="140" t="s">
        <v>174</v>
      </c>
      <c r="AT171" s="140" t="s">
        <v>159</v>
      </c>
      <c r="AU171" s="140" t="s">
        <v>21</v>
      </c>
      <c r="AY171" s="18" t="s">
        <v>156</v>
      </c>
      <c r="BE171" s="141">
        <f>IF(N171="základní",J171,0)</f>
        <v>0</v>
      </c>
      <c r="BF171" s="141">
        <f>IF(N171="snížená",J171,0)</f>
        <v>0</v>
      </c>
      <c r="BG171" s="141">
        <f>IF(N171="zákl. přenesená",J171,0)</f>
        <v>0</v>
      </c>
      <c r="BH171" s="141">
        <f>IF(N171="sníž. přenesená",J171,0)</f>
        <v>0</v>
      </c>
      <c r="BI171" s="141">
        <f>IF(N171="nulová",J171,0)</f>
        <v>0</v>
      </c>
      <c r="BJ171" s="18" t="s">
        <v>90</v>
      </c>
      <c r="BK171" s="141">
        <f>ROUND(I171*H171,2)</f>
        <v>0</v>
      </c>
      <c r="BL171" s="18" t="s">
        <v>174</v>
      </c>
      <c r="BM171" s="140" t="s">
        <v>1978</v>
      </c>
    </row>
    <row r="172" spans="2:65" s="1" customFormat="1" ht="10.199999999999999">
      <c r="B172" s="34"/>
      <c r="D172" s="156" t="s">
        <v>236</v>
      </c>
      <c r="F172" s="157" t="s">
        <v>1979</v>
      </c>
      <c r="I172" s="144"/>
      <c r="L172" s="34"/>
      <c r="M172" s="145"/>
      <c r="T172" s="55"/>
      <c r="AT172" s="18" t="s">
        <v>236</v>
      </c>
      <c r="AU172" s="18" t="s">
        <v>21</v>
      </c>
    </row>
    <row r="173" spans="2:65" s="12" customFormat="1" ht="10.199999999999999">
      <c r="B173" s="146"/>
      <c r="D173" s="142" t="s">
        <v>178</v>
      </c>
      <c r="E173" s="147" t="s">
        <v>44</v>
      </c>
      <c r="F173" s="148" t="s">
        <v>1980</v>
      </c>
      <c r="H173" s="149">
        <v>12.5</v>
      </c>
      <c r="I173" s="150"/>
      <c r="L173" s="146"/>
      <c r="M173" s="151"/>
      <c r="T173" s="152"/>
      <c r="AT173" s="147" t="s">
        <v>178</v>
      </c>
      <c r="AU173" s="147" t="s">
        <v>21</v>
      </c>
      <c r="AV173" s="12" t="s">
        <v>21</v>
      </c>
      <c r="AW173" s="12" t="s">
        <v>42</v>
      </c>
      <c r="AX173" s="12" t="s">
        <v>90</v>
      </c>
      <c r="AY173" s="147" t="s">
        <v>156</v>
      </c>
    </row>
    <row r="174" spans="2:65" s="11" customFormat="1" ht="22.8" customHeight="1">
      <c r="B174" s="117"/>
      <c r="D174" s="118" t="s">
        <v>81</v>
      </c>
      <c r="E174" s="127" t="s">
        <v>318</v>
      </c>
      <c r="F174" s="127" t="s">
        <v>319</v>
      </c>
      <c r="I174" s="120"/>
      <c r="J174" s="128">
        <f>BK174</f>
        <v>0</v>
      </c>
      <c r="L174" s="117"/>
      <c r="M174" s="122"/>
      <c r="P174" s="123">
        <f>SUM(P175:P181)</f>
        <v>0</v>
      </c>
      <c r="R174" s="123">
        <f>SUM(R175:R181)</f>
        <v>0</v>
      </c>
      <c r="T174" s="124">
        <f>SUM(T175:T181)</f>
        <v>0</v>
      </c>
      <c r="AR174" s="118" t="s">
        <v>90</v>
      </c>
      <c r="AT174" s="125" t="s">
        <v>81</v>
      </c>
      <c r="AU174" s="125" t="s">
        <v>90</v>
      </c>
      <c r="AY174" s="118" t="s">
        <v>156</v>
      </c>
      <c r="BK174" s="126">
        <f>SUM(BK175:BK181)</f>
        <v>0</v>
      </c>
    </row>
    <row r="175" spans="2:65" s="1" customFormat="1" ht="24.15" customHeight="1">
      <c r="B175" s="34"/>
      <c r="C175" s="129" t="s">
        <v>532</v>
      </c>
      <c r="D175" s="129" t="s">
        <v>159</v>
      </c>
      <c r="E175" s="130" t="s">
        <v>1981</v>
      </c>
      <c r="F175" s="131" t="s">
        <v>1982</v>
      </c>
      <c r="G175" s="132" t="s">
        <v>272</v>
      </c>
      <c r="H175" s="133">
        <v>14.5</v>
      </c>
      <c r="I175" s="134"/>
      <c r="J175" s="135">
        <f>ROUND(I175*H175,2)</f>
        <v>0</v>
      </c>
      <c r="K175" s="131" t="s">
        <v>234</v>
      </c>
      <c r="L175" s="34"/>
      <c r="M175" s="136" t="s">
        <v>44</v>
      </c>
      <c r="N175" s="137" t="s">
        <v>53</v>
      </c>
      <c r="P175" s="138">
        <f>O175*H175</f>
        <v>0</v>
      </c>
      <c r="Q175" s="138">
        <v>0</v>
      </c>
      <c r="R175" s="138">
        <f>Q175*H175</f>
        <v>0</v>
      </c>
      <c r="S175" s="138">
        <v>0</v>
      </c>
      <c r="T175" s="139">
        <f>S175*H175</f>
        <v>0</v>
      </c>
      <c r="AR175" s="140" t="s">
        <v>174</v>
      </c>
      <c r="AT175" s="140" t="s">
        <v>159</v>
      </c>
      <c r="AU175" s="140" t="s">
        <v>21</v>
      </c>
      <c r="AY175" s="18" t="s">
        <v>156</v>
      </c>
      <c r="BE175" s="141">
        <f>IF(N175="základní",J175,0)</f>
        <v>0</v>
      </c>
      <c r="BF175" s="141">
        <f>IF(N175="snížená",J175,0)</f>
        <v>0</v>
      </c>
      <c r="BG175" s="141">
        <f>IF(N175="zákl. přenesená",J175,0)</f>
        <v>0</v>
      </c>
      <c r="BH175" s="141">
        <f>IF(N175="sníž. přenesená",J175,0)</f>
        <v>0</v>
      </c>
      <c r="BI175" s="141">
        <f>IF(N175="nulová",J175,0)</f>
        <v>0</v>
      </c>
      <c r="BJ175" s="18" t="s">
        <v>90</v>
      </c>
      <c r="BK175" s="141">
        <f>ROUND(I175*H175,2)</f>
        <v>0</v>
      </c>
      <c r="BL175" s="18" t="s">
        <v>174</v>
      </c>
      <c r="BM175" s="140" t="s">
        <v>1983</v>
      </c>
    </row>
    <row r="176" spans="2:65" s="1" customFormat="1" ht="10.199999999999999">
      <c r="B176" s="34"/>
      <c r="D176" s="156" t="s">
        <v>236</v>
      </c>
      <c r="F176" s="157" t="s">
        <v>1984</v>
      </c>
      <c r="I176" s="144"/>
      <c r="L176" s="34"/>
      <c r="M176" s="145"/>
      <c r="T176" s="55"/>
      <c r="AT176" s="18" t="s">
        <v>236</v>
      </c>
      <c r="AU176" s="18" t="s">
        <v>21</v>
      </c>
    </row>
    <row r="177" spans="2:65" s="1" customFormat="1" ht="24.15" customHeight="1">
      <c r="B177" s="34"/>
      <c r="C177" s="129" t="s">
        <v>361</v>
      </c>
      <c r="D177" s="129" t="s">
        <v>159</v>
      </c>
      <c r="E177" s="130" t="s">
        <v>1985</v>
      </c>
      <c r="F177" s="131" t="s">
        <v>1986</v>
      </c>
      <c r="G177" s="132" t="s">
        <v>272</v>
      </c>
      <c r="H177" s="133">
        <v>203</v>
      </c>
      <c r="I177" s="134"/>
      <c r="J177" s="135">
        <f>ROUND(I177*H177,2)</f>
        <v>0</v>
      </c>
      <c r="K177" s="131" t="s">
        <v>234</v>
      </c>
      <c r="L177" s="34"/>
      <c r="M177" s="136" t="s">
        <v>44</v>
      </c>
      <c r="N177" s="137" t="s">
        <v>53</v>
      </c>
      <c r="P177" s="138">
        <f>O177*H177</f>
        <v>0</v>
      </c>
      <c r="Q177" s="138">
        <v>0</v>
      </c>
      <c r="R177" s="138">
        <f>Q177*H177</f>
        <v>0</v>
      </c>
      <c r="S177" s="138">
        <v>0</v>
      </c>
      <c r="T177" s="139">
        <f>S177*H177</f>
        <v>0</v>
      </c>
      <c r="AR177" s="140" t="s">
        <v>174</v>
      </c>
      <c r="AT177" s="140" t="s">
        <v>159</v>
      </c>
      <c r="AU177" s="140" t="s">
        <v>21</v>
      </c>
      <c r="AY177" s="18" t="s">
        <v>156</v>
      </c>
      <c r="BE177" s="141">
        <f>IF(N177="základní",J177,0)</f>
        <v>0</v>
      </c>
      <c r="BF177" s="141">
        <f>IF(N177="snížená",J177,0)</f>
        <v>0</v>
      </c>
      <c r="BG177" s="141">
        <f>IF(N177="zákl. přenesená",J177,0)</f>
        <v>0</v>
      </c>
      <c r="BH177" s="141">
        <f>IF(N177="sníž. přenesená",J177,0)</f>
        <v>0</v>
      </c>
      <c r="BI177" s="141">
        <f>IF(N177="nulová",J177,0)</f>
        <v>0</v>
      </c>
      <c r="BJ177" s="18" t="s">
        <v>90</v>
      </c>
      <c r="BK177" s="141">
        <f>ROUND(I177*H177,2)</f>
        <v>0</v>
      </c>
      <c r="BL177" s="18" t="s">
        <v>174</v>
      </c>
      <c r="BM177" s="140" t="s">
        <v>1987</v>
      </c>
    </row>
    <row r="178" spans="2:65" s="1" customFormat="1" ht="10.199999999999999">
      <c r="B178" s="34"/>
      <c r="D178" s="156" t="s">
        <v>236</v>
      </c>
      <c r="F178" s="157" t="s">
        <v>1988</v>
      </c>
      <c r="I178" s="144"/>
      <c r="L178" s="34"/>
      <c r="M178" s="145"/>
      <c r="T178" s="55"/>
      <c r="AT178" s="18" t="s">
        <v>236</v>
      </c>
      <c r="AU178" s="18" t="s">
        <v>21</v>
      </c>
    </row>
    <row r="179" spans="2:65" s="12" customFormat="1" ht="10.199999999999999">
      <c r="B179" s="146"/>
      <c r="D179" s="142" t="s">
        <v>178</v>
      </c>
      <c r="F179" s="148" t="s">
        <v>1989</v>
      </c>
      <c r="H179" s="149">
        <v>203</v>
      </c>
      <c r="I179" s="150"/>
      <c r="L179" s="146"/>
      <c r="M179" s="151"/>
      <c r="T179" s="152"/>
      <c r="AT179" s="147" t="s">
        <v>178</v>
      </c>
      <c r="AU179" s="147" t="s">
        <v>21</v>
      </c>
      <c r="AV179" s="12" t="s">
        <v>21</v>
      </c>
      <c r="AW179" s="12" t="s">
        <v>4</v>
      </c>
      <c r="AX179" s="12" t="s">
        <v>90</v>
      </c>
      <c r="AY179" s="147" t="s">
        <v>156</v>
      </c>
    </row>
    <row r="180" spans="2:65" s="1" customFormat="1" ht="24.15" customHeight="1">
      <c r="B180" s="34"/>
      <c r="C180" s="129" t="s">
        <v>536</v>
      </c>
      <c r="D180" s="129" t="s">
        <v>159</v>
      </c>
      <c r="E180" s="130" t="s">
        <v>1990</v>
      </c>
      <c r="F180" s="131" t="s">
        <v>423</v>
      </c>
      <c r="G180" s="132" t="s">
        <v>272</v>
      </c>
      <c r="H180" s="133">
        <v>14.5</v>
      </c>
      <c r="I180" s="134"/>
      <c r="J180" s="135">
        <f>ROUND(I180*H180,2)</f>
        <v>0</v>
      </c>
      <c r="K180" s="131" t="s">
        <v>234</v>
      </c>
      <c r="L180" s="34"/>
      <c r="M180" s="136" t="s">
        <v>44</v>
      </c>
      <c r="N180" s="137" t="s">
        <v>53</v>
      </c>
      <c r="P180" s="138">
        <f>O180*H180</f>
        <v>0</v>
      </c>
      <c r="Q180" s="138">
        <v>0</v>
      </c>
      <c r="R180" s="138">
        <f>Q180*H180</f>
        <v>0</v>
      </c>
      <c r="S180" s="138">
        <v>0</v>
      </c>
      <c r="T180" s="139">
        <f>S180*H180</f>
        <v>0</v>
      </c>
      <c r="AR180" s="140" t="s">
        <v>174</v>
      </c>
      <c r="AT180" s="140" t="s">
        <v>159</v>
      </c>
      <c r="AU180" s="140" t="s">
        <v>21</v>
      </c>
      <c r="AY180" s="18" t="s">
        <v>156</v>
      </c>
      <c r="BE180" s="141">
        <f>IF(N180="základní",J180,0)</f>
        <v>0</v>
      </c>
      <c r="BF180" s="141">
        <f>IF(N180="snížená",J180,0)</f>
        <v>0</v>
      </c>
      <c r="BG180" s="141">
        <f>IF(N180="zákl. přenesená",J180,0)</f>
        <v>0</v>
      </c>
      <c r="BH180" s="141">
        <f>IF(N180="sníž. přenesená",J180,0)</f>
        <v>0</v>
      </c>
      <c r="BI180" s="141">
        <f>IF(N180="nulová",J180,0)</f>
        <v>0</v>
      </c>
      <c r="BJ180" s="18" t="s">
        <v>90</v>
      </c>
      <c r="BK180" s="141">
        <f>ROUND(I180*H180,2)</f>
        <v>0</v>
      </c>
      <c r="BL180" s="18" t="s">
        <v>174</v>
      </c>
      <c r="BM180" s="140" t="s">
        <v>1991</v>
      </c>
    </row>
    <row r="181" spans="2:65" s="1" customFormat="1" ht="10.199999999999999">
      <c r="B181" s="34"/>
      <c r="D181" s="156" t="s">
        <v>236</v>
      </c>
      <c r="F181" s="157" t="s">
        <v>1992</v>
      </c>
      <c r="I181" s="144"/>
      <c r="L181" s="34"/>
      <c r="M181" s="145"/>
      <c r="T181" s="55"/>
      <c r="AT181" s="18" t="s">
        <v>236</v>
      </c>
      <c r="AU181" s="18" t="s">
        <v>21</v>
      </c>
    </row>
    <row r="182" spans="2:65" s="11" customFormat="1" ht="22.8" customHeight="1">
      <c r="B182" s="117"/>
      <c r="D182" s="118" t="s">
        <v>81</v>
      </c>
      <c r="E182" s="127" t="s">
        <v>336</v>
      </c>
      <c r="F182" s="127" t="s">
        <v>337</v>
      </c>
      <c r="I182" s="120"/>
      <c r="J182" s="128">
        <f>BK182</f>
        <v>0</v>
      </c>
      <c r="L182" s="117"/>
      <c r="M182" s="122"/>
      <c r="P182" s="123">
        <f>SUM(P183:P184)</f>
        <v>0</v>
      </c>
      <c r="R182" s="123">
        <f>SUM(R183:R184)</f>
        <v>0</v>
      </c>
      <c r="T182" s="124">
        <f>SUM(T183:T184)</f>
        <v>0</v>
      </c>
      <c r="AR182" s="118" t="s">
        <v>90</v>
      </c>
      <c r="AT182" s="125" t="s">
        <v>81</v>
      </c>
      <c r="AU182" s="125" t="s">
        <v>90</v>
      </c>
      <c r="AY182" s="118" t="s">
        <v>156</v>
      </c>
      <c r="BK182" s="126">
        <f>SUM(BK183:BK184)</f>
        <v>0</v>
      </c>
    </row>
    <row r="183" spans="2:65" s="1" customFormat="1" ht="24.15" customHeight="1">
      <c r="B183" s="34"/>
      <c r="C183" s="129" t="s">
        <v>538</v>
      </c>
      <c r="D183" s="129" t="s">
        <v>159</v>
      </c>
      <c r="E183" s="130" t="s">
        <v>1993</v>
      </c>
      <c r="F183" s="131" t="s">
        <v>1994</v>
      </c>
      <c r="G183" s="132" t="s">
        <v>272</v>
      </c>
      <c r="H183" s="133">
        <v>25.936</v>
      </c>
      <c r="I183" s="134"/>
      <c r="J183" s="135">
        <f>ROUND(I183*H183,2)</f>
        <v>0</v>
      </c>
      <c r="K183" s="131" t="s">
        <v>234</v>
      </c>
      <c r="L183" s="34"/>
      <c r="M183" s="136" t="s">
        <v>44</v>
      </c>
      <c r="N183" s="137" t="s">
        <v>53</v>
      </c>
      <c r="P183" s="138">
        <f>O183*H183</f>
        <v>0</v>
      </c>
      <c r="Q183" s="138">
        <v>0</v>
      </c>
      <c r="R183" s="138">
        <f>Q183*H183</f>
        <v>0</v>
      </c>
      <c r="S183" s="138">
        <v>0</v>
      </c>
      <c r="T183" s="139">
        <f>S183*H183</f>
        <v>0</v>
      </c>
      <c r="AR183" s="140" t="s">
        <v>174</v>
      </c>
      <c r="AT183" s="140" t="s">
        <v>159</v>
      </c>
      <c r="AU183" s="140" t="s">
        <v>21</v>
      </c>
      <c r="AY183" s="18" t="s">
        <v>156</v>
      </c>
      <c r="BE183" s="141">
        <f>IF(N183="základní",J183,0)</f>
        <v>0</v>
      </c>
      <c r="BF183" s="141">
        <f>IF(N183="snížená",J183,0)</f>
        <v>0</v>
      </c>
      <c r="BG183" s="141">
        <f>IF(N183="zákl. přenesená",J183,0)</f>
        <v>0</v>
      </c>
      <c r="BH183" s="141">
        <f>IF(N183="sníž. přenesená",J183,0)</f>
        <v>0</v>
      </c>
      <c r="BI183" s="141">
        <f>IF(N183="nulová",J183,0)</f>
        <v>0</v>
      </c>
      <c r="BJ183" s="18" t="s">
        <v>90</v>
      </c>
      <c r="BK183" s="141">
        <f>ROUND(I183*H183,2)</f>
        <v>0</v>
      </c>
      <c r="BL183" s="18" t="s">
        <v>174</v>
      </c>
      <c r="BM183" s="140" t="s">
        <v>1995</v>
      </c>
    </row>
    <row r="184" spans="2:65" s="1" customFormat="1" ht="10.199999999999999">
      <c r="B184" s="34"/>
      <c r="D184" s="156" t="s">
        <v>236</v>
      </c>
      <c r="F184" s="157" t="s">
        <v>1996</v>
      </c>
      <c r="I184" s="144"/>
      <c r="L184" s="34"/>
      <c r="M184" s="175"/>
      <c r="N184" s="176"/>
      <c r="O184" s="176"/>
      <c r="P184" s="176"/>
      <c r="Q184" s="176"/>
      <c r="R184" s="176"/>
      <c r="S184" s="176"/>
      <c r="T184" s="177"/>
      <c r="AT184" s="18" t="s">
        <v>236</v>
      </c>
      <c r="AU184" s="18" t="s">
        <v>21</v>
      </c>
    </row>
    <row r="185" spans="2:65" s="1" customFormat="1" ht="6.9" customHeight="1">
      <c r="B185" s="43"/>
      <c r="C185" s="44"/>
      <c r="D185" s="44"/>
      <c r="E185" s="44"/>
      <c r="F185" s="44"/>
      <c r="G185" s="44"/>
      <c r="H185" s="44"/>
      <c r="I185" s="44"/>
      <c r="J185" s="44"/>
      <c r="K185" s="44"/>
      <c r="L185" s="34"/>
    </row>
  </sheetData>
  <sheetProtection algorithmName="SHA-512" hashValue="7bpzjBU85nipM/Sr0zriGuk7UWXZDygLdEOavfZZYbLEGUN6nj8mtGEI/eym1xH8RgqZa/sUtmGFR/mbL6rcDw==" saltValue="rE/XEulDBrWmknLIqKsLo/x8tUndZqG6cMaTYUBe8C2mfRWuha2m1ZbpCka6hAWtodBSUfuCTQKQLpcCcTmW2Q==" spinCount="100000" sheet="1" objects="1" scenarios="1" formatColumns="0" formatRows="0" autoFilter="0"/>
  <autoFilter ref="C84:K184" xr:uid="{00000000-0009-0000-0000-000009000000}"/>
  <mergeCells count="9">
    <mergeCell ref="E50:H50"/>
    <mergeCell ref="E75:H75"/>
    <mergeCell ref="E77:H77"/>
    <mergeCell ref="L2:V2"/>
    <mergeCell ref="E7:H7"/>
    <mergeCell ref="E9:H9"/>
    <mergeCell ref="E18:H18"/>
    <mergeCell ref="E27:H27"/>
    <mergeCell ref="E48:H48"/>
  </mergeCells>
  <hyperlinks>
    <hyperlink ref="F89" r:id="rId1" xr:uid="{00000000-0004-0000-0900-000000000000}"/>
    <hyperlink ref="F91" r:id="rId2" xr:uid="{00000000-0004-0000-0900-000001000000}"/>
    <hyperlink ref="F94" r:id="rId3" xr:uid="{00000000-0004-0000-0900-000002000000}"/>
    <hyperlink ref="F97" r:id="rId4" xr:uid="{00000000-0004-0000-0900-000003000000}"/>
    <hyperlink ref="F100" r:id="rId5" xr:uid="{00000000-0004-0000-0900-000004000000}"/>
    <hyperlink ref="F103" r:id="rId6" xr:uid="{00000000-0004-0000-0900-000005000000}"/>
    <hyperlink ref="F106" r:id="rId7" xr:uid="{00000000-0004-0000-0900-000006000000}"/>
    <hyperlink ref="F109" r:id="rId8" xr:uid="{00000000-0004-0000-0900-000007000000}"/>
    <hyperlink ref="F112" r:id="rId9" xr:uid="{00000000-0004-0000-0900-000008000000}"/>
    <hyperlink ref="F115" r:id="rId10" xr:uid="{00000000-0004-0000-0900-000009000000}"/>
    <hyperlink ref="F118" r:id="rId11" xr:uid="{00000000-0004-0000-0900-00000A000000}"/>
    <hyperlink ref="F121" r:id="rId12" xr:uid="{00000000-0004-0000-0900-00000B000000}"/>
    <hyperlink ref="F126" r:id="rId13" xr:uid="{00000000-0004-0000-0900-00000C000000}"/>
    <hyperlink ref="F131" r:id="rId14" xr:uid="{00000000-0004-0000-0900-00000D000000}"/>
    <hyperlink ref="F134" r:id="rId15" xr:uid="{00000000-0004-0000-0900-00000E000000}"/>
    <hyperlink ref="F138" r:id="rId16" xr:uid="{00000000-0004-0000-0900-00000F000000}"/>
    <hyperlink ref="F144" r:id="rId17" xr:uid="{00000000-0004-0000-0900-000010000000}"/>
    <hyperlink ref="F147" r:id="rId18" xr:uid="{00000000-0004-0000-0900-000011000000}"/>
    <hyperlink ref="F150" r:id="rId19" xr:uid="{00000000-0004-0000-0900-000012000000}"/>
    <hyperlink ref="F153" r:id="rId20" xr:uid="{00000000-0004-0000-0900-000013000000}"/>
    <hyperlink ref="F156" r:id="rId21" xr:uid="{00000000-0004-0000-0900-000014000000}"/>
    <hyperlink ref="F162" r:id="rId22" xr:uid="{00000000-0004-0000-0900-000015000000}"/>
    <hyperlink ref="F167" r:id="rId23" xr:uid="{00000000-0004-0000-0900-000016000000}"/>
    <hyperlink ref="F172" r:id="rId24" xr:uid="{00000000-0004-0000-0900-000017000000}"/>
    <hyperlink ref="F176" r:id="rId25" xr:uid="{00000000-0004-0000-0900-000018000000}"/>
    <hyperlink ref="F178" r:id="rId26" xr:uid="{00000000-0004-0000-0900-000019000000}"/>
    <hyperlink ref="F181" r:id="rId27" xr:uid="{00000000-0004-0000-0900-00001A000000}"/>
    <hyperlink ref="F184" r:id="rId28" xr:uid="{00000000-0004-0000-0900-00001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86"/>
  <sheetViews>
    <sheetView showGridLines="0" topLeftCell="A65" workbookViewId="0">
      <selection activeCell="I84" sqref="I84"/>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126</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1997</v>
      </c>
      <c r="F9" s="326"/>
      <c r="G9" s="326"/>
      <c r="H9" s="326"/>
      <c r="L9" s="34"/>
    </row>
    <row r="10" spans="2:46" s="1" customFormat="1" ht="10.199999999999999">
      <c r="B10" s="34"/>
      <c r="L10" s="34"/>
    </row>
    <row r="11" spans="2:46" s="1" customFormat="1" ht="12" customHeight="1">
      <c r="B11" s="34"/>
      <c r="D11" s="28" t="s">
        <v>18</v>
      </c>
      <c r="F11" s="26" t="s">
        <v>19</v>
      </c>
      <c r="I11" s="28" t="s">
        <v>20</v>
      </c>
      <c r="J11" s="26" t="s">
        <v>1751</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ROUND(J81,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ROUND((SUM(BE81:BE85)),  2)</f>
        <v>0</v>
      </c>
      <c r="I33" s="91">
        <v>0.21</v>
      </c>
      <c r="J33" s="90">
        <f>ROUND(((SUM(BE81:BE85))*I33),  2)</f>
        <v>0</v>
      </c>
      <c r="L33" s="34"/>
    </row>
    <row r="34" spans="2:12" s="1" customFormat="1" ht="14.4" customHeight="1">
      <c r="B34" s="34"/>
      <c r="E34" s="28" t="s">
        <v>54</v>
      </c>
      <c r="F34" s="90">
        <f>ROUND((SUM(BF81:BF85)),  2)</f>
        <v>0</v>
      </c>
      <c r="I34" s="91">
        <v>0.12</v>
      </c>
      <c r="J34" s="90">
        <f>ROUND(((SUM(BF81:BF85))*I34),  2)</f>
        <v>0</v>
      </c>
      <c r="L34" s="34"/>
    </row>
    <row r="35" spans="2:12" s="1" customFormat="1" ht="14.4" hidden="1" customHeight="1">
      <c r="B35" s="34"/>
      <c r="E35" s="28" t="s">
        <v>55</v>
      </c>
      <c r="F35" s="90">
        <f>ROUND((SUM(BG81:BG85)),  2)</f>
        <v>0</v>
      </c>
      <c r="I35" s="91">
        <v>0.21</v>
      </c>
      <c r="J35" s="90">
        <f>0</f>
        <v>0</v>
      </c>
      <c r="L35" s="34"/>
    </row>
    <row r="36" spans="2:12" s="1" customFormat="1" ht="14.4" hidden="1" customHeight="1">
      <c r="B36" s="34"/>
      <c r="E36" s="28" t="s">
        <v>56</v>
      </c>
      <c r="F36" s="90">
        <f>ROUND((SUM(BH81:BH85)),  2)</f>
        <v>0</v>
      </c>
      <c r="I36" s="91">
        <v>0.12</v>
      </c>
      <c r="J36" s="90">
        <f>0</f>
        <v>0</v>
      </c>
      <c r="L36" s="34"/>
    </row>
    <row r="37" spans="2:12" s="1" customFormat="1" ht="14.4" hidden="1" customHeight="1">
      <c r="B37" s="34"/>
      <c r="E37" s="28" t="s">
        <v>57</v>
      </c>
      <c r="F37" s="90">
        <f>ROUND((SUM(BI81:BI85)),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PS-01 - Technologická část strojní</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J81</f>
        <v>0</v>
      </c>
      <c r="L59" s="34"/>
      <c r="AU59" s="18" t="s">
        <v>136</v>
      </c>
    </row>
    <row r="60" spans="2:47" s="8" customFormat="1" ht="24.9" customHeight="1">
      <c r="B60" s="101"/>
      <c r="D60" s="102" t="s">
        <v>1197</v>
      </c>
      <c r="E60" s="103"/>
      <c r="F60" s="103"/>
      <c r="G60" s="103"/>
      <c r="H60" s="103"/>
      <c r="I60" s="103"/>
      <c r="J60" s="104">
        <f>J82</f>
        <v>0</v>
      </c>
      <c r="L60" s="101"/>
    </row>
    <row r="61" spans="2:47" s="9" customFormat="1" ht="19.95" customHeight="1">
      <c r="B61" s="105"/>
      <c r="D61" s="106" t="s">
        <v>1998</v>
      </c>
      <c r="E61" s="107"/>
      <c r="F61" s="107"/>
      <c r="G61" s="107"/>
      <c r="H61" s="107"/>
      <c r="I61" s="107"/>
      <c r="J61" s="108">
        <f>J83</f>
        <v>0</v>
      </c>
      <c r="L61" s="105"/>
    </row>
    <row r="62" spans="2:47" s="1" customFormat="1" ht="21.75" customHeight="1">
      <c r="B62" s="34"/>
      <c r="L62" s="34"/>
    </row>
    <row r="63" spans="2:47" s="1" customFormat="1" ht="6.9" customHeight="1">
      <c r="B63" s="43"/>
      <c r="C63" s="44"/>
      <c r="D63" s="44"/>
      <c r="E63" s="44"/>
      <c r="F63" s="44"/>
      <c r="G63" s="44"/>
      <c r="H63" s="44"/>
      <c r="I63" s="44"/>
      <c r="J63" s="44"/>
      <c r="K63" s="44"/>
      <c r="L63" s="34"/>
    </row>
    <row r="67" spans="2:20" s="1" customFormat="1" ht="6.9" customHeight="1">
      <c r="B67" s="45"/>
      <c r="C67" s="46"/>
      <c r="D67" s="46"/>
      <c r="E67" s="46"/>
      <c r="F67" s="46"/>
      <c r="G67" s="46"/>
      <c r="H67" s="46"/>
      <c r="I67" s="46"/>
      <c r="J67" s="46"/>
      <c r="K67" s="46"/>
      <c r="L67" s="34"/>
    </row>
    <row r="68" spans="2:20" s="1" customFormat="1" ht="24.9" customHeight="1">
      <c r="B68" s="34"/>
      <c r="C68" s="22" t="s">
        <v>141</v>
      </c>
      <c r="L68" s="34"/>
    </row>
    <row r="69" spans="2:20" s="1" customFormat="1" ht="6.9" customHeight="1">
      <c r="B69" s="34"/>
      <c r="L69" s="34"/>
    </row>
    <row r="70" spans="2:20" s="1" customFormat="1" ht="12" customHeight="1">
      <c r="B70" s="34"/>
      <c r="C70" s="28" t="s">
        <v>16</v>
      </c>
      <c r="L70" s="34"/>
    </row>
    <row r="71" spans="2:20" s="1" customFormat="1" ht="16.5" customHeight="1">
      <c r="B71" s="34"/>
      <c r="E71" s="324" t="str">
        <f>E7</f>
        <v>Intenzifikace ČOV Přízeř / Rožmberk nad Vltavou</v>
      </c>
      <c r="F71" s="325"/>
      <c r="G71" s="325"/>
      <c r="H71" s="325"/>
      <c r="L71" s="34"/>
    </row>
    <row r="72" spans="2:20" s="1" customFormat="1" ht="12" customHeight="1">
      <c r="B72" s="34"/>
      <c r="C72" s="28" t="s">
        <v>131</v>
      </c>
      <c r="L72" s="34"/>
    </row>
    <row r="73" spans="2:20" s="1" customFormat="1" ht="16.5" customHeight="1">
      <c r="B73" s="34"/>
      <c r="E73" s="291" t="str">
        <f>E9</f>
        <v>PS-01 - Technologická část strojní</v>
      </c>
      <c r="F73" s="326"/>
      <c r="G73" s="326"/>
      <c r="H73" s="326"/>
      <c r="L73" s="34"/>
    </row>
    <row r="74" spans="2:20" s="1" customFormat="1" ht="6.9" customHeight="1">
      <c r="B74" s="34"/>
      <c r="L74" s="34"/>
    </row>
    <row r="75" spans="2:20" s="1" customFormat="1" ht="12" customHeight="1">
      <c r="B75" s="34"/>
      <c r="C75" s="28" t="s">
        <v>22</v>
      </c>
      <c r="F75" s="26" t="str">
        <f>F12</f>
        <v>Přízeř</v>
      </c>
      <c r="I75" s="28" t="s">
        <v>24</v>
      </c>
      <c r="J75" s="51" t="str">
        <f>IF(J12="","",J12)</f>
        <v>19. 5. 2025</v>
      </c>
      <c r="L75" s="34"/>
    </row>
    <row r="76" spans="2:20" s="1" customFormat="1" ht="6.9" customHeight="1">
      <c r="B76" s="34"/>
      <c r="L76" s="34"/>
    </row>
    <row r="77" spans="2:20" s="1" customFormat="1" ht="15.15" customHeight="1">
      <c r="B77" s="34"/>
      <c r="C77" s="28" t="s">
        <v>30</v>
      </c>
      <c r="F77" s="26" t="str">
        <f>E15</f>
        <v>Město Rožmberk nad Vltavou</v>
      </c>
      <c r="I77" s="28" t="s">
        <v>38</v>
      </c>
      <c r="J77" s="32" t="str">
        <f>E21</f>
        <v>VAK projekt s.r.o.</v>
      </c>
      <c r="L77" s="34"/>
    </row>
    <row r="78" spans="2:20" s="1" customFormat="1" ht="25.65" customHeight="1">
      <c r="B78" s="34"/>
      <c r="C78" s="28" t="s">
        <v>36</v>
      </c>
      <c r="F78" s="26" t="str">
        <f>IF(E18="","",E18)</f>
        <v>Vyplň údaj</v>
      </c>
      <c r="I78" s="28" t="s">
        <v>43</v>
      </c>
      <c r="J78" s="32" t="str">
        <f>E24</f>
        <v>Ing. Martina Zamlinská</v>
      </c>
      <c r="L78" s="34"/>
    </row>
    <row r="79" spans="2:20" s="1" customFormat="1" ht="10.35" customHeight="1">
      <c r="B79" s="34"/>
      <c r="L79" s="34"/>
    </row>
    <row r="80" spans="2:20" s="10" customFormat="1" ht="29.25" customHeight="1">
      <c r="B80" s="109"/>
      <c r="C80" s="110" t="s">
        <v>142</v>
      </c>
      <c r="D80" s="111" t="s">
        <v>67</v>
      </c>
      <c r="E80" s="111" t="s">
        <v>63</v>
      </c>
      <c r="F80" s="111" t="s">
        <v>64</v>
      </c>
      <c r="G80" s="111" t="s">
        <v>143</v>
      </c>
      <c r="H80" s="111" t="s">
        <v>144</v>
      </c>
      <c r="I80" s="111" t="s">
        <v>145</v>
      </c>
      <c r="J80" s="111" t="s">
        <v>135</v>
      </c>
      <c r="K80" s="112" t="s">
        <v>146</v>
      </c>
      <c r="L80" s="109"/>
      <c r="M80" s="58" t="s">
        <v>44</v>
      </c>
      <c r="N80" s="59" t="s">
        <v>52</v>
      </c>
      <c r="O80" s="59" t="s">
        <v>147</v>
      </c>
      <c r="P80" s="59" t="s">
        <v>148</v>
      </c>
      <c r="Q80" s="59" t="s">
        <v>149</v>
      </c>
      <c r="R80" s="59" t="s">
        <v>150</v>
      </c>
      <c r="S80" s="59" t="s">
        <v>151</v>
      </c>
      <c r="T80" s="60" t="s">
        <v>152</v>
      </c>
    </row>
    <row r="81" spans="2:65" s="1" customFormat="1" ht="22.8" customHeight="1">
      <c r="B81" s="34"/>
      <c r="C81" s="63" t="s">
        <v>153</v>
      </c>
      <c r="J81" s="113">
        <f>BK81</f>
        <v>0</v>
      </c>
      <c r="L81" s="34"/>
      <c r="M81" s="61"/>
      <c r="N81" s="52"/>
      <c r="O81" s="52"/>
      <c r="P81" s="114">
        <f>P82</f>
        <v>0</v>
      </c>
      <c r="Q81" s="52"/>
      <c r="R81" s="114">
        <f>R82</f>
        <v>0</v>
      </c>
      <c r="S81" s="52"/>
      <c r="T81" s="115">
        <f>T82</f>
        <v>0</v>
      </c>
      <c r="AT81" s="18" t="s">
        <v>81</v>
      </c>
      <c r="AU81" s="18" t="s">
        <v>136</v>
      </c>
      <c r="BK81" s="116">
        <f>BK82</f>
        <v>0</v>
      </c>
    </row>
    <row r="82" spans="2:65" s="11" customFormat="1" ht="25.95" customHeight="1">
      <c r="B82" s="117"/>
      <c r="D82" s="118" t="s">
        <v>81</v>
      </c>
      <c r="E82" s="119" t="s">
        <v>251</v>
      </c>
      <c r="F82" s="119" t="s">
        <v>1762</v>
      </c>
      <c r="I82" s="120"/>
      <c r="J82" s="121">
        <f>BK82</f>
        <v>0</v>
      </c>
      <c r="L82" s="117"/>
      <c r="M82" s="122"/>
      <c r="P82" s="123">
        <f>P83</f>
        <v>0</v>
      </c>
      <c r="R82" s="123">
        <f>R83</f>
        <v>0</v>
      </c>
      <c r="T82" s="124">
        <f>T83</f>
        <v>0</v>
      </c>
      <c r="AR82" s="118" t="s">
        <v>170</v>
      </c>
      <c r="AT82" s="125" t="s">
        <v>81</v>
      </c>
      <c r="AU82" s="125" t="s">
        <v>82</v>
      </c>
      <c r="AY82" s="118" t="s">
        <v>156</v>
      </c>
      <c r="BK82" s="126">
        <f>BK83</f>
        <v>0</v>
      </c>
    </row>
    <row r="83" spans="2:65" s="11" customFormat="1" ht="22.8" customHeight="1">
      <c r="B83" s="117"/>
      <c r="D83" s="118" t="s">
        <v>81</v>
      </c>
      <c r="E83" s="127" t="s">
        <v>1999</v>
      </c>
      <c r="F83" s="127" t="s">
        <v>2000</v>
      </c>
      <c r="I83" s="120"/>
      <c r="J83" s="128">
        <f>BK83</f>
        <v>0</v>
      </c>
      <c r="L83" s="117"/>
      <c r="M83" s="122"/>
      <c r="P83" s="123">
        <f>SUM(P84:P85)</f>
        <v>0</v>
      </c>
      <c r="R83" s="123">
        <f>SUM(R84:R85)</f>
        <v>0</v>
      </c>
      <c r="T83" s="124">
        <f>SUM(T84:T85)</f>
        <v>0</v>
      </c>
      <c r="AR83" s="118" t="s">
        <v>170</v>
      </c>
      <c r="AT83" s="125" t="s">
        <v>81</v>
      </c>
      <c r="AU83" s="125" t="s">
        <v>90</v>
      </c>
      <c r="AY83" s="118" t="s">
        <v>156</v>
      </c>
      <c r="BK83" s="126">
        <f>SUM(BK84:BK85)</f>
        <v>0</v>
      </c>
    </row>
    <row r="84" spans="2:65" s="1" customFormat="1" ht="16.5" customHeight="1">
      <c r="B84" s="34"/>
      <c r="C84" s="129" t="s">
        <v>90</v>
      </c>
      <c r="D84" s="129" t="s">
        <v>159</v>
      </c>
      <c r="E84" s="130" t="s">
        <v>2001</v>
      </c>
      <c r="F84" s="131" t="s">
        <v>124</v>
      </c>
      <c r="G84" s="132" t="s">
        <v>162</v>
      </c>
      <c r="H84" s="133">
        <v>1</v>
      </c>
      <c r="I84" s="134">
        <f>'Rekapitulace PS-01'!F30</f>
        <v>0</v>
      </c>
      <c r="J84" s="135">
        <f>ROUND(I84*H84,2)</f>
        <v>0</v>
      </c>
      <c r="K84" s="131" t="s">
        <v>44</v>
      </c>
      <c r="L84" s="34"/>
      <c r="M84" s="136" t="s">
        <v>44</v>
      </c>
      <c r="N84" s="137" t="s">
        <v>53</v>
      </c>
      <c r="P84" s="138">
        <f>O84*H84</f>
        <v>0</v>
      </c>
      <c r="Q84" s="138">
        <v>0</v>
      </c>
      <c r="R84" s="138">
        <f>Q84*H84</f>
        <v>0</v>
      </c>
      <c r="S84" s="138">
        <v>0</v>
      </c>
      <c r="T84" s="139">
        <f>S84*H84</f>
        <v>0</v>
      </c>
      <c r="AR84" s="140" t="s">
        <v>848</v>
      </c>
      <c r="AT84" s="140" t="s">
        <v>159</v>
      </c>
      <c r="AU84" s="140" t="s">
        <v>21</v>
      </c>
      <c r="AY84" s="18" t="s">
        <v>156</v>
      </c>
      <c r="BE84" s="141">
        <f>IF(N84="základní",J84,0)</f>
        <v>0</v>
      </c>
      <c r="BF84" s="141">
        <f>IF(N84="snížená",J84,0)</f>
        <v>0</v>
      </c>
      <c r="BG84" s="141">
        <f>IF(N84="zákl. přenesená",J84,0)</f>
        <v>0</v>
      </c>
      <c r="BH84" s="141">
        <f>IF(N84="sníž. přenesená",J84,0)</f>
        <v>0</v>
      </c>
      <c r="BI84" s="141">
        <f>IF(N84="nulová",J84,0)</f>
        <v>0</v>
      </c>
      <c r="BJ84" s="18" t="s">
        <v>90</v>
      </c>
      <c r="BK84" s="141">
        <f>ROUND(I84*H84,2)</f>
        <v>0</v>
      </c>
      <c r="BL84" s="18" t="s">
        <v>848</v>
      </c>
      <c r="BM84" s="140" t="s">
        <v>2002</v>
      </c>
    </row>
    <row r="85" spans="2:65" s="12" customFormat="1" ht="10.199999999999999">
      <c r="B85" s="146"/>
      <c r="D85" s="142" t="s">
        <v>178</v>
      </c>
      <c r="E85" s="147" t="s">
        <v>44</v>
      </c>
      <c r="F85" s="148" t="s">
        <v>90</v>
      </c>
      <c r="H85" s="149">
        <v>1</v>
      </c>
      <c r="I85" s="150"/>
      <c r="L85" s="146"/>
      <c r="M85" s="153"/>
      <c r="N85" s="154"/>
      <c r="O85" s="154"/>
      <c r="P85" s="154"/>
      <c r="Q85" s="154"/>
      <c r="R85" s="154"/>
      <c r="S85" s="154"/>
      <c r="T85" s="155"/>
      <c r="AT85" s="147" t="s">
        <v>178</v>
      </c>
      <c r="AU85" s="147" t="s">
        <v>21</v>
      </c>
      <c r="AV85" s="12" t="s">
        <v>21</v>
      </c>
      <c r="AW85" s="12" t="s">
        <v>42</v>
      </c>
      <c r="AX85" s="12" t="s">
        <v>90</v>
      </c>
      <c r="AY85" s="147" t="s">
        <v>156</v>
      </c>
    </row>
    <row r="86" spans="2:65" s="1" customFormat="1" ht="6.9" customHeight="1">
      <c r="B86" s="43"/>
      <c r="C86" s="44"/>
      <c r="D86" s="44"/>
      <c r="E86" s="44"/>
      <c r="F86" s="44"/>
      <c r="G86" s="44"/>
      <c r="H86" s="44"/>
      <c r="I86" s="44"/>
      <c r="J86" s="44"/>
      <c r="K86" s="44"/>
      <c r="L86" s="34"/>
    </row>
  </sheetData>
  <sheetProtection algorithmName="SHA-512" hashValue="/Oz81yCCBAbU/jtqMNXhs5vG13qz25s0Xo4bG0OFvogWVphZSycgCH+2vdtNnF4Qm5OXrwBiodMGjJhGO1m78g==" saltValue="3oxbwOSqe+Im07P2X39tKtdCsHSsmRuY9FKcs0sF6neudtTx/W2IRyXnvAO5BS6pFdrXJVXr6qNQPz7Sv3JlUg==" spinCount="100000" sheet="1" objects="1" scenarios="1" formatColumns="0" formatRows="0" autoFilter="0"/>
  <autoFilter ref="C80:K85" xr:uid="{00000000-0009-0000-0000-00000A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5460-024D-4C3A-80DE-D283A6ED86A4}">
  <dimension ref="A1:F30"/>
  <sheetViews>
    <sheetView view="pageBreakPreview" zoomScale="60" zoomScaleNormal="100" workbookViewId="0">
      <selection activeCell="M17" sqref="M17"/>
    </sheetView>
  </sheetViews>
  <sheetFormatPr defaultColWidth="11.7109375" defaultRowHeight="13.2"/>
  <cols>
    <col min="1" max="1" width="5.5703125" style="411" customWidth="1"/>
    <col min="2" max="2" width="7.85546875" style="411" customWidth="1"/>
    <col min="3" max="3" width="52.28515625" style="411" customWidth="1"/>
    <col min="4" max="4" width="11.42578125" style="411" customWidth="1"/>
    <col min="5" max="5" width="14.140625" style="411" customWidth="1"/>
    <col min="6" max="6" width="23.7109375" style="411" bestFit="1" customWidth="1"/>
    <col min="7" max="16384" width="11.7109375" style="411"/>
  </cols>
  <sheetData>
    <row r="1" spans="1:6" ht="17.399999999999999">
      <c r="A1" s="455" t="s">
        <v>2393</v>
      </c>
      <c r="B1" s="454"/>
      <c r="C1" s="454"/>
      <c r="D1" s="454"/>
      <c r="E1" s="454"/>
      <c r="F1" s="453"/>
    </row>
    <row r="2" spans="1:6">
      <c r="A2" s="451" t="s">
        <v>2392</v>
      </c>
      <c r="B2" s="450"/>
      <c r="C2" s="450" t="s">
        <v>17</v>
      </c>
      <c r="D2" s="442"/>
      <c r="E2" s="442"/>
      <c r="F2" s="452"/>
    </row>
    <row r="3" spans="1:6">
      <c r="A3" s="451" t="s">
        <v>2391</v>
      </c>
      <c r="B3" s="450"/>
      <c r="C3" s="450" t="s">
        <v>2366</v>
      </c>
      <c r="D3" s="442"/>
      <c r="E3" s="442"/>
      <c r="F3" s="449" t="s">
        <v>2390</v>
      </c>
    </row>
    <row r="4" spans="1:6">
      <c r="A4" s="451" t="s">
        <v>2389</v>
      </c>
      <c r="B4" s="450"/>
      <c r="C4" s="450" t="s">
        <v>124</v>
      </c>
      <c r="D4" s="442"/>
      <c r="E4" s="442"/>
      <c r="F4" s="449" t="s">
        <v>2388</v>
      </c>
    </row>
    <row r="5" spans="1:6">
      <c r="A5" s="443" t="s">
        <v>2387</v>
      </c>
      <c r="B5" s="442"/>
      <c r="C5" s="448" t="s">
        <v>2386</v>
      </c>
      <c r="D5" s="447"/>
      <c r="E5" s="447"/>
      <c r="F5" s="446"/>
    </row>
    <row r="6" spans="1:6">
      <c r="A6" s="443" t="s">
        <v>2385</v>
      </c>
      <c r="B6" s="442"/>
      <c r="C6" s="442" t="s">
        <v>40</v>
      </c>
      <c r="D6" s="442"/>
      <c r="E6" s="445"/>
      <c r="F6" s="444">
        <f ca="1" xml:space="preserve"> TODAY()</f>
        <v>45869</v>
      </c>
    </row>
    <row r="7" spans="1:6" ht="13.8" thickBot="1">
      <c r="A7" s="443"/>
      <c r="B7" s="442"/>
      <c r="C7" s="441"/>
      <c r="D7" s="441"/>
      <c r="E7" s="441"/>
      <c r="F7" s="440"/>
    </row>
    <row r="8" spans="1:6" ht="21" thickBot="1">
      <c r="A8" s="439" t="s">
        <v>2384</v>
      </c>
      <c r="B8" s="438" t="s">
        <v>2046</v>
      </c>
      <c r="C8" s="437" t="s">
        <v>64</v>
      </c>
      <c r="D8" s="436"/>
      <c r="E8" s="435"/>
      <c r="F8" s="434" t="s">
        <v>2148</v>
      </c>
    </row>
    <row r="9" spans="1:6">
      <c r="A9" s="433" t="s">
        <v>2383</v>
      </c>
      <c r="B9" s="432"/>
      <c r="C9" s="421" t="s">
        <v>98</v>
      </c>
      <c r="D9" s="426"/>
      <c r="E9" s="431"/>
      <c r="F9" s="429">
        <f>SUM('PS-01'!F10:F11)</f>
        <v>0</v>
      </c>
    </row>
    <row r="10" spans="1:6">
      <c r="A10" s="430" t="s">
        <v>2382</v>
      </c>
      <c r="B10" s="422"/>
      <c r="C10" s="421" t="s">
        <v>2381</v>
      </c>
      <c r="D10" s="426"/>
      <c r="E10" s="419"/>
      <c r="F10" s="429">
        <f>SUM('PS-01'!F15:F60)</f>
        <v>0</v>
      </c>
    </row>
    <row r="11" spans="1:6">
      <c r="A11" s="430" t="s">
        <v>2380</v>
      </c>
      <c r="B11" s="422"/>
      <c r="C11" s="421" t="s">
        <v>2379</v>
      </c>
      <c r="D11" s="420"/>
      <c r="E11" s="419"/>
      <c r="F11" s="429">
        <f>SUM('PS-01'!F64:F84)</f>
        <v>0</v>
      </c>
    </row>
    <row r="12" spans="1:6">
      <c r="A12" s="430" t="s">
        <v>2378</v>
      </c>
      <c r="B12" s="422"/>
      <c r="C12" s="421" t="s">
        <v>2377</v>
      </c>
      <c r="D12" s="426"/>
      <c r="E12" s="419"/>
      <c r="F12" s="429">
        <f>SUM('PS-01'!F88:F93)</f>
        <v>0</v>
      </c>
    </row>
    <row r="13" spans="1:6">
      <c r="A13" s="430" t="s">
        <v>2376</v>
      </c>
      <c r="B13" s="422"/>
      <c r="C13" s="421" t="s">
        <v>2375</v>
      </c>
      <c r="D13" s="420"/>
      <c r="E13" s="419"/>
      <c r="F13" s="429">
        <f>SUM('PS-01'!F97:F103)</f>
        <v>0</v>
      </c>
    </row>
    <row r="14" spans="1:6">
      <c r="A14" s="430"/>
      <c r="B14" s="422"/>
      <c r="C14" s="421"/>
      <c r="D14" s="420"/>
      <c r="E14" s="419"/>
      <c r="F14" s="429"/>
    </row>
    <row r="15" spans="1:6">
      <c r="A15" s="430"/>
      <c r="B15" s="422"/>
      <c r="C15" s="421"/>
      <c r="D15" s="420"/>
      <c r="E15" s="419"/>
      <c r="F15" s="429"/>
    </row>
    <row r="16" spans="1:6">
      <c r="A16" s="430"/>
      <c r="B16" s="422"/>
      <c r="C16" s="421"/>
      <c r="D16" s="426"/>
      <c r="E16" s="419"/>
      <c r="F16" s="429"/>
    </row>
    <row r="17" spans="1:6">
      <c r="A17" s="430"/>
      <c r="B17" s="422"/>
      <c r="C17" s="427"/>
      <c r="D17" s="426"/>
      <c r="E17" s="419"/>
      <c r="F17" s="428"/>
    </row>
    <row r="18" spans="1:6">
      <c r="A18" s="430"/>
      <c r="B18" s="422"/>
      <c r="C18" s="427"/>
      <c r="D18" s="426"/>
      <c r="E18" s="419"/>
      <c r="F18" s="424"/>
    </row>
    <row r="19" spans="1:6">
      <c r="A19" s="430"/>
      <c r="B19" s="422"/>
      <c r="C19" s="421"/>
      <c r="D19" s="420"/>
      <c r="E19" s="419"/>
      <c r="F19" s="424"/>
    </row>
    <row r="20" spans="1:6">
      <c r="A20" s="425"/>
      <c r="B20" s="422"/>
      <c r="C20" s="421"/>
      <c r="D20" s="420"/>
      <c r="E20" s="419"/>
      <c r="F20" s="429"/>
    </row>
    <row r="21" spans="1:6">
      <c r="A21" s="425"/>
      <c r="B21" s="422"/>
      <c r="C21" s="427"/>
      <c r="D21" s="426"/>
      <c r="E21" s="419"/>
      <c r="F21" s="428"/>
    </row>
    <row r="22" spans="1:6">
      <c r="A22" s="425"/>
      <c r="B22" s="422"/>
      <c r="C22" s="427"/>
      <c r="D22" s="426"/>
      <c r="E22" s="419"/>
      <c r="F22" s="424"/>
    </row>
    <row r="23" spans="1:6">
      <c r="A23" s="425"/>
      <c r="B23" s="422"/>
      <c r="C23" s="421"/>
      <c r="D23" s="420"/>
      <c r="E23" s="419"/>
      <c r="F23" s="424"/>
    </row>
    <row r="24" spans="1:6">
      <c r="A24" s="425"/>
      <c r="B24" s="422"/>
      <c r="C24" s="421"/>
      <c r="D24" s="420"/>
      <c r="E24" s="419"/>
      <c r="F24" s="424"/>
    </row>
    <row r="25" spans="1:6">
      <c r="A25" s="425"/>
      <c r="B25" s="422"/>
      <c r="C25" s="421"/>
      <c r="D25" s="420"/>
      <c r="E25" s="419"/>
      <c r="F25" s="424"/>
    </row>
    <row r="26" spans="1:6">
      <c r="A26" s="423"/>
      <c r="B26" s="422"/>
      <c r="C26" s="421"/>
      <c r="D26" s="420"/>
      <c r="E26" s="419"/>
      <c r="F26" s="424"/>
    </row>
    <row r="27" spans="1:6">
      <c r="A27" s="423"/>
      <c r="B27" s="422"/>
      <c r="C27" s="421"/>
      <c r="D27" s="420"/>
      <c r="E27" s="419"/>
      <c r="F27" s="424"/>
    </row>
    <row r="28" spans="1:6">
      <c r="A28" s="423"/>
      <c r="B28" s="422"/>
      <c r="C28" s="421"/>
      <c r="D28" s="420"/>
      <c r="E28" s="419"/>
      <c r="F28" s="424"/>
    </row>
    <row r="29" spans="1:6" ht="13.8" thickBot="1">
      <c r="A29" s="423"/>
      <c r="B29" s="422"/>
      <c r="C29" s="421"/>
      <c r="D29" s="420"/>
      <c r="E29" s="419"/>
      <c r="F29" s="418"/>
    </row>
    <row r="30" spans="1:6" ht="16.2" thickBot="1">
      <c r="A30" s="417" t="s">
        <v>2374</v>
      </c>
      <c r="B30" s="416"/>
      <c r="C30" s="415"/>
      <c r="D30" s="414"/>
      <c r="E30" s="413"/>
      <c r="F30" s="412">
        <f>SUM(F9:F29)</f>
        <v>0</v>
      </c>
    </row>
  </sheetData>
  <mergeCells count="24">
    <mergeCell ref="C14:D14"/>
    <mergeCell ref="C15:D15"/>
    <mergeCell ref="C12:D12"/>
    <mergeCell ref="C13:D13"/>
    <mergeCell ref="C24:D24"/>
    <mergeCell ref="C25:D25"/>
    <mergeCell ref="C23:D23"/>
    <mergeCell ref="C21:D21"/>
    <mergeCell ref="C5:F5"/>
    <mergeCell ref="C8:D8"/>
    <mergeCell ref="C17:D17"/>
    <mergeCell ref="C9:D9"/>
    <mergeCell ref="C10:D10"/>
    <mergeCell ref="C11:D11"/>
    <mergeCell ref="A30:C30"/>
    <mergeCell ref="C16:D16"/>
    <mergeCell ref="C18:D18"/>
    <mergeCell ref="C29:D29"/>
    <mergeCell ref="C27:D27"/>
    <mergeCell ref="C22:D22"/>
    <mergeCell ref="C28:D28"/>
    <mergeCell ref="C26:D26"/>
    <mergeCell ref="C20:D20"/>
    <mergeCell ref="C19:D19"/>
  </mergeCells>
  <pageMargins left="0.78740157499999996" right="0.78740157499999996" top="0.984251969" bottom="0.984251969" header="0.4921259845" footer="0.4921259845"/>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131C-977C-4CDC-9B88-172E962E46F7}">
  <dimension ref="A1:K5240"/>
  <sheetViews>
    <sheetView showZeros="0" view="pageBreakPreview" zoomScaleNormal="100" zoomScaleSheetLayoutView="100" workbookViewId="0">
      <pane ySplit="2" topLeftCell="A16" activePane="bottomLeft" state="frozen"/>
      <selection pane="bottomLeft" activeCell="E17" sqref="E17"/>
    </sheetView>
  </sheetViews>
  <sheetFormatPr defaultColWidth="11.5703125" defaultRowHeight="13.2"/>
  <cols>
    <col min="1" max="1" width="7.28515625" style="340" customWidth="1"/>
    <col min="2" max="2" width="81.7109375" style="339" customWidth="1"/>
    <col min="3" max="3" width="8.28515625" style="338" customWidth="1"/>
    <col min="4" max="4" width="10.140625" style="338" customWidth="1"/>
    <col min="5" max="5" width="14" style="337" customWidth="1"/>
    <col min="6" max="6" width="16.5703125" style="337" customWidth="1"/>
    <col min="7" max="7" width="16.5703125" style="336" customWidth="1"/>
    <col min="8" max="8" width="22.7109375" style="336" customWidth="1"/>
    <col min="9" max="16384" width="11.5703125" style="336"/>
  </cols>
  <sheetData>
    <row r="1" spans="1:9">
      <c r="A1" s="410" t="s">
        <v>2373</v>
      </c>
      <c r="B1" s="408" t="s">
        <v>2372</v>
      </c>
      <c r="C1" s="408" t="s">
        <v>143</v>
      </c>
      <c r="D1" s="408" t="s">
        <v>144</v>
      </c>
      <c r="E1" s="409" t="s">
        <v>2371</v>
      </c>
      <c r="F1" s="409" t="s">
        <v>2370</v>
      </c>
      <c r="G1" s="408" t="s">
        <v>2369</v>
      </c>
      <c r="H1" s="408" t="s">
        <v>67</v>
      </c>
    </row>
    <row r="2" spans="1:9">
      <c r="A2" s="410"/>
      <c r="B2" s="408"/>
      <c r="C2" s="408"/>
      <c r="D2" s="408"/>
      <c r="E2" s="409" t="s">
        <v>2368</v>
      </c>
      <c r="F2" s="409" t="s">
        <v>2367</v>
      </c>
      <c r="G2" s="408"/>
      <c r="H2" s="408"/>
    </row>
    <row r="3" spans="1:9">
      <c r="A3" s="379"/>
      <c r="B3" s="378"/>
      <c r="C3" s="406"/>
      <c r="D3" s="406"/>
      <c r="E3" s="407"/>
      <c r="F3" s="407"/>
      <c r="G3" s="406"/>
      <c r="H3" s="406"/>
    </row>
    <row r="4" spans="1:9" ht="12.75" customHeight="1">
      <c r="A4" s="405" t="s">
        <v>2366</v>
      </c>
      <c r="B4" s="405"/>
      <c r="C4" s="399"/>
      <c r="D4" s="399"/>
      <c r="E4" s="401"/>
      <c r="F4" s="401"/>
      <c r="G4" s="399"/>
      <c r="H4" s="399"/>
    </row>
    <row r="5" spans="1:9" ht="12.75" customHeight="1">
      <c r="A5" s="356"/>
      <c r="B5" s="356"/>
      <c r="C5" s="399"/>
      <c r="D5" s="399"/>
      <c r="E5" s="401"/>
      <c r="F5" s="401"/>
      <c r="G5" s="399"/>
      <c r="H5" s="399"/>
    </row>
    <row r="6" spans="1:9" ht="12.75" customHeight="1">
      <c r="A6" s="356"/>
      <c r="B6" s="404" t="s">
        <v>2365</v>
      </c>
      <c r="C6" s="399"/>
      <c r="D6" s="399"/>
      <c r="E6" s="401"/>
      <c r="F6" s="401"/>
      <c r="G6" s="399"/>
      <c r="H6" s="399"/>
      <c r="I6" s="339"/>
    </row>
    <row r="7" spans="1:9">
      <c r="A7" s="400"/>
      <c r="B7" s="400"/>
      <c r="C7" s="399"/>
      <c r="D7" s="399"/>
      <c r="E7" s="366"/>
      <c r="F7" s="366"/>
      <c r="G7" s="399"/>
      <c r="H7" s="399"/>
    </row>
    <row r="8" spans="1:9" ht="12.75" customHeight="1">
      <c r="A8" s="381" t="s">
        <v>2364</v>
      </c>
      <c r="B8" s="380"/>
      <c r="C8" s="376"/>
      <c r="D8" s="376"/>
      <c r="E8" s="401">
        <f>F8*C8</f>
        <v>0</v>
      </c>
      <c r="F8" s="401"/>
      <c r="G8" s="376"/>
      <c r="H8" s="376"/>
    </row>
    <row r="9" spans="1:9" ht="12.75" customHeight="1">
      <c r="A9" s="403"/>
      <c r="B9" s="402"/>
      <c r="C9" s="376"/>
      <c r="D9" s="376"/>
      <c r="E9" s="401"/>
      <c r="F9" s="401"/>
      <c r="G9" s="376"/>
      <c r="H9" s="376"/>
    </row>
    <row r="10" spans="1:9" ht="111" customHeight="1">
      <c r="A10" s="373" t="s">
        <v>2363</v>
      </c>
      <c r="B10" s="374" t="s">
        <v>2362</v>
      </c>
      <c r="C10" s="369" t="s">
        <v>214</v>
      </c>
      <c r="D10" s="369">
        <v>1</v>
      </c>
      <c r="E10" s="371"/>
      <c r="F10" s="370">
        <f>E10*D10</f>
        <v>0</v>
      </c>
      <c r="G10" s="384"/>
      <c r="H10" s="384"/>
    </row>
    <row r="11" spans="1:9" ht="22.8">
      <c r="A11" s="373" t="s">
        <v>2361</v>
      </c>
      <c r="B11" s="374" t="s">
        <v>2360</v>
      </c>
      <c r="C11" s="369" t="s">
        <v>2228</v>
      </c>
      <c r="D11" s="369">
        <v>1</v>
      </c>
      <c r="E11" s="371"/>
      <c r="F11" s="370">
        <f>E11*D11</f>
        <v>0</v>
      </c>
      <c r="G11" s="369"/>
      <c r="H11" s="369"/>
    </row>
    <row r="12" spans="1:9">
      <c r="A12" s="400"/>
      <c r="B12" s="400"/>
      <c r="C12" s="399"/>
      <c r="D12" s="399"/>
      <c r="E12" s="377"/>
      <c r="F12" s="377"/>
      <c r="G12" s="399"/>
      <c r="H12" s="399"/>
    </row>
    <row r="13" spans="1:9" ht="12.75" customHeight="1">
      <c r="A13" s="381" t="s">
        <v>2359</v>
      </c>
      <c r="B13" s="381"/>
      <c r="C13" s="376"/>
      <c r="D13" s="376"/>
      <c r="E13" s="377"/>
      <c r="F13" s="377"/>
      <c r="G13" s="376"/>
      <c r="H13" s="376"/>
    </row>
    <row r="14" spans="1:9">
      <c r="A14" s="393"/>
      <c r="B14" s="392"/>
      <c r="C14" s="390"/>
      <c r="D14" s="390"/>
      <c r="E14" s="391"/>
      <c r="F14" s="391"/>
      <c r="G14" s="390"/>
      <c r="H14" s="390"/>
    </row>
    <row r="15" spans="1:9" ht="229.2">
      <c r="A15" s="373" t="s">
        <v>2358</v>
      </c>
      <c r="B15" s="374" t="s">
        <v>2357</v>
      </c>
      <c r="C15" s="369" t="s">
        <v>214</v>
      </c>
      <c r="D15" s="369">
        <v>1</v>
      </c>
      <c r="E15" s="371"/>
      <c r="F15" s="370">
        <f>E15*D15</f>
        <v>0</v>
      </c>
      <c r="G15" s="384"/>
      <c r="H15" s="384"/>
    </row>
    <row r="16" spans="1:9" ht="252.6">
      <c r="A16" s="373" t="s">
        <v>2356</v>
      </c>
      <c r="B16" s="389" t="s">
        <v>2355</v>
      </c>
      <c r="C16" s="369" t="s">
        <v>214</v>
      </c>
      <c r="D16" s="369">
        <v>2</v>
      </c>
      <c r="E16" s="371"/>
      <c r="F16" s="370">
        <f>E16*D16</f>
        <v>0</v>
      </c>
      <c r="G16" s="384"/>
      <c r="H16" s="384"/>
    </row>
    <row r="17" spans="1:9" ht="22.8">
      <c r="A17" s="373" t="s">
        <v>2354</v>
      </c>
      <c r="B17" s="374" t="s">
        <v>2353</v>
      </c>
      <c r="C17" s="369" t="s">
        <v>2228</v>
      </c>
      <c r="D17" s="369">
        <v>2</v>
      </c>
      <c r="E17" s="371"/>
      <c r="F17" s="370">
        <f>E17*D17</f>
        <v>0</v>
      </c>
      <c r="G17" s="369"/>
      <c r="H17" s="369"/>
    </row>
    <row r="18" spans="1:9" ht="68.400000000000006">
      <c r="A18" s="373" t="s">
        <v>2352</v>
      </c>
      <c r="B18" s="374" t="s">
        <v>2351</v>
      </c>
      <c r="C18" s="369" t="s">
        <v>2228</v>
      </c>
      <c r="D18" s="369">
        <v>2</v>
      </c>
      <c r="E18" s="371"/>
      <c r="F18" s="370">
        <f>E18*D18</f>
        <v>0</v>
      </c>
      <c r="G18" s="384"/>
      <c r="H18" s="384"/>
    </row>
    <row r="19" spans="1:9" ht="22.8">
      <c r="A19" s="373" t="s">
        <v>2350</v>
      </c>
      <c r="B19" s="374" t="s">
        <v>2349</v>
      </c>
      <c r="C19" s="369" t="s">
        <v>277</v>
      </c>
      <c r="D19" s="369">
        <v>15</v>
      </c>
      <c r="E19" s="371"/>
      <c r="F19" s="370">
        <f>E19*D19</f>
        <v>0</v>
      </c>
      <c r="G19" s="369"/>
      <c r="H19" s="369"/>
    </row>
    <row r="20" spans="1:9" ht="22.8">
      <c r="A20" s="373" t="s">
        <v>2348</v>
      </c>
      <c r="B20" s="374" t="s">
        <v>2347</v>
      </c>
      <c r="C20" s="388" t="s">
        <v>2228</v>
      </c>
      <c r="D20" s="388">
        <v>6</v>
      </c>
      <c r="E20" s="371"/>
      <c r="F20" s="370">
        <f>E20*D20</f>
        <v>0</v>
      </c>
      <c r="G20" s="369"/>
      <c r="H20" s="369"/>
    </row>
    <row r="21" spans="1:9" ht="22.8">
      <c r="A21" s="373" t="s">
        <v>2346</v>
      </c>
      <c r="B21" s="374" t="s">
        <v>2345</v>
      </c>
      <c r="C21" s="369" t="s">
        <v>2228</v>
      </c>
      <c r="D21" s="369">
        <v>8</v>
      </c>
      <c r="E21" s="371"/>
      <c r="F21" s="370">
        <f>E21*D21</f>
        <v>0</v>
      </c>
      <c r="G21" s="369"/>
      <c r="H21" s="369"/>
    </row>
    <row r="22" spans="1:9" ht="34.200000000000003">
      <c r="A22" s="373" t="s">
        <v>2344</v>
      </c>
      <c r="B22" s="385" t="s">
        <v>2343</v>
      </c>
      <c r="C22" s="388" t="s">
        <v>2228</v>
      </c>
      <c r="D22" s="388">
        <v>6</v>
      </c>
      <c r="E22" s="371"/>
      <c r="F22" s="370">
        <f>E22*D22</f>
        <v>0</v>
      </c>
      <c r="G22" s="369"/>
      <c r="H22" s="369"/>
    </row>
    <row r="23" spans="1:9" ht="22.8">
      <c r="A23" s="373" t="s">
        <v>2342</v>
      </c>
      <c r="B23" s="374" t="s">
        <v>2341</v>
      </c>
      <c r="C23" s="369" t="s">
        <v>2228</v>
      </c>
      <c r="D23" s="369">
        <v>2</v>
      </c>
      <c r="E23" s="371"/>
      <c r="F23" s="370">
        <f>E23*D23</f>
        <v>0</v>
      </c>
      <c r="G23" s="369"/>
      <c r="H23" s="369"/>
    </row>
    <row r="24" spans="1:9" ht="22.8">
      <c r="A24" s="373" t="s">
        <v>2340</v>
      </c>
      <c r="B24" s="374" t="s">
        <v>2339</v>
      </c>
      <c r="C24" s="369" t="s">
        <v>2228</v>
      </c>
      <c r="D24" s="369">
        <v>2</v>
      </c>
      <c r="E24" s="371"/>
      <c r="F24" s="370">
        <f>E24*D24</f>
        <v>0</v>
      </c>
      <c r="G24" s="369"/>
      <c r="H24" s="369"/>
    </row>
    <row r="25" spans="1:9" ht="22.8">
      <c r="A25" s="373" t="s">
        <v>2338</v>
      </c>
      <c r="B25" s="374" t="s">
        <v>2337</v>
      </c>
      <c r="C25" s="369" t="s">
        <v>2228</v>
      </c>
      <c r="D25" s="369">
        <v>2</v>
      </c>
      <c r="E25" s="371"/>
      <c r="F25" s="370">
        <f>E25*D25</f>
        <v>0</v>
      </c>
      <c r="G25" s="369"/>
      <c r="H25" s="369"/>
    </row>
    <row r="26" spans="1:9" s="398" customFormat="1" ht="34.200000000000003">
      <c r="A26" s="373" t="s">
        <v>2336</v>
      </c>
      <c r="B26" s="385" t="s">
        <v>2335</v>
      </c>
      <c r="C26" s="369" t="s">
        <v>214</v>
      </c>
      <c r="D26" s="369">
        <v>5</v>
      </c>
      <c r="E26" s="371"/>
      <c r="F26" s="370">
        <f>E26*D26</f>
        <v>0</v>
      </c>
      <c r="G26" s="369"/>
      <c r="H26" s="369"/>
    </row>
    <row r="27" spans="1:9" ht="22.8">
      <c r="A27" s="373" t="s">
        <v>2334</v>
      </c>
      <c r="B27" s="374" t="s">
        <v>2243</v>
      </c>
      <c r="C27" s="369" t="s">
        <v>2228</v>
      </c>
      <c r="D27" s="369">
        <v>4</v>
      </c>
      <c r="E27" s="371"/>
      <c r="F27" s="370">
        <f>E27*D27</f>
        <v>0</v>
      </c>
      <c r="G27" s="369"/>
      <c r="H27" s="369"/>
    </row>
    <row r="28" spans="1:9" ht="22.8">
      <c r="A28" s="373" t="s">
        <v>2333</v>
      </c>
      <c r="B28" s="374" t="s">
        <v>2332</v>
      </c>
      <c r="C28" s="369" t="s">
        <v>277</v>
      </c>
      <c r="D28" s="369">
        <v>5</v>
      </c>
      <c r="E28" s="371"/>
      <c r="F28" s="370">
        <f>E28*D28</f>
        <v>0</v>
      </c>
      <c r="G28" s="369"/>
      <c r="H28" s="369"/>
    </row>
    <row r="29" spans="1:9" ht="22.8">
      <c r="A29" s="373" t="s">
        <v>2331</v>
      </c>
      <c r="B29" s="374" t="s">
        <v>2330</v>
      </c>
      <c r="C29" s="369" t="s">
        <v>2228</v>
      </c>
      <c r="D29" s="369">
        <v>1</v>
      </c>
      <c r="E29" s="371"/>
      <c r="F29" s="370">
        <f>E29*D29</f>
        <v>0</v>
      </c>
      <c r="G29" s="369"/>
      <c r="H29" s="369"/>
    </row>
    <row r="30" spans="1:9" ht="22.8">
      <c r="A30" s="373" t="s">
        <v>2329</v>
      </c>
      <c r="B30" s="374" t="s">
        <v>2328</v>
      </c>
      <c r="C30" s="369" t="s">
        <v>2228</v>
      </c>
      <c r="D30" s="369">
        <v>1</v>
      </c>
      <c r="E30" s="371"/>
      <c r="F30" s="370">
        <f>E30*D30</f>
        <v>0</v>
      </c>
      <c r="G30" s="369"/>
      <c r="H30" s="369"/>
    </row>
    <row r="31" spans="1:9" ht="124.5" customHeight="1">
      <c r="A31" s="373" t="s">
        <v>2327</v>
      </c>
      <c r="B31" s="382" t="s">
        <v>2326</v>
      </c>
      <c r="C31" s="369" t="s">
        <v>2228</v>
      </c>
      <c r="D31" s="369">
        <v>1</v>
      </c>
      <c r="E31" s="371"/>
      <c r="F31" s="370">
        <f>E31*D31</f>
        <v>0</v>
      </c>
      <c r="G31" s="369"/>
      <c r="H31" s="369"/>
      <c r="I31" s="376"/>
    </row>
    <row r="32" spans="1:9" ht="22.8">
      <c r="A32" s="373" t="s">
        <v>2325</v>
      </c>
      <c r="B32" s="374" t="s">
        <v>2324</v>
      </c>
      <c r="C32" s="369" t="s">
        <v>2228</v>
      </c>
      <c r="D32" s="369">
        <v>4</v>
      </c>
      <c r="E32" s="371"/>
      <c r="F32" s="370">
        <f>E32*D32</f>
        <v>0</v>
      </c>
      <c r="G32" s="369"/>
      <c r="H32" s="369"/>
    </row>
    <row r="33" spans="1:9">
      <c r="A33" s="373" t="s">
        <v>2323</v>
      </c>
      <c r="B33" s="378" t="s">
        <v>2322</v>
      </c>
      <c r="C33" s="369" t="s">
        <v>2228</v>
      </c>
      <c r="D33" s="369">
        <v>2</v>
      </c>
      <c r="E33" s="371"/>
      <c r="F33" s="370">
        <f>E33*D33</f>
        <v>0</v>
      </c>
      <c r="G33" s="369"/>
      <c r="H33" s="369"/>
    </row>
    <row r="34" spans="1:9" ht="22.8">
      <c r="A34" s="373" t="s">
        <v>2321</v>
      </c>
      <c r="B34" s="374" t="s">
        <v>2320</v>
      </c>
      <c r="C34" s="369" t="s">
        <v>2228</v>
      </c>
      <c r="D34" s="369">
        <v>1</v>
      </c>
      <c r="E34" s="371"/>
      <c r="F34" s="370">
        <f>E34*D34</f>
        <v>0</v>
      </c>
      <c r="G34" s="369"/>
      <c r="H34" s="369"/>
    </row>
    <row r="35" spans="1:9" ht="34.200000000000003">
      <c r="A35" s="373" t="s">
        <v>2319</v>
      </c>
      <c r="B35" s="385" t="s">
        <v>2318</v>
      </c>
      <c r="C35" s="369" t="s">
        <v>214</v>
      </c>
      <c r="D35" s="369">
        <v>5</v>
      </c>
      <c r="E35" s="371"/>
      <c r="F35" s="370">
        <f>E35*D35</f>
        <v>0</v>
      </c>
      <c r="G35" s="369"/>
      <c r="H35" s="369"/>
    </row>
    <row r="36" spans="1:9" ht="79.8">
      <c r="A36" s="373" t="s">
        <v>2317</v>
      </c>
      <c r="B36" s="389" t="s">
        <v>2316</v>
      </c>
      <c r="C36" s="369" t="s">
        <v>214</v>
      </c>
      <c r="D36" s="369">
        <v>1</v>
      </c>
      <c r="E36" s="371"/>
      <c r="F36" s="370">
        <f>E36*D36</f>
        <v>0</v>
      </c>
      <c r="G36" s="369"/>
      <c r="H36" s="369"/>
    </row>
    <row r="37" spans="1:9" ht="22.8">
      <c r="A37" s="373" t="s">
        <v>2315</v>
      </c>
      <c r="B37" s="374" t="s">
        <v>2314</v>
      </c>
      <c r="C37" s="369" t="s">
        <v>2228</v>
      </c>
      <c r="D37" s="369">
        <v>2</v>
      </c>
      <c r="E37" s="371"/>
      <c r="F37" s="370">
        <f>E37*D37</f>
        <v>0</v>
      </c>
      <c r="G37" s="369"/>
      <c r="H37" s="369"/>
    </row>
    <row r="38" spans="1:9" ht="22.8">
      <c r="A38" s="373" t="s">
        <v>2313</v>
      </c>
      <c r="B38" s="374" t="s">
        <v>2312</v>
      </c>
      <c r="C38" s="369" t="s">
        <v>2228</v>
      </c>
      <c r="D38" s="369">
        <v>1</v>
      </c>
      <c r="E38" s="371"/>
      <c r="F38" s="370">
        <f>E38*D38</f>
        <v>0</v>
      </c>
      <c r="G38" s="369"/>
      <c r="H38" s="369"/>
    </row>
    <row r="39" spans="1:9" ht="163.19999999999999">
      <c r="A39" s="373" t="s">
        <v>2311</v>
      </c>
      <c r="B39" s="374" t="s">
        <v>2310</v>
      </c>
      <c r="C39" s="394" t="s">
        <v>214</v>
      </c>
      <c r="D39" s="369">
        <v>1</v>
      </c>
      <c r="E39" s="371"/>
      <c r="F39" s="370">
        <f>E39*D39</f>
        <v>0</v>
      </c>
      <c r="G39" s="384"/>
      <c r="H39" s="384"/>
    </row>
    <row r="40" spans="1:9" ht="68.400000000000006">
      <c r="A40" s="373" t="s">
        <v>2309</v>
      </c>
      <c r="B40" s="374" t="s">
        <v>2308</v>
      </c>
      <c r="C40" s="394" t="s">
        <v>214</v>
      </c>
      <c r="D40" s="394">
        <v>1</v>
      </c>
      <c r="E40" s="371"/>
      <c r="F40" s="370">
        <f>E40*D40</f>
        <v>0</v>
      </c>
      <c r="G40" s="369"/>
      <c r="H40" s="369"/>
    </row>
    <row r="41" spans="1:9" ht="45.6">
      <c r="A41" s="373" t="s">
        <v>2307</v>
      </c>
      <c r="B41" s="374" t="s">
        <v>2306</v>
      </c>
      <c r="C41" s="394" t="s">
        <v>214</v>
      </c>
      <c r="D41" s="394">
        <v>1</v>
      </c>
      <c r="E41" s="371"/>
      <c r="F41" s="370">
        <f>E41*D41</f>
        <v>0</v>
      </c>
      <c r="G41" s="369"/>
      <c r="H41" s="369"/>
    </row>
    <row r="42" spans="1:9" ht="91.2">
      <c r="A42" s="373" t="s">
        <v>2305</v>
      </c>
      <c r="B42" s="374" t="s">
        <v>2304</v>
      </c>
      <c r="C42" s="394" t="s">
        <v>214</v>
      </c>
      <c r="D42" s="394">
        <v>1</v>
      </c>
      <c r="E42" s="371"/>
      <c r="F42" s="370">
        <f>E42*D42</f>
        <v>0</v>
      </c>
      <c r="G42" s="396"/>
      <c r="H42" s="397"/>
      <c r="I42" s="397"/>
    </row>
    <row r="43" spans="1:9" ht="22.8">
      <c r="A43" s="373" t="s">
        <v>2303</v>
      </c>
      <c r="B43" s="374" t="s">
        <v>2302</v>
      </c>
      <c r="C43" s="369" t="s">
        <v>2228</v>
      </c>
      <c r="D43" s="369">
        <v>2</v>
      </c>
      <c r="E43" s="371"/>
      <c r="F43" s="370">
        <f>E43*D43</f>
        <v>0</v>
      </c>
      <c r="G43" s="394"/>
      <c r="H43" s="369"/>
    </row>
    <row r="44" spans="1:9" ht="57">
      <c r="A44" s="373" t="s">
        <v>2301</v>
      </c>
      <c r="B44" s="374" t="s">
        <v>2300</v>
      </c>
      <c r="C44" s="369" t="s">
        <v>277</v>
      </c>
      <c r="D44" s="369">
        <v>4</v>
      </c>
      <c r="E44" s="371"/>
      <c r="F44" s="370">
        <f>E44*D44</f>
        <v>0</v>
      </c>
      <c r="G44" s="394"/>
      <c r="H44" s="369"/>
    </row>
    <row r="45" spans="1:9" ht="22.8">
      <c r="A45" s="373" t="s">
        <v>2299</v>
      </c>
      <c r="B45" s="374" t="s">
        <v>2229</v>
      </c>
      <c r="C45" s="369" t="s">
        <v>2228</v>
      </c>
      <c r="D45" s="369">
        <v>1</v>
      </c>
      <c r="E45" s="371"/>
      <c r="F45" s="370">
        <f>E45*D45</f>
        <v>0</v>
      </c>
      <c r="G45" s="394"/>
      <c r="H45" s="369"/>
    </row>
    <row r="46" spans="1:9" ht="22.8">
      <c r="A46" s="373" t="s">
        <v>2298</v>
      </c>
      <c r="B46" s="374" t="s">
        <v>2297</v>
      </c>
      <c r="C46" s="369" t="s">
        <v>2228</v>
      </c>
      <c r="D46" s="369">
        <v>1</v>
      </c>
      <c r="E46" s="371"/>
      <c r="F46" s="370">
        <f>E46*D46</f>
        <v>0</v>
      </c>
      <c r="G46" s="394"/>
      <c r="H46" s="369"/>
    </row>
    <row r="47" spans="1:9">
      <c r="A47" s="373" t="s">
        <v>2296</v>
      </c>
      <c r="B47" s="378" t="s">
        <v>2257</v>
      </c>
      <c r="C47" s="369" t="s">
        <v>2228</v>
      </c>
      <c r="D47" s="369">
        <v>2</v>
      </c>
      <c r="E47" s="371"/>
      <c r="F47" s="370">
        <f>E47*D47</f>
        <v>0</v>
      </c>
      <c r="G47" s="369"/>
      <c r="H47" s="369"/>
    </row>
    <row r="48" spans="1:9" ht="22.8">
      <c r="A48" s="373" t="s">
        <v>2295</v>
      </c>
      <c r="B48" s="374" t="s">
        <v>2294</v>
      </c>
      <c r="C48" s="369" t="s">
        <v>2228</v>
      </c>
      <c r="D48" s="369">
        <v>2</v>
      </c>
      <c r="E48" s="371"/>
      <c r="F48" s="370">
        <f>E48*D48</f>
        <v>0</v>
      </c>
      <c r="G48" s="394"/>
      <c r="H48" s="369"/>
    </row>
    <row r="49" spans="1:9" ht="148.19999999999999">
      <c r="A49" s="373" t="s">
        <v>2293</v>
      </c>
      <c r="B49" s="374" t="s">
        <v>2292</v>
      </c>
      <c r="C49" s="394" t="s">
        <v>214</v>
      </c>
      <c r="D49" s="394">
        <v>1</v>
      </c>
      <c r="E49" s="371"/>
      <c r="F49" s="370">
        <f>E49*D49</f>
        <v>0</v>
      </c>
      <c r="G49" s="396"/>
      <c r="H49" s="396"/>
      <c r="I49" s="395"/>
    </row>
    <row r="50" spans="1:9" ht="34.200000000000003">
      <c r="A50" s="373" t="s">
        <v>2291</v>
      </c>
      <c r="B50" s="389" t="s">
        <v>2290</v>
      </c>
      <c r="C50" s="369" t="s">
        <v>277</v>
      </c>
      <c r="D50" s="369">
        <v>10</v>
      </c>
      <c r="E50" s="371"/>
      <c r="F50" s="370">
        <f>E50*D50</f>
        <v>0</v>
      </c>
      <c r="G50" s="394"/>
      <c r="H50" s="394"/>
    </row>
    <row r="51" spans="1:9" ht="22.8">
      <c r="A51" s="373" t="s">
        <v>2289</v>
      </c>
      <c r="B51" s="385" t="s">
        <v>2288</v>
      </c>
      <c r="C51" s="369" t="s">
        <v>2228</v>
      </c>
      <c r="D51" s="369">
        <v>1</v>
      </c>
      <c r="E51" s="371"/>
      <c r="F51" s="370">
        <f>E51*D51</f>
        <v>0</v>
      </c>
      <c r="G51" s="394"/>
      <c r="H51" s="394"/>
    </row>
    <row r="52" spans="1:9" ht="34.200000000000003">
      <c r="A52" s="373" t="s">
        <v>2287</v>
      </c>
      <c r="B52" s="385" t="s">
        <v>2286</v>
      </c>
      <c r="C52" s="388" t="s">
        <v>2228</v>
      </c>
      <c r="D52" s="388">
        <v>1</v>
      </c>
      <c r="E52" s="371"/>
      <c r="F52" s="370">
        <f>E52*D52</f>
        <v>0</v>
      </c>
      <c r="G52" s="394"/>
      <c r="H52" s="394"/>
    </row>
    <row r="53" spans="1:9" ht="22.8">
      <c r="A53" s="373" t="s">
        <v>2285</v>
      </c>
      <c r="B53" s="374" t="s">
        <v>2284</v>
      </c>
      <c r="C53" s="369" t="s">
        <v>2228</v>
      </c>
      <c r="D53" s="369">
        <v>1</v>
      </c>
      <c r="E53" s="371"/>
      <c r="F53" s="370">
        <f>E53*D53</f>
        <v>0</v>
      </c>
      <c r="G53" s="369"/>
      <c r="H53" s="369"/>
    </row>
    <row r="54" spans="1:9" ht="22.8">
      <c r="A54" s="373" t="s">
        <v>2283</v>
      </c>
      <c r="B54" s="374" t="s">
        <v>2282</v>
      </c>
      <c r="C54" s="369" t="s">
        <v>277</v>
      </c>
      <c r="D54" s="369">
        <v>10</v>
      </c>
      <c r="E54" s="371"/>
      <c r="F54" s="370">
        <f>E54*D54</f>
        <v>0</v>
      </c>
      <c r="G54" s="394"/>
      <c r="H54" s="394"/>
    </row>
    <row r="55" spans="1:9" ht="34.200000000000003">
      <c r="A55" s="373" t="s">
        <v>2281</v>
      </c>
      <c r="B55" s="385" t="s">
        <v>2265</v>
      </c>
      <c r="C55" s="388" t="s">
        <v>2228</v>
      </c>
      <c r="D55" s="388">
        <v>4</v>
      </c>
      <c r="E55" s="371"/>
      <c r="F55" s="370">
        <f>E55*D55</f>
        <v>0</v>
      </c>
      <c r="G55" s="394"/>
      <c r="H55" s="394"/>
    </row>
    <row r="56" spans="1:9" ht="22.8">
      <c r="A56" s="373" t="s">
        <v>2280</v>
      </c>
      <c r="B56" s="374" t="s">
        <v>2279</v>
      </c>
      <c r="C56" s="369" t="s">
        <v>2228</v>
      </c>
      <c r="D56" s="369">
        <v>1</v>
      </c>
      <c r="E56" s="371"/>
      <c r="F56" s="370">
        <f>E56*D56</f>
        <v>0</v>
      </c>
      <c r="G56" s="369"/>
      <c r="H56" s="369"/>
    </row>
    <row r="57" spans="1:9" ht="22.8">
      <c r="A57" s="373" t="s">
        <v>2278</v>
      </c>
      <c r="B57" s="386" t="s">
        <v>2261</v>
      </c>
      <c r="C57" s="369" t="s">
        <v>2228</v>
      </c>
      <c r="D57" s="369">
        <v>4</v>
      </c>
      <c r="E57" s="371"/>
      <c r="F57" s="370">
        <f>E57*D57</f>
        <v>0</v>
      </c>
      <c r="G57" s="369"/>
      <c r="H57" s="369"/>
    </row>
    <row r="58" spans="1:9" ht="22.8">
      <c r="A58" s="373" t="s">
        <v>2277</v>
      </c>
      <c r="B58" s="386" t="s">
        <v>2276</v>
      </c>
      <c r="C58" s="369" t="s">
        <v>2228</v>
      </c>
      <c r="D58" s="369">
        <v>1</v>
      </c>
      <c r="E58" s="371"/>
      <c r="F58" s="370">
        <f>E58*D58</f>
        <v>0</v>
      </c>
      <c r="G58" s="369"/>
      <c r="H58" s="369"/>
    </row>
    <row r="59" spans="1:9" ht="57">
      <c r="A59" s="373" t="s">
        <v>2275</v>
      </c>
      <c r="B59" s="374" t="s">
        <v>2274</v>
      </c>
      <c r="C59" s="369" t="s">
        <v>2228</v>
      </c>
      <c r="D59" s="369">
        <v>2</v>
      </c>
      <c r="E59" s="371"/>
      <c r="F59" s="370">
        <f>E59*D59</f>
        <v>0</v>
      </c>
      <c r="G59" s="384"/>
      <c r="H59" s="384"/>
    </row>
    <row r="60" spans="1:9" ht="34.200000000000003">
      <c r="A60" s="373" t="s">
        <v>2273</v>
      </c>
      <c r="B60" s="385" t="s">
        <v>2272</v>
      </c>
      <c r="C60" s="369" t="s">
        <v>214</v>
      </c>
      <c r="D60" s="369">
        <v>2</v>
      </c>
      <c r="E60" s="371"/>
      <c r="F60" s="370">
        <f>E60*D60</f>
        <v>0</v>
      </c>
      <c r="G60" s="369"/>
      <c r="H60" s="369"/>
    </row>
    <row r="61" spans="1:9">
      <c r="A61" s="379"/>
      <c r="B61" s="378"/>
      <c r="C61" s="376"/>
      <c r="D61" s="376"/>
      <c r="E61" s="377"/>
      <c r="F61" s="377"/>
      <c r="G61" s="376"/>
      <c r="H61" s="376"/>
    </row>
    <row r="62" spans="1:9">
      <c r="A62" s="381" t="s">
        <v>2271</v>
      </c>
      <c r="B62" s="380"/>
      <c r="C62" s="376"/>
      <c r="D62" s="376"/>
      <c r="E62" s="377"/>
      <c r="F62" s="377"/>
      <c r="G62" s="376"/>
      <c r="H62" s="376"/>
    </row>
    <row r="63" spans="1:9">
      <c r="A63" s="393"/>
      <c r="B63" s="392"/>
      <c r="C63" s="390"/>
      <c r="D63" s="390"/>
      <c r="E63" s="391"/>
      <c r="F63" s="391"/>
      <c r="G63" s="390"/>
      <c r="H63" s="390"/>
    </row>
    <row r="64" spans="1:9" ht="184.2">
      <c r="A64" s="373" t="s">
        <v>2270</v>
      </c>
      <c r="B64" s="389" t="s">
        <v>2269</v>
      </c>
      <c r="C64" s="369" t="s">
        <v>214</v>
      </c>
      <c r="D64" s="369">
        <v>1</v>
      </c>
      <c r="E64" s="371"/>
      <c r="F64" s="370">
        <f>E64*D64</f>
        <v>0</v>
      </c>
      <c r="G64" s="384"/>
      <c r="H64" s="384"/>
    </row>
    <row r="65" spans="1:8" ht="34.200000000000003">
      <c r="A65" s="373" t="s">
        <v>2268</v>
      </c>
      <c r="B65" s="374" t="s">
        <v>2267</v>
      </c>
      <c r="C65" s="369" t="s">
        <v>277</v>
      </c>
      <c r="D65" s="369">
        <v>14</v>
      </c>
      <c r="E65" s="371"/>
      <c r="F65" s="370">
        <f>E65*D65</f>
        <v>0</v>
      </c>
      <c r="G65" s="369"/>
      <c r="H65" s="369"/>
    </row>
    <row r="66" spans="1:8" ht="34.200000000000003">
      <c r="A66" s="373" t="s">
        <v>2266</v>
      </c>
      <c r="B66" s="385" t="s">
        <v>2265</v>
      </c>
      <c r="C66" s="388" t="s">
        <v>2228</v>
      </c>
      <c r="D66" s="388">
        <v>2</v>
      </c>
      <c r="E66" s="371"/>
      <c r="F66" s="370">
        <f>E66*D66</f>
        <v>0</v>
      </c>
      <c r="G66" s="369"/>
      <c r="H66" s="369"/>
    </row>
    <row r="67" spans="1:8" ht="68.400000000000006">
      <c r="A67" s="373" t="s">
        <v>2264</v>
      </c>
      <c r="B67" s="374" t="s">
        <v>2263</v>
      </c>
      <c r="C67" s="369" t="s">
        <v>2228</v>
      </c>
      <c r="D67" s="369">
        <v>1</v>
      </c>
      <c r="E67" s="371"/>
      <c r="F67" s="370">
        <f>E67*D67</f>
        <v>0</v>
      </c>
      <c r="G67" s="369"/>
      <c r="H67" s="369"/>
    </row>
    <row r="68" spans="1:8" ht="22.8">
      <c r="A68" s="373" t="s">
        <v>2262</v>
      </c>
      <c r="B68" s="386" t="s">
        <v>2261</v>
      </c>
      <c r="C68" s="369" t="s">
        <v>2228</v>
      </c>
      <c r="D68" s="369">
        <v>3</v>
      </c>
      <c r="E68" s="371"/>
      <c r="F68" s="370">
        <f>E68*D68</f>
        <v>0</v>
      </c>
      <c r="G68" s="369"/>
      <c r="H68" s="369"/>
    </row>
    <row r="69" spans="1:8">
      <c r="A69" s="373" t="s">
        <v>2260</v>
      </c>
      <c r="B69" s="378" t="s">
        <v>2259</v>
      </c>
      <c r="C69" s="369" t="s">
        <v>2228</v>
      </c>
      <c r="D69" s="369">
        <v>2</v>
      </c>
      <c r="E69" s="371"/>
      <c r="F69" s="370">
        <f>E69*D69</f>
        <v>0</v>
      </c>
      <c r="G69" s="369"/>
      <c r="H69" s="369"/>
    </row>
    <row r="70" spans="1:8">
      <c r="A70" s="373" t="s">
        <v>2258</v>
      </c>
      <c r="B70" s="378" t="s">
        <v>2257</v>
      </c>
      <c r="C70" s="369" t="s">
        <v>2228</v>
      </c>
      <c r="D70" s="369">
        <v>1</v>
      </c>
      <c r="E70" s="371"/>
      <c r="F70" s="370">
        <f>E70*D70</f>
        <v>0</v>
      </c>
      <c r="G70" s="369"/>
      <c r="H70" s="369"/>
    </row>
    <row r="71" spans="1:8" ht="22.8">
      <c r="A71" s="373" t="s">
        <v>2256</v>
      </c>
      <c r="B71" s="374" t="s">
        <v>2255</v>
      </c>
      <c r="C71" s="369" t="s">
        <v>2228</v>
      </c>
      <c r="D71" s="369">
        <v>1</v>
      </c>
      <c r="E71" s="371"/>
      <c r="F71" s="370">
        <f>E71*D71</f>
        <v>0</v>
      </c>
      <c r="G71" s="369"/>
      <c r="H71" s="369"/>
    </row>
    <row r="72" spans="1:8" ht="22.8">
      <c r="A72" s="373" t="s">
        <v>2254</v>
      </c>
      <c r="B72" s="374" t="s">
        <v>2253</v>
      </c>
      <c r="C72" s="369" t="s">
        <v>2228</v>
      </c>
      <c r="D72" s="369">
        <v>1</v>
      </c>
      <c r="E72" s="371"/>
      <c r="F72" s="370">
        <f>E72*D72</f>
        <v>0</v>
      </c>
      <c r="G72" s="369"/>
      <c r="H72" s="369"/>
    </row>
    <row r="73" spans="1:8" ht="34.200000000000003">
      <c r="A73" s="373" t="s">
        <v>2252</v>
      </c>
      <c r="B73" s="385" t="s">
        <v>2251</v>
      </c>
      <c r="C73" s="369" t="s">
        <v>214</v>
      </c>
      <c r="D73" s="369">
        <v>8</v>
      </c>
      <c r="E73" s="371"/>
      <c r="F73" s="370">
        <f>E73*D73</f>
        <v>0</v>
      </c>
      <c r="G73" s="369"/>
      <c r="H73" s="369"/>
    </row>
    <row r="74" spans="1:8" ht="114">
      <c r="A74" s="373" t="s">
        <v>2250</v>
      </c>
      <c r="B74" s="387" t="s">
        <v>2249</v>
      </c>
      <c r="C74" s="369" t="s">
        <v>214</v>
      </c>
      <c r="D74" s="369">
        <v>1</v>
      </c>
      <c r="E74" s="371"/>
      <c r="F74" s="370">
        <f>E74*D74</f>
        <v>0</v>
      </c>
      <c r="G74" s="384"/>
      <c r="H74" s="384"/>
    </row>
    <row r="75" spans="1:8" ht="22.8">
      <c r="A75" s="373" t="s">
        <v>2248</v>
      </c>
      <c r="B75" s="374" t="s">
        <v>2247</v>
      </c>
      <c r="C75" s="369" t="s">
        <v>277</v>
      </c>
      <c r="D75" s="369">
        <v>4</v>
      </c>
      <c r="E75" s="371"/>
      <c r="F75" s="370">
        <f>E75*D75</f>
        <v>0</v>
      </c>
      <c r="G75" s="369"/>
      <c r="H75" s="369"/>
    </row>
    <row r="76" spans="1:8" ht="22.8">
      <c r="A76" s="373" t="s">
        <v>2246</v>
      </c>
      <c r="B76" s="386" t="s">
        <v>2245</v>
      </c>
      <c r="C76" s="369" t="s">
        <v>2228</v>
      </c>
      <c r="D76" s="369">
        <v>1</v>
      </c>
      <c r="E76" s="371"/>
      <c r="F76" s="370">
        <f>E76*D76</f>
        <v>0</v>
      </c>
      <c r="G76" s="369"/>
      <c r="H76" s="369"/>
    </row>
    <row r="77" spans="1:8" ht="22.8">
      <c r="A77" s="373" t="s">
        <v>2244</v>
      </c>
      <c r="B77" s="374" t="s">
        <v>2243</v>
      </c>
      <c r="C77" s="369" t="s">
        <v>2228</v>
      </c>
      <c r="D77" s="369">
        <v>1</v>
      </c>
      <c r="E77" s="371"/>
      <c r="F77" s="370">
        <f>E77*D77</f>
        <v>0</v>
      </c>
      <c r="G77" s="369"/>
      <c r="H77" s="369"/>
    </row>
    <row r="78" spans="1:8" ht="22.8">
      <c r="A78" s="373" t="s">
        <v>2242</v>
      </c>
      <c r="B78" s="374" t="s">
        <v>2241</v>
      </c>
      <c r="C78" s="369" t="s">
        <v>2228</v>
      </c>
      <c r="D78" s="369">
        <v>1</v>
      </c>
      <c r="E78" s="371"/>
      <c r="F78" s="370">
        <f>E78*D78</f>
        <v>0</v>
      </c>
      <c r="G78" s="369"/>
      <c r="H78" s="369"/>
    </row>
    <row r="79" spans="1:8" ht="34.200000000000003">
      <c r="A79" s="373" t="s">
        <v>2240</v>
      </c>
      <c r="B79" s="385" t="s">
        <v>2239</v>
      </c>
      <c r="C79" s="369" t="s">
        <v>2228</v>
      </c>
      <c r="D79" s="369">
        <v>1</v>
      </c>
      <c r="E79" s="371"/>
      <c r="F79" s="370">
        <f>E79*D79</f>
        <v>0</v>
      </c>
      <c r="G79" s="369"/>
      <c r="H79" s="369"/>
    </row>
    <row r="80" spans="1:8" ht="34.200000000000003">
      <c r="A80" s="373" t="s">
        <v>2238</v>
      </c>
      <c r="B80" s="385" t="s">
        <v>2237</v>
      </c>
      <c r="C80" s="369" t="s">
        <v>2228</v>
      </c>
      <c r="D80" s="369">
        <v>3</v>
      </c>
      <c r="E80" s="371"/>
      <c r="F80" s="370">
        <f>E80*D80</f>
        <v>0</v>
      </c>
      <c r="G80" s="369"/>
      <c r="H80" s="369"/>
    </row>
    <row r="81" spans="1:11" ht="22.8">
      <c r="A81" s="373" t="s">
        <v>2236</v>
      </c>
      <c r="B81" s="374" t="s">
        <v>2235</v>
      </c>
      <c r="C81" s="369" t="s">
        <v>2228</v>
      </c>
      <c r="D81" s="369">
        <v>1</v>
      </c>
      <c r="E81" s="371"/>
      <c r="F81" s="370">
        <f>E81*D81</f>
        <v>0</v>
      </c>
      <c r="G81" s="369"/>
      <c r="H81" s="369"/>
    </row>
    <row r="82" spans="1:11" ht="125.4">
      <c r="A82" s="373" t="s">
        <v>2234</v>
      </c>
      <c r="B82" s="374" t="s">
        <v>2233</v>
      </c>
      <c r="C82" s="369" t="s">
        <v>2228</v>
      </c>
      <c r="D82" s="369">
        <v>1</v>
      </c>
      <c r="E82" s="371"/>
      <c r="F82" s="370">
        <f>E82*D82</f>
        <v>0</v>
      </c>
      <c r="G82" s="384"/>
      <c r="H82" s="384"/>
      <c r="I82" s="383"/>
    </row>
    <row r="83" spans="1:11" ht="45.6">
      <c r="A83" s="373" t="s">
        <v>2232</v>
      </c>
      <c r="B83" s="374" t="s">
        <v>2231</v>
      </c>
      <c r="C83" s="369" t="s">
        <v>277</v>
      </c>
      <c r="D83" s="369">
        <v>2</v>
      </c>
      <c r="E83" s="371"/>
      <c r="F83" s="370">
        <f>E83*D83</f>
        <v>0</v>
      </c>
      <c r="G83" s="369"/>
      <c r="H83" s="369"/>
    </row>
    <row r="84" spans="1:11" ht="22.8">
      <c r="A84" s="373" t="s">
        <v>2230</v>
      </c>
      <c r="B84" s="374" t="s">
        <v>2229</v>
      </c>
      <c r="C84" s="369" t="s">
        <v>2228</v>
      </c>
      <c r="D84" s="369">
        <v>1</v>
      </c>
      <c r="E84" s="371"/>
      <c r="F84" s="370">
        <f>E84*D84</f>
        <v>0</v>
      </c>
      <c r="G84" s="369"/>
      <c r="H84" s="369"/>
    </row>
    <row r="85" spans="1:11">
      <c r="A85" s="379"/>
      <c r="B85" s="378"/>
      <c r="C85" s="376"/>
      <c r="D85" s="376"/>
      <c r="E85" s="377"/>
      <c r="F85" s="377"/>
      <c r="G85" s="376"/>
      <c r="H85" s="376"/>
    </row>
    <row r="86" spans="1:11">
      <c r="A86" s="381" t="s">
        <v>2227</v>
      </c>
      <c r="B86" s="380"/>
      <c r="C86" s="376"/>
      <c r="D86" s="376"/>
      <c r="E86" s="377"/>
      <c r="F86" s="377"/>
      <c r="G86" s="376"/>
      <c r="H86" s="376"/>
    </row>
    <row r="87" spans="1:11">
      <c r="A87" s="379"/>
      <c r="B87" s="378"/>
      <c r="C87" s="376"/>
      <c r="D87" s="376"/>
      <c r="E87" s="377"/>
      <c r="F87" s="377"/>
      <c r="G87" s="376"/>
      <c r="H87" s="376"/>
    </row>
    <row r="88" spans="1:11">
      <c r="A88" s="373" t="s">
        <v>2226</v>
      </c>
      <c r="B88" s="374" t="s">
        <v>2225</v>
      </c>
      <c r="C88" s="369" t="s">
        <v>214</v>
      </c>
      <c r="D88" s="369">
        <v>1</v>
      </c>
      <c r="E88" s="371"/>
      <c r="F88" s="370">
        <f>E88*D88</f>
        <v>0</v>
      </c>
      <c r="G88" s="369"/>
      <c r="H88" s="369"/>
    </row>
    <row r="89" spans="1:11" ht="57">
      <c r="A89" s="373" t="s">
        <v>2224</v>
      </c>
      <c r="B89" s="382" t="s">
        <v>2223</v>
      </c>
      <c r="C89" s="369" t="s">
        <v>214</v>
      </c>
      <c r="D89" s="369">
        <v>1</v>
      </c>
      <c r="E89" s="371"/>
      <c r="F89" s="370">
        <f>E89*D89</f>
        <v>0</v>
      </c>
      <c r="G89" s="369"/>
      <c r="H89" s="369"/>
    </row>
    <row r="90" spans="1:11">
      <c r="A90" s="373" t="s">
        <v>2222</v>
      </c>
      <c r="B90" s="374" t="s">
        <v>2221</v>
      </c>
      <c r="C90" s="369" t="s">
        <v>214</v>
      </c>
      <c r="D90" s="369">
        <v>1</v>
      </c>
      <c r="E90" s="371"/>
      <c r="F90" s="370">
        <f>E90*D90</f>
        <v>0</v>
      </c>
      <c r="G90" s="369"/>
      <c r="H90" s="369"/>
    </row>
    <row r="91" spans="1:11">
      <c r="A91" s="373" t="s">
        <v>2220</v>
      </c>
      <c r="B91" s="372" t="s">
        <v>2219</v>
      </c>
      <c r="C91" s="369" t="s">
        <v>214</v>
      </c>
      <c r="D91" s="369">
        <v>1</v>
      </c>
      <c r="E91" s="371"/>
      <c r="F91" s="370">
        <f>E91*D91</f>
        <v>0</v>
      </c>
      <c r="G91" s="369"/>
      <c r="H91" s="369"/>
    </row>
    <row r="92" spans="1:11">
      <c r="A92" s="373" t="s">
        <v>2218</v>
      </c>
      <c r="B92" s="372" t="s">
        <v>2217</v>
      </c>
      <c r="C92" s="369" t="s">
        <v>214</v>
      </c>
      <c r="D92" s="369">
        <v>1</v>
      </c>
      <c r="E92" s="371"/>
      <c r="F92" s="370">
        <f>E92*D92</f>
        <v>0</v>
      </c>
      <c r="G92" s="369"/>
      <c r="H92" s="369"/>
    </row>
    <row r="93" spans="1:11">
      <c r="A93" s="373" t="s">
        <v>2216</v>
      </c>
      <c r="B93" s="372" t="s">
        <v>2215</v>
      </c>
      <c r="C93" s="369" t="s">
        <v>214</v>
      </c>
      <c r="D93" s="369">
        <v>1</v>
      </c>
      <c r="E93" s="371"/>
      <c r="F93" s="370">
        <f>E93*D93</f>
        <v>0</v>
      </c>
      <c r="G93" s="369"/>
      <c r="H93" s="369"/>
    </row>
    <row r="94" spans="1:11">
      <c r="A94" s="379"/>
      <c r="B94" s="378"/>
      <c r="C94" s="376"/>
      <c r="D94" s="376"/>
      <c r="E94" s="377"/>
      <c r="F94" s="377"/>
      <c r="G94" s="376"/>
      <c r="H94" s="376"/>
    </row>
    <row r="95" spans="1:11" ht="12.75" customHeight="1">
      <c r="A95" s="381" t="s">
        <v>2214</v>
      </c>
      <c r="B95" s="380"/>
      <c r="C95" s="376"/>
      <c r="D95" s="376"/>
      <c r="E95" s="377"/>
      <c r="F95" s="377"/>
      <c r="G95" s="376"/>
      <c r="H95" s="376"/>
    </row>
    <row r="96" spans="1:11">
      <c r="A96" s="379"/>
      <c r="B96" s="378"/>
      <c r="C96" s="376"/>
      <c r="D96" s="376"/>
      <c r="E96" s="377"/>
      <c r="F96" s="377"/>
      <c r="G96" s="376"/>
      <c r="H96" s="376"/>
      <c r="K96" s="375"/>
    </row>
    <row r="97" spans="1:8">
      <c r="A97" s="373" t="s">
        <v>2213</v>
      </c>
      <c r="B97" s="374" t="s">
        <v>2212</v>
      </c>
      <c r="C97" s="369" t="s">
        <v>214</v>
      </c>
      <c r="D97" s="369">
        <v>1</v>
      </c>
      <c r="E97" s="371"/>
      <c r="F97" s="370">
        <f>E97*D97</f>
        <v>0</v>
      </c>
      <c r="G97" s="369"/>
      <c r="H97" s="369"/>
    </row>
    <row r="98" spans="1:8">
      <c r="A98" s="373" t="s">
        <v>2211</v>
      </c>
      <c r="B98" s="372" t="s">
        <v>2210</v>
      </c>
      <c r="C98" s="369" t="s">
        <v>214</v>
      </c>
      <c r="D98" s="369">
        <v>1</v>
      </c>
      <c r="E98" s="371"/>
      <c r="F98" s="370">
        <f>E98*D98</f>
        <v>0</v>
      </c>
      <c r="G98" s="369"/>
      <c r="H98" s="369"/>
    </row>
    <row r="99" spans="1:8">
      <c r="A99" s="373" t="s">
        <v>2209</v>
      </c>
      <c r="B99" s="374" t="s">
        <v>2208</v>
      </c>
      <c r="C99" s="369" t="s">
        <v>214</v>
      </c>
      <c r="D99" s="369">
        <v>1</v>
      </c>
      <c r="E99" s="371"/>
      <c r="F99" s="370">
        <f>E99*D99</f>
        <v>0</v>
      </c>
      <c r="G99" s="369"/>
      <c r="H99" s="369"/>
    </row>
    <row r="100" spans="1:8">
      <c r="A100" s="373" t="s">
        <v>2207</v>
      </c>
      <c r="B100" s="372" t="s">
        <v>2206</v>
      </c>
      <c r="C100" s="369" t="s">
        <v>214</v>
      </c>
      <c r="D100" s="369">
        <v>1</v>
      </c>
      <c r="E100" s="371"/>
      <c r="F100" s="370">
        <f>E100*D100</f>
        <v>0</v>
      </c>
      <c r="G100" s="369"/>
      <c r="H100" s="369"/>
    </row>
    <row r="101" spans="1:8" ht="22.8">
      <c r="A101" s="373" t="s">
        <v>2205</v>
      </c>
      <c r="B101" s="374" t="s">
        <v>2204</v>
      </c>
      <c r="C101" s="369" t="s">
        <v>214</v>
      </c>
      <c r="D101" s="369">
        <v>1</v>
      </c>
      <c r="E101" s="371"/>
      <c r="F101" s="370">
        <f>E101*D101</f>
        <v>0</v>
      </c>
      <c r="G101" s="369"/>
      <c r="H101" s="369"/>
    </row>
    <row r="102" spans="1:8">
      <c r="A102" s="373" t="s">
        <v>2203</v>
      </c>
      <c r="B102" s="372" t="s">
        <v>2202</v>
      </c>
      <c r="C102" s="369" t="s">
        <v>214</v>
      </c>
      <c r="D102" s="369">
        <v>1</v>
      </c>
      <c r="E102" s="371"/>
      <c r="F102" s="370">
        <f>E102*D102</f>
        <v>0</v>
      </c>
      <c r="G102" s="369"/>
      <c r="H102" s="369"/>
    </row>
    <row r="103" spans="1:8">
      <c r="A103" s="373" t="s">
        <v>2201</v>
      </c>
      <c r="B103" s="372" t="s">
        <v>2200</v>
      </c>
      <c r="C103" s="369" t="s">
        <v>214</v>
      </c>
      <c r="D103" s="369">
        <v>1</v>
      </c>
      <c r="E103" s="371"/>
      <c r="F103" s="370">
        <f>E103*D103</f>
        <v>0</v>
      </c>
      <c r="G103" s="369"/>
      <c r="H103" s="369"/>
    </row>
    <row r="104" spans="1:8" ht="12.75" customHeight="1">
      <c r="B104" s="345"/>
      <c r="E104" s="364"/>
      <c r="F104" s="364"/>
    </row>
    <row r="105" spans="1:8">
      <c r="B105" s="345"/>
      <c r="E105" s="364"/>
      <c r="F105" s="364"/>
    </row>
    <row r="106" spans="1:8">
      <c r="B106" s="345"/>
      <c r="E106" s="364"/>
      <c r="F106" s="364"/>
      <c r="G106" s="368"/>
    </row>
    <row r="107" spans="1:8">
      <c r="B107" s="345"/>
      <c r="E107" s="364"/>
      <c r="F107" s="364"/>
      <c r="G107" s="368"/>
      <c r="H107" s="367"/>
    </row>
    <row r="108" spans="1:8" ht="12.75" customHeight="1">
      <c r="B108" s="345"/>
      <c r="E108" s="364"/>
      <c r="F108" s="364"/>
    </row>
    <row r="109" spans="1:8">
      <c r="B109" s="345"/>
      <c r="E109" s="366"/>
      <c r="F109" s="365"/>
    </row>
    <row r="110" spans="1:8">
      <c r="B110" s="345"/>
      <c r="E110" s="364"/>
      <c r="F110" s="364"/>
    </row>
    <row r="111" spans="1:8">
      <c r="B111" s="345"/>
    </row>
    <row r="112" spans="1:8">
      <c r="B112" s="345"/>
    </row>
    <row r="113" spans="2:2">
      <c r="B113" s="345"/>
    </row>
    <row r="114" spans="2:2">
      <c r="B114" s="345"/>
    </row>
    <row r="115" spans="2:2" ht="12.75" customHeight="1">
      <c r="B115" s="345"/>
    </row>
    <row r="116" spans="2:2">
      <c r="B116" s="345"/>
    </row>
    <row r="117" spans="2:2">
      <c r="B117" s="363"/>
    </row>
    <row r="118" spans="2:2">
      <c r="B118" s="345"/>
    </row>
    <row r="119" spans="2:2">
      <c r="B119" s="345"/>
    </row>
    <row r="120" spans="2:2">
      <c r="B120" s="345"/>
    </row>
    <row r="121" spans="2:2">
      <c r="B121" s="345"/>
    </row>
    <row r="122" spans="2:2">
      <c r="B122" s="345"/>
    </row>
    <row r="123" spans="2:2">
      <c r="B123" s="345"/>
    </row>
    <row r="124" spans="2:2" ht="12.75" customHeight="1">
      <c r="B124" s="345"/>
    </row>
    <row r="125" spans="2:2">
      <c r="B125" s="345"/>
    </row>
    <row r="126" spans="2:2">
      <c r="B126" s="345"/>
    </row>
    <row r="127" spans="2:2">
      <c r="B127" s="345"/>
    </row>
    <row r="128" spans="2:2">
      <c r="B128" s="345"/>
    </row>
    <row r="129" spans="2:2">
      <c r="B129" s="345"/>
    </row>
    <row r="130" spans="2:2">
      <c r="B130" s="345"/>
    </row>
    <row r="131" spans="2:2">
      <c r="B131" s="345"/>
    </row>
    <row r="132" spans="2:2">
      <c r="B132" s="362"/>
    </row>
    <row r="133" spans="2:2">
      <c r="B133" s="362"/>
    </row>
    <row r="134" spans="2:2" ht="12.75" customHeight="1">
      <c r="B134" s="362"/>
    </row>
    <row r="135" spans="2:2">
      <c r="B135" s="362"/>
    </row>
    <row r="136" spans="2:2">
      <c r="B136" s="345"/>
    </row>
    <row r="137" spans="2:2">
      <c r="B137" s="345"/>
    </row>
    <row r="138" spans="2:2">
      <c r="B138" s="345"/>
    </row>
    <row r="139" spans="2:2">
      <c r="B139" s="345"/>
    </row>
    <row r="140" spans="2:2">
      <c r="B140" s="361"/>
    </row>
    <row r="141" spans="2:2">
      <c r="B141" s="345"/>
    </row>
    <row r="142" spans="2:2" ht="12.75" customHeight="1">
      <c r="B142" s="345"/>
    </row>
    <row r="143" spans="2:2" ht="12.75" customHeight="1">
      <c r="B143" s="345"/>
    </row>
    <row r="144" spans="2:2">
      <c r="B144" s="345"/>
    </row>
    <row r="145" spans="1:4">
      <c r="A145" s="357"/>
      <c r="B145" s="357"/>
      <c r="C145" s="359"/>
      <c r="D145" s="359"/>
    </row>
    <row r="146" spans="1:4">
      <c r="A146" s="360"/>
      <c r="B146" s="355"/>
      <c r="C146" s="359"/>
      <c r="D146" s="359"/>
    </row>
    <row r="147" spans="1:4">
      <c r="A147" s="354"/>
    </row>
    <row r="148" spans="1:4">
      <c r="A148" s="354"/>
    </row>
    <row r="149" spans="1:4" ht="12.75" customHeight="1">
      <c r="A149" s="354"/>
    </row>
    <row r="150" spans="1:4">
      <c r="A150" s="354"/>
    </row>
    <row r="151" spans="1:4">
      <c r="A151" s="358"/>
    </row>
    <row r="152" spans="1:4">
      <c r="A152" s="355"/>
    </row>
    <row r="153" spans="1:4" ht="12.75" customHeight="1">
      <c r="A153" s="358"/>
    </row>
    <row r="154" spans="1:4">
      <c r="A154" s="358"/>
    </row>
    <row r="155" spans="1:4">
      <c r="A155" s="358"/>
      <c r="C155" s="342"/>
    </row>
    <row r="156" spans="1:4">
      <c r="A156" s="358"/>
    </row>
    <row r="157" spans="1:4">
      <c r="A157" s="354"/>
    </row>
    <row r="158" spans="1:4" ht="12.75" customHeight="1">
      <c r="A158" s="357"/>
      <c r="B158" s="357"/>
    </row>
    <row r="159" spans="1:4">
      <c r="A159" s="358"/>
    </row>
    <row r="160" spans="1:4">
      <c r="A160" s="358"/>
    </row>
    <row r="161" spans="1:4">
      <c r="A161" s="355"/>
    </row>
    <row r="162" spans="1:4">
      <c r="A162" s="355"/>
    </row>
    <row r="163" spans="1:4">
      <c r="A163" s="355"/>
    </row>
    <row r="164" spans="1:4">
      <c r="A164" s="355"/>
    </row>
    <row r="165" spans="1:4">
      <c r="A165" s="355"/>
      <c r="B165" s="356"/>
    </row>
    <row r="166" spans="1:4">
      <c r="A166" s="355"/>
    </row>
    <row r="167" spans="1:4">
      <c r="A167" s="355"/>
    </row>
    <row r="168" spans="1:4">
      <c r="A168" s="355"/>
    </row>
    <row r="169" spans="1:4">
      <c r="A169" s="355"/>
      <c r="B169" s="356"/>
    </row>
    <row r="170" spans="1:4" ht="12.75" customHeight="1">
      <c r="A170" s="355"/>
    </row>
    <row r="171" spans="1:4">
      <c r="A171" s="355"/>
    </row>
    <row r="172" spans="1:4" ht="12.75" customHeight="1">
      <c r="A172" s="355"/>
    </row>
    <row r="173" spans="1:4">
      <c r="A173" s="355"/>
    </row>
    <row r="174" spans="1:4" ht="12.75" customHeight="1">
      <c r="A174" s="355"/>
      <c r="C174" s="342"/>
      <c r="D174" s="342"/>
    </row>
    <row r="175" spans="1:4">
      <c r="A175" s="355"/>
    </row>
    <row r="176" spans="1:4">
      <c r="A176" s="355"/>
    </row>
    <row r="177" spans="1:2">
      <c r="A177" s="355"/>
    </row>
    <row r="178" spans="1:2">
      <c r="A178" s="355"/>
    </row>
    <row r="179" spans="1:2">
      <c r="A179" s="355"/>
    </row>
    <row r="180" spans="1:2">
      <c r="A180" s="355"/>
    </row>
    <row r="181" spans="1:2">
      <c r="A181" s="355"/>
    </row>
    <row r="182" spans="1:2" ht="12.75" customHeight="1">
      <c r="A182" s="355"/>
      <c r="B182" s="345"/>
    </row>
    <row r="183" spans="1:2" ht="12.75" customHeight="1">
      <c r="A183" s="355"/>
    </row>
    <row r="184" spans="1:2">
      <c r="A184" s="355"/>
      <c r="B184" s="345"/>
    </row>
    <row r="185" spans="1:2">
      <c r="A185" s="355"/>
      <c r="B185" s="345"/>
    </row>
    <row r="186" spans="1:2">
      <c r="A186" s="355"/>
      <c r="B186" s="345"/>
    </row>
    <row r="187" spans="1:2">
      <c r="A187" s="355"/>
    </row>
    <row r="188" spans="1:2">
      <c r="A188" s="355"/>
    </row>
    <row r="189" spans="1:2">
      <c r="A189" s="357"/>
      <c r="B189" s="357"/>
    </row>
    <row r="190" spans="1:2">
      <c r="A190" s="355"/>
      <c r="B190" s="356"/>
    </row>
    <row r="191" spans="1:2">
      <c r="A191" s="355"/>
    </row>
    <row r="192" spans="1:2">
      <c r="A192" s="354"/>
    </row>
    <row r="193" spans="1:4">
      <c r="A193" s="355"/>
    </row>
    <row r="194" spans="1:4" ht="12.75" customHeight="1">
      <c r="A194" s="354"/>
      <c r="B194" s="353"/>
    </row>
    <row r="195" spans="1:4">
      <c r="B195" s="345"/>
      <c r="C195" s="342"/>
      <c r="D195" s="342"/>
    </row>
    <row r="196" spans="1:4">
      <c r="B196" s="345"/>
      <c r="C196" s="342"/>
      <c r="D196" s="342"/>
    </row>
    <row r="197" spans="1:4">
      <c r="B197" s="345"/>
      <c r="C197" s="342"/>
      <c r="D197" s="342"/>
    </row>
    <row r="199" spans="1:4">
      <c r="A199" s="357"/>
      <c r="B199" s="357"/>
    </row>
    <row r="200" spans="1:4">
      <c r="A200" s="358"/>
    </row>
    <row r="201" spans="1:4">
      <c r="A201" s="358"/>
    </row>
    <row r="202" spans="1:4">
      <c r="A202" s="355"/>
    </row>
    <row r="203" spans="1:4">
      <c r="A203" s="355"/>
    </row>
    <row r="204" spans="1:4">
      <c r="A204" s="355"/>
    </row>
    <row r="205" spans="1:4" ht="12.75" customHeight="1">
      <c r="A205" s="355"/>
    </row>
    <row r="206" spans="1:4" ht="12.75" customHeight="1">
      <c r="A206" s="355"/>
      <c r="B206" s="356"/>
    </row>
    <row r="207" spans="1:4">
      <c r="A207" s="355"/>
    </row>
    <row r="208" spans="1:4">
      <c r="A208" s="355"/>
    </row>
    <row r="209" spans="1:4">
      <c r="A209" s="355"/>
    </row>
    <row r="210" spans="1:4">
      <c r="A210" s="355"/>
      <c r="B210" s="356"/>
    </row>
    <row r="211" spans="1:4" ht="12.75" customHeight="1">
      <c r="A211" s="355"/>
    </row>
    <row r="212" spans="1:4">
      <c r="A212" s="355"/>
    </row>
    <row r="213" spans="1:4">
      <c r="A213" s="355"/>
    </row>
    <row r="214" spans="1:4">
      <c r="A214" s="355"/>
    </row>
    <row r="215" spans="1:4">
      <c r="A215" s="355"/>
      <c r="C215" s="342"/>
      <c r="D215" s="342"/>
    </row>
    <row r="216" spans="1:4">
      <c r="A216" s="355"/>
    </row>
    <row r="217" spans="1:4">
      <c r="A217" s="355"/>
    </row>
    <row r="218" spans="1:4">
      <c r="A218" s="355"/>
    </row>
    <row r="219" spans="1:4">
      <c r="A219" s="355"/>
    </row>
    <row r="220" spans="1:4">
      <c r="A220" s="355"/>
    </row>
    <row r="221" spans="1:4">
      <c r="A221" s="357"/>
      <c r="B221" s="357"/>
    </row>
    <row r="222" spans="1:4">
      <c r="A222" s="355"/>
      <c r="B222" s="356"/>
    </row>
    <row r="223" spans="1:4">
      <c r="A223" s="355"/>
    </row>
    <row r="224" spans="1:4">
      <c r="A224" s="354"/>
    </row>
    <row r="225" spans="1:4">
      <c r="A225" s="355"/>
    </row>
    <row r="226" spans="1:4">
      <c r="A226" s="354"/>
      <c r="B226" s="353"/>
    </row>
    <row r="227" spans="1:4">
      <c r="B227" s="345"/>
      <c r="C227" s="342"/>
      <c r="D227" s="342"/>
    </row>
    <row r="228" spans="1:4">
      <c r="B228" s="345"/>
      <c r="C228" s="342"/>
      <c r="D228" s="342"/>
    </row>
    <row r="229" spans="1:4">
      <c r="B229" s="345"/>
      <c r="C229" s="342"/>
      <c r="D229" s="342"/>
    </row>
    <row r="230" spans="1:4" ht="12.75" customHeight="1"/>
    <row r="231" spans="1:4">
      <c r="B231" s="345"/>
      <c r="C231" s="342"/>
      <c r="D231" s="342"/>
    </row>
    <row r="232" spans="1:4">
      <c r="B232" s="345"/>
      <c r="C232" s="342"/>
      <c r="D232" s="342"/>
    </row>
    <row r="233" spans="1:4">
      <c r="B233" s="345"/>
    </row>
    <row r="234" spans="1:4">
      <c r="B234" s="345"/>
      <c r="C234" s="342"/>
      <c r="D234" s="342"/>
    </row>
    <row r="235" spans="1:4">
      <c r="B235" s="345"/>
      <c r="C235" s="342"/>
      <c r="D235" s="342"/>
    </row>
    <row r="236" spans="1:4">
      <c r="B236" s="345"/>
      <c r="C236" s="342"/>
      <c r="D236" s="342"/>
    </row>
    <row r="237" spans="1:4">
      <c r="B237" s="345"/>
      <c r="C237" s="342"/>
      <c r="D237" s="342"/>
    </row>
    <row r="238" spans="1:4">
      <c r="B238" s="345"/>
      <c r="C238" s="342"/>
      <c r="D238" s="342"/>
    </row>
    <row r="239" spans="1:4">
      <c r="B239" s="345"/>
      <c r="C239" s="342"/>
      <c r="D239" s="342"/>
    </row>
    <row r="240" spans="1:4">
      <c r="B240" s="345"/>
      <c r="C240" s="342"/>
      <c r="D240" s="342"/>
    </row>
    <row r="241" spans="2:4">
      <c r="B241" s="345"/>
      <c r="C241" s="342"/>
      <c r="D241" s="342"/>
    </row>
    <row r="242" spans="2:4">
      <c r="B242" s="345"/>
      <c r="C242" s="342"/>
      <c r="D242" s="342"/>
    </row>
    <row r="243" spans="2:4">
      <c r="B243" s="345"/>
      <c r="C243" s="342"/>
      <c r="D243" s="342"/>
    </row>
    <row r="244" spans="2:4">
      <c r="B244" s="345"/>
      <c r="C244" s="342"/>
      <c r="D244" s="342"/>
    </row>
    <row r="245" spans="2:4">
      <c r="B245" s="345"/>
      <c r="C245" s="342"/>
      <c r="D245" s="342"/>
    </row>
    <row r="246" spans="2:4">
      <c r="B246" s="345"/>
      <c r="C246" s="342"/>
      <c r="D246" s="342"/>
    </row>
    <row r="247" spans="2:4">
      <c r="B247" s="345"/>
      <c r="C247" s="342"/>
      <c r="D247" s="342"/>
    </row>
    <row r="249" spans="2:4">
      <c r="B249" s="345"/>
      <c r="C249" s="342"/>
      <c r="D249" s="342"/>
    </row>
    <row r="250" spans="2:4">
      <c r="B250" s="345"/>
      <c r="C250" s="342"/>
      <c r="D250" s="342"/>
    </row>
    <row r="251" spans="2:4">
      <c r="B251" s="345"/>
    </row>
    <row r="252" spans="2:4">
      <c r="B252" s="345"/>
      <c r="C252" s="342"/>
      <c r="D252" s="342"/>
    </row>
    <row r="253" spans="2:4">
      <c r="B253" s="345"/>
      <c r="C253" s="342"/>
      <c r="D253" s="342"/>
    </row>
    <row r="254" spans="2:4">
      <c r="B254" s="345"/>
      <c r="C254" s="342"/>
      <c r="D254" s="342"/>
    </row>
    <row r="255" spans="2:4">
      <c r="B255" s="345"/>
      <c r="C255" s="342"/>
      <c r="D255" s="342"/>
    </row>
    <row r="256" spans="2:4">
      <c r="B256" s="345"/>
      <c r="C256" s="342"/>
      <c r="D256" s="342"/>
    </row>
    <row r="257" spans="2:4">
      <c r="B257" s="345"/>
      <c r="C257" s="342"/>
      <c r="D257" s="342"/>
    </row>
    <row r="258" spans="2:4">
      <c r="B258" s="345"/>
      <c r="C258" s="342"/>
      <c r="D258" s="342"/>
    </row>
    <row r="259" spans="2:4">
      <c r="B259" s="345"/>
      <c r="C259" s="342"/>
      <c r="D259" s="342"/>
    </row>
    <row r="260" spans="2:4">
      <c r="B260" s="345"/>
      <c r="C260" s="342"/>
      <c r="D260" s="342"/>
    </row>
    <row r="261" spans="2:4">
      <c r="B261" s="345"/>
      <c r="C261" s="342"/>
      <c r="D261" s="342"/>
    </row>
    <row r="263" spans="2:4">
      <c r="B263" s="345"/>
      <c r="C263" s="342"/>
      <c r="D263" s="342"/>
    </row>
    <row r="264" spans="2:4">
      <c r="B264" s="345"/>
      <c r="C264" s="342"/>
      <c r="D264" s="342"/>
    </row>
    <row r="265" spans="2:4">
      <c r="B265" s="345"/>
    </row>
    <row r="266" spans="2:4" ht="12.75" customHeight="1">
      <c r="B266" s="345"/>
      <c r="C266" s="342"/>
      <c r="D266" s="342"/>
    </row>
    <row r="267" spans="2:4">
      <c r="B267" s="345"/>
      <c r="C267" s="342"/>
      <c r="D267" s="342"/>
    </row>
    <row r="268" spans="2:4">
      <c r="B268" s="345"/>
      <c r="C268" s="342"/>
      <c r="D268" s="342"/>
    </row>
    <row r="269" spans="2:4">
      <c r="B269" s="345"/>
    </row>
    <row r="270" spans="2:4">
      <c r="B270" s="345"/>
      <c r="C270" s="342"/>
      <c r="D270" s="342"/>
    </row>
    <row r="271" spans="2:4">
      <c r="B271" s="345"/>
      <c r="C271" s="342"/>
      <c r="D271" s="342"/>
    </row>
    <row r="272" spans="2:4">
      <c r="B272" s="345"/>
      <c r="C272" s="342"/>
      <c r="D272" s="342"/>
    </row>
    <row r="273" spans="2:4">
      <c r="B273" s="345"/>
    </row>
    <row r="274" spans="2:4">
      <c r="B274" s="345"/>
    </row>
    <row r="275" spans="2:4">
      <c r="B275" s="345"/>
    </row>
    <row r="276" spans="2:4">
      <c r="B276" s="345"/>
    </row>
    <row r="277" spans="2:4">
      <c r="B277" s="345"/>
    </row>
    <row r="278" spans="2:4">
      <c r="B278" s="345"/>
      <c r="C278" s="342"/>
      <c r="D278" s="342"/>
    </row>
    <row r="279" spans="2:4">
      <c r="B279" s="345"/>
      <c r="C279" s="342"/>
      <c r="D279" s="342"/>
    </row>
    <row r="280" spans="2:4">
      <c r="B280" s="345"/>
      <c r="C280" s="342"/>
      <c r="D280" s="342"/>
    </row>
    <row r="282" spans="2:4">
      <c r="B282" s="345"/>
      <c r="C282" s="342"/>
      <c r="D282" s="342"/>
    </row>
    <row r="283" spans="2:4">
      <c r="B283" s="345"/>
      <c r="C283" s="342"/>
      <c r="D283" s="342"/>
    </row>
    <row r="284" spans="2:4">
      <c r="B284" s="345"/>
      <c r="C284" s="342"/>
      <c r="D284" s="342"/>
    </row>
    <row r="285" spans="2:4">
      <c r="B285" s="345"/>
      <c r="C285" s="342"/>
      <c r="D285" s="342"/>
    </row>
    <row r="286" spans="2:4">
      <c r="B286" s="345"/>
      <c r="C286" s="342"/>
      <c r="D286" s="342"/>
    </row>
    <row r="287" spans="2:4">
      <c r="B287" s="347"/>
      <c r="C287" s="342"/>
      <c r="D287" s="342"/>
    </row>
    <row r="288" spans="2:4">
      <c r="B288" s="345"/>
      <c r="C288" s="342"/>
      <c r="D288" s="342"/>
    </row>
    <row r="289" spans="2:4" ht="12.75" customHeight="1">
      <c r="B289" s="345"/>
      <c r="C289" s="342"/>
      <c r="D289" s="342"/>
    </row>
    <row r="290" spans="2:4">
      <c r="B290" s="345"/>
      <c r="C290" s="342"/>
      <c r="D290" s="342"/>
    </row>
    <row r="291" spans="2:4">
      <c r="B291" s="345"/>
      <c r="C291" s="342"/>
      <c r="D291" s="342"/>
    </row>
    <row r="292" spans="2:4">
      <c r="B292" s="345"/>
      <c r="C292" s="342"/>
      <c r="D292" s="342"/>
    </row>
    <row r="293" spans="2:4">
      <c r="B293" s="345"/>
    </row>
    <row r="294" spans="2:4">
      <c r="B294" s="346"/>
    </row>
    <row r="295" spans="2:4">
      <c r="B295" s="346"/>
    </row>
    <row r="297" spans="2:4">
      <c r="B297" s="345"/>
    </row>
    <row r="301" spans="2:4">
      <c r="B301" s="345"/>
      <c r="C301" s="342"/>
      <c r="D301" s="342"/>
    </row>
    <row r="302" spans="2:4">
      <c r="C302" s="342"/>
      <c r="D302" s="342"/>
    </row>
    <row r="307" spans="2:4">
      <c r="C307" s="342"/>
      <c r="D307" s="342"/>
    </row>
    <row r="308" spans="2:4">
      <c r="C308" s="343"/>
      <c r="D308" s="343"/>
    </row>
    <row r="309" spans="2:4">
      <c r="B309" s="345"/>
      <c r="C309" s="342"/>
      <c r="D309" s="342"/>
    </row>
    <row r="310" spans="2:4">
      <c r="B310" s="345"/>
      <c r="C310" s="342"/>
      <c r="D310" s="342"/>
    </row>
    <row r="311" spans="2:4">
      <c r="B311" s="345"/>
      <c r="C311" s="342"/>
      <c r="D311" s="342"/>
    </row>
    <row r="312" spans="2:4">
      <c r="B312" s="345"/>
      <c r="C312" s="342"/>
      <c r="D312" s="342"/>
    </row>
    <row r="313" spans="2:4">
      <c r="B313" s="345"/>
      <c r="C313" s="342"/>
      <c r="D313" s="342"/>
    </row>
    <row r="314" spans="2:4">
      <c r="B314" s="345"/>
      <c r="C314" s="342"/>
      <c r="D314" s="342"/>
    </row>
    <row r="315" spans="2:4">
      <c r="B315" s="345"/>
      <c r="C315" s="342"/>
      <c r="D315" s="342"/>
    </row>
    <row r="317" spans="2:4">
      <c r="B317" s="345"/>
      <c r="C317" s="342"/>
      <c r="D317" s="342"/>
    </row>
    <row r="318" spans="2:4">
      <c r="B318" s="345"/>
      <c r="C318" s="342"/>
      <c r="D318" s="342"/>
    </row>
    <row r="319" spans="2:4" ht="12.75" customHeight="1">
      <c r="B319" s="345"/>
      <c r="C319" s="342"/>
      <c r="D319" s="342"/>
    </row>
    <row r="320" spans="2:4">
      <c r="B320" s="345"/>
      <c r="C320" s="342"/>
      <c r="D320" s="342"/>
    </row>
    <row r="321" spans="2:4">
      <c r="B321" s="338"/>
    </row>
    <row r="322" spans="2:4">
      <c r="C322" s="336"/>
      <c r="D322" s="336"/>
    </row>
    <row r="323" spans="2:4">
      <c r="B323" s="345"/>
      <c r="C323" s="342"/>
      <c r="D323" s="342"/>
    </row>
    <row r="324" spans="2:4">
      <c r="B324" s="345"/>
      <c r="C324" s="342"/>
      <c r="D324" s="342"/>
    </row>
    <row r="325" spans="2:4">
      <c r="B325" s="345"/>
      <c r="C325" s="342"/>
      <c r="D325" s="342"/>
    </row>
    <row r="326" spans="2:4">
      <c r="B326" s="345"/>
      <c r="C326" s="342"/>
    </row>
    <row r="328" spans="2:4">
      <c r="B328" s="345"/>
      <c r="C328" s="342"/>
      <c r="D328" s="342"/>
    </row>
    <row r="329" spans="2:4">
      <c r="B329" s="345"/>
      <c r="C329" s="342"/>
      <c r="D329" s="342"/>
    </row>
    <row r="330" spans="2:4">
      <c r="B330" s="345"/>
      <c r="C330" s="342"/>
    </row>
    <row r="331" spans="2:4">
      <c r="B331" s="345"/>
      <c r="C331" s="342"/>
      <c r="D331" s="342"/>
    </row>
    <row r="332" spans="2:4">
      <c r="B332" s="345"/>
      <c r="C332" s="342"/>
      <c r="D332" s="342"/>
    </row>
    <row r="333" spans="2:4">
      <c r="B333" s="345"/>
      <c r="C333" s="342"/>
      <c r="D333" s="342"/>
    </row>
    <row r="335" spans="2:4" ht="12.75" customHeight="1">
      <c r="B335" s="345"/>
      <c r="C335" s="342"/>
      <c r="D335" s="342"/>
    </row>
    <row r="336" spans="2:4">
      <c r="B336" s="345"/>
      <c r="C336" s="342"/>
      <c r="D336" s="342"/>
    </row>
    <row r="337" spans="2:4">
      <c r="B337" s="345"/>
    </row>
    <row r="338" spans="2:4">
      <c r="B338" s="349"/>
      <c r="C338" s="342"/>
      <c r="D338" s="342"/>
    </row>
    <row r="339" spans="2:4">
      <c r="B339" s="345"/>
      <c r="C339" s="342"/>
      <c r="D339" s="342"/>
    </row>
    <row r="340" spans="2:4">
      <c r="B340" s="345"/>
      <c r="C340" s="342"/>
      <c r="D340" s="342"/>
    </row>
    <row r="341" spans="2:4">
      <c r="B341" s="345"/>
      <c r="C341" s="343"/>
      <c r="D341" s="343"/>
    </row>
    <row r="342" spans="2:4">
      <c r="B342" s="345"/>
      <c r="C342" s="342"/>
      <c r="D342" s="342"/>
    </row>
    <row r="343" spans="2:4">
      <c r="B343" s="345"/>
      <c r="C343" s="342"/>
      <c r="D343" s="342"/>
    </row>
    <row r="344" spans="2:4">
      <c r="B344" s="345"/>
      <c r="C344" s="342"/>
      <c r="D344" s="342"/>
    </row>
    <row r="345" spans="2:4">
      <c r="B345" s="345"/>
      <c r="C345" s="342"/>
      <c r="D345" s="342"/>
    </row>
    <row r="346" spans="2:4">
      <c r="B346" s="345"/>
      <c r="C346" s="342"/>
      <c r="D346" s="342"/>
    </row>
    <row r="347" spans="2:4">
      <c r="B347" s="345"/>
      <c r="C347" s="342"/>
      <c r="D347" s="342"/>
    </row>
    <row r="348" spans="2:4">
      <c r="B348" s="345"/>
    </row>
    <row r="349" spans="2:4">
      <c r="B349" s="345"/>
      <c r="C349" s="342"/>
      <c r="D349" s="342"/>
    </row>
    <row r="350" spans="2:4">
      <c r="B350" s="345"/>
      <c r="C350" s="342"/>
      <c r="D350" s="342"/>
    </row>
    <row r="351" spans="2:4">
      <c r="B351" s="345"/>
    </row>
    <row r="352" spans="2:4">
      <c r="B352" s="345"/>
      <c r="C352" s="342"/>
      <c r="D352" s="342"/>
    </row>
    <row r="353" spans="2:4">
      <c r="B353" s="350"/>
      <c r="C353" s="342"/>
      <c r="D353" s="342"/>
    </row>
    <row r="354" spans="2:4">
      <c r="B354" s="350"/>
      <c r="C354" s="342"/>
      <c r="D354" s="342"/>
    </row>
    <row r="355" spans="2:4">
      <c r="B355" s="350"/>
      <c r="C355" s="342"/>
      <c r="D355" s="342"/>
    </row>
    <row r="356" spans="2:4" ht="12.75" customHeight="1">
      <c r="B356" s="345"/>
      <c r="C356" s="343"/>
      <c r="D356" s="343"/>
    </row>
    <row r="357" spans="2:4">
      <c r="B357" s="345"/>
      <c r="C357" s="342"/>
      <c r="D357" s="342"/>
    </row>
    <row r="358" spans="2:4">
      <c r="B358" s="345"/>
      <c r="C358" s="342"/>
      <c r="D358" s="342"/>
    </row>
    <row r="359" spans="2:4">
      <c r="B359" s="345"/>
      <c r="C359" s="342"/>
      <c r="D359" s="342"/>
    </row>
    <row r="360" spans="2:4">
      <c r="B360" s="345"/>
      <c r="C360" s="342"/>
      <c r="D360" s="342"/>
    </row>
    <row r="361" spans="2:4">
      <c r="B361" s="345"/>
      <c r="C361" s="342"/>
      <c r="D361" s="342"/>
    </row>
    <row r="362" spans="2:4">
      <c r="C362" s="343"/>
      <c r="D362" s="343"/>
    </row>
    <row r="363" spans="2:4">
      <c r="B363" s="345"/>
      <c r="C363" s="342"/>
      <c r="D363" s="342"/>
    </row>
    <row r="364" spans="2:4">
      <c r="B364" s="345"/>
      <c r="C364" s="342"/>
      <c r="D364" s="342"/>
    </row>
    <row r="365" spans="2:4">
      <c r="B365" s="345"/>
      <c r="C365" s="342"/>
    </row>
    <row r="366" spans="2:4" ht="12.75" customHeight="1">
      <c r="B366" s="345"/>
      <c r="C366" s="342"/>
      <c r="D366" s="342"/>
    </row>
    <row r="367" spans="2:4">
      <c r="B367" s="345"/>
      <c r="C367" s="342"/>
      <c r="D367" s="342"/>
    </row>
    <row r="368" spans="2:4">
      <c r="B368" s="345"/>
      <c r="C368" s="342"/>
      <c r="D368" s="342"/>
    </row>
    <row r="369" spans="1:4">
      <c r="B369" s="345"/>
    </row>
    <row r="370" spans="1:4">
      <c r="B370" s="345"/>
      <c r="C370" s="342"/>
      <c r="D370" s="342"/>
    </row>
    <row r="371" spans="1:4">
      <c r="B371" s="345"/>
      <c r="C371" s="342"/>
      <c r="D371" s="342"/>
    </row>
    <row r="372" spans="1:4">
      <c r="B372" s="345"/>
      <c r="C372" s="342"/>
      <c r="D372" s="342"/>
    </row>
    <row r="373" spans="1:4">
      <c r="B373" s="345"/>
      <c r="C373" s="342"/>
      <c r="D373" s="342"/>
    </row>
    <row r="374" spans="1:4">
      <c r="A374" s="341"/>
      <c r="B374" s="350"/>
      <c r="C374" s="342"/>
      <c r="D374" s="342"/>
    </row>
    <row r="375" spans="1:4">
      <c r="A375" s="341"/>
      <c r="B375" s="350"/>
      <c r="C375" s="342"/>
      <c r="D375" s="342"/>
    </row>
    <row r="376" spans="1:4">
      <c r="A376" s="341"/>
      <c r="B376" s="350"/>
      <c r="C376" s="342"/>
      <c r="D376" s="342"/>
    </row>
    <row r="377" spans="1:4">
      <c r="A377" s="341"/>
      <c r="B377" s="345"/>
    </row>
    <row r="378" spans="1:4">
      <c r="A378" s="341"/>
      <c r="B378" s="345"/>
      <c r="C378" s="342"/>
      <c r="D378" s="342"/>
    </row>
    <row r="379" spans="1:4" ht="12.75" customHeight="1">
      <c r="A379" s="341"/>
      <c r="B379" s="345"/>
      <c r="C379" s="342"/>
      <c r="D379" s="342"/>
    </row>
    <row r="380" spans="1:4">
      <c r="A380" s="341"/>
      <c r="B380" s="352"/>
    </row>
    <row r="381" spans="1:4">
      <c r="A381" s="341"/>
      <c r="B381" s="345"/>
      <c r="C381" s="342"/>
      <c r="D381" s="342"/>
    </row>
    <row r="382" spans="1:4">
      <c r="A382" s="341"/>
      <c r="B382" s="345"/>
      <c r="C382" s="342"/>
      <c r="D382" s="342"/>
    </row>
    <row r="383" spans="1:4">
      <c r="A383" s="341"/>
      <c r="B383" s="345"/>
      <c r="C383" s="342"/>
    </row>
    <row r="384" spans="1:4">
      <c r="A384" s="341"/>
      <c r="C384" s="343"/>
      <c r="D384" s="343"/>
    </row>
    <row r="385" spans="1:4">
      <c r="A385" s="341"/>
      <c r="B385" s="345"/>
      <c r="C385" s="342"/>
      <c r="D385" s="342"/>
    </row>
    <row r="386" spans="1:4" ht="12.75" customHeight="1">
      <c r="A386" s="341"/>
      <c r="B386" s="345"/>
      <c r="C386" s="342"/>
      <c r="D386" s="342"/>
    </row>
    <row r="387" spans="1:4">
      <c r="A387" s="341"/>
      <c r="C387" s="343"/>
      <c r="D387" s="343"/>
    </row>
    <row r="388" spans="1:4">
      <c r="A388" s="341"/>
      <c r="B388" s="345"/>
      <c r="C388" s="342"/>
      <c r="D388" s="342"/>
    </row>
    <row r="389" spans="1:4">
      <c r="A389" s="341"/>
      <c r="B389" s="345"/>
      <c r="C389" s="342"/>
      <c r="D389" s="342"/>
    </row>
    <row r="390" spans="1:4">
      <c r="A390" s="341"/>
      <c r="B390" s="345"/>
      <c r="C390" s="342"/>
      <c r="D390" s="342"/>
    </row>
    <row r="391" spans="1:4">
      <c r="A391" s="341"/>
      <c r="B391" s="345"/>
      <c r="C391" s="342"/>
      <c r="D391" s="342"/>
    </row>
    <row r="392" spans="1:4">
      <c r="A392" s="341"/>
      <c r="B392" s="345"/>
      <c r="C392" s="342"/>
      <c r="D392" s="342"/>
    </row>
    <row r="393" spans="1:4">
      <c r="A393" s="341"/>
      <c r="B393" s="345"/>
      <c r="C393" s="342"/>
      <c r="D393" s="342"/>
    </row>
    <row r="394" spans="1:4">
      <c r="A394" s="341"/>
      <c r="C394" s="348"/>
      <c r="D394" s="348"/>
    </row>
    <row r="395" spans="1:4">
      <c r="A395" s="341"/>
      <c r="B395" s="345"/>
      <c r="C395" s="342"/>
      <c r="D395" s="342"/>
    </row>
    <row r="396" spans="1:4">
      <c r="A396" s="341"/>
      <c r="B396" s="345"/>
      <c r="C396" s="342"/>
      <c r="D396" s="342"/>
    </row>
    <row r="397" spans="1:4">
      <c r="A397" s="341"/>
      <c r="B397" s="345"/>
      <c r="C397" s="342"/>
      <c r="D397" s="342"/>
    </row>
    <row r="398" spans="1:4">
      <c r="A398" s="341"/>
      <c r="B398" s="345"/>
      <c r="C398" s="342"/>
      <c r="D398" s="342"/>
    </row>
    <row r="399" spans="1:4">
      <c r="A399" s="341"/>
      <c r="B399" s="345"/>
      <c r="C399" s="342"/>
      <c r="D399" s="342"/>
    </row>
    <row r="400" spans="1:4">
      <c r="A400" s="341"/>
      <c r="B400" s="345"/>
      <c r="C400" s="342"/>
      <c r="D400" s="342"/>
    </row>
    <row r="401" spans="1:4">
      <c r="A401" s="341"/>
      <c r="B401" s="345"/>
      <c r="C401" s="342"/>
      <c r="D401" s="342"/>
    </row>
    <row r="402" spans="1:4" ht="13.8">
      <c r="A402" s="341"/>
      <c r="B402" s="345"/>
      <c r="C402" s="351"/>
      <c r="D402" s="351"/>
    </row>
    <row r="403" spans="1:4" ht="13.8">
      <c r="A403" s="341"/>
      <c r="B403" s="345"/>
      <c r="C403" s="351"/>
      <c r="D403" s="351"/>
    </row>
    <row r="404" spans="1:4" ht="13.8">
      <c r="A404" s="341"/>
      <c r="B404" s="345"/>
      <c r="C404" s="351"/>
      <c r="D404" s="351"/>
    </row>
    <row r="405" spans="1:4" ht="13.8">
      <c r="A405" s="341"/>
      <c r="B405" s="345"/>
      <c r="C405" s="351"/>
      <c r="D405" s="351"/>
    </row>
    <row r="406" spans="1:4" ht="13.8">
      <c r="A406" s="341"/>
      <c r="B406" s="345"/>
      <c r="C406" s="351"/>
      <c r="D406" s="351"/>
    </row>
    <row r="407" spans="1:4" ht="12.75" customHeight="1">
      <c r="A407" s="341"/>
      <c r="B407" s="341"/>
      <c r="C407" s="344"/>
      <c r="D407" s="344"/>
    </row>
    <row r="408" spans="1:4" ht="12.75" customHeight="1">
      <c r="A408" s="341"/>
      <c r="B408" s="345"/>
      <c r="C408" s="342"/>
      <c r="D408" s="342"/>
    </row>
    <row r="409" spans="1:4">
      <c r="A409" s="341"/>
      <c r="B409" s="345"/>
      <c r="C409" s="348"/>
      <c r="D409" s="348"/>
    </row>
    <row r="410" spans="1:4">
      <c r="A410" s="341"/>
      <c r="B410" s="345"/>
      <c r="C410" s="343"/>
      <c r="D410" s="343"/>
    </row>
    <row r="411" spans="1:4">
      <c r="A411" s="341"/>
      <c r="B411" s="349"/>
      <c r="C411" s="342"/>
      <c r="D411" s="342"/>
    </row>
    <row r="412" spans="1:4">
      <c r="A412" s="341"/>
      <c r="B412" s="345"/>
    </row>
    <row r="413" spans="1:4" ht="12.75" customHeight="1">
      <c r="A413" s="341"/>
      <c r="B413" s="341"/>
      <c r="C413" s="342"/>
      <c r="D413" s="342"/>
    </row>
    <row r="414" spans="1:4">
      <c r="A414" s="341"/>
      <c r="B414" s="345"/>
      <c r="C414" s="342"/>
      <c r="D414" s="342"/>
    </row>
    <row r="415" spans="1:4">
      <c r="A415" s="341"/>
      <c r="B415" s="345"/>
      <c r="C415" s="348"/>
      <c r="D415" s="348"/>
    </row>
    <row r="416" spans="1:4" ht="12.75" customHeight="1">
      <c r="A416" s="341"/>
      <c r="B416" s="345"/>
      <c r="C416" s="343"/>
      <c r="D416" s="343"/>
    </row>
    <row r="417" spans="1:4">
      <c r="A417" s="341"/>
      <c r="B417" s="349"/>
      <c r="C417" s="342"/>
      <c r="D417" s="342"/>
    </row>
    <row r="418" spans="1:4">
      <c r="A418" s="341"/>
      <c r="B418" s="345"/>
    </row>
    <row r="419" spans="1:4">
      <c r="A419" s="341"/>
      <c r="B419" s="341"/>
      <c r="C419" s="342"/>
      <c r="D419" s="342"/>
    </row>
    <row r="420" spans="1:4">
      <c r="A420" s="341"/>
      <c r="B420" s="345"/>
      <c r="C420" s="342"/>
      <c r="D420" s="342"/>
    </row>
    <row r="421" spans="1:4">
      <c r="A421" s="341"/>
      <c r="B421" s="345"/>
      <c r="C421" s="342"/>
      <c r="D421" s="342"/>
    </row>
    <row r="422" spans="1:4">
      <c r="A422" s="341"/>
      <c r="B422" s="341"/>
    </row>
    <row r="423" spans="1:4">
      <c r="A423" s="341"/>
      <c r="B423" s="345"/>
      <c r="C423" s="342"/>
      <c r="D423" s="342"/>
    </row>
    <row r="424" spans="1:4">
      <c r="A424" s="341"/>
      <c r="B424" s="345"/>
      <c r="C424" s="342"/>
      <c r="D424" s="342"/>
    </row>
    <row r="425" spans="1:4">
      <c r="A425" s="341"/>
      <c r="B425" s="345"/>
      <c r="C425" s="342"/>
    </row>
    <row r="426" spans="1:4">
      <c r="A426" s="341"/>
      <c r="B426" s="341"/>
      <c r="C426" s="342"/>
      <c r="D426" s="342"/>
    </row>
    <row r="427" spans="1:4">
      <c r="A427" s="341"/>
      <c r="B427" s="345"/>
      <c r="C427" s="342"/>
      <c r="D427" s="342"/>
    </row>
    <row r="428" spans="1:4">
      <c r="A428" s="341"/>
      <c r="B428" s="345"/>
      <c r="C428" s="342"/>
      <c r="D428" s="342"/>
    </row>
    <row r="429" spans="1:4">
      <c r="A429" s="341"/>
      <c r="B429" s="341"/>
      <c r="C429" s="342"/>
      <c r="D429" s="342"/>
    </row>
    <row r="430" spans="1:4">
      <c r="A430" s="341"/>
      <c r="B430" s="350"/>
      <c r="C430" s="342"/>
      <c r="D430" s="342"/>
    </row>
    <row r="431" spans="1:4">
      <c r="A431" s="341"/>
      <c r="B431" s="350"/>
      <c r="C431" s="342"/>
      <c r="D431" s="342"/>
    </row>
    <row r="432" spans="1:4">
      <c r="A432" s="341"/>
      <c r="B432" s="350"/>
      <c r="C432" s="342"/>
      <c r="D432" s="342"/>
    </row>
    <row r="433" spans="1:4">
      <c r="A433" s="341"/>
      <c r="B433" s="341"/>
    </row>
    <row r="434" spans="1:4">
      <c r="A434" s="341"/>
      <c r="B434" s="345"/>
      <c r="C434" s="342"/>
      <c r="D434" s="342"/>
    </row>
    <row r="435" spans="1:4">
      <c r="A435" s="341"/>
      <c r="B435" s="345"/>
      <c r="C435" s="342"/>
      <c r="D435" s="342"/>
    </row>
    <row r="436" spans="1:4">
      <c r="A436" s="341"/>
      <c r="B436" s="345"/>
    </row>
    <row r="437" spans="1:4">
      <c r="A437" s="341"/>
      <c r="B437" s="341"/>
      <c r="C437" s="344"/>
      <c r="D437" s="344"/>
    </row>
    <row r="438" spans="1:4">
      <c r="A438" s="341"/>
      <c r="B438" s="345"/>
      <c r="C438" s="342"/>
      <c r="D438" s="342"/>
    </row>
    <row r="439" spans="1:4">
      <c r="A439" s="341"/>
      <c r="B439" s="345"/>
      <c r="C439" s="348"/>
      <c r="D439" s="348"/>
    </row>
    <row r="440" spans="1:4">
      <c r="A440" s="341"/>
      <c r="B440" s="345"/>
      <c r="C440" s="343"/>
      <c r="D440" s="343"/>
    </row>
    <row r="441" spans="1:4" ht="12.75" customHeight="1">
      <c r="A441" s="341"/>
      <c r="B441" s="349"/>
      <c r="C441" s="342"/>
      <c r="D441" s="342"/>
    </row>
    <row r="442" spans="1:4">
      <c r="A442" s="341"/>
      <c r="B442" s="345"/>
    </row>
    <row r="443" spans="1:4">
      <c r="A443" s="341"/>
      <c r="B443" s="341"/>
      <c r="C443" s="342"/>
      <c r="D443" s="342"/>
    </row>
    <row r="444" spans="1:4">
      <c r="A444" s="341"/>
      <c r="C444" s="348"/>
      <c r="D444" s="348"/>
    </row>
    <row r="445" spans="1:4">
      <c r="A445" s="341"/>
      <c r="B445" s="341"/>
      <c r="C445" s="342"/>
      <c r="D445" s="342"/>
    </row>
    <row r="446" spans="1:4">
      <c r="A446" s="341"/>
    </row>
    <row r="447" spans="1:4">
      <c r="A447" s="341"/>
    </row>
    <row r="448" spans="1:4">
      <c r="A448" s="341"/>
    </row>
    <row r="449" spans="1:4">
      <c r="A449" s="341"/>
    </row>
    <row r="450" spans="1:4">
      <c r="A450" s="341"/>
      <c r="B450" s="345"/>
      <c r="C450" s="342"/>
      <c r="D450" s="342"/>
    </row>
    <row r="451" spans="1:4">
      <c r="A451" s="341"/>
      <c r="B451" s="345"/>
      <c r="C451" s="342"/>
      <c r="D451" s="342"/>
    </row>
    <row r="452" spans="1:4">
      <c r="A452" s="341"/>
      <c r="B452" s="345"/>
      <c r="C452" s="342"/>
      <c r="D452" s="342"/>
    </row>
    <row r="453" spans="1:4">
      <c r="A453" s="341"/>
      <c r="B453" s="341"/>
      <c r="C453" s="342"/>
      <c r="D453" s="342"/>
    </row>
    <row r="454" spans="1:4">
      <c r="A454" s="341"/>
      <c r="B454" s="345"/>
      <c r="C454" s="342"/>
      <c r="D454" s="342"/>
    </row>
    <row r="455" spans="1:4">
      <c r="A455" s="341"/>
      <c r="B455" s="345"/>
      <c r="C455" s="342"/>
      <c r="D455" s="342"/>
    </row>
    <row r="456" spans="1:4">
      <c r="A456" s="341"/>
      <c r="B456" s="345"/>
      <c r="C456" s="342"/>
    </row>
    <row r="457" spans="1:4">
      <c r="A457" s="341"/>
    </row>
    <row r="458" spans="1:4">
      <c r="A458" s="341"/>
      <c r="B458" s="345"/>
      <c r="C458" s="342"/>
      <c r="D458" s="342"/>
    </row>
    <row r="459" spans="1:4">
      <c r="A459" s="341"/>
      <c r="B459" s="345"/>
      <c r="C459" s="342"/>
      <c r="D459" s="342"/>
    </row>
    <row r="460" spans="1:4">
      <c r="A460" s="341"/>
      <c r="B460" s="345"/>
      <c r="C460" s="342"/>
    </row>
    <row r="461" spans="1:4">
      <c r="A461" s="341"/>
      <c r="B461" s="341"/>
      <c r="C461" s="342"/>
      <c r="D461" s="342"/>
    </row>
    <row r="462" spans="1:4">
      <c r="A462" s="341"/>
      <c r="B462" s="345"/>
      <c r="C462" s="342"/>
      <c r="D462" s="342"/>
    </row>
    <row r="463" spans="1:4">
      <c r="A463" s="341"/>
      <c r="B463" s="345"/>
      <c r="C463" s="342"/>
      <c r="D463" s="342"/>
    </row>
    <row r="464" spans="1:4">
      <c r="A464" s="341"/>
      <c r="B464" s="341"/>
      <c r="C464" s="344"/>
      <c r="D464" s="344"/>
    </row>
    <row r="465" spans="1:4">
      <c r="A465" s="341"/>
      <c r="B465" s="345"/>
      <c r="C465" s="342"/>
      <c r="D465" s="342"/>
    </row>
    <row r="466" spans="1:4">
      <c r="A466" s="341"/>
      <c r="B466" s="345"/>
      <c r="C466" s="342"/>
      <c r="D466" s="342"/>
    </row>
    <row r="467" spans="1:4">
      <c r="A467" s="341"/>
      <c r="B467" s="341"/>
    </row>
    <row r="468" spans="1:4">
      <c r="A468" s="341"/>
      <c r="B468" s="341"/>
    </row>
    <row r="469" spans="1:4">
      <c r="A469" s="341"/>
      <c r="B469" s="341"/>
      <c r="C469" s="342"/>
      <c r="D469" s="342"/>
    </row>
    <row r="470" spans="1:4">
      <c r="A470" s="341"/>
      <c r="B470" s="341"/>
    </row>
    <row r="471" spans="1:4">
      <c r="A471" s="341"/>
      <c r="B471" s="341"/>
      <c r="C471" s="342"/>
      <c r="D471" s="342"/>
    </row>
    <row r="472" spans="1:4">
      <c r="A472" s="341"/>
      <c r="B472" s="341"/>
      <c r="C472" s="343"/>
      <c r="D472" s="343"/>
    </row>
    <row r="473" spans="1:4">
      <c r="A473" s="341"/>
      <c r="B473" s="341"/>
    </row>
    <row r="474" spans="1:4">
      <c r="A474" s="341"/>
      <c r="B474" s="345"/>
      <c r="C474" s="342"/>
      <c r="D474" s="342"/>
    </row>
    <row r="475" spans="1:4">
      <c r="A475" s="341"/>
      <c r="B475" s="345"/>
      <c r="C475" s="342"/>
      <c r="D475" s="342"/>
    </row>
    <row r="476" spans="1:4">
      <c r="A476" s="341"/>
      <c r="B476" s="345"/>
      <c r="C476" s="342"/>
    </row>
    <row r="477" spans="1:4">
      <c r="A477" s="341"/>
      <c r="B477" s="341"/>
      <c r="C477" s="342"/>
      <c r="D477" s="342"/>
    </row>
    <row r="478" spans="1:4">
      <c r="A478" s="341"/>
      <c r="B478" s="345"/>
      <c r="C478" s="342"/>
      <c r="D478" s="342"/>
    </row>
    <row r="479" spans="1:4" ht="12.75" customHeight="1">
      <c r="A479" s="341"/>
      <c r="B479" s="345"/>
      <c r="C479" s="342"/>
      <c r="D479" s="342"/>
    </row>
    <row r="480" spans="1:4">
      <c r="A480" s="341"/>
      <c r="B480" s="341"/>
      <c r="C480" s="342"/>
      <c r="D480" s="342"/>
    </row>
    <row r="481" spans="1:4">
      <c r="A481" s="341"/>
      <c r="B481" s="341"/>
      <c r="C481" s="342"/>
      <c r="D481" s="342"/>
    </row>
    <row r="482" spans="1:4">
      <c r="A482" s="341"/>
      <c r="B482" s="345"/>
      <c r="C482" s="342"/>
      <c r="D482" s="342"/>
    </row>
    <row r="483" spans="1:4">
      <c r="A483" s="341"/>
      <c r="B483" s="341"/>
      <c r="C483" s="342"/>
      <c r="D483" s="342"/>
    </row>
    <row r="484" spans="1:4">
      <c r="A484" s="341"/>
      <c r="B484" s="345"/>
      <c r="C484" s="342"/>
      <c r="D484" s="342"/>
    </row>
    <row r="485" spans="1:4">
      <c r="A485" s="341"/>
      <c r="B485" s="345"/>
      <c r="C485" s="342"/>
      <c r="D485" s="342"/>
    </row>
    <row r="486" spans="1:4">
      <c r="A486" s="341"/>
      <c r="B486" s="345"/>
      <c r="C486" s="342"/>
    </row>
    <row r="487" spans="1:4">
      <c r="A487" s="341"/>
      <c r="B487" s="341"/>
      <c r="C487" s="342"/>
      <c r="D487" s="342"/>
    </row>
    <row r="488" spans="1:4">
      <c r="A488" s="341"/>
      <c r="B488" s="345"/>
      <c r="C488" s="342"/>
      <c r="D488" s="342"/>
    </row>
    <row r="489" spans="1:4">
      <c r="A489" s="341"/>
      <c r="B489" s="345"/>
      <c r="C489" s="342"/>
      <c r="D489" s="342"/>
    </row>
    <row r="490" spans="1:4">
      <c r="A490" s="341"/>
      <c r="B490" s="345"/>
      <c r="C490" s="342"/>
      <c r="D490" s="342"/>
    </row>
    <row r="491" spans="1:4">
      <c r="A491" s="341"/>
      <c r="B491" s="345"/>
      <c r="C491" s="342"/>
      <c r="D491" s="342"/>
    </row>
    <row r="492" spans="1:4">
      <c r="A492" s="341"/>
      <c r="B492" s="345"/>
      <c r="C492" s="342"/>
      <c r="D492" s="342"/>
    </row>
    <row r="493" spans="1:4">
      <c r="A493" s="341"/>
      <c r="B493" s="347"/>
      <c r="C493" s="342"/>
      <c r="D493" s="342"/>
    </row>
    <row r="494" spans="1:4">
      <c r="A494" s="341"/>
      <c r="B494" s="345"/>
      <c r="C494" s="342"/>
      <c r="D494" s="342"/>
    </row>
    <row r="495" spans="1:4">
      <c r="A495" s="341"/>
      <c r="B495" s="345"/>
      <c r="C495" s="342"/>
      <c r="D495" s="342"/>
    </row>
    <row r="496" spans="1:4">
      <c r="A496" s="341"/>
      <c r="B496" s="345"/>
      <c r="C496" s="342"/>
      <c r="D496" s="342"/>
    </row>
    <row r="497" spans="1:4">
      <c r="A497" s="341"/>
      <c r="B497" s="345"/>
      <c r="C497" s="342"/>
      <c r="D497" s="342"/>
    </row>
    <row r="498" spans="1:4">
      <c r="A498" s="341"/>
      <c r="B498" s="345"/>
      <c r="C498" s="342"/>
      <c r="D498" s="342"/>
    </row>
    <row r="499" spans="1:4">
      <c r="A499" s="341"/>
      <c r="B499" s="345"/>
    </row>
    <row r="500" spans="1:4">
      <c r="A500" s="341"/>
      <c r="C500" s="342"/>
      <c r="D500" s="342"/>
    </row>
    <row r="501" spans="1:4">
      <c r="A501" s="341"/>
    </row>
    <row r="502" spans="1:4">
      <c r="A502" s="341"/>
    </row>
    <row r="503" spans="1:4">
      <c r="A503" s="341"/>
    </row>
    <row r="504" spans="1:4">
      <c r="A504" s="341"/>
    </row>
    <row r="505" spans="1:4">
      <c r="A505" s="341"/>
      <c r="B505" s="345"/>
      <c r="C505" s="342"/>
      <c r="D505" s="342"/>
    </row>
    <row r="506" spans="1:4">
      <c r="A506" s="341"/>
      <c r="B506" s="346"/>
    </row>
    <row r="507" spans="1:4">
      <c r="A507" s="341"/>
      <c r="B507" s="346"/>
    </row>
    <row r="508" spans="1:4">
      <c r="A508" s="341"/>
    </row>
    <row r="509" spans="1:4" ht="12.75" customHeight="1">
      <c r="A509" s="341"/>
      <c r="B509" s="345"/>
    </row>
    <row r="510" spans="1:4">
      <c r="A510" s="341"/>
      <c r="B510" s="345"/>
      <c r="D510" s="342"/>
    </row>
    <row r="511" spans="1:4">
      <c r="A511" s="341"/>
      <c r="B511" s="345"/>
      <c r="C511" s="342"/>
      <c r="D511" s="342"/>
    </row>
    <row r="512" spans="1:4">
      <c r="A512" s="341"/>
    </row>
    <row r="513" spans="1:4">
      <c r="A513" s="341"/>
    </row>
    <row r="514" spans="1:4">
      <c r="A514" s="341"/>
    </row>
    <row r="515" spans="1:4">
      <c r="A515" s="341"/>
    </row>
    <row r="516" spans="1:4">
      <c r="A516" s="341"/>
    </row>
    <row r="517" spans="1:4">
      <c r="A517" s="341"/>
      <c r="B517" s="341"/>
      <c r="C517" s="342"/>
      <c r="D517" s="342"/>
    </row>
    <row r="518" spans="1:4">
      <c r="A518" s="341"/>
      <c r="B518" s="341"/>
      <c r="C518" s="342"/>
      <c r="D518" s="342"/>
    </row>
    <row r="519" spans="1:4">
      <c r="A519" s="341"/>
      <c r="B519" s="341"/>
    </row>
    <row r="520" spans="1:4">
      <c r="A520" s="341"/>
      <c r="B520" s="341"/>
      <c r="C520" s="342"/>
      <c r="D520" s="342"/>
    </row>
    <row r="521" spans="1:4">
      <c r="A521" s="341"/>
      <c r="B521" s="341"/>
      <c r="C521" s="342"/>
      <c r="D521" s="342"/>
    </row>
    <row r="522" spans="1:4">
      <c r="A522" s="341"/>
      <c r="B522" s="341"/>
      <c r="C522" s="342"/>
      <c r="D522" s="342"/>
    </row>
    <row r="523" spans="1:4">
      <c r="A523" s="341"/>
      <c r="B523" s="341"/>
    </row>
    <row r="524" spans="1:4">
      <c r="A524" s="341"/>
      <c r="B524" s="341"/>
      <c r="C524" s="342"/>
      <c r="D524" s="342"/>
    </row>
    <row r="525" spans="1:4">
      <c r="A525" s="341"/>
      <c r="B525" s="341"/>
      <c r="C525" s="342"/>
      <c r="D525" s="342"/>
    </row>
    <row r="526" spans="1:4">
      <c r="A526" s="341"/>
      <c r="B526" s="341"/>
      <c r="C526" s="342"/>
      <c r="D526" s="342"/>
    </row>
    <row r="527" spans="1:4">
      <c r="A527" s="341"/>
      <c r="B527" s="341"/>
    </row>
    <row r="528" spans="1:4">
      <c r="A528" s="341"/>
      <c r="B528" s="341"/>
    </row>
    <row r="529" spans="1:4">
      <c r="A529" s="341"/>
      <c r="B529" s="341"/>
    </row>
    <row r="530" spans="1:4">
      <c r="A530" s="341"/>
      <c r="B530" s="341"/>
    </row>
    <row r="531" spans="1:4">
      <c r="A531" s="341"/>
      <c r="B531" s="341"/>
    </row>
    <row r="532" spans="1:4">
      <c r="A532" s="341"/>
      <c r="B532" s="341"/>
    </row>
    <row r="533" spans="1:4">
      <c r="A533" s="341"/>
      <c r="B533" s="341"/>
      <c r="C533" s="342"/>
      <c r="D533" s="342"/>
    </row>
    <row r="534" spans="1:4">
      <c r="A534" s="341"/>
      <c r="B534" s="341"/>
    </row>
    <row r="535" spans="1:4">
      <c r="A535" s="341"/>
      <c r="B535" s="341"/>
      <c r="C535" s="343"/>
      <c r="D535" s="343"/>
    </row>
    <row r="536" spans="1:4">
      <c r="A536" s="341"/>
      <c r="B536" s="341"/>
      <c r="C536" s="342"/>
      <c r="D536" s="342"/>
    </row>
    <row r="537" spans="1:4">
      <c r="A537" s="341"/>
      <c r="B537" s="341"/>
      <c r="C537" s="342"/>
      <c r="D537" s="342"/>
    </row>
    <row r="538" spans="1:4">
      <c r="A538" s="341"/>
      <c r="B538" s="341"/>
      <c r="C538" s="342"/>
      <c r="D538" s="342"/>
    </row>
    <row r="539" spans="1:4">
      <c r="A539" s="341"/>
      <c r="B539" s="341"/>
      <c r="C539" s="342"/>
      <c r="D539" s="342"/>
    </row>
    <row r="540" spans="1:4">
      <c r="A540" s="341"/>
      <c r="B540" s="341"/>
      <c r="C540" s="342"/>
      <c r="D540" s="342"/>
    </row>
    <row r="541" spans="1:4" ht="12.75" customHeight="1">
      <c r="A541" s="341"/>
      <c r="B541" s="341"/>
      <c r="C541" s="343"/>
      <c r="D541" s="343"/>
    </row>
    <row r="542" spans="1:4">
      <c r="A542" s="341"/>
      <c r="B542" s="341"/>
      <c r="C542" s="342"/>
      <c r="D542" s="342"/>
    </row>
    <row r="543" spans="1:4">
      <c r="A543" s="341"/>
      <c r="B543" s="341"/>
      <c r="C543" s="342"/>
      <c r="D543" s="342"/>
    </row>
    <row r="544" spans="1:4">
      <c r="A544" s="341"/>
      <c r="B544" s="341"/>
    </row>
    <row r="545" spans="1:4">
      <c r="A545" s="341"/>
      <c r="B545" s="341"/>
      <c r="C545" s="342"/>
      <c r="D545" s="342"/>
    </row>
    <row r="546" spans="1:4">
      <c r="A546" s="341"/>
      <c r="B546" s="341"/>
      <c r="C546" s="342"/>
      <c r="D546" s="342"/>
    </row>
    <row r="547" spans="1:4">
      <c r="A547" s="341"/>
      <c r="B547" s="341"/>
      <c r="C547" s="342"/>
      <c r="D547" s="342"/>
    </row>
    <row r="548" spans="1:4">
      <c r="A548" s="341"/>
      <c r="B548" s="341"/>
      <c r="C548" s="342"/>
      <c r="D548" s="342"/>
    </row>
    <row r="549" spans="1:4">
      <c r="A549" s="341"/>
      <c r="B549" s="341"/>
      <c r="C549" s="342"/>
      <c r="D549" s="342"/>
    </row>
    <row r="550" spans="1:4">
      <c r="A550" s="341"/>
      <c r="B550" s="341"/>
      <c r="C550" s="342"/>
      <c r="D550" s="342"/>
    </row>
    <row r="551" spans="1:4">
      <c r="A551" s="341"/>
      <c r="B551" s="341"/>
      <c r="C551" s="342"/>
      <c r="D551" s="342"/>
    </row>
    <row r="552" spans="1:4">
      <c r="A552" s="341"/>
      <c r="B552" s="341"/>
      <c r="C552" s="342"/>
      <c r="D552" s="342"/>
    </row>
    <row r="553" spans="1:4" ht="12.75" customHeight="1">
      <c r="A553" s="341"/>
      <c r="B553" s="341"/>
      <c r="C553" s="342"/>
      <c r="D553" s="342"/>
    </row>
    <row r="554" spans="1:4">
      <c r="A554" s="341"/>
      <c r="B554" s="341"/>
      <c r="C554" s="343"/>
      <c r="D554" s="343"/>
    </row>
    <row r="555" spans="1:4">
      <c r="A555" s="341"/>
      <c r="B555" s="341"/>
      <c r="C555" s="342"/>
      <c r="D555" s="342"/>
    </row>
    <row r="556" spans="1:4">
      <c r="A556" s="341"/>
      <c r="B556" s="341"/>
      <c r="C556" s="342"/>
      <c r="D556" s="342"/>
    </row>
    <row r="557" spans="1:4">
      <c r="A557" s="341"/>
      <c r="B557" s="341"/>
      <c r="C557" s="342"/>
      <c r="D557" s="342"/>
    </row>
    <row r="558" spans="1:4">
      <c r="A558" s="341"/>
      <c r="B558" s="341"/>
    </row>
    <row r="559" spans="1:4">
      <c r="A559" s="341"/>
      <c r="B559" s="341"/>
      <c r="C559" s="342"/>
      <c r="D559" s="342"/>
    </row>
    <row r="560" spans="1:4">
      <c r="A560" s="341"/>
      <c r="B560" s="341"/>
      <c r="C560" s="342"/>
      <c r="D560" s="342"/>
    </row>
    <row r="561" spans="1:4">
      <c r="A561" s="341"/>
      <c r="B561" s="341"/>
      <c r="C561" s="342"/>
      <c r="D561" s="342"/>
    </row>
    <row r="562" spans="1:4">
      <c r="A562" s="341"/>
      <c r="B562" s="341"/>
    </row>
    <row r="563" spans="1:4" ht="12.75" customHeight="1">
      <c r="A563" s="341"/>
      <c r="B563" s="341"/>
    </row>
    <row r="564" spans="1:4">
      <c r="A564" s="341"/>
      <c r="B564" s="341"/>
      <c r="C564" s="342"/>
      <c r="D564" s="342"/>
    </row>
    <row r="565" spans="1:4">
      <c r="A565" s="341"/>
      <c r="B565" s="341"/>
      <c r="C565" s="342"/>
      <c r="D565" s="342"/>
    </row>
    <row r="566" spans="1:4">
      <c r="A566" s="341"/>
      <c r="B566" s="341"/>
      <c r="C566" s="343"/>
      <c r="D566" s="343"/>
    </row>
    <row r="567" spans="1:4">
      <c r="A567" s="341"/>
      <c r="B567" s="341"/>
      <c r="C567" s="343"/>
      <c r="D567" s="343"/>
    </row>
    <row r="568" spans="1:4">
      <c r="A568" s="341"/>
      <c r="B568" s="341"/>
      <c r="C568" s="342"/>
      <c r="D568" s="342"/>
    </row>
    <row r="569" spans="1:4">
      <c r="A569" s="341"/>
      <c r="B569" s="341"/>
    </row>
    <row r="570" spans="1:4">
      <c r="A570" s="341"/>
      <c r="B570" s="341"/>
      <c r="C570" s="343"/>
      <c r="D570" s="343"/>
    </row>
    <row r="571" spans="1:4">
      <c r="A571" s="341"/>
      <c r="B571" s="341"/>
      <c r="C571" s="343"/>
      <c r="D571" s="343"/>
    </row>
    <row r="572" spans="1:4">
      <c r="A572" s="341"/>
      <c r="B572" s="341"/>
      <c r="C572" s="342"/>
      <c r="D572" s="342"/>
    </row>
    <row r="573" spans="1:4">
      <c r="A573" s="341"/>
      <c r="B573" s="341"/>
      <c r="C573" s="342"/>
      <c r="D573" s="342"/>
    </row>
    <row r="574" spans="1:4">
      <c r="A574" s="341"/>
      <c r="B574" s="341"/>
      <c r="C574" s="342"/>
      <c r="D574" s="342"/>
    </row>
    <row r="575" spans="1:4">
      <c r="A575" s="341"/>
      <c r="B575" s="341"/>
    </row>
    <row r="576" spans="1:4">
      <c r="A576" s="341"/>
      <c r="B576" s="341"/>
      <c r="C576" s="342"/>
      <c r="D576" s="342"/>
    </row>
    <row r="577" spans="1:4">
      <c r="A577" s="341"/>
      <c r="B577" s="341"/>
      <c r="C577" s="342"/>
      <c r="D577" s="342"/>
    </row>
    <row r="578" spans="1:4">
      <c r="A578" s="341"/>
      <c r="B578" s="341"/>
      <c r="C578" s="342"/>
      <c r="D578" s="342"/>
    </row>
    <row r="579" spans="1:4">
      <c r="A579" s="341"/>
      <c r="B579" s="341"/>
      <c r="C579" s="344"/>
      <c r="D579" s="344"/>
    </row>
    <row r="580" spans="1:4">
      <c r="A580" s="341"/>
      <c r="B580" s="341"/>
      <c r="C580" s="342"/>
      <c r="D580" s="342"/>
    </row>
    <row r="581" spans="1:4">
      <c r="A581" s="341"/>
      <c r="B581" s="341"/>
      <c r="C581" s="342"/>
      <c r="D581" s="342"/>
    </row>
    <row r="582" spans="1:4">
      <c r="A582" s="341"/>
      <c r="B582" s="341"/>
      <c r="C582" s="342"/>
      <c r="D582" s="342"/>
    </row>
    <row r="583" spans="1:4">
      <c r="A583" s="341"/>
      <c r="B583" s="341"/>
    </row>
    <row r="584" spans="1:4">
      <c r="A584" s="341"/>
      <c r="B584" s="341"/>
    </row>
    <row r="585" spans="1:4">
      <c r="A585" s="341"/>
      <c r="B585" s="341"/>
    </row>
    <row r="586" spans="1:4">
      <c r="A586" s="341"/>
      <c r="B586" s="341"/>
    </row>
    <row r="587" spans="1:4">
      <c r="A587" s="341"/>
      <c r="B587" s="341"/>
      <c r="C587" s="343"/>
      <c r="D587" s="343"/>
    </row>
    <row r="588" spans="1:4">
      <c r="A588" s="341"/>
      <c r="B588" s="341"/>
      <c r="C588" s="342"/>
      <c r="D588" s="342"/>
    </row>
    <row r="589" spans="1:4">
      <c r="A589" s="341"/>
      <c r="B589" s="341"/>
    </row>
    <row r="590" spans="1:4">
      <c r="A590" s="341"/>
      <c r="B590" s="341"/>
    </row>
    <row r="591" spans="1:4" ht="12.75" customHeight="1">
      <c r="A591" s="341"/>
      <c r="B591" s="341"/>
    </row>
    <row r="592" spans="1:4">
      <c r="A592" s="341"/>
      <c r="B592" s="341"/>
      <c r="C592" s="342"/>
      <c r="D592" s="342"/>
    </row>
    <row r="593" spans="1:4">
      <c r="A593" s="341"/>
      <c r="B593" s="341"/>
      <c r="C593" s="342"/>
      <c r="D593" s="342"/>
    </row>
    <row r="594" spans="1:4">
      <c r="A594" s="341"/>
      <c r="B594" s="341"/>
      <c r="C594" s="342"/>
      <c r="D594" s="342"/>
    </row>
    <row r="595" spans="1:4">
      <c r="A595" s="341"/>
      <c r="B595" s="341"/>
    </row>
    <row r="596" spans="1:4">
      <c r="A596" s="341"/>
      <c r="B596" s="341"/>
    </row>
    <row r="597" spans="1:4" ht="12.75" customHeight="1">
      <c r="A597" s="341"/>
      <c r="B597" s="341"/>
    </row>
    <row r="598" spans="1:4">
      <c r="A598" s="341"/>
      <c r="B598" s="341"/>
    </row>
    <row r="599" spans="1:4">
      <c r="A599" s="341"/>
      <c r="B599" s="341"/>
    </row>
    <row r="600" spans="1:4">
      <c r="A600" s="341"/>
      <c r="B600" s="341"/>
    </row>
    <row r="601" spans="1:4">
      <c r="A601" s="341"/>
      <c r="B601" s="341"/>
    </row>
    <row r="602" spans="1:4">
      <c r="A602" s="341"/>
      <c r="B602" s="341"/>
      <c r="C602" s="342"/>
      <c r="D602" s="342"/>
    </row>
    <row r="603" spans="1:4">
      <c r="A603" s="341"/>
      <c r="B603" s="341"/>
      <c r="C603" s="343"/>
      <c r="D603" s="343"/>
    </row>
    <row r="604" spans="1:4">
      <c r="A604" s="341"/>
      <c r="B604" s="341"/>
      <c r="C604" s="342"/>
      <c r="D604" s="342"/>
    </row>
    <row r="605" spans="1:4">
      <c r="A605" s="341"/>
      <c r="B605" s="341"/>
    </row>
    <row r="606" spans="1:4">
      <c r="A606" s="341"/>
      <c r="B606" s="341"/>
      <c r="C606" s="342"/>
      <c r="D606" s="342"/>
    </row>
    <row r="607" spans="1:4">
      <c r="A607" s="341"/>
      <c r="B607" s="341"/>
      <c r="C607" s="342"/>
      <c r="D607" s="342"/>
    </row>
    <row r="608" spans="1:4">
      <c r="A608" s="341"/>
      <c r="B608" s="341"/>
      <c r="C608" s="342"/>
      <c r="D608" s="342"/>
    </row>
    <row r="609" spans="1:4">
      <c r="A609" s="341"/>
      <c r="B609" s="341"/>
      <c r="C609" s="342"/>
      <c r="D609" s="342"/>
    </row>
    <row r="610" spans="1:4">
      <c r="A610" s="341"/>
      <c r="B610" s="341"/>
      <c r="C610" s="342"/>
      <c r="D610" s="342"/>
    </row>
    <row r="611" spans="1:4">
      <c r="A611" s="341"/>
      <c r="B611" s="341"/>
      <c r="C611" s="342"/>
      <c r="D611" s="342"/>
    </row>
    <row r="612" spans="1:4">
      <c r="A612" s="341"/>
      <c r="B612" s="341"/>
      <c r="C612" s="344"/>
      <c r="D612" s="344"/>
    </row>
    <row r="613" spans="1:4">
      <c r="A613" s="341"/>
      <c r="B613" s="341"/>
      <c r="C613" s="342"/>
      <c r="D613" s="342"/>
    </row>
    <row r="614" spans="1:4">
      <c r="A614" s="341"/>
      <c r="B614" s="341"/>
      <c r="C614" s="342"/>
      <c r="D614" s="342"/>
    </row>
    <row r="615" spans="1:4">
      <c r="A615" s="341"/>
      <c r="B615" s="341"/>
    </row>
    <row r="616" spans="1:4">
      <c r="A616" s="341"/>
      <c r="B616" s="341"/>
      <c r="C616" s="342"/>
      <c r="D616" s="342"/>
    </row>
    <row r="617" spans="1:4" ht="12.75" customHeight="1">
      <c r="A617" s="341"/>
      <c r="B617" s="341"/>
      <c r="C617" s="342"/>
      <c r="D617" s="342"/>
    </row>
    <row r="618" spans="1:4">
      <c r="A618" s="341"/>
      <c r="B618" s="341"/>
      <c r="C618" s="342"/>
      <c r="D618" s="342"/>
    </row>
    <row r="619" spans="1:4">
      <c r="A619" s="341"/>
      <c r="B619" s="341"/>
      <c r="C619" s="342"/>
      <c r="D619" s="342"/>
    </row>
    <row r="620" spans="1:4">
      <c r="A620" s="341"/>
      <c r="B620" s="341"/>
      <c r="C620" s="342"/>
      <c r="D620" s="342"/>
    </row>
    <row r="621" spans="1:4">
      <c r="A621" s="341"/>
      <c r="B621" s="341"/>
      <c r="C621" s="342"/>
      <c r="D621" s="342"/>
    </row>
    <row r="622" spans="1:4">
      <c r="A622" s="341"/>
      <c r="B622" s="341"/>
    </row>
    <row r="623" spans="1:4">
      <c r="A623" s="341"/>
      <c r="B623" s="341"/>
      <c r="C623" s="343"/>
      <c r="D623" s="343"/>
    </row>
    <row r="624" spans="1:4" ht="12.75" customHeight="1">
      <c r="A624" s="341"/>
      <c r="B624" s="341"/>
      <c r="C624" s="343"/>
      <c r="D624" s="343"/>
    </row>
    <row r="625" spans="1:4">
      <c r="A625" s="341"/>
      <c r="B625" s="341"/>
      <c r="C625" s="342"/>
      <c r="D625" s="342"/>
    </row>
    <row r="626" spans="1:4">
      <c r="A626" s="341"/>
      <c r="B626" s="341"/>
      <c r="C626" s="342"/>
      <c r="D626" s="342"/>
    </row>
    <row r="627" spans="1:4">
      <c r="A627" s="341"/>
      <c r="B627" s="341"/>
    </row>
    <row r="628" spans="1:4">
      <c r="A628" s="341"/>
      <c r="B628" s="341"/>
      <c r="C628" s="342"/>
      <c r="D628" s="342"/>
    </row>
    <row r="629" spans="1:4">
      <c r="A629" s="341"/>
      <c r="B629" s="341"/>
      <c r="C629" s="342"/>
      <c r="D629" s="342"/>
    </row>
    <row r="630" spans="1:4">
      <c r="A630" s="341"/>
      <c r="B630" s="341"/>
      <c r="C630" s="342"/>
      <c r="D630" s="342"/>
    </row>
    <row r="631" spans="1:4">
      <c r="A631" s="341"/>
      <c r="B631" s="341"/>
      <c r="C631" s="342"/>
      <c r="D631" s="342"/>
    </row>
    <row r="632" spans="1:4" ht="12.75" customHeight="1">
      <c r="A632" s="341"/>
      <c r="B632" s="341"/>
      <c r="C632" s="342"/>
      <c r="D632" s="342"/>
    </row>
    <row r="633" spans="1:4" ht="12.75" customHeight="1">
      <c r="A633" s="341"/>
      <c r="B633" s="341"/>
    </row>
    <row r="634" spans="1:4">
      <c r="A634" s="341"/>
      <c r="B634" s="341"/>
      <c r="C634" s="342"/>
      <c r="D634" s="342"/>
    </row>
    <row r="635" spans="1:4">
      <c r="A635" s="341"/>
      <c r="B635" s="341"/>
      <c r="C635" s="342"/>
      <c r="D635" s="342"/>
    </row>
    <row r="636" spans="1:4">
      <c r="A636" s="341"/>
      <c r="B636" s="341"/>
    </row>
    <row r="637" spans="1:4">
      <c r="A637" s="341"/>
      <c r="B637" s="341"/>
    </row>
    <row r="638" spans="1:4">
      <c r="A638" s="341"/>
      <c r="B638" s="341"/>
      <c r="C638" s="343"/>
      <c r="D638" s="343"/>
    </row>
    <row r="639" spans="1:4">
      <c r="A639" s="341"/>
      <c r="B639" s="341"/>
      <c r="C639" s="342"/>
      <c r="D639" s="342"/>
    </row>
    <row r="640" spans="1:4">
      <c r="A640" s="341"/>
      <c r="B640" s="341"/>
      <c r="C640" s="342"/>
      <c r="D640" s="342"/>
    </row>
    <row r="641" spans="1:4" ht="12.75" customHeight="1">
      <c r="A641" s="341"/>
      <c r="B641" s="341"/>
    </row>
    <row r="642" spans="1:4">
      <c r="A642" s="341"/>
      <c r="B642" s="341"/>
    </row>
    <row r="643" spans="1:4">
      <c r="A643" s="341"/>
      <c r="B643" s="341"/>
    </row>
    <row r="644" spans="1:4">
      <c r="A644" s="341"/>
      <c r="B644" s="341"/>
      <c r="C644" s="342"/>
      <c r="D644" s="342"/>
    </row>
    <row r="645" spans="1:4">
      <c r="A645" s="341"/>
      <c r="B645" s="341"/>
      <c r="C645" s="342"/>
      <c r="D645" s="342"/>
    </row>
    <row r="646" spans="1:4">
      <c r="A646" s="341"/>
      <c r="B646" s="341"/>
    </row>
    <row r="647" spans="1:4">
      <c r="A647" s="341"/>
      <c r="B647" s="341"/>
    </row>
    <row r="648" spans="1:4">
      <c r="A648" s="341"/>
      <c r="B648" s="341"/>
      <c r="C648" s="342"/>
      <c r="D648" s="342"/>
    </row>
    <row r="649" spans="1:4">
      <c r="A649" s="341"/>
      <c r="B649" s="341"/>
    </row>
    <row r="650" spans="1:4">
      <c r="A650" s="341"/>
      <c r="B650" s="341"/>
      <c r="C650" s="342"/>
      <c r="D650" s="342"/>
    </row>
    <row r="651" spans="1:4">
      <c r="A651" s="341"/>
      <c r="B651" s="341"/>
    </row>
    <row r="652" spans="1:4">
      <c r="A652" s="341"/>
      <c r="B652" s="341"/>
    </row>
    <row r="653" spans="1:4">
      <c r="A653" s="341"/>
      <c r="B653" s="341"/>
      <c r="C653" s="343"/>
      <c r="D653" s="343"/>
    </row>
    <row r="654" spans="1:4">
      <c r="A654" s="341"/>
      <c r="B654" s="341"/>
    </row>
    <row r="655" spans="1:4" ht="12.75" customHeight="1">
      <c r="A655" s="341"/>
      <c r="B655" s="341"/>
      <c r="C655" s="342"/>
      <c r="D655" s="342"/>
    </row>
    <row r="656" spans="1:4">
      <c r="A656" s="341"/>
      <c r="B656" s="341"/>
    </row>
    <row r="657" spans="1:2">
      <c r="A657" s="341"/>
      <c r="B657" s="341"/>
    </row>
    <row r="658" spans="1:2">
      <c r="A658" s="341"/>
      <c r="B658" s="341"/>
    </row>
    <row r="659" spans="1:2">
      <c r="A659" s="341"/>
      <c r="B659" s="341"/>
    </row>
    <row r="660" spans="1:2">
      <c r="A660" s="341"/>
      <c r="B660" s="341"/>
    </row>
    <row r="661" spans="1:2">
      <c r="A661" s="341"/>
      <c r="B661" s="341"/>
    </row>
    <row r="662" spans="1:2">
      <c r="A662" s="341"/>
      <c r="B662" s="341"/>
    </row>
    <row r="663" spans="1:2">
      <c r="A663" s="341"/>
      <c r="B663" s="341"/>
    </row>
    <row r="664" spans="1:2">
      <c r="A664" s="341"/>
      <c r="B664" s="341"/>
    </row>
    <row r="665" spans="1:2">
      <c r="A665" s="341"/>
      <c r="B665" s="341"/>
    </row>
    <row r="666" spans="1:2">
      <c r="A666" s="341"/>
      <c r="B666" s="341"/>
    </row>
    <row r="667" spans="1:2">
      <c r="A667" s="341"/>
      <c r="B667" s="341"/>
    </row>
    <row r="668" spans="1:2">
      <c r="A668" s="341"/>
      <c r="B668" s="341"/>
    </row>
    <row r="669" spans="1:2">
      <c r="A669" s="341"/>
      <c r="B669" s="341"/>
    </row>
    <row r="670" spans="1:2">
      <c r="A670" s="341"/>
      <c r="B670" s="341"/>
    </row>
    <row r="671" spans="1:2">
      <c r="A671" s="341"/>
      <c r="B671" s="341"/>
    </row>
    <row r="672" spans="1:2">
      <c r="A672" s="341"/>
      <c r="B672" s="341"/>
    </row>
    <row r="673" spans="1:4">
      <c r="A673" s="341"/>
      <c r="B673" s="341"/>
    </row>
    <row r="674" spans="1:4">
      <c r="A674" s="341"/>
      <c r="B674" s="341"/>
    </row>
    <row r="675" spans="1:4">
      <c r="A675" s="341"/>
      <c r="B675" s="341"/>
    </row>
    <row r="676" spans="1:4">
      <c r="A676" s="341"/>
      <c r="B676" s="341"/>
    </row>
    <row r="677" spans="1:4">
      <c r="A677" s="341"/>
      <c r="B677" s="341"/>
    </row>
    <row r="678" spans="1:4">
      <c r="A678" s="341"/>
      <c r="B678" s="341"/>
      <c r="C678" s="342"/>
      <c r="D678" s="342"/>
    </row>
    <row r="679" spans="1:4">
      <c r="A679" s="341"/>
      <c r="B679" s="341"/>
      <c r="C679" s="343"/>
      <c r="D679" s="343"/>
    </row>
    <row r="680" spans="1:4">
      <c r="A680" s="341"/>
      <c r="B680" s="341"/>
      <c r="C680" s="342"/>
      <c r="D680" s="342"/>
    </row>
    <row r="681" spans="1:4">
      <c r="A681" s="341"/>
      <c r="B681" s="341"/>
      <c r="C681" s="342"/>
      <c r="D681" s="342"/>
    </row>
    <row r="682" spans="1:4">
      <c r="A682" s="341"/>
      <c r="B682" s="341"/>
    </row>
    <row r="683" spans="1:4">
      <c r="A683" s="341"/>
      <c r="B683" s="341"/>
    </row>
    <row r="684" spans="1:4">
      <c r="A684" s="341"/>
      <c r="B684" s="341"/>
      <c r="C684" s="343"/>
      <c r="D684" s="343"/>
    </row>
    <row r="685" spans="1:4">
      <c r="A685" s="341"/>
      <c r="B685" s="341"/>
    </row>
    <row r="686" spans="1:4">
      <c r="A686" s="341"/>
      <c r="B686" s="341"/>
      <c r="C686" s="342"/>
      <c r="D686" s="342"/>
    </row>
    <row r="687" spans="1:4">
      <c r="A687" s="341"/>
      <c r="B687" s="341"/>
      <c r="C687" s="343"/>
      <c r="D687" s="343"/>
    </row>
    <row r="688" spans="1:4">
      <c r="A688" s="341"/>
      <c r="B688" s="341"/>
    </row>
    <row r="689" spans="1:4">
      <c r="A689" s="341"/>
      <c r="B689" s="341"/>
    </row>
    <row r="690" spans="1:4">
      <c r="A690" s="341"/>
      <c r="B690" s="341"/>
    </row>
    <row r="691" spans="1:4">
      <c r="A691" s="341"/>
      <c r="B691" s="341"/>
    </row>
    <row r="692" spans="1:4">
      <c r="A692" s="341"/>
      <c r="B692" s="341"/>
    </row>
    <row r="693" spans="1:4">
      <c r="A693" s="341"/>
      <c r="B693" s="341"/>
    </row>
    <row r="694" spans="1:4">
      <c r="A694" s="341"/>
      <c r="B694" s="341"/>
    </row>
    <row r="695" spans="1:4">
      <c r="A695" s="341"/>
      <c r="B695" s="341"/>
    </row>
    <row r="696" spans="1:4">
      <c r="A696" s="341"/>
      <c r="B696" s="341"/>
    </row>
    <row r="697" spans="1:4">
      <c r="A697" s="341"/>
      <c r="B697" s="341"/>
      <c r="C697" s="342"/>
      <c r="D697" s="342"/>
    </row>
    <row r="698" spans="1:4">
      <c r="A698" s="341"/>
      <c r="B698" s="341"/>
    </row>
    <row r="699" spans="1:4">
      <c r="A699" s="341"/>
      <c r="B699" s="341"/>
      <c r="C699" s="342"/>
      <c r="D699" s="342"/>
    </row>
    <row r="700" spans="1:4">
      <c r="A700" s="341"/>
      <c r="B700" s="341"/>
    </row>
    <row r="701" spans="1:4">
      <c r="A701" s="341"/>
      <c r="B701" s="341"/>
      <c r="C701" s="343"/>
      <c r="D701" s="343"/>
    </row>
    <row r="702" spans="1:4">
      <c r="A702" s="341"/>
      <c r="B702" s="341"/>
      <c r="C702" s="343"/>
      <c r="D702" s="343"/>
    </row>
    <row r="703" spans="1:4">
      <c r="A703" s="341"/>
      <c r="B703" s="341"/>
    </row>
    <row r="704" spans="1:4">
      <c r="A704" s="341"/>
      <c r="B704" s="341"/>
      <c r="C704" s="342"/>
      <c r="D704" s="342"/>
    </row>
    <row r="705" spans="1:4">
      <c r="A705" s="341"/>
      <c r="B705" s="341"/>
      <c r="C705" s="343"/>
      <c r="D705" s="343"/>
    </row>
    <row r="706" spans="1:4">
      <c r="A706" s="341"/>
      <c r="B706" s="341"/>
      <c r="C706" s="342"/>
      <c r="D706" s="342"/>
    </row>
    <row r="707" spans="1:4">
      <c r="A707" s="341"/>
      <c r="B707" s="341"/>
      <c r="C707" s="342"/>
      <c r="D707" s="342"/>
    </row>
    <row r="708" spans="1:4">
      <c r="A708" s="341"/>
      <c r="B708" s="341"/>
      <c r="C708" s="342"/>
      <c r="D708" s="342"/>
    </row>
    <row r="709" spans="1:4">
      <c r="A709" s="341"/>
      <c r="B709" s="341"/>
      <c r="C709" s="342"/>
      <c r="D709" s="342"/>
    </row>
    <row r="710" spans="1:4">
      <c r="A710" s="341"/>
      <c r="B710" s="341"/>
      <c r="C710" s="342"/>
      <c r="D710" s="342"/>
    </row>
    <row r="711" spans="1:4">
      <c r="A711" s="341"/>
      <c r="B711" s="341"/>
      <c r="C711" s="342"/>
    </row>
    <row r="712" spans="1:4">
      <c r="A712" s="341"/>
      <c r="B712" s="341"/>
      <c r="C712" s="342"/>
      <c r="D712" s="342"/>
    </row>
    <row r="713" spans="1:4">
      <c r="A713" s="341"/>
      <c r="B713" s="341"/>
      <c r="C713" s="342"/>
      <c r="D713" s="342"/>
    </row>
    <row r="714" spans="1:4">
      <c r="A714" s="341"/>
      <c r="B714" s="341"/>
      <c r="C714" s="342"/>
      <c r="D714" s="342"/>
    </row>
    <row r="715" spans="1:4">
      <c r="A715" s="341"/>
      <c r="B715" s="341"/>
      <c r="C715" s="342"/>
      <c r="D715" s="342"/>
    </row>
    <row r="716" spans="1:4">
      <c r="A716" s="341"/>
      <c r="B716" s="341"/>
      <c r="C716" s="342"/>
      <c r="D716" s="342"/>
    </row>
    <row r="717" spans="1:4">
      <c r="A717" s="341"/>
      <c r="B717" s="341"/>
    </row>
    <row r="718" spans="1:4">
      <c r="A718" s="341"/>
      <c r="B718" s="341"/>
    </row>
    <row r="719" spans="1:4">
      <c r="A719" s="341"/>
      <c r="B719" s="341"/>
    </row>
    <row r="720" spans="1:4">
      <c r="A720" s="341"/>
      <c r="B720" s="341"/>
    </row>
    <row r="721" spans="1:4">
      <c r="A721" s="341"/>
      <c r="B721" s="341"/>
    </row>
    <row r="722" spans="1:4">
      <c r="A722" s="341"/>
      <c r="B722" s="341"/>
      <c r="C722" s="342"/>
      <c r="D722" s="342"/>
    </row>
    <row r="723" spans="1:4">
      <c r="A723" s="341"/>
      <c r="B723" s="341"/>
      <c r="C723" s="342"/>
      <c r="D723" s="342"/>
    </row>
    <row r="724" spans="1:4">
      <c r="A724" s="341"/>
      <c r="B724" s="341"/>
      <c r="C724" s="342"/>
      <c r="D724" s="342"/>
    </row>
    <row r="725" spans="1:4">
      <c r="A725" s="341"/>
      <c r="B725" s="341"/>
      <c r="C725" s="342"/>
      <c r="D725" s="342"/>
    </row>
    <row r="726" spans="1:4">
      <c r="A726" s="341"/>
      <c r="B726" s="341"/>
      <c r="C726" s="342"/>
      <c r="D726" s="342"/>
    </row>
    <row r="727" spans="1:4">
      <c r="A727" s="341"/>
      <c r="B727" s="341"/>
      <c r="C727" s="342"/>
      <c r="D727" s="342"/>
    </row>
    <row r="728" spans="1:4">
      <c r="A728" s="341"/>
      <c r="B728" s="341"/>
      <c r="C728" s="342"/>
      <c r="D728" s="342"/>
    </row>
    <row r="729" spans="1:4">
      <c r="A729" s="341"/>
      <c r="B729" s="341"/>
      <c r="C729" s="342"/>
      <c r="D729" s="342"/>
    </row>
    <row r="730" spans="1:4">
      <c r="A730" s="341"/>
      <c r="B730" s="341"/>
      <c r="C730" s="342"/>
      <c r="D730" s="342"/>
    </row>
    <row r="731" spans="1:4">
      <c r="A731" s="341"/>
      <c r="B731" s="341"/>
      <c r="C731" s="342"/>
      <c r="D731" s="342"/>
    </row>
    <row r="732" spans="1:4">
      <c r="A732" s="341"/>
      <c r="B732" s="341"/>
    </row>
    <row r="733" spans="1:4">
      <c r="A733" s="341"/>
      <c r="B733" s="341"/>
    </row>
    <row r="734" spans="1:4">
      <c r="A734" s="341"/>
      <c r="B734" s="341"/>
    </row>
    <row r="735" spans="1:4">
      <c r="A735" s="341"/>
      <c r="B735" s="341"/>
    </row>
    <row r="736" spans="1:4">
      <c r="A736" s="341"/>
      <c r="B736" s="341"/>
    </row>
    <row r="737" spans="1:2">
      <c r="A737" s="341"/>
      <c r="B737" s="341"/>
    </row>
    <row r="738" spans="1:2">
      <c r="A738" s="341"/>
      <c r="B738" s="341"/>
    </row>
    <row r="739" spans="1:2">
      <c r="A739" s="341"/>
      <c r="B739" s="341"/>
    </row>
    <row r="740" spans="1:2">
      <c r="A740" s="341"/>
      <c r="B740" s="341"/>
    </row>
    <row r="741" spans="1:2">
      <c r="A741" s="341"/>
      <c r="B741" s="341"/>
    </row>
    <row r="742" spans="1:2">
      <c r="A742" s="341"/>
      <c r="B742" s="341"/>
    </row>
    <row r="743" spans="1:2">
      <c r="A743" s="341"/>
      <c r="B743" s="341"/>
    </row>
    <row r="744" spans="1:2">
      <c r="A744" s="341"/>
      <c r="B744" s="341"/>
    </row>
    <row r="745" spans="1:2">
      <c r="A745" s="341"/>
      <c r="B745" s="341"/>
    </row>
    <row r="746" spans="1:2">
      <c r="A746" s="341"/>
      <c r="B746" s="341"/>
    </row>
    <row r="747" spans="1:2">
      <c r="A747" s="341"/>
      <c r="B747" s="341"/>
    </row>
    <row r="748" spans="1:2">
      <c r="A748" s="341"/>
      <c r="B748" s="341"/>
    </row>
    <row r="749" spans="1:2">
      <c r="A749" s="341"/>
      <c r="B749" s="341"/>
    </row>
    <row r="750" spans="1:2">
      <c r="A750" s="341"/>
      <c r="B750" s="341"/>
    </row>
    <row r="751" spans="1:2">
      <c r="A751" s="341"/>
      <c r="B751" s="341"/>
    </row>
    <row r="752" spans="1:2">
      <c r="A752" s="341"/>
      <c r="B752" s="341"/>
    </row>
    <row r="753" spans="1:2">
      <c r="A753" s="341"/>
      <c r="B753" s="341"/>
    </row>
    <row r="754" spans="1:2">
      <c r="A754" s="341"/>
      <c r="B754" s="341"/>
    </row>
    <row r="755" spans="1:2">
      <c r="A755" s="341"/>
      <c r="B755" s="341"/>
    </row>
    <row r="756" spans="1:2">
      <c r="A756" s="341"/>
      <c r="B756" s="341"/>
    </row>
    <row r="757" spans="1:2">
      <c r="A757" s="341"/>
      <c r="B757" s="341"/>
    </row>
    <row r="758" spans="1:2">
      <c r="A758" s="341"/>
      <c r="B758" s="341"/>
    </row>
    <row r="759" spans="1:2">
      <c r="A759" s="341"/>
      <c r="B759" s="341"/>
    </row>
    <row r="760" spans="1:2">
      <c r="A760" s="341"/>
      <c r="B760" s="341"/>
    </row>
    <row r="761" spans="1:2">
      <c r="A761" s="341"/>
      <c r="B761" s="341"/>
    </row>
    <row r="762" spans="1:2">
      <c r="A762" s="341"/>
      <c r="B762" s="341"/>
    </row>
    <row r="763" spans="1:2">
      <c r="A763" s="341"/>
      <c r="B763" s="341"/>
    </row>
    <row r="764" spans="1:2">
      <c r="A764" s="341"/>
      <c r="B764" s="341"/>
    </row>
    <row r="765" spans="1:2">
      <c r="A765" s="341"/>
      <c r="B765" s="341"/>
    </row>
    <row r="766" spans="1:2">
      <c r="A766" s="341"/>
      <c r="B766" s="341"/>
    </row>
    <row r="767" spans="1:2">
      <c r="A767" s="341"/>
      <c r="B767" s="341"/>
    </row>
    <row r="768" spans="1:2">
      <c r="A768" s="341"/>
      <c r="B768" s="341"/>
    </row>
    <row r="769" spans="1:4">
      <c r="A769" s="341"/>
      <c r="B769" s="341"/>
    </row>
    <row r="770" spans="1:4">
      <c r="A770" s="341"/>
      <c r="B770" s="341"/>
    </row>
    <row r="771" spans="1:4">
      <c r="A771" s="341"/>
      <c r="B771" s="341"/>
    </row>
    <row r="772" spans="1:4">
      <c r="A772" s="341"/>
      <c r="B772" s="341"/>
    </row>
    <row r="773" spans="1:4">
      <c r="A773" s="341"/>
      <c r="B773" s="341"/>
      <c r="C773" s="343"/>
      <c r="D773" s="343"/>
    </row>
    <row r="774" spans="1:4">
      <c r="A774" s="341"/>
      <c r="B774" s="341"/>
      <c r="C774" s="342"/>
      <c r="D774" s="342"/>
    </row>
    <row r="775" spans="1:4">
      <c r="A775" s="341"/>
      <c r="B775" s="341"/>
      <c r="C775" s="342"/>
      <c r="D775" s="342"/>
    </row>
    <row r="776" spans="1:4">
      <c r="A776" s="341"/>
      <c r="B776" s="341"/>
    </row>
    <row r="777" spans="1:4">
      <c r="A777" s="341"/>
      <c r="B777" s="341"/>
    </row>
    <row r="778" spans="1:4">
      <c r="A778" s="341"/>
      <c r="B778" s="341"/>
    </row>
    <row r="779" spans="1:4">
      <c r="A779" s="341"/>
      <c r="B779" s="341"/>
    </row>
    <row r="780" spans="1:4">
      <c r="A780" s="341"/>
      <c r="B780" s="341"/>
    </row>
    <row r="781" spans="1:4">
      <c r="A781" s="341"/>
      <c r="B781" s="341"/>
    </row>
    <row r="782" spans="1:4">
      <c r="A782" s="341"/>
      <c r="B782" s="341"/>
    </row>
    <row r="783" spans="1:4">
      <c r="A783" s="341"/>
      <c r="B783" s="341"/>
    </row>
    <row r="784" spans="1:4">
      <c r="A784" s="341"/>
      <c r="B784" s="341"/>
    </row>
    <row r="785" spans="1:4">
      <c r="A785" s="341"/>
      <c r="B785" s="341"/>
    </row>
    <row r="786" spans="1:4">
      <c r="A786" s="341"/>
      <c r="B786" s="341"/>
    </row>
    <row r="787" spans="1:4">
      <c r="A787" s="341"/>
      <c r="B787" s="341"/>
    </row>
    <row r="788" spans="1:4">
      <c r="A788" s="341"/>
      <c r="B788" s="341"/>
    </row>
    <row r="789" spans="1:4">
      <c r="A789" s="341"/>
      <c r="B789" s="341"/>
      <c r="C789" s="342"/>
      <c r="D789" s="342"/>
    </row>
    <row r="790" spans="1:4">
      <c r="A790" s="341"/>
      <c r="B790" s="341"/>
      <c r="C790" s="342"/>
      <c r="D790" s="342"/>
    </row>
    <row r="791" spans="1:4">
      <c r="A791" s="341"/>
      <c r="B791" s="341"/>
      <c r="C791" s="342"/>
      <c r="D791" s="342"/>
    </row>
    <row r="792" spans="1:4">
      <c r="A792" s="341"/>
      <c r="B792" s="341"/>
      <c r="C792" s="342"/>
      <c r="D792" s="342"/>
    </row>
    <row r="793" spans="1:4">
      <c r="A793" s="341"/>
      <c r="B793" s="341"/>
      <c r="C793" s="342"/>
      <c r="D793" s="342"/>
    </row>
    <row r="794" spans="1:4">
      <c r="A794" s="341"/>
      <c r="B794" s="341"/>
      <c r="C794" s="342"/>
      <c r="D794" s="342"/>
    </row>
    <row r="795" spans="1:4">
      <c r="A795" s="341"/>
      <c r="B795" s="341"/>
    </row>
    <row r="796" spans="1:4">
      <c r="A796" s="341"/>
      <c r="B796" s="341"/>
    </row>
    <row r="797" spans="1:4">
      <c r="A797" s="341"/>
      <c r="B797" s="341"/>
    </row>
    <row r="798" spans="1:4">
      <c r="A798" s="341"/>
      <c r="B798" s="341"/>
    </row>
    <row r="799" spans="1:4">
      <c r="A799" s="341"/>
      <c r="B799" s="341"/>
    </row>
    <row r="800" spans="1:4">
      <c r="A800" s="341"/>
      <c r="B800" s="341"/>
    </row>
    <row r="801" spans="1:4">
      <c r="A801" s="341"/>
      <c r="B801" s="341"/>
    </row>
    <row r="802" spans="1:4">
      <c r="A802" s="341"/>
      <c r="B802" s="341"/>
    </row>
    <row r="803" spans="1:4">
      <c r="A803" s="341"/>
      <c r="B803" s="341"/>
      <c r="C803" s="342"/>
      <c r="D803" s="342"/>
    </row>
    <row r="804" spans="1:4">
      <c r="A804" s="341"/>
      <c r="B804" s="341"/>
      <c r="C804" s="342"/>
      <c r="D804" s="342"/>
    </row>
    <row r="805" spans="1:4">
      <c r="A805" s="341"/>
      <c r="B805" s="341"/>
      <c r="C805" s="342"/>
      <c r="D805" s="342"/>
    </row>
    <row r="806" spans="1:4">
      <c r="A806" s="341"/>
      <c r="B806" s="341"/>
      <c r="C806" s="342"/>
      <c r="D806" s="342"/>
    </row>
    <row r="807" spans="1:4">
      <c r="A807" s="341"/>
      <c r="B807" s="341"/>
    </row>
    <row r="808" spans="1:4">
      <c r="A808" s="341"/>
      <c r="B808" s="341"/>
    </row>
    <row r="809" spans="1:4">
      <c r="A809" s="341"/>
      <c r="B809" s="341"/>
      <c r="C809" s="343"/>
      <c r="D809" s="343"/>
    </row>
    <row r="810" spans="1:4">
      <c r="A810" s="341"/>
      <c r="B810" s="341"/>
    </row>
    <row r="811" spans="1:4">
      <c r="A811" s="341"/>
      <c r="B811" s="341"/>
      <c r="C811" s="342"/>
      <c r="D811" s="342"/>
    </row>
    <row r="812" spans="1:4">
      <c r="A812" s="341"/>
      <c r="B812" s="341"/>
      <c r="C812" s="342"/>
      <c r="D812" s="342"/>
    </row>
    <row r="813" spans="1:4">
      <c r="A813" s="341"/>
      <c r="B813" s="341"/>
    </row>
    <row r="814" spans="1:4">
      <c r="A814" s="341"/>
      <c r="B814" s="341"/>
      <c r="C814" s="342"/>
      <c r="D814" s="342"/>
    </row>
    <row r="815" spans="1:4">
      <c r="A815" s="341"/>
      <c r="B815" s="341"/>
      <c r="C815" s="342"/>
      <c r="D815" s="342"/>
    </row>
    <row r="816" spans="1:4">
      <c r="A816" s="341"/>
      <c r="B816" s="341"/>
      <c r="C816" s="342"/>
      <c r="D816" s="342"/>
    </row>
    <row r="817" spans="1:4">
      <c r="A817" s="341"/>
      <c r="B817" s="341"/>
      <c r="C817" s="342"/>
      <c r="D817" s="342"/>
    </row>
    <row r="818" spans="1:4">
      <c r="A818" s="341"/>
      <c r="B818" s="341"/>
      <c r="C818" s="342"/>
      <c r="D818" s="342"/>
    </row>
    <row r="819" spans="1:4">
      <c r="A819" s="341"/>
      <c r="B819" s="341"/>
      <c r="C819" s="342"/>
      <c r="D819" s="342"/>
    </row>
    <row r="820" spans="1:4">
      <c r="A820" s="341"/>
      <c r="B820" s="341"/>
      <c r="C820" s="343"/>
      <c r="D820" s="343"/>
    </row>
    <row r="821" spans="1:4">
      <c r="A821" s="341"/>
      <c r="B821" s="341"/>
      <c r="C821" s="342"/>
      <c r="D821" s="342"/>
    </row>
    <row r="822" spans="1:4">
      <c r="A822" s="341"/>
      <c r="B822" s="341"/>
      <c r="C822" s="342"/>
      <c r="D822" s="342"/>
    </row>
    <row r="823" spans="1:4">
      <c r="A823" s="341"/>
      <c r="B823" s="341"/>
    </row>
    <row r="824" spans="1:4">
      <c r="A824" s="341"/>
      <c r="B824" s="341"/>
    </row>
    <row r="825" spans="1:4">
      <c r="A825" s="341"/>
      <c r="B825" s="341"/>
    </row>
    <row r="826" spans="1:4">
      <c r="A826" s="341"/>
      <c r="B826" s="341"/>
      <c r="C826" s="342"/>
      <c r="D826" s="342"/>
    </row>
    <row r="827" spans="1:4">
      <c r="A827" s="341"/>
      <c r="B827" s="341"/>
      <c r="C827" s="342"/>
      <c r="D827" s="342"/>
    </row>
    <row r="828" spans="1:4">
      <c r="A828" s="341"/>
      <c r="B828" s="341"/>
      <c r="C828" s="342"/>
      <c r="D828" s="342"/>
    </row>
    <row r="829" spans="1:4">
      <c r="A829" s="341"/>
      <c r="B829" s="341"/>
      <c r="C829" s="342"/>
      <c r="D829" s="342"/>
    </row>
    <row r="830" spans="1:4">
      <c r="A830" s="341"/>
      <c r="B830" s="341"/>
    </row>
    <row r="831" spans="1:4">
      <c r="A831" s="341"/>
      <c r="B831" s="341"/>
      <c r="C831" s="342"/>
      <c r="D831" s="342"/>
    </row>
    <row r="832" spans="1:4">
      <c r="A832" s="341"/>
      <c r="B832" s="341"/>
      <c r="C832" s="342"/>
      <c r="D832" s="342"/>
    </row>
    <row r="833" spans="1:4">
      <c r="A833" s="341"/>
      <c r="B833" s="341"/>
    </row>
    <row r="834" spans="1:4">
      <c r="A834" s="341"/>
      <c r="B834" s="341"/>
    </row>
    <row r="835" spans="1:4">
      <c r="A835" s="341"/>
      <c r="B835" s="341"/>
      <c r="C835" s="342"/>
      <c r="D835" s="342"/>
    </row>
    <row r="836" spans="1:4">
      <c r="A836" s="341"/>
      <c r="B836" s="341"/>
      <c r="C836" s="342"/>
      <c r="D836" s="342"/>
    </row>
    <row r="837" spans="1:4">
      <c r="A837" s="341"/>
      <c r="B837" s="341"/>
      <c r="C837" s="343"/>
      <c r="D837" s="343"/>
    </row>
    <row r="838" spans="1:4">
      <c r="A838" s="341"/>
      <c r="B838" s="341"/>
      <c r="C838" s="342"/>
      <c r="D838" s="342"/>
    </row>
    <row r="839" spans="1:4">
      <c r="A839" s="341"/>
      <c r="B839" s="341"/>
    </row>
    <row r="840" spans="1:4">
      <c r="A840" s="341"/>
      <c r="B840" s="341"/>
      <c r="C840" s="343"/>
      <c r="D840" s="343"/>
    </row>
    <row r="841" spans="1:4">
      <c r="A841" s="341"/>
      <c r="B841" s="341"/>
      <c r="C841" s="343"/>
      <c r="D841" s="343"/>
    </row>
    <row r="842" spans="1:4">
      <c r="A842" s="341"/>
      <c r="B842" s="341"/>
    </row>
    <row r="843" spans="1:4">
      <c r="A843" s="341"/>
      <c r="B843" s="341"/>
    </row>
    <row r="844" spans="1:4">
      <c r="A844" s="341"/>
      <c r="B844" s="341"/>
    </row>
    <row r="845" spans="1:4">
      <c r="A845" s="341"/>
      <c r="B845" s="341"/>
    </row>
    <row r="846" spans="1:4">
      <c r="A846" s="341"/>
      <c r="B846" s="341"/>
      <c r="C846" s="342"/>
      <c r="D846" s="342"/>
    </row>
    <row r="847" spans="1:4">
      <c r="A847" s="341"/>
      <c r="B847" s="341"/>
      <c r="C847" s="342"/>
      <c r="D847" s="342"/>
    </row>
    <row r="848" spans="1:4">
      <c r="A848" s="341"/>
      <c r="B848" s="341"/>
      <c r="C848" s="342"/>
      <c r="D848" s="342"/>
    </row>
    <row r="849" spans="1:4">
      <c r="A849" s="341"/>
      <c r="B849" s="341"/>
    </row>
    <row r="850" spans="1:4">
      <c r="A850" s="341"/>
      <c r="B850" s="341"/>
      <c r="C850" s="342"/>
      <c r="D850" s="342"/>
    </row>
    <row r="851" spans="1:4">
      <c r="A851" s="341"/>
      <c r="B851" s="341"/>
      <c r="C851" s="342"/>
      <c r="D851" s="342"/>
    </row>
    <row r="852" spans="1:4">
      <c r="A852" s="341"/>
      <c r="B852" s="341"/>
    </row>
    <row r="853" spans="1:4">
      <c r="A853" s="341"/>
      <c r="B853" s="341"/>
      <c r="C853" s="342"/>
      <c r="D853" s="342"/>
    </row>
    <row r="854" spans="1:4">
      <c r="A854" s="341"/>
      <c r="B854" s="341"/>
      <c r="C854" s="342"/>
      <c r="D854" s="342"/>
    </row>
    <row r="855" spans="1:4">
      <c r="A855" s="341"/>
      <c r="B855" s="341"/>
    </row>
    <row r="856" spans="1:4">
      <c r="A856" s="341"/>
      <c r="B856" s="341"/>
      <c r="C856" s="342"/>
      <c r="D856" s="342"/>
    </row>
    <row r="857" spans="1:4">
      <c r="A857" s="341"/>
      <c r="B857" s="341"/>
      <c r="C857" s="342"/>
      <c r="D857" s="342"/>
    </row>
    <row r="858" spans="1:4">
      <c r="A858" s="341"/>
      <c r="B858" s="341"/>
      <c r="C858" s="342"/>
      <c r="D858" s="342"/>
    </row>
    <row r="859" spans="1:4">
      <c r="A859" s="341"/>
      <c r="B859" s="341"/>
    </row>
    <row r="860" spans="1:4">
      <c r="A860" s="341"/>
      <c r="B860" s="341"/>
      <c r="C860" s="342"/>
      <c r="D860" s="342"/>
    </row>
    <row r="861" spans="1:4">
      <c r="A861" s="341"/>
      <c r="B861" s="341"/>
      <c r="C861" s="342"/>
      <c r="D861" s="342"/>
    </row>
    <row r="862" spans="1:4">
      <c r="A862" s="341"/>
      <c r="B862" s="341"/>
    </row>
    <row r="863" spans="1:4">
      <c r="A863" s="341"/>
      <c r="B863" s="341"/>
      <c r="C863" s="342"/>
      <c r="D863" s="342"/>
    </row>
    <row r="864" spans="1:4">
      <c r="A864" s="341"/>
      <c r="B864" s="341"/>
      <c r="C864" s="342"/>
      <c r="D864" s="342"/>
    </row>
    <row r="865" spans="1:4">
      <c r="A865" s="341"/>
      <c r="B865" s="341"/>
    </row>
    <row r="866" spans="1:4">
      <c r="A866" s="341"/>
      <c r="B866" s="341"/>
      <c r="C866" s="342"/>
      <c r="D866" s="342"/>
    </row>
    <row r="867" spans="1:4">
      <c r="A867" s="341"/>
      <c r="B867" s="341"/>
      <c r="C867" s="342"/>
      <c r="D867" s="342"/>
    </row>
    <row r="868" spans="1:4">
      <c r="A868" s="341"/>
      <c r="B868" s="341"/>
    </row>
    <row r="869" spans="1:4">
      <c r="A869" s="341"/>
      <c r="B869" s="341"/>
      <c r="C869" s="342"/>
      <c r="D869" s="342"/>
    </row>
    <row r="870" spans="1:4">
      <c r="A870" s="341"/>
      <c r="B870" s="341"/>
      <c r="C870" s="342"/>
      <c r="D870" s="342"/>
    </row>
    <row r="871" spans="1:4">
      <c r="A871" s="341"/>
      <c r="B871" s="341"/>
    </row>
    <row r="872" spans="1:4">
      <c r="A872" s="341"/>
      <c r="B872" s="341"/>
      <c r="C872" s="342"/>
      <c r="D872" s="342"/>
    </row>
    <row r="873" spans="1:4">
      <c r="A873" s="341"/>
      <c r="B873" s="341"/>
      <c r="C873" s="342"/>
      <c r="D873" s="342"/>
    </row>
    <row r="874" spans="1:4">
      <c r="A874" s="341"/>
      <c r="B874" s="341"/>
      <c r="C874" s="342"/>
      <c r="D874" s="342"/>
    </row>
    <row r="875" spans="1:4">
      <c r="A875" s="341"/>
      <c r="B875" s="341"/>
      <c r="C875" s="342"/>
      <c r="D875" s="342"/>
    </row>
    <row r="876" spans="1:4">
      <c r="A876" s="341"/>
      <c r="B876" s="341"/>
      <c r="C876" s="342"/>
      <c r="D876" s="342"/>
    </row>
    <row r="877" spans="1:4">
      <c r="A877" s="341"/>
      <c r="B877" s="341"/>
      <c r="C877" s="342"/>
      <c r="D877" s="342"/>
    </row>
    <row r="878" spans="1:4">
      <c r="A878" s="341"/>
      <c r="B878" s="341"/>
      <c r="C878" s="342"/>
      <c r="D878" s="342"/>
    </row>
    <row r="879" spans="1:4">
      <c r="A879" s="341"/>
      <c r="B879" s="341"/>
      <c r="C879" s="342"/>
      <c r="D879" s="342"/>
    </row>
    <row r="880" spans="1:4">
      <c r="A880" s="341"/>
      <c r="B880" s="341"/>
      <c r="C880" s="342"/>
      <c r="D880" s="342"/>
    </row>
    <row r="881" spans="1:2">
      <c r="A881" s="341"/>
      <c r="B881" s="341"/>
    </row>
    <row r="882" spans="1:2">
      <c r="A882" s="341"/>
      <c r="B882" s="341"/>
    </row>
    <row r="883" spans="1:2">
      <c r="A883" s="341"/>
      <c r="B883" s="341"/>
    </row>
    <row r="884" spans="1:2">
      <c r="A884" s="341"/>
      <c r="B884" s="341"/>
    </row>
    <row r="885" spans="1:2">
      <c r="A885" s="341"/>
      <c r="B885" s="341"/>
    </row>
    <row r="886" spans="1:2">
      <c r="A886" s="341"/>
      <c r="B886" s="341"/>
    </row>
    <row r="887" spans="1:2">
      <c r="A887" s="341"/>
      <c r="B887" s="341"/>
    </row>
    <row r="888" spans="1:2">
      <c r="A888" s="341"/>
      <c r="B888" s="341"/>
    </row>
    <row r="889" spans="1:2">
      <c r="A889" s="341"/>
      <c r="B889" s="341"/>
    </row>
    <row r="890" spans="1:2">
      <c r="A890" s="341"/>
      <c r="B890" s="341"/>
    </row>
    <row r="891" spans="1:2">
      <c r="A891" s="341"/>
      <c r="B891" s="341"/>
    </row>
    <row r="892" spans="1:2">
      <c r="A892" s="341"/>
      <c r="B892" s="341"/>
    </row>
    <row r="893" spans="1:2">
      <c r="A893" s="341"/>
      <c r="B893" s="341"/>
    </row>
    <row r="894" spans="1:2">
      <c r="A894" s="341"/>
      <c r="B894" s="341"/>
    </row>
    <row r="895" spans="1:2">
      <c r="A895" s="341"/>
      <c r="B895" s="341"/>
    </row>
    <row r="896" spans="1:2">
      <c r="A896" s="341"/>
      <c r="B896" s="341"/>
    </row>
    <row r="897" spans="1:2">
      <c r="A897" s="341"/>
      <c r="B897" s="341"/>
    </row>
    <row r="898" spans="1:2">
      <c r="A898" s="341"/>
      <c r="B898" s="341"/>
    </row>
    <row r="899" spans="1:2">
      <c r="A899" s="341"/>
      <c r="B899" s="341"/>
    </row>
    <row r="900" spans="1:2">
      <c r="A900" s="341"/>
      <c r="B900" s="341"/>
    </row>
    <row r="901" spans="1:2">
      <c r="A901" s="341"/>
      <c r="B901" s="341"/>
    </row>
    <row r="902" spans="1:2">
      <c r="A902" s="341"/>
      <c r="B902" s="341"/>
    </row>
    <row r="903" spans="1:2">
      <c r="A903" s="341"/>
      <c r="B903" s="341"/>
    </row>
    <row r="904" spans="1:2">
      <c r="A904" s="341"/>
      <c r="B904" s="341"/>
    </row>
    <row r="905" spans="1:2">
      <c r="A905" s="341"/>
      <c r="B905" s="341"/>
    </row>
    <row r="906" spans="1:2">
      <c r="A906" s="341"/>
      <c r="B906" s="341"/>
    </row>
    <row r="907" spans="1:2">
      <c r="A907" s="341"/>
      <c r="B907" s="341"/>
    </row>
    <row r="908" spans="1:2">
      <c r="A908" s="341"/>
      <c r="B908" s="341"/>
    </row>
    <row r="909" spans="1:2">
      <c r="A909" s="341"/>
      <c r="B909" s="341"/>
    </row>
    <row r="910" spans="1:2">
      <c r="A910" s="341"/>
      <c r="B910" s="341"/>
    </row>
    <row r="911" spans="1:2">
      <c r="A911" s="341"/>
      <c r="B911" s="341"/>
    </row>
    <row r="912" spans="1:2">
      <c r="A912" s="341"/>
      <c r="B912" s="341"/>
    </row>
    <row r="913" spans="1:2">
      <c r="A913" s="341"/>
      <c r="B913" s="341"/>
    </row>
    <row r="914" spans="1:2">
      <c r="A914" s="341"/>
      <c r="B914" s="341"/>
    </row>
    <row r="915" spans="1:2">
      <c r="A915" s="341"/>
      <c r="B915" s="341"/>
    </row>
    <row r="916" spans="1:2">
      <c r="A916" s="341"/>
      <c r="B916" s="341"/>
    </row>
    <row r="917" spans="1:2">
      <c r="A917" s="341"/>
      <c r="B917" s="341"/>
    </row>
    <row r="918" spans="1:2">
      <c r="A918" s="341"/>
      <c r="B918" s="341"/>
    </row>
    <row r="919" spans="1:2">
      <c r="A919" s="341"/>
      <c r="B919" s="341"/>
    </row>
    <row r="920" spans="1:2">
      <c r="A920" s="341"/>
      <c r="B920" s="341"/>
    </row>
    <row r="921" spans="1:2">
      <c r="A921" s="341"/>
      <c r="B921" s="341"/>
    </row>
    <row r="922" spans="1:2">
      <c r="A922" s="341"/>
      <c r="B922" s="341"/>
    </row>
    <row r="923" spans="1:2">
      <c r="A923" s="341"/>
      <c r="B923" s="341"/>
    </row>
    <row r="924" spans="1:2">
      <c r="A924" s="341"/>
      <c r="B924" s="341"/>
    </row>
    <row r="925" spans="1:2">
      <c r="A925" s="341"/>
      <c r="B925" s="341"/>
    </row>
    <row r="926" spans="1:2">
      <c r="A926" s="341"/>
      <c r="B926" s="341"/>
    </row>
    <row r="927" spans="1:2">
      <c r="A927" s="341"/>
      <c r="B927" s="341"/>
    </row>
    <row r="928" spans="1:2">
      <c r="A928" s="341"/>
      <c r="B928" s="341"/>
    </row>
    <row r="929" spans="1:2">
      <c r="A929" s="341"/>
      <c r="B929" s="341"/>
    </row>
    <row r="930" spans="1:2">
      <c r="A930" s="341"/>
      <c r="B930" s="341"/>
    </row>
    <row r="931" spans="1:2">
      <c r="A931" s="341"/>
      <c r="B931" s="341"/>
    </row>
    <row r="932" spans="1:2">
      <c r="A932" s="341"/>
      <c r="B932" s="341"/>
    </row>
    <row r="933" spans="1:2">
      <c r="A933" s="341"/>
      <c r="B933" s="341"/>
    </row>
    <row r="934" spans="1:2">
      <c r="A934" s="341"/>
      <c r="B934" s="341"/>
    </row>
    <row r="935" spans="1:2">
      <c r="A935" s="341"/>
      <c r="B935" s="341"/>
    </row>
    <row r="936" spans="1:2">
      <c r="A936" s="341"/>
      <c r="B936" s="341"/>
    </row>
    <row r="937" spans="1:2">
      <c r="A937" s="341"/>
      <c r="B937" s="341"/>
    </row>
    <row r="938" spans="1:2">
      <c r="A938" s="341"/>
      <c r="B938" s="341"/>
    </row>
    <row r="939" spans="1:2">
      <c r="A939" s="341"/>
      <c r="B939" s="341"/>
    </row>
    <row r="940" spans="1:2">
      <c r="A940" s="341"/>
      <c r="B940" s="341"/>
    </row>
    <row r="941" spans="1:2">
      <c r="A941" s="341"/>
      <c r="B941" s="341"/>
    </row>
    <row r="942" spans="1:2">
      <c r="A942" s="341"/>
      <c r="B942" s="341"/>
    </row>
    <row r="943" spans="1:2">
      <c r="A943" s="341"/>
      <c r="B943" s="341"/>
    </row>
    <row r="944" spans="1:2">
      <c r="A944" s="341"/>
      <c r="B944" s="341"/>
    </row>
    <row r="945" spans="1:2">
      <c r="A945" s="341"/>
      <c r="B945" s="341"/>
    </row>
    <row r="946" spans="1:2">
      <c r="A946" s="341"/>
      <c r="B946" s="341"/>
    </row>
    <row r="947" spans="1:2">
      <c r="A947" s="341"/>
      <c r="B947" s="341"/>
    </row>
    <row r="948" spans="1:2">
      <c r="A948" s="341"/>
      <c r="B948" s="341"/>
    </row>
    <row r="949" spans="1:2">
      <c r="A949" s="341"/>
      <c r="B949" s="341"/>
    </row>
    <row r="950" spans="1:2">
      <c r="A950" s="341"/>
      <c r="B950" s="341"/>
    </row>
    <row r="951" spans="1:2">
      <c r="A951" s="341"/>
      <c r="B951" s="341"/>
    </row>
    <row r="952" spans="1:2">
      <c r="A952" s="341"/>
      <c r="B952" s="341"/>
    </row>
    <row r="953" spans="1:2">
      <c r="A953" s="341"/>
      <c r="B953" s="341"/>
    </row>
    <row r="954" spans="1:2">
      <c r="A954" s="341"/>
      <c r="B954" s="341"/>
    </row>
    <row r="955" spans="1:2">
      <c r="A955" s="341"/>
      <c r="B955" s="341"/>
    </row>
    <row r="956" spans="1:2">
      <c r="A956" s="341"/>
      <c r="B956" s="341"/>
    </row>
    <row r="957" spans="1:2">
      <c r="A957" s="341"/>
      <c r="B957" s="341"/>
    </row>
    <row r="958" spans="1:2">
      <c r="A958" s="341"/>
      <c r="B958" s="341"/>
    </row>
    <row r="959" spans="1:2">
      <c r="A959" s="341"/>
      <c r="B959" s="341"/>
    </row>
    <row r="960" spans="1:2">
      <c r="A960" s="341"/>
      <c r="B960" s="341"/>
    </row>
    <row r="961" spans="1:2">
      <c r="A961" s="341"/>
      <c r="B961" s="341"/>
    </row>
    <row r="962" spans="1:2">
      <c r="A962" s="341"/>
      <c r="B962" s="341"/>
    </row>
    <row r="963" spans="1:2">
      <c r="A963" s="341"/>
      <c r="B963" s="341"/>
    </row>
    <row r="964" spans="1:2">
      <c r="A964" s="341"/>
      <c r="B964" s="341"/>
    </row>
    <row r="965" spans="1:2">
      <c r="A965" s="341"/>
      <c r="B965" s="341"/>
    </row>
    <row r="966" spans="1:2">
      <c r="A966" s="341"/>
      <c r="B966" s="341"/>
    </row>
    <row r="967" spans="1:2">
      <c r="A967" s="341"/>
      <c r="B967" s="341"/>
    </row>
    <row r="968" spans="1:2">
      <c r="A968" s="341"/>
      <c r="B968" s="341"/>
    </row>
    <row r="969" spans="1:2">
      <c r="A969" s="341"/>
      <c r="B969" s="341"/>
    </row>
    <row r="970" spans="1:2">
      <c r="A970" s="341"/>
      <c r="B970" s="341"/>
    </row>
    <row r="971" spans="1:2">
      <c r="A971" s="341"/>
      <c r="B971" s="341"/>
    </row>
    <row r="972" spans="1:2">
      <c r="A972" s="341"/>
      <c r="B972" s="341"/>
    </row>
    <row r="973" spans="1:2">
      <c r="A973" s="341"/>
      <c r="B973" s="341"/>
    </row>
    <row r="974" spans="1:2">
      <c r="A974" s="341"/>
      <c r="B974" s="341"/>
    </row>
    <row r="975" spans="1:2">
      <c r="A975" s="341"/>
      <c r="B975" s="341"/>
    </row>
    <row r="976" spans="1:2">
      <c r="A976" s="341"/>
      <c r="B976" s="341"/>
    </row>
    <row r="977" spans="1:2">
      <c r="A977" s="341"/>
      <c r="B977" s="341"/>
    </row>
    <row r="978" spans="1:2">
      <c r="A978" s="341"/>
      <c r="B978" s="341"/>
    </row>
    <row r="979" spans="1:2">
      <c r="A979" s="341"/>
      <c r="B979" s="341"/>
    </row>
    <row r="980" spans="1:2">
      <c r="A980" s="341"/>
      <c r="B980" s="341"/>
    </row>
    <row r="981" spans="1:2">
      <c r="A981" s="341"/>
      <c r="B981" s="341"/>
    </row>
    <row r="982" spans="1:2">
      <c r="A982" s="341"/>
      <c r="B982" s="341"/>
    </row>
    <row r="983" spans="1:2">
      <c r="A983" s="341"/>
      <c r="B983" s="341"/>
    </row>
    <row r="984" spans="1:2">
      <c r="A984" s="341"/>
      <c r="B984" s="341"/>
    </row>
    <row r="985" spans="1:2">
      <c r="A985" s="341"/>
      <c r="B985" s="341"/>
    </row>
    <row r="986" spans="1:2">
      <c r="A986" s="341"/>
      <c r="B986" s="341"/>
    </row>
    <row r="987" spans="1:2">
      <c r="A987" s="341"/>
      <c r="B987" s="341"/>
    </row>
    <row r="988" spans="1:2">
      <c r="A988" s="341"/>
      <c r="B988" s="341"/>
    </row>
    <row r="989" spans="1:2">
      <c r="A989" s="341"/>
      <c r="B989" s="341"/>
    </row>
    <row r="990" spans="1:2">
      <c r="A990" s="341"/>
      <c r="B990" s="341"/>
    </row>
    <row r="991" spans="1:2">
      <c r="A991" s="341"/>
      <c r="B991" s="341"/>
    </row>
    <row r="992" spans="1:2">
      <c r="A992" s="341"/>
      <c r="B992" s="341"/>
    </row>
    <row r="993" spans="1:2">
      <c r="A993" s="341"/>
      <c r="B993" s="341"/>
    </row>
    <row r="994" spans="1:2">
      <c r="A994" s="341"/>
      <c r="B994" s="341"/>
    </row>
    <row r="995" spans="1:2">
      <c r="A995" s="341"/>
      <c r="B995" s="341"/>
    </row>
    <row r="996" spans="1:2">
      <c r="A996" s="341"/>
      <c r="B996" s="341"/>
    </row>
    <row r="997" spans="1:2">
      <c r="A997" s="341"/>
      <c r="B997" s="341"/>
    </row>
    <row r="998" spans="1:2">
      <c r="A998" s="341"/>
      <c r="B998" s="341"/>
    </row>
    <row r="999" spans="1:2">
      <c r="A999" s="341"/>
      <c r="B999" s="341"/>
    </row>
    <row r="1000" spans="1:2">
      <c r="A1000" s="341"/>
      <c r="B1000" s="341"/>
    </row>
    <row r="1001" spans="1:2">
      <c r="A1001" s="341"/>
      <c r="B1001" s="341"/>
    </row>
    <row r="1002" spans="1:2">
      <c r="A1002" s="341"/>
      <c r="B1002" s="341"/>
    </row>
    <row r="1003" spans="1:2">
      <c r="A1003" s="341"/>
      <c r="B1003" s="341"/>
    </row>
    <row r="1004" spans="1:2">
      <c r="A1004" s="341"/>
      <c r="B1004" s="341"/>
    </row>
    <row r="1005" spans="1:2">
      <c r="A1005" s="341"/>
      <c r="B1005" s="341"/>
    </row>
    <row r="1006" spans="1:2">
      <c r="A1006" s="341"/>
      <c r="B1006" s="341"/>
    </row>
    <row r="1007" spans="1:2">
      <c r="A1007" s="341"/>
      <c r="B1007" s="341"/>
    </row>
    <row r="1008" spans="1:2">
      <c r="A1008" s="341"/>
      <c r="B1008" s="341"/>
    </row>
    <row r="1009" spans="1:2">
      <c r="A1009" s="341"/>
      <c r="B1009" s="341"/>
    </row>
    <row r="1010" spans="1:2">
      <c r="A1010" s="341"/>
      <c r="B1010" s="341"/>
    </row>
    <row r="1011" spans="1:2">
      <c r="A1011" s="341"/>
      <c r="B1011" s="341"/>
    </row>
    <row r="1012" spans="1:2">
      <c r="A1012" s="341"/>
      <c r="B1012" s="341"/>
    </row>
    <row r="1013" spans="1:2">
      <c r="A1013" s="341"/>
      <c r="B1013" s="341"/>
    </row>
    <row r="1014" spans="1:2">
      <c r="A1014" s="341"/>
      <c r="B1014" s="341"/>
    </row>
    <row r="1015" spans="1:2">
      <c r="A1015" s="341"/>
      <c r="B1015" s="341"/>
    </row>
    <row r="1016" spans="1:2">
      <c r="A1016" s="341"/>
      <c r="B1016" s="341"/>
    </row>
    <row r="1017" spans="1:2">
      <c r="A1017" s="341"/>
      <c r="B1017" s="341"/>
    </row>
    <row r="1018" spans="1:2">
      <c r="A1018" s="341"/>
      <c r="B1018" s="341"/>
    </row>
    <row r="1019" spans="1:2">
      <c r="A1019" s="341"/>
      <c r="B1019" s="341"/>
    </row>
    <row r="1020" spans="1:2">
      <c r="A1020" s="341"/>
      <c r="B1020" s="341"/>
    </row>
    <row r="1021" spans="1:2">
      <c r="A1021" s="341"/>
      <c r="B1021" s="341"/>
    </row>
    <row r="1022" spans="1:2">
      <c r="A1022" s="341"/>
      <c r="B1022" s="341"/>
    </row>
    <row r="1023" spans="1:2">
      <c r="A1023" s="341"/>
      <c r="B1023" s="341"/>
    </row>
    <row r="1024" spans="1:2">
      <c r="A1024" s="341"/>
      <c r="B1024" s="341"/>
    </row>
    <row r="1025" spans="1:2">
      <c r="A1025" s="341"/>
      <c r="B1025" s="341"/>
    </row>
    <row r="1026" spans="1:2">
      <c r="A1026" s="341"/>
      <c r="B1026" s="341"/>
    </row>
    <row r="1027" spans="1:2">
      <c r="A1027" s="341"/>
      <c r="B1027" s="341"/>
    </row>
    <row r="1028" spans="1:2">
      <c r="A1028" s="341"/>
      <c r="B1028" s="341"/>
    </row>
    <row r="1029" spans="1:2">
      <c r="A1029" s="341"/>
      <c r="B1029" s="341"/>
    </row>
    <row r="1030" spans="1:2">
      <c r="A1030" s="341"/>
      <c r="B1030" s="341"/>
    </row>
    <row r="1031" spans="1:2">
      <c r="A1031" s="341"/>
      <c r="B1031" s="341"/>
    </row>
    <row r="1032" spans="1:2">
      <c r="A1032" s="341"/>
      <c r="B1032" s="341"/>
    </row>
    <row r="1033" spans="1:2">
      <c r="A1033" s="341"/>
      <c r="B1033" s="341"/>
    </row>
    <row r="1034" spans="1:2">
      <c r="A1034" s="341"/>
      <c r="B1034" s="341"/>
    </row>
    <row r="1035" spans="1:2">
      <c r="A1035" s="341"/>
      <c r="B1035" s="341"/>
    </row>
    <row r="1036" spans="1:2">
      <c r="A1036" s="341"/>
      <c r="B1036" s="341"/>
    </row>
    <row r="1037" spans="1:2">
      <c r="A1037" s="341"/>
      <c r="B1037" s="341"/>
    </row>
    <row r="1038" spans="1:2">
      <c r="A1038" s="341"/>
      <c r="B1038" s="341"/>
    </row>
    <row r="1039" spans="1:2">
      <c r="A1039" s="341"/>
      <c r="B1039" s="341"/>
    </row>
    <row r="1040" spans="1:2">
      <c r="A1040" s="341"/>
      <c r="B1040" s="341"/>
    </row>
    <row r="1041" spans="1:2">
      <c r="A1041" s="341"/>
      <c r="B1041" s="341"/>
    </row>
    <row r="1042" spans="1:2">
      <c r="A1042" s="341"/>
      <c r="B1042" s="341"/>
    </row>
    <row r="1043" spans="1:2">
      <c r="A1043" s="341"/>
      <c r="B1043" s="341"/>
    </row>
    <row r="1044" spans="1:2">
      <c r="A1044" s="341"/>
      <c r="B1044" s="341"/>
    </row>
    <row r="1045" spans="1:2">
      <c r="A1045" s="341"/>
      <c r="B1045" s="341"/>
    </row>
    <row r="1046" spans="1:2">
      <c r="A1046" s="341"/>
      <c r="B1046" s="341"/>
    </row>
    <row r="1047" spans="1:2">
      <c r="A1047" s="341"/>
      <c r="B1047" s="341"/>
    </row>
    <row r="1048" spans="1:2">
      <c r="A1048" s="341"/>
      <c r="B1048" s="341"/>
    </row>
    <row r="1049" spans="1:2">
      <c r="A1049" s="341"/>
      <c r="B1049" s="341"/>
    </row>
    <row r="1050" spans="1:2">
      <c r="A1050" s="341"/>
      <c r="B1050" s="341"/>
    </row>
    <row r="1051" spans="1:2">
      <c r="A1051" s="341"/>
      <c r="B1051" s="341"/>
    </row>
    <row r="1052" spans="1:2">
      <c r="A1052" s="341"/>
      <c r="B1052" s="341"/>
    </row>
    <row r="1053" spans="1:2">
      <c r="A1053" s="341"/>
      <c r="B1053" s="341"/>
    </row>
    <row r="1054" spans="1:2">
      <c r="A1054" s="341"/>
      <c r="B1054" s="341"/>
    </row>
    <row r="1055" spans="1:2">
      <c r="A1055" s="341"/>
      <c r="B1055" s="341"/>
    </row>
    <row r="1056" spans="1:2">
      <c r="A1056" s="341"/>
      <c r="B1056" s="341"/>
    </row>
    <row r="1057" spans="1:2">
      <c r="A1057" s="341"/>
      <c r="B1057" s="341"/>
    </row>
    <row r="1058" spans="1:2">
      <c r="A1058" s="341"/>
      <c r="B1058" s="341"/>
    </row>
    <row r="1059" spans="1:2">
      <c r="A1059" s="341"/>
      <c r="B1059" s="341"/>
    </row>
    <row r="1060" spans="1:2">
      <c r="A1060" s="341"/>
      <c r="B1060" s="341"/>
    </row>
    <row r="1061" spans="1:2">
      <c r="A1061" s="341"/>
      <c r="B1061" s="341"/>
    </row>
    <row r="1062" spans="1:2">
      <c r="A1062" s="341"/>
      <c r="B1062" s="341"/>
    </row>
    <row r="1063" spans="1:2">
      <c r="A1063" s="341"/>
      <c r="B1063" s="341"/>
    </row>
    <row r="1064" spans="1:2">
      <c r="A1064" s="341"/>
      <c r="B1064" s="341"/>
    </row>
    <row r="1065" spans="1:2">
      <c r="A1065" s="341"/>
      <c r="B1065" s="341"/>
    </row>
    <row r="1066" spans="1:2">
      <c r="A1066" s="341"/>
      <c r="B1066" s="341"/>
    </row>
    <row r="1067" spans="1:2">
      <c r="A1067" s="341"/>
      <c r="B1067" s="341"/>
    </row>
    <row r="1068" spans="1:2">
      <c r="A1068" s="341"/>
      <c r="B1068" s="341"/>
    </row>
    <row r="1069" spans="1:2">
      <c r="A1069" s="341"/>
      <c r="B1069" s="341"/>
    </row>
    <row r="1070" spans="1:2">
      <c r="A1070" s="341"/>
      <c r="B1070" s="341"/>
    </row>
    <row r="1071" spans="1:2">
      <c r="A1071" s="341"/>
      <c r="B1071" s="341"/>
    </row>
    <row r="1072" spans="1:2">
      <c r="A1072" s="341"/>
      <c r="B1072" s="341"/>
    </row>
    <row r="1073" spans="1:2">
      <c r="A1073" s="341"/>
      <c r="B1073" s="341"/>
    </row>
    <row r="1074" spans="1:2">
      <c r="A1074" s="341"/>
      <c r="B1074" s="341"/>
    </row>
    <row r="1075" spans="1:2">
      <c r="A1075" s="341"/>
      <c r="B1075" s="341"/>
    </row>
    <row r="1076" spans="1:2">
      <c r="A1076" s="341"/>
      <c r="B1076" s="341"/>
    </row>
    <row r="1077" spans="1:2">
      <c r="A1077" s="341"/>
      <c r="B1077" s="341"/>
    </row>
    <row r="1078" spans="1:2">
      <c r="A1078" s="341"/>
      <c r="B1078" s="341"/>
    </row>
    <row r="1079" spans="1:2">
      <c r="A1079" s="341"/>
      <c r="B1079" s="341"/>
    </row>
    <row r="1080" spans="1:2">
      <c r="A1080" s="341"/>
      <c r="B1080" s="341"/>
    </row>
    <row r="1081" spans="1:2">
      <c r="A1081" s="341"/>
      <c r="B1081" s="341"/>
    </row>
    <row r="1082" spans="1:2">
      <c r="A1082" s="341"/>
      <c r="B1082" s="341"/>
    </row>
    <row r="1083" spans="1:2">
      <c r="A1083" s="341"/>
      <c r="B1083" s="341"/>
    </row>
    <row r="1084" spans="1:2">
      <c r="A1084" s="341"/>
      <c r="B1084" s="341"/>
    </row>
    <row r="1085" spans="1:2">
      <c r="A1085" s="341"/>
      <c r="B1085" s="341"/>
    </row>
    <row r="1086" spans="1:2">
      <c r="A1086" s="341"/>
      <c r="B1086" s="341"/>
    </row>
    <row r="1087" spans="1:2">
      <c r="A1087" s="341"/>
      <c r="B1087" s="341"/>
    </row>
    <row r="1088" spans="1:2">
      <c r="A1088" s="341"/>
      <c r="B1088" s="341"/>
    </row>
    <row r="1089" spans="1:2">
      <c r="A1089" s="341"/>
      <c r="B1089" s="341"/>
    </row>
    <row r="1090" spans="1:2">
      <c r="A1090" s="341"/>
      <c r="B1090" s="341"/>
    </row>
    <row r="1091" spans="1:2">
      <c r="A1091" s="341"/>
      <c r="B1091" s="341"/>
    </row>
    <row r="1092" spans="1:2">
      <c r="A1092" s="341"/>
      <c r="B1092" s="341"/>
    </row>
    <row r="1093" spans="1:2">
      <c r="A1093" s="341"/>
      <c r="B1093" s="341"/>
    </row>
    <row r="1094" spans="1:2">
      <c r="A1094" s="341"/>
      <c r="B1094" s="341"/>
    </row>
    <row r="1095" spans="1:2">
      <c r="A1095" s="341"/>
      <c r="B1095" s="341"/>
    </row>
    <row r="1096" spans="1:2">
      <c r="A1096" s="341"/>
      <c r="B1096" s="341"/>
    </row>
    <row r="1097" spans="1:2">
      <c r="A1097" s="341"/>
      <c r="B1097" s="341"/>
    </row>
    <row r="1098" spans="1:2">
      <c r="A1098" s="341"/>
      <c r="B1098" s="341"/>
    </row>
    <row r="1099" spans="1:2">
      <c r="A1099" s="341"/>
      <c r="B1099" s="341"/>
    </row>
    <row r="1100" spans="1:2">
      <c r="A1100" s="341"/>
      <c r="B1100" s="341"/>
    </row>
    <row r="1101" spans="1:2">
      <c r="A1101" s="341"/>
      <c r="B1101" s="341"/>
    </row>
    <row r="1102" spans="1:2">
      <c r="A1102" s="341"/>
      <c r="B1102" s="341"/>
    </row>
    <row r="1103" spans="1:2">
      <c r="A1103" s="341"/>
      <c r="B1103" s="341"/>
    </row>
    <row r="1104" spans="1:2">
      <c r="A1104" s="341"/>
      <c r="B1104" s="341"/>
    </row>
    <row r="1105" spans="1:2">
      <c r="A1105" s="341"/>
      <c r="B1105" s="341"/>
    </row>
    <row r="1106" spans="1:2">
      <c r="A1106" s="341"/>
      <c r="B1106" s="341"/>
    </row>
    <row r="1107" spans="1:2">
      <c r="A1107" s="341"/>
      <c r="B1107" s="341"/>
    </row>
    <row r="1108" spans="1:2">
      <c r="A1108" s="341"/>
      <c r="B1108" s="341"/>
    </row>
    <row r="1109" spans="1:2">
      <c r="A1109" s="341"/>
      <c r="B1109" s="341"/>
    </row>
    <row r="1110" spans="1:2">
      <c r="A1110" s="341"/>
      <c r="B1110" s="341"/>
    </row>
    <row r="1111" spans="1:2">
      <c r="A1111" s="341"/>
      <c r="B1111" s="341"/>
    </row>
    <row r="1112" spans="1:2">
      <c r="A1112" s="341"/>
      <c r="B1112" s="341"/>
    </row>
    <row r="1113" spans="1:2">
      <c r="A1113" s="341"/>
      <c r="B1113" s="341"/>
    </row>
    <row r="1114" spans="1:2">
      <c r="A1114" s="341"/>
      <c r="B1114" s="341"/>
    </row>
    <row r="1115" spans="1:2">
      <c r="A1115" s="341"/>
      <c r="B1115" s="341"/>
    </row>
    <row r="1116" spans="1:2">
      <c r="A1116" s="341"/>
      <c r="B1116" s="341"/>
    </row>
    <row r="1117" spans="1:2">
      <c r="A1117" s="341"/>
      <c r="B1117" s="341"/>
    </row>
    <row r="1118" spans="1:2">
      <c r="A1118" s="341"/>
      <c r="B1118" s="341"/>
    </row>
    <row r="1119" spans="1:2">
      <c r="A1119" s="341"/>
      <c r="B1119" s="341"/>
    </row>
    <row r="1120" spans="1:2">
      <c r="A1120" s="341"/>
      <c r="B1120" s="341"/>
    </row>
    <row r="1121" spans="1:2">
      <c r="A1121" s="341"/>
      <c r="B1121" s="341"/>
    </row>
    <row r="1122" spans="1:2">
      <c r="A1122" s="341"/>
      <c r="B1122" s="341"/>
    </row>
    <row r="1123" spans="1:2">
      <c r="A1123" s="341"/>
      <c r="B1123" s="341"/>
    </row>
    <row r="1124" spans="1:2">
      <c r="A1124" s="341"/>
      <c r="B1124" s="341"/>
    </row>
    <row r="1125" spans="1:2">
      <c r="A1125" s="341"/>
      <c r="B1125" s="341"/>
    </row>
    <row r="1126" spans="1:2">
      <c r="A1126" s="341"/>
      <c r="B1126" s="341"/>
    </row>
    <row r="1127" spans="1:2">
      <c r="A1127" s="341"/>
      <c r="B1127" s="341"/>
    </row>
    <row r="1128" spans="1:2">
      <c r="A1128" s="341"/>
      <c r="B1128" s="341"/>
    </row>
    <row r="1129" spans="1:2">
      <c r="A1129" s="341"/>
      <c r="B1129" s="341"/>
    </row>
    <row r="1130" spans="1:2">
      <c r="A1130" s="341"/>
      <c r="B1130" s="341"/>
    </row>
    <row r="1131" spans="1:2">
      <c r="A1131" s="341"/>
      <c r="B1131" s="341"/>
    </row>
    <row r="1132" spans="1:2">
      <c r="A1132" s="341"/>
      <c r="B1132" s="341"/>
    </row>
    <row r="1133" spans="1:2">
      <c r="A1133" s="341"/>
      <c r="B1133" s="341"/>
    </row>
    <row r="1134" spans="1:2">
      <c r="A1134" s="341"/>
      <c r="B1134" s="341"/>
    </row>
    <row r="1135" spans="1:2">
      <c r="A1135" s="341"/>
      <c r="B1135" s="341"/>
    </row>
    <row r="1136" spans="1:2">
      <c r="A1136" s="341"/>
      <c r="B1136" s="341"/>
    </row>
    <row r="1137" spans="1:2">
      <c r="A1137" s="341"/>
      <c r="B1137" s="341"/>
    </row>
    <row r="1138" spans="1:2">
      <c r="A1138" s="341"/>
      <c r="B1138" s="341"/>
    </row>
    <row r="1139" spans="1:2">
      <c r="A1139" s="341"/>
      <c r="B1139" s="341"/>
    </row>
    <row r="1140" spans="1:2">
      <c r="A1140" s="341"/>
      <c r="B1140" s="341"/>
    </row>
    <row r="1141" spans="1:2">
      <c r="A1141" s="341"/>
      <c r="B1141" s="341"/>
    </row>
    <row r="1142" spans="1:2">
      <c r="A1142" s="341"/>
      <c r="B1142" s="341"/>
    </row>
    <row r="1143" spans="1:2">
      <c r="A1143" s="341"/>
      <c r="B1143" s="341"/>
    </row>
    <row r="1144" spans="1:2">
      <c r="A1144" s="341"/>
      <c r="B1144" s="341"/>
    </row>
    <row r="1145" spans="1:2">
      <c r="A1145" s="341"/>
      <c r="B1145" s="341"/>
    </row>
    <row r="1146" spans="1:2">
      <c r="A1146" s="341"/>
      <c r="B1146" s="341"/>
    </row>
    <row r="1147" spans="1:2">
      <c r="A1147" s="341"/>
      <c r="B1147" s="341"/>
    </row>
    <row r="1148" spans="1:2">
      <c r="A1148" s="341"/>
      <c r="B1148" s="341"/>
    </row>
    <row r="1149" spans="1:2">
      <c r="A1149" s="341"/>
      <c r="B1149" s="341"/>
    </row>
    <row r="1150" spans="1:2">
      <c r="A1150" s="341"/>
      <c r="B1150" s="341"/>
    </row>
    <row r="1151" spans="1:2">
      <c r="A1151" s="341"/>
      <c r="B1151" s="341"/>
    </row>
    <row r="1152" spans="1:2">
      <c r="A1152" s="341"/>
      <c r="B1152" s="341"/>
    </row>
    <row r="1153" spans="1:2">
      <c r="A1153" s="341"/>
      <c r="B1153" s="341"/>
    </row>
    <row r="1154" spans="1:2">
      <c r="A1154" s="341"/>
      <c r="B1154" s="341"/>
    </row>
    <row r="1155" spans="1:2">
      <c r="A1155" s="341"/>
      <c r="B1155" s="341"/>
    </row>
    <row r="1156" spans="1:2">
      <c r="A1156" s="341"/>
      <c r="B1156" s="341"/>
    </row>
    <row r="1157" spans="1:2">
      <c r="A1157" s="341"/>
      <c r="B1157" s="341"/>
    </row>
    <row r="1158" spans="1:2">
      <c r="A1158" s="341"/>
      <c r="B1158" s="341"/>
    </row>
    <row r="1159" spans="1:2">
      <c r="A1159" s="341"/>
      <c r="B1159" s="341"/>
    </row>
    <row r="1160" spans="1:2">
      <c r="A1160" s="341"/>
      <c r="B1160" s="341"/>
    </row>
    <row r="1161" spans="1:2">
      <c r="A1161" s="341"/>
      <c r="B1161" s="341"/>
    </row>
    <row r="1162" spans="1:2">
      <c r="A1162" s="341"/>
      <c r="B1162" s="341"/>
    </row>
    <row r="1163" spans="1:2">
      <c r="A1163" s="341"/>
      <c r="B1163" s="341"/>
    </row>
    <row r="1164" spans="1:2">
      <c r="A1164" s="341"/>
      <c r="B1164" s="341"/>
    </row>
    <row r="1165" spans="1:2">
      <c r="A1165" s="341"/>
      <c r="B1165" s="341"/>
    </row>
    <row r="1166" spans="1:2">
      <c r="A1166" s="341"/>
      <c r="B1166" s="341"/>
    </row>
    <row r="1167" spans="1:2">
      <c r="A1167" s="341"/>
      <c r="B1167" s="341"/>
    </row>
    <row r="1168" spans="1:2">
      <c r="A1168" s="341"/>
      <c r="B1168" s="341"/>
    </row>
    <row r="1169" spans="1:2">
      <c r="A1169" s="341"/>
      <c r="B1169" s="341"/>
    </row>
    <row r="1170" spans="1:2">
      <c r="A1170" s="341"/>
      <c r="B1170" s="341"/>
    </row>
    <row r="1171" spans="1:2">
      <c r="A1171" s="341"/>
      <c r="B1171" s="341"/>
    </row>
    <row r="1172" spans="1:2">
      <c r="A1172" s="341"/>
      <c r="B1172" s="341"/>
    </row>
    <row r="1173" spans="1:2">
      <c r="A1173" s="341"/>
      <c r="B1173" s="341"/>
    </row>
    <row r="1174" spans="1:2">
      <c r="A1174" s="341"/>
      <c r="B1174" s="341"/>
    </row>
    <row r="1175" spans="1:2">
      <c r="A1175" s="341"/>
      <c r="B1175" s="341"/>
    </row>
    <row r="1176" spans="1:2">
      <c r="A1176" s="341"/>
      <c r="B1176" s="341"/>
    </row>
    <row r="1177" spans="1:2">
      <c r="A1177" s="341"/>
      <c r="B1177" s="341"/>
    </row>
    <row r="1178" spans="1:2">
      <c r="A1178" s="341"/>
      <c r="B1178" s="341"/>
    </row>
    <row r="1179" spans="1:2">
      <c r="A1179" s="341"/>
      <c r="B1179" s="341"/>
    </row>
    <row r="1180" spans="1:2">
      <c r="A1180" s="341"/>
      <c r="B1180" s="341"/>
    </row>
    <row r="1181" spans="1:2">
      <c r="A1181" s="341"/>
      <c r="B1181" s="341"/>
    </row>
    <row r="1182" spans="1:2">
      <c r="A1182" s="341"/>
      <c r="B1182" s="341"/>
    </row>
    <row r="1183" spans="1:2">
      <c r="A1183" s="341"/>
      <c r="B1183" s="341"/>
    </row>
    <row r="1184" spans="1:2">
      <c r="A1184" s="341"/>
      <c r="B1184" s="341"/>
    </row>
    <row r="1185" spans="1:2">
      <c r="A1185" s="341"/>
      <c r="B1185" s="341"/>
    </row>
    <row r="1186" spans="1:2">
      <c r="A1186" s="341"/>
      <c r="B1186" s="341"/>
    </row>
    <row r="1187" spans="1:2">
      <c r="A1187" s="341"/>
      <c r="B1187" s="341"/>
    </row>
    <row r="1188" spans="1:2">
      <c r="A1188" s="341"/>
      <c r="B1188" s="341"/>
    </row>
    <row r="1189" spans="1:2">
      <c r="A1189" s="341"/>
      <c r="B1189" s="341"/>
    </row>
    <row r="1190" spans="1:2">
      <c r="A1190" s="341"/>
      <c r="B1190" s="341"/>
    </row>
    <row r="1191" spans="1:2">
      <c r="A1191" s="341"/>
      <c r="B1191" s="341"/>
    </row>
    <row r="1192" spans="1:2">
      <c r="A1192" s="341"/>
      <c r="B1192" s="341"/>
    </row>
    <row r="1193" spans="1:2">
      <c r="A1193" s="341"/>
      <c r="B1193" s="341"/>
    </row>
    <row r="1194" spans="1:2">
      <c r="A1194" s="341"/>
      <c r="B1194" s="341"/>
    </row>
    <row r="1195" spans="1:2">
      <c r="A1195" s="341"/>
      <c r="B1195" s="341"/>
    </row>
    <row r="1196" spans="1:2">
      <c r="A1196" s="341"/>
      <c r="B1196" s="341"/>
    </row>
    <row r="1197" spans="1:2">
      <c r="A1197" s="341"/>
      <c r="B1197" s="341"/>
    </row>
    <row r="1198" spans="1:2">
      <c r="A1198" s="341"/>
      <c r="B1198" s="341"/>
    </row>
    <row r="1199" spans="1:2">
      <c r="A1199" s="341"/>
      <c r="B1199" s="341"/>
    </row>
    <row r="1200" spans="1:2">
      <c r="A1200" s="341"/>
      <c r="B1200" s="341"/>
    </row>
    <row r="1201" spans="1:2">
      <c r="A1201" s="341"/>
      <c r="B1201" s="341"/>
    </row>
    <row r="1202" spans="1:2">
      <c r="A1202" s="341"/>
      <c r="B1202" s="341"/>
    </row>
    <row r="1203" spans="1:2">
      <c r="A1203" s="341"/>
      <c r="B1203" s="341"/>
    </row>
    <row r="1204" spans="1:2">
      <c r="A1204" s="341"/>
      <c r="B1204" s="341"/>
    </row>
    <row r="1205" spans="1:2">
      <c r="A1205" s="341"/>
      <c r="B1205" s="341"/>
    </row>
    <row r="1206" spans="1:2">
      <c r="A1206" s="341"/>
      <c r="B1206" s="341"/>
    </row>
    <row r="1207" spans="1:2">
      <c r="A1207" s="341"/>
      <c r="B1207" s="341"/>
    </row>
    <row r="1208" spans="1:2">
      <c r="A1208" s="341"/>
      <c r="B1208" s="341"/>
    </row>
    <row r="1209" spans="1:2">
      <c r="A1209" s="341"/>
      <c r="B1209" s="341"/>
    </row>
    <row r="1210" spans="1:2">
      <c r="A1210" s="341"/>
      <c r="B1210" s="341"/>
    </row>
    <row r="1211" spans="1:2">
      <c r="A1211" s="341"/>
      <c r="B1211" s="341"/>
    </row>
    <row r="1212" spans="1:2">
      <c r="A1212" s="341"/>
      <c r="B1212" s="341"/>
    </row>
    <row r="1213" spans="1:2">
      <c r="A1213" s="341"/>
      <c r="B1213" s="341"/>
    </row>
    <row r="1214" spans="1:2">
      <c r="A1214" s="341"/>
      <c r="B1214" s="341"/>
    </row>
    <row r="1215" spans="1:2">
      <c r="A1215" s="341"/>
      <c r="B1215" s="341"/>
    </row>
    <row r="1216" spans="1:2">
      <c r="A1216" s="341"/>
      <c r="B1216" s="341"/>
    </row>
    <row r="1217" spans="1:2">
      <c r="A1217" s="341"/>
      <c r="B1217" s="341"/>
    </row>
    <row r="1218" spans="1:2">
      <c r="A1218" s="341"/>
      <c r="B1218" s="341"/>
    </row>
    <row r="1219" spans="1:2">
      <c r="A1219" s="341"/>
      <c r="B1219" s="341"/>
    </row>
    <row r="1220" spans="1:2">
      <c r="A1220" s="341"/>
      <c r="B1220" s="341"/>
    </row>
    <row r="1221" spans="1:2">
      <c r="A1221" s="341"/>
      <c r="B1221" s="341"/>
    </row>
    <row r="1222" spans="1:2">
      <c r="A1222" s="341"/>
      <c r="B1222" s="341"/>
    </row>
    <row r="1223" spans="1:2">
      <c r="A1223" s="341"/>
      <c r="B1223" s="341"/>
    </row>
    <row r="1224" spans="1:2">
      <c r="A1224" s="341"/>
      <c r="B1224" s="341"/>
    </row>
    <row r="1225" spans="1:2">
      <c r="A1225" s="341"/>
      <c r="B1225" s="341"/>
    </row>
    <row r="1226" spans="1:2">
      <c r="A1226" s="341"/>
      <c r="B1226" s="341"/>
    </row>
    <row r="1227" spans="1:2">
      <c r="A1227" s="341"/>
      <c r="B1227" s="341"/>
    </row>
    <row r="1228" spans="1:2">
      <c r="A1228" s="341"/>
      <c r="B1228" s="341"/>
    </row>
    <row r="1229" spans="1:2">
      <c r="A1229" s="341"/>
      <c r="B1229" s="341"/>
    </row>
    <row r="1230" spans="1:2">
      <c r="A1230" s="341"/>
      <c r="B1230" s="341"/>
    </row>
    <row r="1231" spans="1:2">
      <c r="A1231" s="341"/>
      <c r="B1231" s="341"/>
    </row>
    <row r="1232" spans="1:2">
      <c r="A1232" s="341"/>
      <c r="B1232" s="341"/>
    </row>
    <row r="1233" spans="1:2">
      <c r="A1233" s="341"/>
      <c r="B1233" s="341"/>
    </row>
    <row r="1234" spans="1:2">
      <c r="A1234" s="341"/>
      <c r="B1234" s="341"/>
    </row>
    <row r="1235" spans="1:2">
      <c r="A1235" s="341"/>
      <c r="B1235" s="341"/>
    </row>
    <row r="1236" spans="1:2">
      <c r="A1236" s="341"/>
      <c r="B1236" s="341"/>
    </row>
    <row r="1237" spans="1:2">
      <c r="A1237" s="341"/>
      <c r="B1237" s="341"/>
    </row>
    <row r="1238" spans="1:2">
      <c r="A1238" s="341"/>
      <c r="B1238" s="341"/>
    </row>
    <row r="1239" spans="1:2">
      <c r="A1239" s="341"/>
      <c r="B1239" s="341"/>
    </row>
    <row r="1240" spans="1:2">
      <c r="A1240" s="341"/>
      <c r="B1240" s="341"/>
    </row>
    <row r="1241" spans="1:2">
      <c r="A1241" s="341"/>
      <c r="B1241" s="341"/>
    </row>
    <row r="1242" spans="1:2">
      <c r="A1242" s="341"/>
      <c r="B1242" s="341"/>
    </row>
    <row r="1243" spans="1:2">
      <c r="A1243" s="341"/>
      <c r="B1243" s="341"/>
    </row>
    <row r="1244" spans="1:2">
      <c r="A1244" s="341"/>
      <c r="B1244" s="341"/>
    </row>
    <row r="1245" spans="1:2">
      <c r="A1245" s="341"/>
      <c r="B1245" s="341"/>
    </row>
    <row r="1246" spans="1:2">
      <c r="A1246" s="341"/>
      <c r="B1246" s="341"/>
    </row>
    <row r="1247" spans="1:2">
      <c r="A1247" s="341"/>
      <c r="B1247" s="341"/>
    </row>
    <row r="1248" spans="1:2">
      <c r="A1248" s="341"/>
      <c r="B1248" s="341"/>
    </row>
    <row r="1249" spans="1:2">
      <c r="A1249" s="341"/>
      <c r="B1249" s="341"/>
    </row>
    <row r="1250" spans="1:2">
      <c r="A1250" s="341"/>
      <c r="B1250" s="341"/>
    </row>
    <row r="1251" spans="1:2">
      <c r="A1251" s="341"/>
      <c r="B1251" s="341"/>
    </row>
    <row r="1252" spans="1:2">
      <c r="A1252" s="341"/>
      <c r="B1252" s="341"/>
    </row>
    <row r="1253" spans="1:2">
      <c r="A1253" s="341"/>
      <c r="B1253" s="341"/>
    </row>
    <row r="1254" spans="1:2">
      <c r="A1254" s="341"/>
      <c r="B1254" s="341"/>
    </row>
    <row r="1255" spans="1:2">
      <c r="A1255" s="341"/>
      <c r="B1255" s="341"/>
    </row>
    <row r="1256" spans="1:2">
      <c r="A1256" s="341"/>
      <c r="B1256" s="341"/>
    </row>
    <row r="1257" spans="1:2">
      <c r="A1257" s="341"/>
      <c r="B1257" s="341"/>
    </row>
    <row r="1258" spans="1:2">
      <c r="A1258" s="341"/>
      <c r="B1258" s="341"/>
    </row>
    <row r="1259" spans="1:2">
      <c r="A1259" s="341"/>
      <c r="B1259" s="341"/>
    </row>
    <row r="1260" spans="1:2">
      <c r="A1260" s="341"/>
      <c r="B1260" s="341"/>
    </row>
    <row r="1261" spans="1:2">
      <c r="A1261" s="341"/>
      <c r="B1261" s="341"/>
    </row>
    <row r="1262" spans="1:2">
      <c r="A1262" s="341"/>
      <c r="B1262" s="341"/>
    </row>
    <row r="1263" spans="1:2">
      <c r="A1263" s="341"/>
      <c r="B1263" s="341"/>
    </row>
    <row r="1264" spans="1:2">
      <c r="A1264" s="341"/>
      <c r="B1264" s="341"/>
    </row>
    <row r="1265" spans="1:2">
      <c r="A1265" s="341"/>
      <c r="B1265" s="341"/>
    </row>
    <row r="1266" spans="1:2">
      <c r="A1266" s="341"/>
      <c r="B1266" s="341"/>
    </row>
    <row r="1267" spans="1:2">
      <c r="A1267" s="341"/>
      <c r="B1267" s="341"/>
    </row>
    <row r="1268" spans="1:2">
      <c r="A1268" s="341"/>
      <c r="B1268" s="341"/>
    </row>
    <row r="1269" spans="1:2">
      <c r="A1269" s="341"/>
      <c r="B1269" s="341"/>
    </row>
    <row r="1270" spans="1:2">
      <c r="A1270" s="341"/>
      <c r="B1270" s="341"/>
    </row>
    <row r="1271" spans="1:2">
      <c r="A1271" s="341"/>
      <c r="B1271" s="341"/>
    </row>
    <row r="1272" spans="1:2">
      <c r="A1272" s="341"/>
      <c r="B1272" s="341"/>
    </row>
    <row r="1273" spans="1:2">
      <c r="A1273" s="341"/>
      <c r="B1273" s="341"/>
    </row>
    <row r="1274" spans="1:2">
      <c r="A1274" s="341"/>
      <c r="B1274" s="341"/>
    </row>
    <row r="1275" spans="1:2">
      <c r="A1275" s="341"/>
      <c r="B1275" s="341"/>
    </row>
    <row r="1276" spans="1:2">
      <c r="A1276" s="341"/>
      <c r="B1276" s="341"/>
    </row>
    <row r="1277" spans="1:2">
      <c r="A1277" s="341"/>
      <c r="B1277" s="341"/>
    </row>
    <row r="1278" spans="1:2">
      <c r="A1278" s="341"/>
      <c r="B1278" s="341"/>
    </row>
    <row r="1279" spans="1:2">
      <c r="A1279" s="341"/>
      <c r="B1279" s="341"/>
    </row>
    <row r="1280" spans="1:2">
      <c r="A1280" s="341"/>
      <c r="B1280" s="341"/>
    </row>
    <row r="1281" spans="1:2">
      <c r="A1281" s="341"/>
      <c r="B1281" s="341"/>
    </row>
    <row r="1282" spans="1:2">
      <c r="A1282" s="341"/>
      <c r="B1282" s="341"/>
    </row>
    <row r="1283" spans="1:2">
      <c r="A1283" s="341"/>
      <c r="B1283" s="341"/>
    </row>
    <row r="1284" spans="1:2">
      <c r="A1284" s="341"/>
      <c r="B1284" s="341"/>
    </row>
    <row r="1285" spans="1:2">
      <c r="A1285" s="341"/>
      <c r="B1285" s="341"/>
    </row>
    <row r="1286" spans="1:2">
      <c r="A1286" s="341"/>
      <c r="B1286" s="341"/>
    </row>
    <row r="1287" spans="1:2">
      <c r="A1287" s="341"/>
      <c r="B1287" s="341"/>
    </row>
    <row r="1288" spans="1:2">
      <c r="A1288" s="341"/>
      <c r="B1288" s="341"/>
    </row>
    <row r="1289" spans="1:2">
      <c r="A1289" s="341"/>
      <c r="B1289" s="341"/>
    </row>
    <row r="1290" spans="1:2">
      <c r="A1290" s="341"/>
      <c r="B1290" s="341"/>
    </row>
    <row r="1291" spans="1:2">
      <c r="A1291" s="341"/>
      <c r="B1291" s="341"/>
    </row>
    <row r="1292" spans="1:2">
      <c r="A1292" s="341"/>
      <c r="B1292" s="341"/>
    </row>
    <row r="1293" spans="1:2">
      <c r="A1293" s="341"/>
      <c r="B1293" s="341"/>
    </row>
    <row r="1294" spans="1:2">
      <c r="A1294" s="341"/>
      <c r="B1294" s="341"/>
    </row>
    <row r="1295" spans="1:2">
      <c r="A1295" s="341"/>
      <c r="B1295" s="341"/>
    </row>
    <row r="1296" spans="1:2">
      <c r="A1296" s="341"/>
      <c r="B1296" s="341"/>
    </row>
    <row r="1297" spans="1:2">
      <c r="A1297" s="341"/>
      <c r="B1297" s="341"/>
    </row>
    <row r="1298" spans="1:2">
      <c r="A1298" s="341"/>
      <c r="B1298" s="341"/>
    </row>
    <row r="1299" spans="1:2">
      <c r="A1299" s="341"/>
      <c r="B1299" s="341"/>
    </row>
    <row r="1300" spans="1:2">
      <c r="A1300" s="341"/>
      <c r="B1300" s="341"/>
    </row>
    <row r="1301" spans="1:2">
      <c r="A1301" s="341"/>
      <c r="B1301" s="341"/>
    </row>
    <row r="1302" spans="1:2">
      <c r="A1302" s="341"/>
      <c r="B1302" s="341"/>
    </row>
    <row r="1303" spans="1:2">
      <c r="A1303" s="341"/>
      <c r="B1303" s="341"/>
    </row>
    <row r="1304" spans="1:2">
      <c r="A1304" s="341"/>
      <c r="B1304" s="341"/>
    </row>
    <row r="1305" spans="1:2">
      <c r="A1305" s="341"/>
      <c r="B1305" s="341"/>
    </row>
    <row r="1306" spans="1:2">
      <c r="A1306" s="341"/>
      <c r="B1306" s="341"/>
    </row>
    <row r="1307" spans="1:2">
      <c r="A1307" s="341"/>
      <c r="B1307" s="341"/>
    </row>
    <row r="1308" spans="1:2">
      <c r="A1308" s="341"/>
      <c r="B1308" s="341"/>
    </row>
    <row r="1309" spans="1:2">
      <c r="A1309" s="341"/>
      <c r="B1309" s="341"/>
    </row>
    <row r="1310" spans="1:2">
      <c r="A1310" s="341"/>
      <c r="B1310" s="341"/>
    </row>
    <row r="1311" spans="1:2">
      <c r="A1311" s="341"/>
      <c r="B1311" s="341"/>
    </row>
    <row r="1312" spans="1:2">
      <c r="A1312" s="341"/>
      <c r="B1312" s="341"/>
    </row>
    <row r="1313" spans="1:2">
      <c r="A1313" s="341"/>
      <c r="B1313" s="341"/>
    </row>
    <row r="1314" spans="1:2">
      <c r="A1314" s="341"/>
      <c r="B1314" s="341"/>
    </row>
    <row r="1315" spans="1:2">
      <c r="A1315" s="341"/>
      <c r="B1315" s="341"/>
    </row>
    <row r="1316" spans="1:2">
      <c r="A1316" s="341"/>
      <c r="B1316" s="341"/>
    </row>
    <row r="1317" spans="1:2">
      <c r="A1317" s="341"/>
      <c r="B1317" s="341"/>
    </row>
    <row r="1318" spans="1:2">
      <c r="A1318" s="341"/>
      <c r="B1318" s="341"/>
    </row>
    <row r="1319" spans="1:2">
      <c r="A1319" s="341"/>
      <c r="B1319" s="341"/>
    </row>
    <row r="1320" spans="1:2">
      <c r="A1320" s="341"/>
      <c r="B1320" s="341"/>
    </row>
    <row r="1321" spans="1:2">
      <c r="A1321" s="341"/>
      <c r="B1321" s="341"/>
    </row>
    <row r="1322" spans="1:2">
      <c r="A1322" s="341"/>
      <c r="B1322" s="341"/>
    </row>
    <row r="1323" spans="1:2">
      <c r="A1323" s="341"/>
      <c r="B1323" s="341"/>
    </row>
    <row r="1324" spans="1:2">
      <c r="A1324" s="341"/>
      <c r="B1324" s="341"/>
    </row>
    <row r="1325" spans="1:2">
      <c r="A1325" s="341"/>
      <c r="B1325" s="341"/>
    </row>
    <row r="1326" spans="1:2">
      <c r="A1326" s="341"/>
      <c r="B1326" s="341"/>
    </row>
    <row r="1327" spans="1:2">
      <c r="A1327" s="341"/>
      <c r="B1327" s="341"/>
    </row>
    <row r="1328" spans="1:2">
      <c r="A1328" s="341"/>
      <c r="B1328" s="341"/>
    </row>
    <row r="1329" spans="1:2">
      <c r="A1329" s="341"/>
      <c r="B1329" s="341"/>
    </row>
    <row r="1330" spans="1:2">
      <c r="A1330" s="341"/>
      <c r="B1330" s="341"/>
    </row>
    <row r="1331" spans="1:2">
      <c r="A1331" s="341"/>
      <c r="B1331" s="341"/>
    </row>
    <row r="1332" spans="1:2">
      <c r="A1332" s="341"/>
      <c r="B1332" s="341"/>
    </row>
    <row r="1333" spans="1:2">
      <c r="A1333" s="341"/>
      <c r="B1333" s="341"/>
    </row>
    <row r="1334" spans="1:2">
      <c r="A1334" s="341"/>
      <c r="B1334" s="341"/>
    </row>
    <row r="1335" spans="1:2">
      <c r="A1335" s="341"/>
      <c r="B1335" s="341"/>
    </row>
    <row r="1336" spans="1:2">
      <c r="A1336" s="341"/>
      <c r="B1336" s="341"/>
    </row>
    <row r="1337" spans="1:2">
      <c r="A1337" s="341"/>
      <c r="B1337" s="341"/>
    </row>
    <row r="1338" spans="1:2">
      <c r="A1338" s="341"/>
      <c r="B1338" s="341"/>
    </row>
    <row r="1339" spans="1:2">
      <c r="A1339" s="341"/>
      <c r="B1339" s="341"/>
    </row>
    <row r="1340" spans="1:2">
      <c r="A1340" s="341"/>
      <c r="B1340" s="341"/>
    </row>
    <row r="1341" spans="1:2">
      <c r="A1341" s="341"/>
      <c r="B1341" s="341"/>
    </row>
    <row r="1342" spans="1:2">
      <c r="A1342" s="341"/>
      <c r="B1342" s="341"/>
    </row>
    <row r="1343" spans="1:2">
      <c r="A1343" s="341"/>
      <c r="B1343" s="341"/>
    </row>
    <row r="1344" spans="1:2">
      <c r="A1344" s="341"/>
      <c r="B1344" s="341"/>
    </row>
    <row r="1345" spans="1:2">
      <c r="A1345" s="341"/>
      <c r="B1345" s="341"/>
    </row>
    <row r="1346" spans="1:2">
      <c r="A1346" s="341"/>
      <c r="B1346" s="341"/>
    </row>
    <row r="1347" spans="1:2">
      <c r="A1347" s="341"/>
      <c r="B1347" s="341"/>
    </row>
    <row r="1348" spans="1:2">
      <c r="A1348" s="341"/>
      <c r="B1348" s="341"/>
    </row>
    <row r="1349" spans="1:2">
      <c r="A1349" s="341"/>
      <c r="B1349" s="341"/>
    </row>
    <row r="1350" spans="1:2">
      <c r="A1350" s="341"/>
      <c r="B1350" s="341"/>
    </row>
    <row r="1351" spans="1:2">
      <c r="A1351" s="341"/>
      <c r="B1351" s="341"/>
    </row>
    <row r="1352" spans="1:2">
      <c r="A1352" s="341"/>
      <c r="B1352" s="341"/>
    </row>
    <row r="1353" spans="1:2">
      <c r="A1353" s="341"/>
      <c r="B1353" s="341"/>
    </row>
    <row r="1354" spans="1:2">
      <c r="A1354" s="341"/>
      <c r="B1354" s="341"/>
    </row>
    <row r="1355" spans="1:2">
      <c r="A1355" s="341"/>
      <c r="B1355" s="341"/>
    </row>
    <row r="1356" spans="1:2">
      <c r="A1356" s="341"/>
      <c r="B1356" s="341"/>
    </row>
    <row r="1357" spans="1:2">
      <c r="A1357" s="341"/>
      <c r="B1357" s="341"/>
    </row>
    <row r="1358" spans="1:2">
      <c r="A1358" s="341"/>
      <c r="B1358" s="341"/>
    </row>
    <row r="1359" spans="1:2">
      <c r="A1359" s="341"/>
      <c r="B1359" s="341"/>
    </row>
    <row r="1360" spans="1:2">
      <c r="A1360" s="341"/>
      <c r="B1360" s="341"/>
    </row>
    <row r="1361" spans="1:2">
      <c r="A1361" s="341"/>
      <c r="B1361" s="341"/>
    </row>
    <row r="1362" spans="1:2">
      <c r="A1362" s="341"/>
      <c r="B1362" s="341"/>
    </row>
    <row r="1363" spans="1:2">
      <c r="A1363" s="341"/>
      <c r="B1363" s="341"/>
    </row>
    <row r="1364" spans="1:2">
      <c r="A1364" s="341"/>
      <c r="B1364" s="341"/>
    </row>
    <row r="1365" spans="1:2">
      <c r="A1365" s="341"/>
      <c r="B1365" s="341"/>
    </row>
    <row r="1366" spans="1:2">
      <c r="A1366" s="341"/>
      <c r="B1366" s="341"/>
    </row>
    <row r="1367" spans="1:2">
      <c r="A1367" s="341"/>
      <c r="B1367" s="341"/>
    </row>
    <row r="1368" spans="1:2">
      <c r="A1368" s="341"/>
      <c r="B1368" s="341"/>
    </row>
    <row r="1369" spans="1:2">
      <c r="A1369" s="341"/>
      <c r="B1369" s="341"/>
    </row>
    <row r="1370" spans="1:2">
      <c r="A1370" s="341"/>
      <c r="B1370" s="341"/>
    </row>
    <row r="1371" spans="1:2">
      <c r="A1371" s="341"/>
      <c r="B1371" s="341"/>
    </row>
    <row r="1372" spans="1:2">
      <c r="A1372" s="341"/>
      <c r="B1372" s="341"/>
    </row>
    <row r="1373" spans="1:2">
      <c r="A1373" s="341"/>
      <c r="B1373" s="341"/>
    </row>
    <row r="1374" spans="1:2">
      <c r="A1374" s="341"/>
      <c r="B1374" s="341"/>
    </row>
    <row r="1375" spans="1:2">
      <c r="A1375" s="341"/>
      <c r="B1375" s="341"/>
    </row>
    <row r="1376" spans="1:2">
      <c r="A1376" s="341"/>
      <c r="B1376" s="341"/>
    </row>
    <row r="1377" spans="1:2">
      <c r="A1377" s="341"/>
      <c r="B1377" s="341"/>
    </row>
    <row r="1378" spans="1:2">
      <c r="A1378" s="341"/>
      <c r="B1378" s="341"/>
    </row>
    <row r="1379" spans="1:2">
      <c r="A1379" s="341"/>
      <c r="B1379" s="341"/>
    </row>
    <row r="1380" spans="1:2">
      <c r="A1380" s="341"/>
      <c r="B1380" s="341"/>
    </row>
    <row r="1381" spans="1:2">
      <c r="A1381" s="341"/>
      <c r="B1381" s="341"/>
    </row>
    <row r="1382" spans="1:2">
      <c r="A1382" s="341"/>
      <c r="B1382" s="341"/>
    </row>
    <row r="1383" spans="1:2">
      <c r="A1383" s="341"/>
      <c r="B1383" s="341"/>
    </row>
    <row r="1384" spans="1:2">
      <c r="A1384" s="341"/>
      <c r="B1384" s="341"/>
    </row>
    <row r="1385" spans="1:2">
      <c r="A1385" s="341"/>
      <c r="B1385" s="341"/>
    </row>
    <row r="1386" spans="1:2">
      <c r="A1386" s="341"/>
      <c r="B1386" s="341"/>
    </row>
    <row r="1387" spans="1:2">
      <c r="A1387" s="341"/>
      <c r="B1387" s="341"/>
    </row>
    <row r="1388" spans="1:2">
      <c r="A1388" s="341"/>
      <c r="B1388" s="341"/>
    </row>
    <row r="1389" spans="1:2">
      <c r="A1389" s="341"/>
      <c r="B1389" s="341"/>
    </row>
    <row r="1390" spans="1:2">
      <c r="A1390" s="341"/>
      <c r="B1390" s="341"/>
    </row>
    <row r="1391" spans="1:2">
      <c r="A1391" s="341"/>
      <c r="B1391" s="341"/>
    </row>
    <row r="1392" spans="1:2">
      <c r="A1392" s="341"/>
      <c r="B1392" s="341"/>
    </row>
    <row r="1393" spans="1:2">
      <c r="A1393" s="341"/>
      <c r="B1393" s="341"/>
    </row>
    <row r="1394" spans="1:2">
      <c r="A1394" s="341"/>
      <c r="B1394" s="341"/>
    </row>
    <row r="1395" spans="1:2">
      <c r="A1395" s="341"/>
      <c r="B1395" s="341"/>
    </row>
    <row r="1396" spans="1:2">
      <c r="A1396" s="341"/>
      <c r="B1396" s="341"/>
    </row>
    <row r="1397" spans="1:2">
      <c r="A1397" s="341"/>
      <c r="B1397" s="341"/>
    </row>
    <row r="1398" spans="1:2">
      <c r="A1398" s="341"/>
      <c r="B1398" s="341"/>
    </row>
    <row r="1399" spans="1:2">
      <c r="A1399" s="341"/>
      <c r="B1399" s="341"/>
    </row>
    <row r="1400" spans="1:2">
      <c r="A1400" s="341"/>
      <c r="B1400" s="341"/>
    </row>
    <row r="1401" spans="1:2">
      <c r="A1401" s="341"/>
      <c r="B1401" s="341"/>
    </row>
    <row r="1402" spans="1:2">
      <c r="A1402" s="341"/>
      <c r="B1402" s="341"/>
    </row>
    <row r="1403" spans="1:2">
      <c r="A1403" s="341"/>
      <c r="B1403" s="341"/>
    </row>
    <row r="1404" spans="1:2">
      <c r="A1404" s="341"/>
      <c r="B1404" s="341"/>
    </row>
    <row r="1405" spans="1:2">
      <c r="A1405" s="341"/>
      <c r="B1405" s="341"/>
    </row>
    <row r="1406" spans="1:2">
      <c r="A1406" s="341"/>
      <c r="B1406" s="341"/>
    </row>
    <row r="1407" spans="1:2">
      <c r="A1407" s="341"/>
      <c r="B1407" s="341"/>
    </row>
    <row r="1408" spans="1:2">
      <c r="A1408" s="341"/>
      <c r="B1408" s="341"/>
    </row>
    <row r="1409" spans="1:2">
      <c r="A1409" s="341"/>
      <c r="B1409" s="341"/>
    </row>
    <row r="1410" spans="1:2">
      <c r="A1410" s="341"/>
      <c r="B1410" s="341"/>
    </row>
    <row r="1411" spans="1:2">
      <c r="A1411" s="341"/>
      <c r="B1411" s="341"/>
    </row>
    <row r="1412" spans="1:2">
      <c r="A1412" s="341"/>
      <c r="B1412" s="341"/>
    </row>
    <row r="1413" spans="1:2">
      <c r="A1413" s="341"/>
      <c r="B1413" s="341"/>
    </row>
    <row r="1414" spans="1:2">
      <c r="A1414" s="341"/>
      <c r="B1414" s="341"/>
    </row>
    <row r="1415" spans="1:2">
      <c r="A1415" s="341"/>
      <c r="B1415" s="341"/>
    </row>
    <row r="1416" spans="1:2">
      <c r="A1416" s="341"/>
      <c r="B1416" s="341"/>
    </row>
    <row r="1417" spans="1:2">
      <c r="A1417" s="341"/>
      <c r="B1417" s="341"/>
    </row>
    <row r="1418" spans="1:2">
      <c r="A1418" s="341"/>
      <c r="B1418" s="341"/>
    </row>
    <row r="1419" spans="1:2">
      <c r="A1419" s="341"/>
      <c r="B1419" s="341"/>
    </row>
    <row r="1420" spans="1:2">
      <c r="A1420" s="341"/>
      <c r="B1420" s="341"/>
    </row>
    <row r="1421" spans="1:2">
      <c r="A1421" s="341"/>
      <c r="B1421" s="341"/>
    </row>
    <row r="1422" spans="1:2">
      <c r="A1422" s="341"/>
      <c r="B1422" s="341"/>
    </row>
    <row r="1423" spans="1:2">
      <c r="A1423" s="341"/>
      <c r="B1423" s="341"/>
    </row>
    <row r="1424" spans="1:2">
      <c r="A1424" s="341"/>
      <c r="B1424" s="341"/>
    </row>
    <row r="1425" spans="1:2">
      <c r="A1425" s="341"/>
      <c r="B1425" s="341"/>
    </row>
    <row r="1426" spans="1:2">
      <c r="A1426" s="341"/>
      <c r="B1426" s="341"/>
    </row>
    <row r="1427" spans="1:2">
      <c r="A1427" s="341"/>
      <c r="B1427" s="341"/>
    </row>
    <row r="1428" spans="1:2">
      <c r="A1428" s="341"/>
      <c r="B1428" s="341"/>
    </row>
    <row r="1429" spans="1:2">
      <c r="A1429" s="341"/>
      <c r="B1429" s="341"/>
    </row>
    <row r="1430" spans="1:2">
      <c r="A1430" s="341"/>
      <c r="B1430" s="341"/>
    </row>
    <row r="1431" spans="1:2">
      <c r="A1431" s="341"/>
      <c r="B1431" s="341"/>
    </row>
    <row r="1432" spans="1:2">
      <c r="A1432" s="341"/>
      <c r="B1432" s="341"/>
    </row>
    <row r="1433" spans="1:2">
      <c r="A1433" s="341"/>
      <c r="B1433" s="341"/>
    </row>
    <row r="1434" spans="1:2">
      <c r="A1434" s="341"/>
      <c r="B1434" s="341"/>
    </row>
    <row r="1435" spans="1:2">
      <c r="A1435" s="341"/>
      <c r="B1435" s="341"/>
    </row>
    <row r="1436" spans="1:2">
      <c r="A1436" s="341"/>
      <c r="B1436" s="341"/>
    </row>
    <row r="1437" spans="1:2">
      <c r="A1437" s="341"/>
      <c r="B1437" s="341"/>
    </row>
    <row r="1438" spans="1:2">
      <c r="A1438" s="341"/>
      <c r="B1438" s="341"/>
    </row>
    <row r="1439" spans="1:2">
      <c r="A1439" s="341"/>
      <c r="B1439" s="341"/>
    </row>
    <row r="1440" spans="1:2">
      <c r="A1440" s="341"/>
      <c r="B1440" s="341"/>
    </row>
    <row r="1441" spans="1:2">
      <c r="A1441" s="341"/>
      <c r="B1441" s="341"/>
    </row>
    <row r="1442" spans="1:2">
      <c r="A1442" s="341"/>
      <c r="B1442" s="341"/>
    </row>
    <row r="1443" spans="1:2">
      <c r="A1443" s="341"/>
      <c r="B1443" s="341"/>
    </row>
    <row r="1444" spans="1:2">
      <c r="A1444" s="341"/>
      <c r="B1444" s="341"/>
    </row>
    <row r="1445" spans="1:2">
      <c r="A1445" s="341"/>
      <c r="B1445" s="341"/>
    </row>
    <row r="1446" spans="1:2">
      <c r="A1446" s="341"/>
      <c r="B1446" s="341"/>
    </row>
    <row r="1447" spans="1:2">
      <c r="A1447" s="341"/>
      <c r="B1447" s="341"/>
    </row>
    <row r="1448" spans="1:2">
      <c r="A1448" s="341"/>
      <c r="B1448" s="341"/>
    </row>
    <row r="1449" spans="1:2">
      <c r="A1449" s="341"/>
      <c r="B1449" s="341"/>
    </row>
    <row r="1450" spans="1:2">
      <c r="A1450" s="341"/>
      <c r="B1450" s="341"/>
    </row>
    <row r="1451" spans="1:2">
      <c r="A1451" s="341"/>
      <c r="B1451" s="341"/>
    </row>
    <row r="1452" spans="1:2">
      <c r="A1452" s="341"/>
      <c r="B1452" s="341"/>
    </row>
    <row r="1453" spans="1:2">
      <c r="A1453" s="341"/>
      <c r="B1453" s="341"/>
    </row>
    <row r="1454" spans="1:2">
      <c r="A1454" s="341"/>
      <c r="B1454" s="341"/>
    </row>
    <row r="1455" spans="1:2">
      <c r="A1455" s="341"/>
      <c r="B1455" s="341"/>
    </row>
    <row r="1456" spans="1:2">
      <c r="A1456" s="341"/>
      <c r="B1456" s="341"/>
    </row>
    <row r="1457" spans="1:2">
      <c r="A1457" s="341"/>
      <c r="B1457" s="341"/>
    </row>
    <row r="1458" spans="1:2">
      <c r="A1458" s="341"/>
      <c r="B1458" s="341"/>
    </row>
    <row r="1459" spans="1:2">
      <c r="A1459" s="341"/>
      <c r="B1459" s="341"/>
    </row>
    <row r="1460" spans="1:2">
      <c r="A1460" s="341"/>
      <c r="B1460" s="341"/>
    </row>
    <row r="1461" spans="1:2">
      <c r="A1461" s="341"/>
      <c r="B1461" s="341"/>
    </row>
    <row r="1462" spans="1:2">
      <c r="A1462" s="341"/>
      <c r="B1462" s="341"/>
    </row>
    <row r="1463" spans="1:2">
      <c r="A1463" s="341"/>
      <c r="B1463" s="341"/>
    </row>
    <row r="1464" spans="1:2">
      <c r="A1464" s="341"/>
      <c r="B1464" s="341"/>
    </row>
    <row r="1465" spans="1:2">
      <c r="A1465" s="341"/>
      <c r="B1465" s="341"/>
    </row>
    <row r="1466" spans="1:2">
      <c r="A1466" s="341"/>
      <c r="B1466" s="341"/>
    </row>
    <row r="1467" spans="1:2">
      <c r="A1467" s="341"/>
      <c r="B1467" s="341"/>
    </row>
    <row r="1468" spans="1:2">
      <c r="A1468" s="341"/>
      <c r="B1468" s="341"/>
    </row>
    <row r="1469" spans="1:2">
      <c r="A1469" s="341"/>
      <c r="B1469" s="341"/>
    </row>
    <row r="1470" spans="1:2">
      <c r="A1470" s="341"/>
      <c r="B1470" s="341"/>
    </row>
    <row r="1471" spans="1:2">
      <c r="A1471" s="341"/>
      <c r="B1471" s="341"/>
    </row>
    <row r="1472" spans="1:2">
      <c r="A1472" s="341"/>
      <c r="B1472" s="341"/>
    </row>
    <row r="1473" spans="1:2">
      <c r="A1473" s="341"/>
      <c r="B1473" s="341"/>
    </row>
    <row r="1474" spans="1:2">
      <c r="A1474" s="341"/>
      <c r="B1474" s="341"/>
    </row>
    <row r="1475" spans="1:2">
      <c r="A1475" s="341"/>
      <c r="B1475" s="341"/>
    </row>
    <row r="1476" spans="1:2">
      <c r="A1476" s="341"/>
      <c r="B1476" s="341"/>
    </row>
    <row r="1477" spans="1:2">
      <c r="A1477" s="341"/>
      <c r="B1477" s="341"/>
    </row>
    <row r="1478" spans="1:2">
      <c r="A1478" s="341"/>
      <c r="B1478" s="341"/>
    </row>
    <row r="1479" spans="1:2">
      <c r="A1479" s="341"/>
      <c r="B1479" s="341"/>
    </row>
    <row r="1480" spans="1:2">
      <c r="A1480" s="341"/>
      <c r="B1480" s="341"/>
    </row>
    <row r="1481" spans="1:2">
      <c r="A1481" s="341"/>
      <c r="B1481" s="341"/>
    </row>
    <row r="1482" spans="1:2">
      <c r="A1482" s="341"/>
      <c r="B1482" s="341"/>
    </row>
    <row r="1483" spans="1:2">
      <c r="A1483" s="341"/>
      <c r="B1483" s="341"/>
    </row>
    <row r="1484" spans="1:2">
      <c r="A1484" s="341"/>
      <c r="B1484" s="341"/>
    </row>
    <row r="1485" spans="1:2">
      <c r="A1485" s="341"/>
      <c r="B1485" s="341"/>
    </row>
    <row r="1486" spans="1:2">
      <c r="A1486" s="341"/>
      <c r="B1486" s="341"/>
    </row>
    <row r="1487" spans="1:2">
      <c r="A1487" s="341"/>
      <c r="B1487" s="341"/>
    </row>
    <row r="1488" spans="1:2">
      <c r="A1488" s="341"/>
      <c r="B1488" s="341"/>
    </row>
    <row r="1489" spans="1:2">
      <c r="A1489" s="341"/>
      <c r="B1489" s="341"/>
    </row>
    <row r="1490" spans="1:2">
      <c r="A1490" s="341"/>
      <c r="B1490" s="341"/>
    </row>
    <row r="1491" spans="1:2">
      <c r="A1491" s="341"/>
      <c r="B1491" s="341"/>
    </row>
    <row r="1492" spans="1:2">
      <c r="A1492" s="341"/>
      <c r="B1492" s="341"/>
    </row>
    <row r="1493" spans="1:2">
      <c r="A1493" s="341"/>
      <c r="B1493" s="341"/>
    </row>
    <row r="1494" spans="1:2">
      <c r="A1494" s="341"/>
      <c r="B1494" s="341"/>
    </row>
    <row r="1495" spans="1:2">
      <c r="A1495" s="341"/>
      <c r="B1495" s="341"/>
    </row>
    <row r="1496" spans="1:2">
      <c r="A1496" s="341"/>
      <c r="B1496" s="341"/>
    </row>
    <row r="1497" spans="1:2">
      <c r="A1497" s="341"/>
      <c r="B1497" s="341"/>
    </row>
    <row r="1498" spans="1:2">
      <c r="A1498" s="341"/>
      <c r="B1498" s="341"/>
    </row>
    <row r="1499" spans="1:2">
      <c r="A1499" s="341"/>
      <c r="B1499" s="341"/>
    </row>
    <row r="1500" spans="1:2">
      <c r="A1500" s="341"/>
      <c r="B1500" s="341"/>
    </row>
    <row r="1501" spans="1:2">
      <c r="A1501" s="341"/>
      <c r="B1501" s="341"/>
    </row>
    <row r="1502" spans="1:2">
      <c r="A1502" s="341"/>
      <c r="B1502" s="341"/>
    </row>
    <row r="1503" spans="1:2">
      <c r="A1503" s="341"/>
      <c r="B1503" s="341"/>
    </row>
    <row r="1504" spans="1:2">
      <c r="A1504" s="341"/>
      <c r="B1504" s="341"/>
    </row>
    <row r="1505" spans="1:2">
      <c r="A1505" s="341"/>
      <c r="B1505" s="341"/>
    </row>
    <row r="1506" spans="1:2">
      <c r="A1506" s="341"/>
      <c r="B1506" s="341"/>
    </row>
    <row r="1507" spans="1:2">
      <c r="A1507" s="341"/>
      <c r="B1507" s="341"/>
    </row>
    <row r="1508" spans="1:2">
      <c r="A1508" s="341"/>
      <c r="B1508" s="341"/>
    </row>
    <row r="1509" spans="1:2">
      <c r="A1509" s="341"/>
      <c r="B1509" s="341"/>
    </row>
    <row r="1510" spans="1:2">
      <c r="A1510" s="341"/>
      <c r="B1510" s="341"/>
    </row>
    <row r="1511" spans="1:2">
      <c r="A1511" s="341"/>
      <c r="B1511" s="341"/>
    </row>
    <row r="1512" spans="1:2">
      <c r="A1512" s="341"/>
      <c r="B1512" s="341"/>
    </row>
    <row r="1513" spans="1:2">
      <c r="A1513" s="341"/>
      <c r="B1513" s="341"/>
    </row>
    <row r="1514" spans="1:2">
      <c r="A1514" s="341"/>
      <c r="B1514" s="341"/>
    </row>
    <row r="1515" spans="1:2">
      <c r="A1515" s="341"/>
      <c r="B1515" s="341"/>
    </row>
    <row r="1516" spans="1:2">
      <c r="A1516" s="341"/>
      <c r="B1516" s="341"/>
    </row>
    <row r="1517" spans="1:2">
      <c r="A1517" s="341"/>
      <c r="B1517" s="341"/>
    </row>
    <row r="1518" spans="1:2">
      <c r="A1518" s="341"/>
      <c r="B1518" s="341"/>
    </row>
    <row r="1519" spans="1:2">
      <c r="A1519" s="341"/>
      <c r="B1519" s="341"/>
    </row>
    <row r="1520" spans="1:2">
      <c r="A1520" s="341"/>
      <c r="B1520" s="341"/>
    </row>
    <row r="1521" spans="1:2">
      <c r="A1521" s="341"/>
      <c r="B1521" s="341"/>
    </row>
    <row r="1522" spans="1:2">
      <c r="A1522" s="341"/>
      <c r="B1522" s="341"/>
    </row>
    <row r="1523" spans="1:2">
      <c r="A1523" s="341"/>
      <c r="B1523" s="341"/>
    </row>
    <row r="1524" spans="1:2">
      <c r="A1524" s="341"/>
      <c r="B1524" s="341"/>
    </row>
    <row r="1525" spans="1:2">
      <c r="A1525" s="341"/>
      <c r="B1525" s="341"/>
    </row>
    <row r="1526" spans="1:2">
      <c r="A1526" s="341"/>
      <c r="B1526" s="341"/>
    </row>
    <row r="1527" spans="1:2">
      <c r="A1527" s="341"/>
      <c r="B1527" s="341"/>
    </row>
    <row r="1528" spans="1:2">
      <c r="A1528" s="341"/>
      <c r="B1528" s="341"/>
    </row>
    <row r="1529" spans="1:2">
      <c r="A1529" s="341"/>
      <c r="B1529" s="341"/>
    </row>
    <row r="1530" spans="1:2">
      <c r="A1530" s="341"/>
      <c r="B1530" s="341"/>
    </row>
    <row r="1531" spans="1:2">
      <c r="A1531" s="341"/>
      <c r="B1531" s="341"/>
    </row>
    <row r="1532" spans="1:2">
      <c r="A1532" s="341"/>
      <c r="B1532" s="341"/>
    </row>
    <row r="1533" spans="1:2">
      <c r="A1533" s="341"/>
      <c r="B1533" s="341"/>
    </row>
    <row r="1534" spans="1:2">
      <c r="A1534" s="341"/>
      <c r="B1534" s="341"/>
    </row>
    <row r="1535" spans="1:2">
      <c r="A1535" s="341"/>
      <c r="B1535" s="341"/>
    </row>
    <row r="1536" spans="1:2">
      <c r="A1536" s="341"/>
      <c r="B1536" s="341"/>
    </row>
    <row r="1537" spans="1:2">
      <c r="A1537" s="341"/>
      <c r="B1537" s="341"/>
    </row>
    <row r="1538" spans="1:2">
      <c r="A1538" s="341"/>
      <c r="B1538" s="341"/>
    </row>
    <row r="1539" spans="1:2">
      <c r="A1539" s="341"/>
      <c r="B1539" s="341"/>
    </row>
    <row r="1540" spans="1:2">
      <c r="A1540" s="341"/>
      <c r="B1540" s="341"/>
    </row>
    <row r="1541" spans="1:2">
      <c r="A1541" s="341"/>
      <c r="B1541" s="341"/>
    </row>
    <row r="1542" spans="1:2">
      <c r="A1542" s="341"/>
      <c r="B1542" s="341"/>
    </row>
    <row r="1543" spans="1:2">
      <c r="A1543" s="341"/>
      <c r="B1543" s="341"/>
    </row>
    <row r="1544" spans="1:2">
      <c r="A1544" s="341"/>
      <c r="B1544" s="341"/>
    </row>
    <row r="1545" spans="1:2">
      <c r="A1545" s="341"/>
      <c r="B1545" s="341"/>
    </row>
    <row r="1546" spans="1:2">
      <c r="A1546" s="341"/>
      <c r="B1546" s="341"/>
    </row>
    <row r="1547" spans="1:2">
      <c r="A1547" s="341"/>
      <c r="B1547" s="341"/>
    </row>
    <row r="1548" spans="1:2">
      <c r="A1548" s="341"/>
      <c r="B1548" s="341"/>
    </row>
    <row r="1549" spans="1:2">
      <c r="A1549" s="341"/>
      <c r="B1549" s="341"/>
    </row>
    <row r="1550" spans="1:2">
      <c r="A1550" s="341"/>
      <c r="B1550" s="341"/>
    </row>
    <row r="1551" spans="1:2">
      <c r="A1551" s="341"/>
      <c r="B1551" s="341"/>
    </row>
    <row r="1552" spans="1:2">
      <c r="A1552" s="341"/>
      <c r="B1552" s="341"/>
    </row>
    <row r="1553" spans="1:2">
      <c r="A1553" s="341"/>
      <c r="B1553" s="341"/>
    </row>
    <row r="1554" spans="1:2">
      <c r="A1554" s="341"/>
      <c r="B1554" s="341"/>
    </row>
    <row r="1555" spans="1:2">
      <c r="A1555" s="341"/>
      <c r="B1555" s="341"/>
    </row>
    <row r="1556" spans="1:2">
      <c r="A1556" s="341"/>
      <c r="B1556" s="341"/>
    </row>
    <row r="1557" spans="1:2">
      <c r="A1557" s="341"/>
      <c r="B1557" s="341"/>
    </row>
    <row r="1558" spans="1:2">
      <c r="A1558" s="341"/>
      <c r="B1558" s="341"/>
    </row>
    <row r="1559" spans="1:2">
      <c r="A1559" s="341"/>
      <c r="B1559" s="341"/>
    </row>
    <row r="1560" spans="1:2">
      <c r="A1560" s="341"/>
      <c r="B1560" s="341"/>
    </row>
    <row r="1561" spans="1:2">
      <c r="A1561" s="341"/>
      <c r="B1561" s="341"/>
    </row>
    <row r="1562" spans="1:2">
      <c r="A1562" s="341"/>
      <c r="B1562" s="341"/>
    </row>
    <row r="1563" spans="1:2">
      <c r="A1563" s="341"/>
      <c r="B1563" s="341"/>
    </row>
    <row r="1564" spans="1:2">
      <c r="A1564" s="341"/>
      <c r="B1564" s="341"/>
    </row>
    <row r="1565" spans="1:2">
      <c r="A1565" s="341"/>
      <c r="B1565" s="341"/>
    </row>
    <row r="1566" spans="1:2">
      <c r="A1566" s="341"/>
      <c r="B1566" s="341"/>
    </row>
    <row r="1567" spans="1:2">
      <c r="A1567" s="341"/>
      <c r="B1567" s="341"/>
    </row>
    <row r="1568" spans="1:2">
      <c r="A1568" s="341"/>
      <c r="B1568" s="341"/>
    </row>
    <row r="1569" spans="1:2">
      <c r="A1569" s="341"/>
      <c r="B1569" s="341"/>
    </row>
    <row r="1570" spans="1:2">
      <c r="A1570" s="341"/>
      <c r="B1570" s="341"/>
    </row>
    <row r="1571" spans="1:2">
      <c r="A1571" s="341"/>
      <c r="B1571" s="341"/>
    </row>
    <row r="1572" spans="1:2">
      <c r="A1572" s="341"/>
      <c r="B1572" s="341"/>
    </row>
    <row r="1573" spans="1:2">
      <c r="A1573" s="341"/>
      <c r="B1573" s="341"/>
    </row>
    <row r="1574" spans="1:2">
      <c r="A1574" s="341"/>
      <c r="B1574" s="341"/>
    </row>
    <row r="1575" spans="1:2">
      <c r="A1575" s="341"/>
      <c r="B1575" s="341"/>
    </row>
    <row r="1576" spans="1:2">
      <c r="A1576" s="341"/>
      <c r="B1576" s="341"/>
    </row>
    <row r="1577" spans="1:2">
      <c r="A1577" s="341"/>
      <c r="B1577" s="341"/>
    </row>
    <row r="1578" spans="1:2">
      <c r="A1578" s="341"/>
      <c r="B1578" s="341"/>
    </row>
    <row r="1579" spans="1:2">
      <c r="A1579" s="341"/>
      <c r="B1579" s="341"/>
    </row>
    <row r="1580" spans="1:2">
      <c r="A1580" s="341"/>
      <c r="B1580" s="341"/>
    </row>
    <row r="1581" spans="1:2">
      <c r="A1581" s="341"/>
      <c r="B1581" s="341"/>
    </row>
    <row r="1582" spans="1:2">
      <c r="A1582" s="341"/>
      <c r="B1582" s="341"/>
    </row>
    <row r="1583" spans="1:2">
      <c r="A1583" s="341"/>
      <c r="B1583" s="341"/>
    </row>
    <row r="1584" spans="1:2">
      <c r="A1584" s="341"/>
      <c r="B1584" s="341"/>
    </row>
    <row r="1585" spans="1:2">
      <c r="A1585" s="341"/>
      <c r="B1585" s="341"/>
    </row>
    <row r="1586" spans="1:2">
      <c r="A1586" s="341"/>
      <c r="B1586" s="341"/>
    </row>
    <row r="1587" spans="1:2">
      <c r="A1587" s="341"/>
      <c r="B1587" s="341"/>
    </row>
    <row r="1588" spans="1:2">
      <c r="A1588" s="341"/>
      <c r="B1588" s="341"/>
    </row>
    <row r="1589" spans="1:2">
      <c r="A1589" s="341"/>
      <c r="B1589" s="341"/>
    </row>
    <row r="1590" spans="1:2">
      <c r="A1590" s="341"/>
      <c r="B1590" s="341"/>
    </row>
    <row r="1591" spans="1:2">
      <c r="A1591" s="341"/>
      <c r="B1591" s="341"/>
    </row>
    <row r="1592" spans="1:2">
      <c r="A1592" s="341"/>
      <c r="B1592" s="341"/>
    </row>
    <row r="1593" spans="1:2">
      <c r="A1593" s="341"/>
      <c r="B1593" s="341"/>
    </row>
    <row r="1594" spans="1:2">
      <c r="A1594" s="341"/>
      <c r="B1594" s="341"/>
    </row>
    <row r="1595" spans="1:2">
      <c r="A1595" s="341"/>
      <c r="B1595" s="341"/>
    </row>
    <row r="1596" spans="1:2">
      <c r="A1596" s="341"/>
      <c r="B1596" s="341"/>
    </row>
    <row r="1597" spans="1:2">
      <c r="A1597" s="341"/>
      <c r="B1597" s="341"/>
    </row>
    <row r="1598" spans="1:2">
      <c r="A1598" s="341"/>
      <c r="B1598" s="341"/>
    </row>
    <row r="1599" spans="1:2">
      <c r="A1599" s="341"/>
      <c r="B1599" s="341"/>
    </row>
    <row r="1600" spans="1:2">
      <c r="A1600" s="341"/>
      <c r="B1600" s="341"/>
    </row>
    <row r="1601" spans="1:2">
      <c r="A1601" s="341"/>
      <c r="B1601" s="341"/>
    </row>
    <row r="1602" spans="1:2">
      <c r="A1602" s="341"/>
      <c r="B1602" s="341"/>
    </row>
    <row r="1603" spans="1:2">
      <c r="A1603" s="341"/>
      <c r="B1603" s="341"/>
    </row>
    <row r="1604" spans="1:2">
      <c r="A1604" s="341"/>
      <c r="B1604" s="341"/>
    </row>
    <row r="1605" spans="1:2">
      <c r="A1605" s="341"/>
      <c r="B1605" s="341"/>
    </row>
    <row r="1606" spans="1:2">
      <c r="A1606" s="341"/>
      <c r="B1606" s="341"/>
    </row>
    <row r="1607" spans="1:2">
      <c r="A1607" s="341"/>
      <c r="B1607" s="341"/>
    </row>
    <row r="1608" spans="1:2">
      <c r="A1608" s="341"/>
      <c r="B1608" s="341"/>
    </row>
    <row r="1609" spans="1:2">
      <c r="A1609" s="341"/>
      <c r="B1609" s="341"/>
    </row>
    <row r="1610" spans="1:2">
      <c r="A1610" s="341"/>
      <c r="B1610" s="341"/>
    </row>
    <row r="1611" spans="1:2">
      <c r="A1611" s="341"/>
      <c r="B1611" s="341"/>
    </row>
    <row r="1612" spans="1:2">
      <c r="A1612" s="341"/>
      <c r="B1612" s="341"/>
    </row>
    <row r="1613" spans="1:2">
      <c r="A1613" s="341"/>
      <c r="B1613" s="341"/>
    </row>
    <row r="1614" spans="1:2">
      <c r="A1614" s="341"/>
      <c r="B1614" s="341"/>
    </row>
    <row r="1615" spans="1:2">
      <c r="A1615" s="341"/>
      <c r="B1615" s="341"/>
    </row>
    <row r="1616" spans="1:2">
      <c r="A1616" s="341"/>
      <c r="B1616" s="341"/>
    </row>
    <row r="1617" spans="1:2">
      <c r="A1617" s="341"/>
      <c r="B1617" s="341"/>
    </row>
    <row r="1618" spans="1:2">
      <c r="A1618" s="341"/>
      <c r="B1618" s="341"/>
    </row>
    <row r="1619" spans="1:2">
      <c r="A1619" s="341"/>
      <c r="B1619" s="341"/>
    </row>
    <row r="1620" spans="1:2">
      <c r="A1620" s="341"/>
      <c r="B1620" s="341"/>
    </row>
    <row r="1621" spans="1:2">
      <c r="A1621" s="341"/>
      <c r="B1621" s="341"/>
    </row>
    <row r="1622" spans="1:2">
      <c r="A1622" s="341"/>
      <c r="B1622" s="341"/>
    </row>
    <row r="1623" spans="1:2">
      <c r="A1623" s="341"/>
      <c r="B1623" s="341"/>
    </row>
    <row r="1624" spans="1:2">
      <c r="A1624" s="341"/>
      <c r="B1624" s="341"/>
    </row>
    <row r="1625" spans="1:2">
      <c r="A1625" s="341"/>
      <c r="B1625" s="341"/>
    </row>
    <row r="1626" spans="1:2">
      <c r="A1626" s="341"/>
      <c r="B1626" s="341"/>
    </row>
    <row r="1627" spans="1:2">
      <c r="A1627" s="341"/>
      <c r="B1627" s="341"/>
    </row>
    <row r="1628" spans="1:2">
      <c r="A1628" s="341"/>
      <c r="B1628" s="341"/>
    </row>
    <row r="1629" spans="1:2">
      <c r="A1629" s="341"/>
      <c r="B1629" s="341"/>
    </row>
    <row r="1630" spans="1:2">
      <c r="A1630" s="341"/>
      <c r="B1630" s="341"/>
    </row>
    <row r="1631" spans="1:2">
      <c r="A1631" s="341"/>
      <c r="B1631" s="341"/>
    </row>
    <row r="1632" spans="1:2">
      <c r="A1632" s="341"/>
      <c r="B1632" s="341"/>
    </row>
    <row r="1633" spans="1:2">
      <c r="A1633" s="341"/>
      <c r="B1633" s="341"/>
    </row>
    <row r="1634" spans="1:2">
      <c r="A1634" s="341"/>
      <c r="B1634" s="341"/>
    </row>
    <row r="1635" spans="1:2">
      <c r="A1635" s="341"/>
      <c r="B1635" s="341"/>
    </row>
    <row r="1636" spans="1:2">
      <c r="A1636" s="341"/>
      <c r="B1636" s="341"/>
    </row>
    <row r="1637" spans="1:2">
      <c r="A1637" s="341"/>
      <c r="B1637" s="341"/>
    </row>
    <row r="1638" spans="1:2">
      <c r="A1638" s="341"/>
      <c r="B1638" s="341"/>
    </row>
    <row r="1639" spans="1:2">
      <c r="A1639" s="341"/>
      <c r="B1639" s="341"/>
    </row>
    <row r="1640" spans="1:2">
      <c r="A1640" s="341"/>
      <c r="B1640" s="341"/>
    </row>
    <row r="1641" spans="1:2">
      <c r="A1641" s="341"/>
      <c r="B1641" s="341"/>
    </row>
    <row r="1642" spans="1:2">
      <c r="A1642" s="341"/>
      <c r="B1642" s="341"/>
    </row>
    <row r="1643" spans="1:2">
      <c r="A1643" s="341"/>
      <c r="B1643" s="341"/>
    </row>
    <row r="1644" spans="1:2">
      <c r="A1644" s="341"/>
      <c r="B1644" s="341"/>
    </row>
    <row r="1645" spans="1:2">
      <c r="A1645" s="341"/>
      <c r="B1645" s="341"/>
    </row>
    <row r="1646" spans="1:2">
      <c r="A1646" s="341"/>
      <c r="B1646" s="341"/>
    </row>
    <row r="1647" spans="1:2">
      <c r="A1647" s="341"/>
      <c r="B1647" s="341"/>
    </row>
    <row r="1648" spans="1:2">
      <c r="A1648" s="341"/>
      <c r="B1648" s="341"/>
    </row>
    <row r="1649" spans="1:2">
      <c r="A1649" s="341"/>
      <c r="B1649" s="341"/>
    </row>
    <row r="1650" spans="1:2">
      <c r="A1650" s="341"/>
      <c r="B1650" s="341"/>
    </row>
    <row r="1651" spans="1:2">
      <c r="A1651" s="341"/>
      <c r="B1651" s="341"/>
    </row>
    <row r="1652" spans="1:2">
      <c r="A1652" s="341"/>
      <c r="B1652" s="341"/>
    </row>
    <row r="1653" spans="1:2">
      <c r="A1653" s="341"/>
      <c r="B1653" s="341"/>
    </row>
    <row r="1654" spans="1:2">
      <c r="A1654" s="341"/>
      <c r="B1654" s="341"/>
    </row>
    <row r="1655" spans="1:2">
      <c r="A1655" s="341"/>
      <c r="B1655" s="341"/>
    </row>
    <row r="1656" spans="1:2">
      <c r="A1656" s="341"/>
      <c r="B1656" s="341"/>
    </row>
    <row r="1657" spans="1:2">
      <c r="A1657" s="341"/>
      <c r="B1657" s="341"/>
    </row>
    <row r="1658" spans="1:2">
      <c r="A1658" s="341"/>
      <c r="B1658" s="341"/>
    </row>
    <row r="1659" spans="1:2">
      <c r="A1659" s="341"/>
      <c r="B1659" s="341"/>
    </row>
    <row r="1660" spans="1:2">
      <c r="A1660" s="341"/>
      <c r="B1660" s="341"/>
    </row>
    <row r="1661" spans="1:2">
      <c r="A1661" s="341"/>
      <c r="B1661" s="341"/>
    </row>
    <row r="1662" spans="1:2">
      <c r="A1662" s="341"/>
      <c r="B1662" s="341"/>
    </row>
    <row r="1663" spans="1:2">
      <c r="A1663" s="341"/>
      <c r="B1663" s="341"/>
    </row>
    <row r="1664" spans="1:2">
      <c r="A1664" s="341"/>
      <c r="B1664" s="341"/>
    </row>
    <row r="1665" spans="1:2">
      <c r="A1665" s="341"/>
      <c r="B1665" s="341"/>
    </row>
    <row r="1666" spans="1:2">
      <c r="A1666" s="341"/>
      <c r="B1666" s="341"/>
    </row>
    <row r="1667" spans="1:2">
      <c r="A1667" s="341"/>
      <c r="B1667" s="341"/>
    </row>
    <row r="1668" spans="1:2">
      <c r="A1668" s="341"/>
      <c r="B1668" s="341"/>
    </row>
    <row r="1669" spans="1:2">
      <c r="A1669" s="341"/>
      <c r="B1669" s="341"/>
    </row>
    <row r="1670" spans="1:2">
      <c r="A1670" s="341"/>
      <c r="B1670" s="341"/>
    </row>
    <row r="1671" spans="1:2">
      <c r="A1671" s="341"/>
      <c r="B1671" s="341"/>
    </row>
    <row r="1672" spans="1:2">
      <c r="A1672" s="341"/>
      <c r="B1672" s="341"/>
    </row>
    <row r="1673" spans="1:2">
      <c r="A1673" s="341"/>
      <c r="B1673" s="341"/>
    </row>
    <row r="1674" spans="1:2">
      <c r="A1674" s="341"/>
      <c r="B1674" s="341"/>
    </row>
    <row r="1675" spans="1:2">
      <c r="A1675" s="341"/>
      <c r="B1675" s="341"/>
    </row>
    <row r="1676" spans="1:2">
      <c r="A1676" s="341"/>
      <c r="B1676" s="341"/>
    </row>
    <row r="1677" spans="1:2">
      <c r="A1677" s="341"/>
      <c r="B1677" s="341"/>
    </row>
    <row r="1678" spans="1:2">
      <c r="A1678" s="341"/>
      <c r="B1678" s="341"/>
    </row>
    <row r="1679" spans="1:2">
      <c r="A1679" s="341"/>
      <c r="B1679" s="341"/>
    </row>
    <row r="1680" spans="1:2">
      <c r="A1680" s="341"/>
      <c r="B1680" s="341"/>
    </row>
    <row r="1681" spans="1:2">
      <c r="A1681" s="341"/>
      <c r="B1681" s="341"/>
    </row>
    <row r="1682" spans="1:2">
      <c r="A1682" s="341"/>
      <c r="B1682" s="341"/>
    </row>
    <row r="1683" spans="1:2">
      <c r="A1683" s="341"/>
      <c r="B1683" s="341"/>
    </row>
    <row r="1684" spans="1:2">
      <c r="A1684" s="341"/>
      <c r="B1684" s="341"/>
    </row>
    <row r="1685" spans="1:2">
      <c r="A1685" s="341"/>
      <c r="B1685" s="341"/>
    </row>
    <row r="1686" spans="1:2">
      <c r="A1686" s="341"/>
      <c r="B1686" s="341"/>
    </row>
    <row r="1687" spans="1:2">
      <c r="A1687" s="341"/>
      <c r="B1687" s="341"/>
    </row>
    <row r="1688" spans="1:2">
      <c r="A1688" s="341"/>
      <c r="B1688" s="341"/>
    </row>
    <row r="1689" spans="1:2">
      <c r="A1689" s="341"/>
      <c r="B1689" s="341"/>
    </row>
    <row r="1690" spans="1:2">
      <c r="A1690" s="341"/>
      <c r="B1690" s="341"/>
    </row>
    <row r="1691" spans="1:2">
      <c r="A1691" s="341"/>
      <c r="B1691" s="341"/>
    </row>
    <row r="1692" spans="1:2">
      <c r="A1692" s="341"/>
      <c r="B1692" s="341"/>
    </row>
    <row r="1693" spans="1:2">
      <c r="A1693" s="341"/>
      <c r="B1693" s="341"/>
    </row>
    <row r="1694" spans="1:2">
      <c r="A1694" s="341"/>
      <c r="B1694" s="341"/>
    </row>
    <row r="1695" spans="1:2">
      <c r="A1695" s="341"/>
      <c r="B1695" s="341"/>
    </row>
    <row r="1696" spans="1:2">
      <c r="A1696" s="341"/>
      <c r="B1696" s="341"/>
    </row>
    <row r="1697" spans="1:2">
      <c r="A1697" s="341"/>
      <c r="B1697" s="341"/>
    </row>
    <row r="1698" spans="1:2">
      <c r="A1698" s="341"/>
      <c r="B1698" s="341"/>
    </row>
    <row r="1699" spans="1:2">
      <c r="A1699" s="341"/>
      <c r="B1699" s="341"/>
    </row>
    <row r="1700" spans="1:2">
      <c r="A1700" s="341"/>
      <c r="B1700" s="341"/>
    </row>
    <row r="1701" spans="1:2">
      <c r="A1701" s="341"/>
      <c r="B1701" s="341"/>
    </row>
    <row r="1702" spans="1:2">
      <c r="A1702" s="341"/>
      <c r="B1702" s="341"/>
    </row>
    <row r="1703" spans="1:2">
      <c r="A1703" s="341"/>
      <c r="B1703" s="341"/>
    </row>
    <row r="1704" spans="1:2">
      <c r="A1704" s="341"/>
      <c r="B1704" s="341"/>
    </row>
    <row r="1705" spans="1:2">
      <c r="A1705" s="341"/>
      <c r="B1705" s="341"/>
    </row>
    <row r="1706" spans="1:2">
      <c r="A1706" s="341"/>
      <c r="B1706" s="341"/>
    </row>
    <row r="1707" spans="1:2">
      <c r="A1707" s="341"/>
      <c r="B1707" s="341"/>
    </row>
    <row r="1708" spans="1:2">
      <c r="A1708" s="341"/>
      <c r="B1708" s="341"/>
    </row>
    <row r="1709" spans="1:2">
      <c r="A1709" s="341"/>
      <c r="B1709" s="341"/>
    </row>
    <row r="1710" spans="1:2">
      <c r="A1710" s="341"/>
      <c r="B1710" s="341"/>
    </row>
    <row r="1711" spans="1:2">
      <c r="A1711" s="341"/>
      <c r="B1711" s="341"/>
    </row>
    <row r="1712" spans="1:2">
      <c r="A1712" s="341"/>
      <c r="B1712" s="341"/>
    </row>
    <row r="1713" spans="1:2">
      <c r="A1713" s="341"/>
      <c r="B1713" s="341"/>
    </row>
    <row r="1714" spans="1:2">
      <c r="A1714" s="341"/>
      <c r="B1714" s="341"/>
    </row>
    <row r="1715" spans="1:2">
      <c r="A1715" s="341"/>
      <c r="B1715" s="341"/>
    </row>
    <row r="1716" spans="1:2">
      <c r="A1716" s="341"/>
      <c r="B1716" s="341"/>
    </row>
    <row r="1717" spans="1:2">
      <c r="A1717" s="341"/>
      <c r="B1717" s="341"/>
    </row>
    <row r="1718" spans="1:2">
      <c r="A1718" s="341"/>
      <c r="B1718" s="341"/>
    </row>
    <row r="1719" spans="1:2">
      <c r="A1719" s="341"/>
      <c r="B1719" s="341"/>
    </row>
    <row r="1720" spans="1:2">
      <c r="A1720" s="341"/>
      <c r="B1720" s="341"/>
    </row>
    <row r="1721" spans="1:2">
      <c r="A1721" s="341"/>
      <c r="B1721" s="341"/>
    </row>
    <row r="1722" spans="1:2">
      <c r="A1722" s="341"/>
      <c r="B1722" s="341"/>
    </row>
    <row r="1723" spans="1:2">
      <c r="A1723" s="341"/>
      <c r="B1723" s="341"/>
    </row>
    <row r="1724" spans="1:2">
      <c r="A1724" s="341"/>
      <c r="B1724" s="341"/>
    </row>
    <row r="1725" spans="1:2">
      <c r="A1725" s="341"/>
      <c r="B1725" s="341"/>
    </row>
    <row r="1726" spans="1:2">
      <c r="A1726" s="341"/>
      <c r="B1726" s="341"/>
    </row>
    <row r="1727" spans="1:2">
      <c r="A1727" s="341"/>
      <c r="B1727" s="341"/>
    </row>
    <row r="1728" spans="1:2">
      <c r="A1728" s="341"/>
      <c r="B1728" s="341"/>
    </row>
    <row r="1729" spans="1:2">
      <c r="A1729" s="341"/>
      <c r="B1729" s="341"/>
    </row>
    <row r="1730" spans="1:2">
      <c r="A1730" s="341"/>
      <c r="B1730" s="341"/>
    </row>
    <row r="1731" spans="1:2">
      <c r="A1731" s="341"/>
      <c r="B1731" s="341"/>
    </row>
    <row r="1732" spans="1:2">
      <c r="A1732" s="341"/>
      <c r="B1732" s="341"/>
    </row>
    <row r="1733" spans="1:2">
      <c r="A1733" s="341"/>
      <c r="B1733" s="341"/>
    </row>
    <row r="1734" spans="1:2">
      <c r="A1734" s="341"/>
      <c r="B1734" s="341"/>
    </row>
    <row r="1735" spans="1:2">
      <c r="A1735" s="341"/>
      <c r="B1735" s="341"/>
    </row>
    <row r="1736" spans="1:2">
      <c r="A1736" s="341"/>
      <c r="B1736" s="341"/>
    </row>
    <row r="1737" spans="1:2">
      <c r="A1737" s="341"/>
      <c r="B1737" s="341"/>
    </row>
    <row r="1738" spans="1:2">
      <c r="A1738" s="341"/>
      <c r="B1738" s="341"/>
    </row>
    <row r="1739" spans="1:2">
      <c r="A1739" s="341"/>
      <c r="B1739" s="341"/>
    </row>
    <row r="1740" spans="1:2">
      <c r="A1740" s="341"/>
      <c r="B1740" s="341"/>
    </row>
    <row r="1741" spans="1:2">
      <c r="A1741" s="341"/>
      <c r="B1741" s="341"/>
    </row>
    <row r="1742" spans="1:2">
      <c r="A1742" s="341"/>
      <c r="B1742" s="341"/>
    </row>
    <row r="1743" spans="1:2">
      <c r="A1743" s="341"/>
      <c r="B1743" s="341"/>
    </row>
    <row r="1744" spans="1:2">
      <c r="A1744" s="341"/>
      <c r="B1744" s="341"/>
    </row>
    <row r="1745" spans="1:2">
      <c r="A1745" s="341"/>
      <c r="B1745" s="341"/>
    </row>
    <row r="1746" spans="1:2">
      <c r="A1746" s="341"/>
      <c r="B1746" s="341"/>
    </row>
    <row r="1747" spans="1:2">
      <c r="A1747" s="341"/>
      <c r="B1747" s="341"/>
    </row>
    <row r="1748" spans="1:2">
      <c r="A1748" s="341"/>
      <c r="B1748" s="341"/>
    </row>
    <row r="1749" spans="1:2">
      <c r="A1749" s="341"/>
      <c r="B1749" s="341"/>
    </row>
    <row r="1750" spans="1:2">
      <c r="A1750" s="341"/>
      <c r="B1750" s="341"/>
    </row>
    <row r="1751" spans="1:2">
      <c r="A1751" s="341"/>
      <c r="B1751" s="341"/>
    </row>
    <row r="1752" spans="1:2">
      <c r="A1752" s="341"/>
      <c r="B1752" s="341"/>
    </row>
    <row r="1753" spans="1:2">
      <c r="A1753" s="341"/>
      <c r="B1753" s="341"/>
    </row>
    <row r="1754" spans="1:2">
      <c r="A1754" s="341"/>
      <c r="B1754" s="341"/>
    </row>
    <row r="1755" spans="1:2">
      <c r="A1755" s="341"/>
      <c r="B1755" s="341"/>
    </row>
    <row r="1756" spans="1:2">
      <c r="A1756" s="341"/>
      <c r="B1756" s="341"/>
    </row>
    <row r="1757" spans="1:2">
      <c r="A1757" s="341"/>
      <c r="B1757" s="341"/>
    </row>
    <row r="1758" spans="1:2">
      <c r="A1758" s="341"/>
      <c r="B1758" s="341"/>
    </row>
    <row r="1759" spans="1:2">
      <c r="A1759" s="341"/>
      <c r="B1759" s="341"/>
    </row>
    <row r="1760" spans="1:2">
      <c r="A1760" s="341"/>
      <c r="B1760" s="341"/>
    </row>
    <row r="1761" spans="1:2">
      <c r="A1761" s="341"/>
      <c r="B1761" s="341"/>
    </row>
    <row r="1762" spans="1:2">
      <c r="A1762" s="341"/>
      <c r="B1762" s="341"/>
    </row>
    <row r="1763" spans="1:2">
      <c r="A1763" s="341"/>
      <c r="B1763" s="341"/>
    </row>
    <row r="1764" spans="1:2">
      <c r="A1764" s="341"/>
      <c r="B1764" s="341"/>
    </row>
    <row r="1765" spans="1:2">
      <c r="A1765" s="341"/>
      <c r="B1765" s="341"/>
    </row>
    <row r="1766" spans="1:2">
      <c r="A1766" s="341"/>
      <c r="B1766" s="341"/>
    </row>
    <row r="1767" spans="1:2">
      <c r="A1767" s="341"/>
      <c r="B1767" s="341"/>
    </row>
    <row r="1768" spans="1:2">
      <c r="A1768" s="341"/>
      <c r="B1768" s="341"/>
    </row>
    <row r="1769" spans="1:2">
      <c r="A1769" s="341"/>
      <c r="B1769" s="341"/>
    </row>
    <row r="1770" spans="1:2">
      <c r="A1770" s="341"/>
      <c r="B1770" s="341"/>
    </row>
    <row r="1771" spans="1:2">
      <c r="A1771" s="341"/>
      <c r="B1771" s="341"/>
    </row>
    <row r="1772" spans="1:2">
      <c r="A1772" s="341"/>
      <c r="B1772" s="341"/>
    </row>
    <row r="1773" spans="1:2">
      <c r="A1773" s="341"/>
      <c r="B1773" s="341"/>
    </row>
    <row r="1774" spans="1:2">
      <c r="A1774" s="341"/>
      <c r="B1774" s="341"/>
    </row>
    <row r="1775" spans="1:2">
      <c r="A1775" s="341"/>
      <c r="B1775" s="341"/>
    </row>
    <row r="1776" spans="1:2">
      <c r="A1776" s="341"/>
      <c r="B1776" s="341"/>
    </row>
    <row r="1777" spans="1:2">
      <c r="A1777" s="341"/>
      <c r="B1777" s="341"/>
    </row>
    <row r="1778" spans="1:2">
      <c r="A1778" s="341"/>
      <c r="B1778" s="341"/>
    </row>
    <row r="1779" spans="1:2">
      <c r="A1779" s="341"/>
      <c r="B1779" s="341"/>
    </row>
    <row r="1780" spans="1:2">
      <c r="A1780" s="341"/>
      <c r="B1780" s="341"/>
    </row>
    <row r="1781" spans="1:2">
      <c r="A1781" s="341"/>
      <c r="B1781" s="341"/>
    </row>
    <row r="1782" spans="1:2">
      <c r="A1782" s="341"/>
      <c r="B1782" s="341"/>
    </row>
    <row r="1783" spans="1:2">
      <c r="A1783" s="341"/>
      <c r="B1783" s="341"/>
    </row>
    <row r="1784" spans="1:2">
      <c r="A1784" s="341"/>
      <c r="B1784" s="341"/>
    </row>
    <row r="1785" spans="1:2">
      <c r="A1785" s="341"/>
      <c r="B1785" s="341"/>
    </row>
    <row r="1786" spans="1:2">
      <c r="A1786" s="341"/>
      <c r="B1786" s="341"/>
    </row>
    <row r="1787" spans="1:2">
      <c r="A1787" s="341"/>
      <c r="B1787" s="341"/>
    </row>
    <row r="1788" spans="1:2">
      <c r="A1788" s="341"/>
      <c r="B1788" s="341"/>
    </row>
    <row r="1789" spans="1:2">
      <c r="A1789" s="341"/>
      <c r="B1789" s="341"/>
    </row>
    <row r="1790" spans="1:2">
      <c r="A1790" s="341"/>
      <c r="B1790" s="341"/>
    </row>
    <row r="1791" spans="1:2">
      <c r="A1791" s="341"/>
      <c r="B1791" s="341"/>
    </row>
    <row r="1792" spans="1:2">
      <c r="A1792" s="341"/>
      <c r="B1792" s="341"/>
    </row>
    <row r="1793" spans="1:2">
      <c r="A1793" s="341"/>
      <c r="B1793" s="341"/>
    </row>
    <row r="1794" spans="1:2">
      <c r="A1794" s="341"/>
      <c r="B1794" s="341"/>
    </row>
    <row r="1795" spans="1:2">
      <c r="A1795" s="341"/>
      <c r="B1795" s="341"/>
    </row>
    <row r="1796" spans="1:2">
      <c r="A1796" s="341"/>
      <c r="B1796" s="341"/>
    </row>
    <row r="1797" spans="1:2">
      <c r="A1797" s="341"/>
      <c r="B1797" s="341"/>
    </row>
    <row r="1798" spans="1:2">
      <c r="A1798" s="341"/>
      <c r="B1798" s="341"/>
    </row>
    <row r="1799" spans="1:2">
      <c r="A1799" s="341"/>
      <c r="B1799" s="341"/>
    </row>
    <row r="1800" spans="1:2">
      <c r="A1800" s="341"/>
      <c r="B1800" s="341"/>
    </row>
    <row r="1801" spans="1:2">
      <c r="A1801" s="341"/>
      <c r="B1801" s="341"/>
    </row>
    <row r="1802" spans="1:2">
      <c r="A1802" s="341"/>
      <c r="B1802" s="341"/>
    </row>
    <row r="1803" spans="1:2">
      <c r="A1803" s="341"/>
      <c r="B1803" s="341"/>
    </row>
    <row r="1804" spans="1:2">
      <c r="A1804" s="341"/>
      <c r="B1804" s="341"/>
    </row>
    <row r="1805" spans="1:2">
      <c r="A1805" s="341"/>
      <c r="B1805" s="341"/>
    </row>
    <row r="1806" spans="1:2">
      <c r="A1806" s="341"/>
      <c r="B1806" s="341"/>
    </row>
    <row r="1807" spans="1:2">
      <c r="A1807" s="341"/>
      <c r="B1807" s="341"/>
    </row>
    <row r="1808" spans="1:2">
      <c r="A1808" s="341"/>
      <c r="B1808" s="341"/>
    </row>
    <row r="1809" spans="1:2">
      <c r="A1809" s="341"/>
      <c r="B1809" s="341"/>
    </row>
    <row r="1810" spans="1:2">
      <c r="A1810" s="341"/>
      <c r="B1810" s="341"/>
    </row>
    <row r="1811" spans="1:2">
      <c r="A1811" s="341"/>
      <c r="B1811" s="341"/>
    </row>
    <row r="1812" spans="1:2">
      <c r="A1812" s="341"/>
      <c r="B1812" s="341"/>
    </row>
    <row r="1813" spans="1:2">
      <c r="A1813" s="341"/>
      <c r="B1813" s="341"/>
    </row>
    <row r="1814" spans="1:2">
      <c r="A1814" s="341"/>
      <c r="B1814" s="341"/>
    </row>
    <row r="1815" spans="1:2">
      <c r="A1815" s="341"/>
      <c r="B1815" s="341"/>
    </row>
    <row r="1816" spans="1:2">
      <c r="A1816" s="341"/>
      <c r="B1816" s="341"/>
    </row>
    <row r="1817" spans="1:2">
      <c r="A1817" s="341"/>
      <c r="B1817" s="341"/>
    </row>
    <row r="1818" spans="1:2">
      <c r="A1818" s="341"/>
      <c r="B1818" s="341"/>
    </row>
    <row r="1819" spans="1:2">
      <c r="A1819" s="341"/>
      <c r="B1819" s="341"/>
    </row>
    <row r="1820" spans="1:2">
      <c r="A1820" s="341"/>
      <c r="B1820" s="341"/>
    </row>
    <row r="1821" spans="1:2">
      <c r="A1821" s="341"/>
      <c r="B1821" s="341"/>
    </row>
    <row r="1822" spans="1:2">
      <c r="A1822" s="341"/>
      <c r="B1822" s="341"/>
    </row>
    <row r="1823" spans="1:2">
      <c r="A1823" s="341"/>
      <c r="B1823" s="341"/>
    </row>
    <row r="1824" spans="1:2">
      <c r="A1824" s="341"/>
      <c r="B1824" s="341"/>
    </row>
    <row r="1825" spans="1:2">
      <c r="A1825" s="341"/>
      <c r="B1825" s="341"/>
    </row>
    <row r="1826" spans="1:2">
      <c r="A1826" s="341"/>
      <c r="B1826" s="341"/>
    </row>
    <row r="1827" spans="1:2">
      <c r="A1827" s="341"/>
      <c r="B1827" s="341"/>
    </row>
    <row r="1828" spans="1:2">
      <c r="A1828" s="341"/>
      <c r="B1828" s="341"/>
    </row>
    <row r="1829" spans="1:2">
      <c r="A1829" s="341"/>
      <c r="B1829" s="341"/>
    </row>
    <row r="1830" spans="1:2">
      <c r="A1830" s="341"/>
      <c r="B1830" s="341"/>
    </row>
    <row r="1831" spans="1:2">
      <c r="A1831" s="341"/>
      <c r="B1831" s="341"/>
    </row>
    <row r="1832" spans="1:2">
      <c r="A1832" s="341"/>
      <c r="B1832" s="341"/>
    </row>
    <row r="1833" spans="1:2">
      <c r="A1833" s="341"/>
      <c r="B1833" s="341"/>
    </row>
    <row r="1834" spans="1:2">
      <c r="A1834" s="341"/>
      <c r="B1834" s="341"/>
    </row>
    <row r="1835" spans="1:2">
      <c r="A1835" s="341"/>
      <c r="B1835" s="341"/>
    </row>
    <row r="1836" spans="1:2">
      <c r="A1836" s="341"/>
      <c r="B1836" s="341"/>
    </row>
    <row r="1837" spans="1:2">
      <c r="A1837" s="341"/>
      <c r="B1837" s="341"/>
    </row>
    <row r="1838" spans="1:2">
      <c r="A1838" s="341"/>
      <c r="B1838" s="341"/>
    </row>
    <row r="1839" spans="1:2">
      <c r="A1839" s="341"/>
      <c r="B1839" s="341"/>
    </row>
    <row r="1840" spans="1:2">
      <c r="A1840" s="341"/>
      <c r="B1840" s="341"/>
    </row>
    <row r="1841" spans="1:2">
      <c r="A1841" s="341"/>
      <c r="B1841" s="341"/>
    </row>
    <row r="1842" spans="1:2">
      <c r="A1842" s="341"/>
      <c r="B1842" s="341"/>
    </row>
    <row r="1843" spans="1:2">
      <c r="A1843" s="341"/>
      <c r="B1843" s="341"/>
    </row>
    <row r="1844" spans="1:2">
      <c r="A1844" s="341"/>
      <c r="B1844" s="341"/>
    </row>
    <row r="1845" spans="1:2">
      <c r="A1845" s="341"/>
      <c r="B1845" s="341"/>
    </row>
    <row r="1846" spans="1:2">
      <c r="A1846" s="341"/>
      <c r="B1846" s="341"/>
    </row>
    <row r="1847" spans="1:2">
      <c r="A1847" s="341"/>
      <c r="B1847" s="341"/>
    </row>
    <row r="1848" spans="1:2">
      <c r="A1848" s="341"/>
      <c r="B1848" s="341"/>
    </row>
    <row r="1849" spans="1:2">
      <c r="A1849" s="341"/>
      <c r="B1849" s="341"/>
    </row>
    <row r="1850" spans="1:2">
      <c r="A1850" s="341"/>
      <c r="B1850" s="341"/>
    </row>
    <row r="1851" spans="1:2">
      <c r="A1851" s="341"/>
      <c r="B1851" s="341"/>
    </row>
    <row r="1852" spans="1:2">
      <c r="A1852" s="341"/>
      <c r="B1852" s="341"/>
    </row>
    <row r="1853" spans="1:2">
      <c r="A1853" s="341"/>
      <c r="B1853" s="341"/>
    </row>
    <row r="1854" spans="1:2">
      <c r="A1854" s="341"/>
      <c r="B1854" s="341"/>
    </row>
    <row r="1855" spans="1:2">
      <c r="A1855" s="341"/>
      <c r="B1855" s="341"/>
    </row>
    <row r="1856" spans="1:2">
      <c r="A1856" s="341"/>
      <c r="B1856" s="341"/>
    </row>
    <row r="1857" spans="1:2">
      <c r="A1857" s="341"/>
      <c r="B1857" s="341"/>
    </row>
    <row r="1858" spans="1:2">
      <c r="A1858" s="341"/>
      <c r="B1858" s="341"/>
    </row>
    <row r="1859" spans="1:2">
      <c r="A1859" s="341"/>
      <c r="B1859" s="341"/>
    </row>
    <row r="1860" spans="1:2">
      <c r="A1860" s="341"/>
      <c r="B1860" s="341"/>
    </row>
    <row r="1861" spans="1:2">
      <c r="A1861" s="341"/>
      <c r="B1861" s="341"/>
    </row>
    <row r="1862" spans="1:2">
      <c r="A1862" s="341"/>
      <c r="B1862" s="341"/>
    </row>
    <row r="1863" spans="1:2">
      <c r="A1863" s="341"/>
      <c r="B1863" s="341"/>
    </row>
    <row r="1864" spans="1:2">
      <c r="A1864" s="341"/>
      <c r="B1864" s="341"/>
    </row>
    <row r="1865" spans="1:2">
      <c r="A1865" s="341"/>
      <c r="B1865" s="341"/>
    </row>
    <row r="1866" spans="1:2">
      <c r="A1866" s="341"/>
      <c r="B1866" s="341"/>
    </row>
    <row r="1867" spans="1:2">
      <c r="A1867" s="341"/>
      <c r="B1867" s="341"/>
    </row>
    <row r="1868" spans="1:2">
      <c r="A1868" s="341"/>
      <c r="B1868" s="341"/>
    </row>
    <row r="1869" spans="1:2">
      <c r="A1869" s="341"/>
      <c r="B1869" s="341"/>
    </row>
    <row r="1870" spans="1:2">
      <c r="A1870" s="341"/>
      <c r="B1870" s="341"/>
    </row>
    <row r="1871" spans="1:2">
      <c r="A1871" s="341"/>
      <c r="B1871" s="341"/>
    </row>
    <row r="1872" spans="1:2">
      <c r="A1872" s="341"/>
      <c r="B1872" s="341"/>
    </row>
    <row r="1873" spans="1:2">
      <c r="A1873" s="341"/>
      <c r="B1873" s="341"/>
    </row>
    <row r="1874" spans="1:2">
      <c r="A1874" s="341"/>
      <c r="B1874" s="341"/>
    </row>
    <row r="1875" spans="1:2">
      <c r="A1875" s="341"/>
      <c r="B1875" s="341"/>
    </row>
    <row r="1876" spans="1:2">
      <c r="A1876" s="341"/>
      <c r="B1876" s="341"/>
    </row>
    <row r="1877" spans="1:2">
      <c r="A1877" s="341"/>
      <c r="B1877" s="341"/>
    </row>
    <row r="1878" spans="1:2">
      <c r="A1878" s="341"/>
      <c r="B1878" s="341"/>
    </row>
    <row r="1879" spans="1:2">
      <c r="A1879" s="341"/>
      <c r="B1879" s="341"/>
    </row>
    <row r="1880" spans="1:2">
      <c r="A1880" s="341"/>
      <c r="B1880" s="341"/>
    </row>
    <row r="1881" spans="1:2">
      <c r="A1881" s="341"/>
      <c r="B1881" s="341"/>
    </row>
    <row r="1882" spans="1:2">
      <c r="A1882" s="341"/>
      <c r="B1882" s="341"/>
    </row>
    <row r="1883" spans="1:2">
      <c r="A1883" s="341"/>
      <c r="B1883" s="341"/>
    </row>
    <row r="1884" spans="1:2">
      <c r="A1884" s="341"/>
      <c r="B1884" s="341"/>
    </row>
    <row r="1885" spans="1:2">
      <c r="A1885" s="341"/>
      <c r="B1885" s="341"/>
    </row>
    <row r="1886" spans="1:2">
      <c r="A1886" s="341"/>
      <c r="B1886" s="341"/>
    </row>
    <row r="1887" spans="1:2">
      <c r="A1887" s="341"/>
      <c r="B1887" s="341"/>
    </row>
    <row r="1888" spans="1:2">
      <c r="A1888" s="341"/>
      <c r="B1888" s="341"/>
    </row>
    <row r="1889" spans="1:2">
      <c r="A1889" s="341"/>
      <c r="B1889" s="341"/>
    </row>
    <row r="1890" spans="1:2">
      <c r="A1890" s="341"/>
      <c r="B1890" s="341"/>
    </row>
    <row r="1891" spans="1:2">
      <c r="A1891" s="341"/>
      <c r="B1891" s="341"/>
    </row>
    <row r="1892" spans="1:2">
      <c r="A1892" s="341"/>
      <c r="B1892" s="341"/>
    </row>
    <row r="1893" spans="1:2">
      <c r="A1893" s="341"/>
      <c r="B1893" s="341"/>
    </row>
    <row r="1894" spans="1:2">
      <c r="A1894" s="341"/>
      <c r="B1894" s="341"/>
    </row>
    <row r="1895" spans="1:2">
      <c r="A1895" s="341"/>
      <c r="B1895" s="341"/>
    </row>
    <row r="1896" spans="1:2">
      <c r="A1896" s="341"/>
      <c r="B1896" s="341"/>
    </row>
    <row r="1897" spans="1:2">
      <c r="A1897" s="341"/>
      <c r="B1897" s="341"/>
    </row>
    <row r="1898" spans="1:2">
      <c r="A1898" s="341"/>
      <c r="B1898" s="341"/>
    </row>
    <row r="1899" spans="1:2">
      <c r="A1899" s="341"/>
      <c r="B1899" s="341"/>
    </row>
    <row r="1900" spans="1:2">
      <c r="A1900" s="341"/>
      <c r="B1900" s="341"/>
    </row>
    <row r="1901" spans="1:2">
      <c r="A1901" s="341"/>
      <c r="B1901" s="341"/>
    </row>
    <row r="1902" spans="1:2">
      <c r="A1902" s="341"/>
      <c r="B1902" s="341"/>
    </row>
    <row r="1903" spans="1:2">
      <c r="A1903" s="341"/>
      <c r="B1903" s="341"/>
    </row>
    <row r="1904" spans="1:2">
      <c r="A1904" s="341"/>
      <c r="B1904" s="341"/>
    </row>
    <row r="1905" spans="1:2">
      <c r="A1905" s="341"/>
      <c r="B1905" s="341"/>
    </row>
    <row r="1906" spans="1:2">
      <c r="A1906" s="341"/>
      <c r="B1906" s="341"/>
    </row>
    <row r="1907" spans="1:2">
      <c r="A1907" s="341"/>
      <c r="B1907" s="341"/>
    </row>
    <row r="1908" spans="1:2">
      <c r="A1908" s="341"/>
      <c r="B1908" s="341"/>
    </row>
    <row r="1909" spans="1:2">
      <c r="A1909" s="341"/>
      <c r="B1909" s="341"/>
    </row>
    <row r="1910" spans="1:2">
      <c r="A1910" s="341"/>
      <c r="B1910" s="341"/>
    </row>
    <row r="1911" spans="1:2">
      <c r="A1911" s="341"/>
      <c r="B1911" s="341"/>
    </row>
    <row r="1912" spans="1:2">
      <c r="A1912" s="341"/>
      <c r="B1912" s="341"/>
    </row>
    <row r="1913" spans="1:2">
      <c r="A1913" s="341"/>
      <c r="B1913" s="341"/>
    </row>
    <row r="1914" spans="1:2">
      <c r="A1914" s="341"/>
      <c r="B1914" s="341"/>
    </row>
    <row r="1915" spans="1:2">
      <c r="A1915" s="341"/>
      <c r="B1915" s="341"/>
    </row>
    <row r="1916" spans="1:2">
      <c r="A1916" s="341"/>
      <c r="B1916" s="341"/>
    </row>
    <row r="1917" spans="1:2">
      <c r="A1917" s="341"/>
      <c r="B1917" s="341"/>
    </row>
    <row r="1918" spans="1:2">
      <c r="A1918" s="341"/>
      <c r="B1918" s="341"/>
    </row>
    <row r="1919" spans="1:2">
      <c r="A1919" s="341"/>
      <c r="B1919" s="341"/>
    </row>
    <row r="1920" spans="1:2">
      <c r="A1920" s="341"/>
      <c r="B1920" s="341"/>
    </row>
    <row r="1921" spans="1:2">
      <c r="A1921" s="341"/>
      <c r="B1921" s="341"/>
    </row>
    <row r="1922" spans="1:2">
      <c r="A1922" s="341"/>
      <c r="B1922" s="341"/>
    </row>
    <row r="1923" spans="1:2">
      <c r="A1923" s="341"/>
      <c r="B1923" s="341"/>
    </row>
    <row r="1924" spans="1:2">
      <c r="A1924" s="341"/>
      <c r="B1924" s="341"/>
    </row>
    <row r="1925" spans="1:2">
      <c r="A1925" s="341"/>
      <c r="B1925" s="341"/>
    </row>
    <row r="1926" spans="1:2">
      <c r="A1926" s="341"/>
      <c r="B1926" s="341"/>
    </row>
    <row r="1927" spans="1:2">
      <c r="A1927" s="341"/>
      <c r="B1927" s="341"/>
    </row>
    <row r="1928" spans="1:2">
      <c r="A1928" s="341"/>
      <c r="B1928" s="341"/>
    </row>
    <row r="1929" spans="1:2">
      <c r="A1929" s="341"/>
      <c r="B1929" s="341"/>
    </row>
    <row r="1930" spans="1:2">
      <c r="A1930" s="341"/>
      <c r="B1930" s="341"/>
    </row>
    <row r="1931" spans="1:2">
      <c r="A1931" s="341"/>
      <c r="B1931" s="341"/>
    </row>
    <row r="1932" spans="1:2">
      <c r="A1932" s="341"/>
      <c r="B1932" s="341"/>
    </row>
    <row r="1933" spans="1:2">
      <c r="A1933" s="341"/>
      <c r="B1933" s="341"/>
    </row>
    <row r="1934" spans="1:2">
      <c r="A1934" s="341"/>
      <c r="B1934" s="341"/>
    </row>
    <row r="1935" spans="1:2">
      <c r="A1935" s="341"/>
      <c r="B1935" s="341"/>
    </row>
    <row r="1936" spans="1:2">
      <c r="A1936" s="341"/>
      <c r="B1936" s="341"/>
    </row>
    <row r="1937" spans="1:2">
      <c r="A1937" s="341"/>
      <c r="B1937" s="341"/>
    </row>
    <row r="1938" spans="1:2">
      <c r="A1938" s="341"/>
      <c r="B1938" s="341"/>
    </row>
    <row r="1939" spans="1:2">
      <c r="A1939" s="341"/>
      <c r="B1939" s="341"/>
    </row>
    <row r="1940" spans="1:2">
      <c r="A1940" s="341"/>
      <c r="B1940" s="341"/>
    </row>
    <row r="1941" spans="1:2">
      <c r="A1941" s="341"/>
      <c r="B1941" s="341"/>
    </row>
    <row r="1942" spans="1:2">
      <c r="A1942" s="341"/>
      <c r="B1942" s="341"/>
    </row>
    <row r="1943" spans="1:2">
      <c r="A1943" s="341"/>
      <c r="B1943" s="341"/>
    </row>
    <row r="1944" spans="1:2">
      <c r="A1944" s="341"/>
      <c r="B1944" s="341"/>
    </row>
    <row r="1945" spans="1:2">
      <c r="A1945" s="341"/>
      <c r="B1945" s="341"/>
    </row>
    <row r="1946" spans="1:2">
      <c r="A1946" s="341"/>
      <c r="B1946" s="341"/>
    </row>
    <row r="1947" spans="1:2">
      <c r="A1947" s="341"/>
      <c r="B1947" s="341"/>
    </row>
    <row r="1948" spans="1:2">
      <c r="A1948" s="341"/>
      <c r="B1948" s="341"/>
    </row>
    <row r="1949" spans="1:2">
      <c r="A1949" s="341"/>
      <c r="B1949" s="341"/>
    </row>
    <row r="1950" spans="1:2">
      <c r="A1950" s="341"/>
      <c r="B1950" s="341"/>
    </row>
    <row r="1951" spans="1:2">
      <c r="A1951" s="341"/>
      <c r="B1951" s="341"/>
    </row>
    <row r="1952" spans="1:2">
      <c r="A1952" s="341"/>
      <c r="B1952" s="341"/>
    </row>
    <row r="1953" spans="1:2">
      <c r="A1953" s="341"/>
      <c r="B1953" s="341"/>
    </row>
    <row r="1954" spans="1:2">
      <c r="A1954" s="341"/>
      <c r="B1954" s="341"/>
    </row>
    <row r="1955" spans="1:2">
      <c r="A1955" s="341"/>
      <c r="B1955" s="341"/>
    </row>
    <row r="1956" spans="1:2">
      <c r="A1956" s="341"/>
      <c r="B1956" s="341"/>
    </row>
    <row r="1957" spans="1:2">
      <c r="A1957" s="341"/>
      <c r="B1957" s="341"/>
    </row>
    <row r="1958" spans="1:2">
      <c r="A1958" s="341"/>
      <c r="B1958" s="341"/>
    </row>
    <row r="1959" spans="1:2">
      <c r="A1959" s="341"/>
      <c r="B1959" s="341"/>
    </row>
    <row r="1960" spans="1:2">
      <c r="A1960" s="341"/>
      <c r="B1960" s="341"/>
    </row>
    <row r="1961" spans="1:2">
      <c r="A1961" s="341"/>
      <c r="B1961" s="341"/>
    </row>
    <row r="1962" spans="1:2">
      <c r="A1962" s="341"/>
      <c r="B1962" s="341"/>
    </row>
    <row r="1963" spans="1:2">
      <c r="A1963" s="341"/>
      <c r="B1963" s="341"/>
    </row>
    <row r="1964" spans="1:2">
      <c r="A1964" s="341"/>
      <c r="B1964" s="341"/>
    </row>
    <row r="1965" spans="1:2">
      <c r="A1965" s="341"/>
      <c r="B1965" s="341"/>
    </row>
    <row r="1966" spans="1:2">
      <c r="A1966" s="341"/>
      <c r="B1966" s="341"/>
    </row>
    <row r="1967" spans="1:2">
      <c r="A1967" s="341"/>
      <c r="B1967" s="341"/>
    </row>
    <row r="1968" spans="1:2">
      <c r="A1968" s="341"/>
      <c r="B1968" s="341"/>
    </row>
    <row r="1969" spans="1:2">
      <c r="A1969" s="341"/>
      <c r="B1969" s="341"/>
    </row>
    <row r="1970" spans="1:2">
      <c r="A1970" s="341"/>
      <c r="B1970" s="341"/>
    </row>
    <row r="1971" spans="1:2">
      <c r="A1971" s="341"/>
      <c r="B1971" s="341"/>
    </row>
    <row r="1972" spans="1:2">
      <c r="A1972" s="341"/>
      <c r="B1972" s="341"/>
    </row>
    <row r="1973" spans="1:2">
      <c r="A1973" s="341"/>
      <c r="B1973" s="341"/>
    </row>
    <row r="1974" spans="1:2">
      <c r="A1974" s="341"/>
      <c r="B1974" s="341"/>
    </row>
    <row r="1975" spans="1:2">
      <c r="A1975" s="341"/>
      <c r="B1975" s="341"/>
    </row>
    <row r="1976" spans="1:2">
      <c r="A1976" s="341"/>
      <c r="B1976" s="341"/>
    </row>
    <row r="1977" spans="1:2">
      <c r="A1977" s="341"/>
      <c r="B1977" s="341"/>
    </row>
    <row r="1978" spans="1:2">
      <c r="A1978" s="341"/>
      <c r="B1978" s="341"/>
    </row>
    <row r="1979" spans="1:2">
      <c r="A1979" s="341"/>
      <c r="B1979" s="341"/>
    </row>
    <row r="1980" spans="1:2">
      <c r="A1980" s="341"/>
      <c r="B1980" s="341"/>
    </row>
    <row r="1981" spans="1:2">
      <c r="A1981" s="341"/>
      <c r="B1981" s="341"/>
    </row>
    <row r="1982" spans="1:2">
      <c r="A1982" s="341"/>
      <c r="B1982" s="341"/>
    </row>
    <row r="1983" spans="1:2">
      <c r="A1983" s="341"/>
      <c r="B1983" s="341"/>
    </row>
    <row r="1984" spans="1:2">
      <c r="A1984" s="341"/>
      <c r="B1984" s="341"/>
    </row>
    <row r="1985" spans="1:2">
      <c r="A1985" s="341"/>
      <c r="B1985" s="341"/>
    </row>
    <row r="1986" spans="1:2">
      <c r="A1986" s="341"/>
      <c r="B1986" s="341"/>
    </row>
    <row r="1987" spans="1:2">
      <c r="A1987" s="341"/>
      <c r="B1987" s="341"/>
    </row>
    <row r="1988" spans="1:2">
      <c r="A1988" s="341"/>
      <c r="B1988" s="341"/>
    </row>
    <row r="1989" spans="1:2">
      <c r="A1989" s="341"/>
      <c r="B1989" s="341"/>
    </row>
    <row r="1990" spans="1:2">
      <c r="A1990" s="341"/>
      <c r="B1990" s="341"/>
    </row>
    <row r="1991" spans="1:2">
      <c r="A1991" s="341"/>
      <c r="B1991" s="341"/>
    </row>
    <row r="1992" spans="1:2">
      <c r="A1992" s="341"/>
      <c r="B1992" s="341"/>
    </row>
    <row r="1993" spans="1:2">
      <c r="A1993" s="341"/>
      <c r="B1993" s="341"/>
    </row>
    <row r="1994" spans="1:2">
      <c r="A1994" s="341"/>
      <c r="B1994" s="341"/>
    </row>
    <row r="1995" spans="1:2">
      <c r="A1995" s="341"/>
      <c r="B1995" s="341"/>
    </row>
    <row r="1996" spans="1:2">
      <c r="A1996" s="341"/>
      <c r="B1996" s="341"/>
    </row>
    <row r="1997" spans="1:2">
      <c r="A1997" s="341"/>
      <c r="B1997" s="341"/>
    </row>
    <row r="1998" spans="1:2">
      <c r="A1998" s="341"/>
      <c r="B1998" s="341"/>
    </row>
    <row r="1999" spans="1:2">
      <c r="A1999" s="341"/>
      <c r="B1999" s="341"/>
    </row>
    <row r="2000" spans="1:2">
      <c r="A2000" s="341"/>
      <c r="B2000" s="341"/>
    </row>
    <row r="2001" spans="1:2">
      <c r="A2001" s="341"/>
      <c r="B2001" s="341"/>
    </row>
    <row r="2002" spans="1:2">
      <c r="A2002" s="341"/>
      <c r="B2002" s="341"/>
    </row>
    <row r="2003" spans="1:2">
      <c r="A2003" s="341"/>
      <c r="B2003" s="341"/>
    </row>
    <row r="2004" spans="1:2">
      <c r="A2004" s="341"/>
      <c r="B2004" s="341"/>
    </row>
    <row r="2005" spans="1:2">
      <c r="A2005" s="341"/>
      <c r="B2005" s="341"/>
    </row>
    <row r="2006" spans="1:2">
      <c r="A2006" s="341"/>
      <c r="B2006" s="341"/>
    </row>
    <row r="2007" spans="1:2">
      <c r="A2007" s="341"/>
      <c r="B2007" s="341"/>
    </row>
    <row r="2008" spans="1:2">
      <c r="A2008" s="341"/>
      <c r="B2008" s="341"/>
    </row>
    <row r="2009" spans="1:2">
      <c r="A2009" s="341"/>
      <c r="B2009" s="341"/>
    </row>
    <row r="2010" spans="1:2">
      <c r="A2010" s="341"/>
      <c r="B2010" s="341"/>
    </row>
    <row r="2011" spans="1:2">
      <c r="A2011" s="341"/>
      <c r="B2011" s="341"/>
    </row>
    <row r="2012" spans="1:2">
      <c r="A2012" s="341"/>
      <c r="B2012" s="341"/>
    </row>
    <row r="2013" spans="1:2">
      <c r="A2013" s="341"/>
      <c r="B2013" s="341"/>
    </row>
    <row r="2014" spans="1:2">
      <c r="A2014" s="341"/>
      <c r="B2014" s="341"/>
    </row>
    <row r="2015" spans="1:2">
      <c r="A2015" s="341"/>
      <c r="B2015" s="341"/>
    </row>
    <row r="2016" spans="1:2">
      <c r="A2016" s="341"/>
      <c r="B2016" s="341"/>
    </row>
    <row r="2017" spans="1:2">
      <c r="A2017" s="341"/>
      <c r="B2017" s="341"/>
    </row>
    <row r="2018" spans="1:2">
      <c r="A2018" s="341"/>
      <c r="B2018" s="341"/>
    </row>
    <row r="2019" spans="1:2">
      <c r="A2019" s="341"/>
      <c r="B2019" s="341"/>
    </row>
    <row r="2020" spans="1:2">
      <c r="A2020" s="341"/>
      <c r="B2020" s="341"/>
    </row>
    <row r="2021" spans="1:2">
      <c r="A2021" s="341"/>
      <c r="B2021" s="341"/>
    </row>
    <row r="2022" spans="1:2">
      <c r="A2022" s="341"/>
      <c r="B2022" s="341"/>
    </row>
    <row r="2023" spans="1:2">
      <c r="A2023" s="341"/>
      <c r="B2023" s="341"/>
    </row>
    <row r="2024" spans="1:2">
      <c r="A2024" s="341"/>
      <c r="B2024" s="341"/>
    </row>
    <row r="2025" spans="1:2">
      <c r="A2025" s="341"/>
      <c r="B2025" s="341"/>
    </row>
    <row r="2026" spans="1:2">
      <c r="A2026" s="341"/>
      <c r="B2026" s="341"/>
    </row>
    <row r="2027" spans="1:2">
      <c r="A2027" s="341"/>
      <c r="B2027" s="341"/>
    </row>
    <row r="2028" spans="1:2">
      <c r="A2028" s="341"/>
      <c r="B2028" s="341"/>
    </row>
    <row r="2029" spans="1:2">
      <c r="A2029" s="341"/>
      <c r="B2029" s="341"/>
    </row>
    <row r="2030" spans="1:2">
      <c r="A2030" s="341"/>
      <c r="B2030" s="341"/>
    </row>
    <row r="2031" spans="1:2">
      <c r="A2031" s="341"/>
      <c r="B2031" s="341"/>
    </row>
    <row r="2032" spans="1:2">
      <c r="A2032" s="341"/>
      <c r="B2032" s="341"/>
    </row>
    <row r="2033" spans="1:2">
      <c r="A2033" s="341"/>
      <c r="B2033" s="341"/>
    </row>
    <row r="2034" spans="1:2">
      <c r="A2034" s="341"/>
      <c r="B2034" s="341"/>
    </row>
    <row r="2035" spans="1:2">
      <c r="A2035" s="341"/>
      <c r="B2035" s="341"/>
    </row>
    <row r="2036" spans="1:2">
      <c r="A2036" s="341"/>
      <c r="B2036" s="341"/>
    </row>
    <row r="2037" spans="1:2">
      <c r="A2037" s="341"/>
      <c r="B2037" s="341"/>
    </row>
    <row r="2038" spans="1:2">
      <c r="A2038" s="341"/>
      <c r="B2038" s="341"/>
    </row>
    <row r="2039" spans="1:2">
      <c r="A2039" s="341"/>
      <c r="B2039" s="341"/>
    </row>
    <row r="2040" spans="1:2">
      <c r="A2040" s="341"/>
      <c r="B2040" s="341"/>
    </row>
    <row r="2041" spans="1:2">
      <c r="A2041" s="341"/>
      <c r="B2041" s="341"/>
    </row>
    <row r="2042" spans="1:2">
      <c r="A2042" s="341"/>
      <c r="B2042" s="341"/>
    </row>
    <row r="2043" spans="1:2">
      <c r="A2043" s="341"/>
      <c r="B2043" s="341"/>
    </row>
    <row r="2044" spans="1:2">
      <c r="A2044" s="341"/>
      <c r="B2044" s="341"/>
    </row>
    <row r="2045" spans="1:2">
      <c r="A2045" s="341"/>
      <c r="B2045" s="341"/>
    </row>
    <row r="2046" spans="1:2">
      <c r="A2046" s="341"/>
      <c r="B2046" s="341"/>
    </row>
    <row r="2047" spans="1:2">
      <c r="A2047" s="341"/>
      <c r="B2047" s="341"/>
    </row>
    <row r="2048" spans="1:2">
      <c r="A2048" s="341"/>
      <c r="B2048" s="341"/>
    </row>
    <row r="2049" spans="1:2">
      <c r="A2049" s="341"/>
      <c r="B2049" s="341"/>
    </row>
    <row r="2050" spans="1:2">
      <c r="A2050" s="341"/>
      <c r="B2050" s="341"/>
    </row>
    <row r="2051" spans="1:2">
      <c r="A2051" s="341"/>
      <c r="B2051" s="341"/>
    </row>
    <row r="2052" spans="1:2">
      <c r="A2052" s="341"/>
      <c r="B2052" s="341"/>
    </row>
    <row r="2053" spans="1:2">
      <c r="A2053" s="341"/>
      <c r="B2053" s="341"/>
    </row>
    <row r="2054" spans="1:2">
      <c r="A2054" s="341"/>
      <c r="B2054" s="341"/>
    </row>
    <row r="2055" spans="1:2">
      <c r="A2055" s="341"/>
      <c r="B2055" s="341"/>
    </row>
    <row r="2056" spans="1:2">
      <c r="A2056" s="341"/>
      <c r="B2056" s="341"/>
    </row>
    <row r="2057" spans="1:2">
      <c r="A2057" s="341"/>
      <c r="B2057" s="341"/>
    </row>
    <row r="2058" spans="1:2">
      <c r="A2058" s="341"/>
      <c r="B2058" s="341"/>
    </row>
    <row r="2059" spans="1:2">
      <c r="A2059" s="341"/>
      <c r="B2059" s="341"/>
    </row>
    <row r="2060" spans="1:2">
      <c r="A2060" s="341"/>
      <c r="B2060" s="341"/>
    </row>
    <row r="2061" spans="1:2">
      <c r="A2061" s="341"/>
      <c r="B2061" s="341"/>
    </row>
    <row r="2062" spans="1:2">
      <c r="A2062" s="341"/>
      <c r="B2062" s="341"/>
    </row>
    <row r="2063" spans="1:2">
      <c r="A2063" s="341"/>
      <c r="B2063" s="341"/>
    </row>
    <row r="2064" spans="1:2">
      <c r="A2064" s="341"/>
      <c r="B2064" s="341"/>
    </row>
    <row r="2065" spans="1:2">
      <c r="A2065" s="341"/>
      <c r="B2065" s="341"/>
    </row>
    <row r="2066" spans="1:2">
      <c r="A2066" s="341"/>
      <c r="B2066" s="341"/>
    </row>
    <row r="2067" spans="1:2">
      <c r="A2067" s="341"/>
      <c r="B2067" s="341"/>
    </row>
    <row r="2068" spans="1:2">
      <c r="A2068" s="341"/>
      <c r="B2068" s="341"/>
    </row>
    <row r="2069" spans="1:2">
      <c r="A2069" s="341"/>
      <c r="B2069" s="341"/>
    </row>
    <row r="2070" spans="1:2">
      <c r="A2070" s="341"/>
      <c r="B2070" s="341"/>
    </row>
    <row r="2071" spans="1:2">
      <c r="A2071" s="341"/>
      <c r="B2071" s="341"/>
    </row>
    <row r="2072" spans="1:2">
      <c r="A2072" s="341"/>
      <c r="B2072" s="341"/>
    </row>
    <row r="2073" spans="1:2">
      <c r="A2073" s="341"/>
      <c r="B2073" s="341"/>
    </row>
    <row r="2074" spans="1:2">
      <c r="A2074" s="341"/>
      <c r="B2074" s="341"/>
    </row>
    <row r="2075" spans="1:2">
      <c r="A2075" s="341"/>
      <c r="B2075" s="341"/>
    </row>
    <row r="2076" spans="1:2">
      <c r="A2076" s="341"/>
      <c r="B2076" s="341"/>
    </row>
    <row r="2077" spans="1:2">
      <c r="A2077" s="341"/>
      <c r="B2077" s="341"/>
    </row>
    <row r="2078" spans="1:2">
      <c r="A2078" s="341"/>
      <c r="B2078" s="341"/>
    </row>
    <row r="2079" spans="1:2">
      <c r="A2079" s="341"/>
      <c r="B2079" s="341"/>
    </row>
    <row r="2080" spans="1:2">
      <c r="A2080" s="341"/>
      <c r="B2080" s="341"/>
    </row>
    <row r="2081" spans="1:2">
      <c r="A2081" s="341"/>
      <c r="B2081" s="341"/>
    </row>
    <row r="2082" spans="1:2">
      <c r="A2082" s="341"/>
      <c r="B2082" s="341"/>
    </row>
    <row r="2083" spans="1:2">
      <c r="A2083" s="341"/>
      <c r="B2083" s="341"/>
    </row>
    <row r="2084" spans="1:2">
      <c r="A2084" s="341"/>
      <c r="B2084" s="341"/>
    </row>
    <row r="2085" spans="1:2">
      <c r="A2085" s="341"/>
      <c r="B2085" s="341"/>
    </row>
    <row r="2086" spans="1:2">
      <c r="A2086" s="341"/>
      <c r="B2086" s="341"/>
    </row>
    <row r="2087" spans="1:2">
      <c r="A2087" s="341"/>
      <c r="B2087" s="341"/>
    </row>
    <row r="2088" spans="1:2">
      <c r="A2088" s="341"/>
      <c r="B2088" s="341"/>
    </row>
    <row r="2089" spans="1:2">
      <c r="A2089" s="341"/>
      <c r="B2089" s="341"/>
    </row>
    <row r="2090" spans="1:2">
      <c r="A2090" s="341"/>
      <c r="B2090" s="341"/>
    </row>
    <row r="2091" spans="1:2">
      <c r="A2091" s="341"/>
      <c r="B2091" s="341"/>
    </row>
    <row r="2092" spans="1:2">
      <c r="A2092" s="341"/>
      <c r="B2092" s="341"/>
    </row>
    <row r="2093" spans="1:2">
      <c r="A2093" s="341"/>
      <c r="B2093" s="341"/>
    </row>
    <row r="2094" spans="1:2">
      <c r="A2094" s="341"/>
      <c r="B2094" s="341"/>
    </row>
    <row r="2095" spans="1:2">
      <c r="A2095" s="341"/>
      <c r="B2095" s="341"/>
    </row>
    <row r="2096" spans="1:2">
      <c r="A2096" s="341"/>
      <c r="B2096" s="341"/>
    </row>
    <row r="2966" spans="5:5">
      <c r="E2966" s="337">
        <f>F2966*C2966</f>
        <v>0</v>
      </c>
    </row>
    <row r="2967" spans="5:5">
      <c r="E2967" s="337">
        <f>F2967*C2967</f>
        <v>0</v>
      </c>
    </row>
    <row r="2968" spans="5:5">
      <c r="E2968" s="337">
        <f>F2968*C2968</f>
        <v>0</v>
      </c>
    </row>
    <row r="2969" spans="5:5">
      <c r="E2969" s="337">
        <f>F2969*C2969</f>
        <v>0</v>
      </c>
    </row>
    <row r="2970" spans="5:5">
      <c r="E2970" s="337">
        <f>F2970*C2970</f>
        <v>0</v>
      </c>
    </row>
    <row r="2971" spans="5:5">
      <c r="E2971" s="337">
        <f>F2971*C2971</f>
        <v>0</v>
      </c>
    </row>
    <row r="2972" spans="5:5">
      <c r="E2972" s="337">
        <f>F2972*C2972</f>
        <v>0</v>
      </c>
    </row>
    <row r="2973" spans="5:5">
      <c r="E2973" s="337">
        <f>F2973*C2973</f>
        <v>0</v>
      </c>
    </row>
    <row r="2974" spans="5:5">
      <c r="E2974" s="337">
        <f>F2974*C2974</f>
        <v>0</v>
      </c>
    </row>
    <row r="2975" spans="5:5">
      <c r="E2975" s="337">
        <f>F2975*C2975</f>
        <v>0</v>
      </c>
    </row>
    <row r="2976" spans="5:5">
      <c r="E2976" s="337">
        <f>F2976*C2976</f>
        <v>0</v>
      </c>
    </row>
    <row r="2977" spans="5:5">
      <c r="E2977" s="337">
        <f>F2977*C2977</f>
        <v>0</v>
      </c>
    </row>
    <row r="2978" spans="5:5">
      <c r="E2978" s="337">
        <f>F2978*C2978</f>
        <v>0</v>
      </c>
    </row>
    <row r="2979" spans="5:5">
      <c r="E2979" s="337">
        <f>F2979*C2979</f>
        <v>0</v>
      </c>
    </row>
    <row r="2980" spans="5:5">
      <c r="E2980" s="337">
        <f>F2980*C2980</f>
        <v>0</v>
      </c>
    </row>
    <row r="2981" spans="5:5">
      <c r="E2981" s="337">
        <f>F2981*C2981</f>
        <v>0</v>
      </c>
    </row>
    <row r="2982" spans="5:5">
      <c r="E2982" s="337">
        <f>F2982*C2982</f>
        <v>0</v>
      </c>
    </row>
    <row r="2983" spans="5:5">
      <c r="E2983" s="337">
        <f>F2983*C2983</f>
        <v>0</v>
      </c>
    </row>
    <row r="2984" spans="5:5">
      <c r="E2984" s="337">
        <f>F2984*C2984</f>
        <v>0</v>
      </c>
    </row>
    <row r="2985" spans="5:5">
      <c r="E2985" s="337">
        <f>F2985*C2985</f>
        <v>0</v>
      </c>
    </row>
    <row r="2986" spans="5:5">
      <c r="E2986" s="337">
        <f>F2986*C2986</f>
        <v>0</v>
      </c>
    </row>
    <row r="2987" spans="5:5">
      <c r="E2987" s="337">
        <f>F2987*C2987</f>
        <v>0</v>
      </c>
    </row>
    <row r="2988" spans="5:5">
      <c r="E2988" s="337">
        <f>F2988*C2988</f>
        <v>0</v>
      </c>
    </row>
    <row r="2989" spans="5:5">
      <c r="E2989" s="337">
        <f>F2989*C2989</f>
        <v>0</v>
      </c>
    </row>
    <row r="2990" spans="5:5">
      <c r="E2990" s="337">
        <f>F2990*C2990</f>
        <v>0</v>
      </c>
    </row>
    <row r="2991" spans="5:5">
      <c r="E2991" s="337">
        <f>F2991*C2991</f>
        <v>0</v>
      </c>
    </row>
    <row r="2992" spans="5:5">
      <c r="E2992" s="337">
        <f>F2992*C2992</f>
        <v>0</v>
      </c>
    </row>
    <row r="2993" spans="5:5">
      <c r="E2993" s="337">
        <f>F2993*C2993</f>
        <v>0</v>
      </c>
    </row>
    <row r="2994" spans="5:5">
      <c r="E2994" s="337">
        <f>F2994*C2994</f>
        <v>0</v>
      </c>
    </row>
    <row r="2995" spans="5:5">
      <c r="E2995" s="337">
        <f>F2995*C2995</f>
        <v>0</v>
      </c>
    </row>
    <row r="2996" spans="5:5">
      <c r="E2996" s="337">
        <f>F2996*C2996</f>
        <v>0</v>
      </c>
    </row>
    <row r="2997" spans="5:5">
      <c r="E2997" s="337">
        <f>F2997*C2997</f>
        <v>0</v>
      </c>
    </row>
    <row r="2998" spans="5:5">
      <c r="E2998" s="337">
        <f>F2998*C2998</f>
        <v>0</v>
      </c>
    </row>
    <row r="2999" spans="5:5">
      <c r="E2999" s="337">
        <f>F2999*C2999</f>
        <v>0</v>
      </c>
    </row>
    <row r="3000" spans="5:5">
      <c r="E3000" s="337">
        <f>F3000*C3000</f>
        <v>0</v>
      </c>
    </row>
    <row r="3001" spans="5:5">
      <c r="E3001" s="337">
        <f>F3001*C3001</f>
        <v>0</v>
      </c>
    </row>
    <row r="3002" spans="5:5">
      <c r="E3002" s="337">
        <f>F3002*C3002</f>
        <v>0</v>
      </c>
    </row>
    <row r="3003" spans="5:5">
      <c r="E3003" s="337">
        <f>F3003*C3003</f>
        <v>0</v>
      </c>
    </row>
    <row r="3004" spans="5:5">
      <c r="E3004" s="337">
        <f>F3004*C3004</f>
        <v>0</v>
      </c>
    </row>
    <row r="3005" spans="5:5">
      <c r="E3005" s="337">
        <f>F3005*C3005</f>
        <v>0</v>
      </c>
    </row>
    <row r="3006" spans="5:5">
      <c r="E3006" s="337">
        <f>F3006*C3006</f>
        <v>0</v>
      </c>
    </row>
    <row r="3007" spans="5:5">
      <c r="E3007" s="337">
        <f>F3007*C3007</f>
        <v>0</v>
      </c>
    </row>
    <row r="3008" spans="5:5">
      <c r="E3008" s="337">
        <f>F3008*C3008</f>
        <v>0</v>
      </c>
    </row>
    <row r="3009" spans="5:5">
      <c r="E3009" s="337">
        <f>F3009*C3009</f>
        <v>0</v>
      </c>
    </row>
    <row r="3010" spans="5:5">
      <c r="E3010" s="337">
        <f>F3010*C3010</f>
        <v>0</v>
      </c>
    </row>
    <row r="3011" spans="5:5">
      <c r="E3011" s="337">
        <f>F3011*C3011</f>
        <v>0</v>
      </c>
    </row>
    <row r="3012" spans="5:5">
      <c r="E3012" s="337">
        <f>F3012*C3012</f>
        <v>0</v>
      </c>
    </row>
    <row r="3013" spans="5:5">
      <c r="E3013" s="337">
        <f>F3013*C3013</f>
        <v>0</v>
      </c>
    </row>
    <row r="3014" spans="5:5">
      <c r="E3014" s="337">
        <f>F3014*C3014</f>
        <v>0</v>
      </c>
    </row>
    <row r="3015" spans="5:5">
      <c r="E3015" s="337">
        <f>F3015*C3015</f>
        <v>0</v>
      </c>
    </row>
    <row r="3016" spans="5:5">
      <c r="E3016" s="337">
        <f>F3016*C3016</f>
        <v>0</v>
      </c>
    </row>
    <row r="3017" spans="5:5">
      <c r="E3017" s="337">
        <f>F3017*C3017</f>
        <v>0</v>
      </c>
    </row>
    <row r="3018" spans="5:5">
      <c r="E3018" s="337">
        <f>F3018*C3018</f>
        <v>0</v>
      </c>
    </row>
    <row r="3019" spans="5:5">
      <c r="E3019" s="337">
        <f>F3019*C3019</f>
        <v>0</v>
      </c>
    </row>
    <row r="3020" spans="5:5">
      <c r="E3020" s="337">
        <f>F3020*C3020</f>
        <v>0</v>
      </c>
    </row>
    <row r="3021" spans="5:5">
      <c r="E3021" s="337">
        <f>F3021*C3021</f>
        <v>0</v>
      </c>
    </row>
    <row r="3022" spans="5:5">
      <c r="E3022" s="337">
        <f>F3022*C3022</f>
        <v>0</v>
      </c>
    </row>
    <row r="3023" spans="5:5">
      <c r="E3023" s="337">
        <f>F3023*C3023</f>
        <v>0</v>
      </c>
    </row>
    <row r="3024" spans="5:5">
      <c r="E3024" s="337">
        <f>F3024*C3024</f>
        <v>0</v>
      </c>
    </row>
    <row r="3025" spans="5:5">
      <c r="E3025" s="337">
        <f>F3025*C3025</f>
        <v>0</v>
      </c>
    </row>
    <row r="3026" spans="5:5">
      <c r="E3026" s="337">
        <f>F3026*C3026</f>
        <v>0</v>
      </c>
    </row>
    <row r="3027" spans="5:5">
      <c r="E3027" s="337">
        <f>F3027*C3027</f>
        <v>0</v>
      </c>
    </row>
    <row r="3028" spans="5:5">
      <c r="E3028" s="337">
        <f>F3028*C3028</f>
        <v>0</v>
      </c>
    </row>
    <row r="3029" spans="5:5">
      <c r="E3029" s="337">
        <f>F3029*C3029</f>
        <v>0</v>
      </c>
    </row>
    <row r="3030" spans="5:5">
      <c r="E3030" s="337">
        <f>F3030*C3030</f>
        <v>0</v>
      </c>
    </row>
    <row r="3031" spans="5:5">
      <c r="E3031" s="337">
        <f>F3031*C3031</f>
        <v>0</v>
      </c>
    </row>
    <row r="3032" spans="5:5">
      <c r="E3032" s="337">
        <f>F3032*C3032</f>
        <v>0</v>
      </c>
    </row>
    <row r="3033" spans="5:5">
      <c r="E3033" s="337">
        <f>F3033*C3033</f>
        <v>0</v>
      </c>
    </row>
    <row r="3034" spans="5:5">
      <c r="E3034" s="337">
        <f>F3034*C3034</f>
        <v>0</v>
      </c>
    </row>
    <row r="3035" spans="5:5">
      <c r="E3035" s="337">
        <f>F3035*C3035</f>
        <v>0</v>
      </c>
    </row>
    <row r="3036" spans="5:5">
      <c r="E3036" s="337">
        <f>F3036*C3036</f>
        <v>0</v>
      </c>
    </row>
    <row r="3037" spans="5:5">
      <c r="E3037" s="337">
        <f>F3037*C3037</f>
        <v>0</v>
      </c>
    </row>
    <row r="3038" spans="5:5">
      <c r="E3038" s="337">
        <f>F3038*C3038</f>
        <v>0</v>
      </c>
    </row>
    <row r="3039" spans="5:5">
      <c r="E3039" s="337">
        <f>F3039*C3039</f>
        <v>0</v>
      </c>
    </row>
    <row r="3040" spans="5:5">
      <c r="E3040" s="337">
        <f>F3040*C3040</f>
        <v>0</v>
      </c>
    </row>
    <row r="3041" spans="5:5">
      <c r="E3041" s="337">
        <f>F3041*C3041</f>
        <v>0</v>
      </c>
    </row>
    <row r="3042" spans="5:5">
      <c r="E3042" s="337">
        <f>F3042*C3042</f>
        <v>0</v>
      </c>
    </row>
    <row r="3043" spans="5:5">
      <c r="E3043" s="337">
        <f>F3043*C3043</f>
        <v>0</v>
      </c>
    </row>
    <row r="3044" spans="5:5">
      <c r="E3044" s="337">
        <f>F3044*C3044</f>
        <v>0</v>
      </c>
    </row>
    <row r="3045" spans="5:5">
      <c r="E3045" s="337">
        <f>F3045*C3045</f>
        <v>0</v>
      </c>
    </row>
    <row r="3046" spans="5:5">
      <c r="E3046" s="337">
        <f>F3046*C3046</f>
        <v>0</v>
      </c>
    </row>
    <row r="3047" spans="5:5">
      <c r="E3047" s="337">
        <f>F3047*C3047</f>
        <v>0</v>
      </c>
    </row>
    <row r="3048" spans="5:5">
      <c r="E3048" s="337">
        <f>F3048*C3048</f>
        <v>0</v>
      </c>
    </row>
    <row r="3049" spans="5:5">
      <c r="E3049" s="337">
        <f>F3049*C3049</f>
        <v>0</v>
      </c>
    </row>
    <row r="3050" spans="5:5">
      <c r="E3050" s="337">
        <f>F3050*C3050</f>
        <v>0</v>
      </c>
    </row>
    <row r="3051" spans="5:5">
      <c r="E3051" s="337">
        <f>F3051*C3051</f>
        <v>0</v>
      </c>
    </row>
    <row r="3052" spans="5:5">
      <c r="E3052" s="337">
        <f>F3052*C3052</f>
        <v>0</v>
      </c>
    </row>
    <row r="3053" spans="5:5">
      <c r="E3053" s="337">
        <f>F3053*C3053</f>
        <v>0</v>
      </c>
    </row>
    <row r="3054" spans="5:5">
      <c r="E3054" s="337">
        <f>F3054*C3054</f>
        <v>0</v>
      </c>
    </row>
    <row r="3055" spans="5:5">
      <c r="E3055" s="337">
        <f>F3055*C3055</f>
        <v>0</v>
      </c>
    </row>
    <row r="3056" spans="5:5">
      <c r="E3056" s="337">
        <f>F3056*C3056</f>
        <v>0</v>
      </c>
    </row>
    <row r="3057" spans="5:5">
      <c r="E3057" s="337">
        <f>F3057*C3057</f>
        <v>0</v>
      </c>
    </row>
    <row r="3058" spans="5:5">
      <c r="E3058" s="337">
        <f>F3058*C3058</f>
        <v>0</v>
      </c>
    </row>
    <row r="3059" spans="5:5">
      <c r="E3059" s="337">
        <f>F3059*C3059</f>
        <v>0</v>
      </c>
    </row>
    <row r="3060" spans="5:5">
      <c r="E3060" s="337">
        <f>F3060*C3060</f>
        <v>0</v>
      </c>
    </row>
    <row r="3061" spans="5:5">
      <c r="E3061" s="337">
        <f>F3061*C3061</f>
        <v>0</v>
      </c>
    </row>
    <row r="3062" spans="5:5">
      <c r="E3062" s="337">
        <f>F3062*C3062</f>
        <v>0</v>
      </c>
    </row>
    <row r="3063" spans="5:5">
      <c r="E3063" s="337">
        <f>F3063*C3063</f>
        <v>0</v>
      </c>
    </row>
    <row r="3064" spans="5:5">
      <c r="E3064" s="337">
        <f>F3064*C3064</f>
        <v>0</v>
      </c>
    </row>
    <row r="3065" spans="5:5">
      <c r="E3065" s="337">
        <f>F3065*C3065</f>
        <v>0</v>
      </c>
    </row>
    <row r="3066" spans="5:5">
      <c r="E3066" s="337">
        <f>F3066*C3066</f>
        <v>0</v>
      </c>
    </row>
    <row r="3067" spans="5:5">
      <c r="E3067" s="337">
        <f>F3067*C3067</f>
        <v>0</v>
      </c>
    </row>
    <row r="3068" spans="5:5">
      <c r="E3068" s="337">
        <f>F3068*C3068</f>
        <v>0</v>
      </c>
    </row>
    <row r="3069" spans="5:5">
      <c r="E3069" s="337">
        <f>F3069*C3069</f>
        <v>0</v>
      </c>
    </row>
    <row r="3070" spans="5:5">
      <c r="E3070" s="337">
        <f>F3070*C3070</f>
        <v>0</v>
      </c>
    </row>
    <row r="3071" spans="5:5">
      <c r="E3071" s="337">
        <f>F3071*C3071</f>
        <v>0</v>
      </c>
    </row>
    <row r="3072" spans="5:5">
      <c r="E3072" s="337">
        <f>F3072*C3072</f>
        <v>0</v>
      </c>
    </row>
    <row r="3073" spans="5:5">
      <c r="E3073" s="337">
        <f>F3073*C3073</f>
        <v>0</v>
      </c>
    </row>
    <row r="3074" spans="5:5">
      <c r="E3074" s="337">
        <f>F3074*C3074</f>
        <v>0</v>
      </c>
    </row>
    <row r="3075" spans="5:5">
      <c r="E3075" s="337">
        <f>F3075*C3075</f>
        <v>0</v>
      </c>
    </row>
    <row r="3076" spans="5:5">
      <c r="E3076" s="337">
        <f>F3076*C3076</f>
        <v>0</v>
      </c>
    </row>
    <row r="3077" spans="5:5">
      <c r="E3077" s="337">
        <f>F3077*C3077</f>
        <v>0</v>
      </c>
    </row>
    <row r="3078" spans="5:5">
      <c r="E3078" s="337">
        <f>F3078*C3078</f>
        <v>0</v>
      </c>
    </row>
    <row r="3079" spans="5:5">
      <c r="E3079" s="337">
        <f>F3079*C3079</f>
        <v>0</v>
      </c>
    </row>
    <row r="3080" spans="5:5">
      <c r="E3080" s="337">
        <f>F3080*C3080</f>
        <v>0</v>
      </c>
    </row>
    <row r="3081" spans="5:5">
      <c r="E3081" s="337">
        <f>F3081*C3081</f>
        <v>0</v>
      </c>
    </row>
    <row r="3082" spans="5:5">
      <c r="E3082" s="337">
        <f>F3082*C3082</f>
        <v>0</v>
      </c>
    </row>
    <row r="3083" spans="5:5">
      <c r="E3083" s="337">
        <f>F3083*C3083</f>
        <v>0</v>
      </c>
    </row>
    <row r="3084" spans="5:5">
      <c r="E3084" s="337">
        <f>F3084*C3084</f>
        <v>0</v>
      </c>
    </row>
    <row r="3085" spans="5:5">
      <c r="E3085" s="337">
        <f>F3085*C3085</f>
        <v>0</v>
      </c>
    </row>
    <row r="3086" spans="5:5">
      <c r="E3086" s="337">
        <f>F3086*C3086</f>
        <v>0</v>
      </c>
    </row>
    <row r="3087" spans="5:5">
      <c r="E3087" s="337">
        <f>F3087*C3087</f>
        <v>0</v>
      </c>
    </row>
    <row r="3088" spans="5:5">
      <c r="E3088" s="337">
        <f>F3088*C3088</f>
        <v>0</v>
      </c>
    </row>
    <row r="3089" spans="5:5">
      <c r="E3089" s="337">
        <f>F3089*C3089</f>
        <v>0</v>
      </c>
    </row>
    <row r="3090" spans="5:5">
      <c r="E3090" s="337">
        <f>F3090*C3090</f>
        <v>0</v>
      </c>
    </row>
    <row r="3091" spans="5:5">
      <c r="E3091" s="337">
        <f>F3091*C3091</f>
        <v>0</v>
      </c>
    </row>
    <row r="3092" spans="5:5">
      <c r="E3092" s="337">
        <f>F3092*C3092</f>
        <v>0</v>
      </c>
    </row>
    <row r="3093" spans="5:5">
      <c r="E3093" s="337">
        <f>F3093*C3093</f>
        <v>0</v>
      </c>
    </row>
    <row r="3094" spans="5:5">
      <c r="E3094" s="337">
        <f>F3094*C3094</f>
        <v>0</v>
      </c>
    </row>
    <row r="3095" spans="5:5">
      <c r="E3095" s="337">
        <f>F3095*C3095</f>
        <v>0</v>
      </c>
    </row>
    <row r="3096" spans="5:5">
      <c r="E3096" s="337">
        <f>F3096*C3096</f>
        <v>0</v>
      </c>
    </row>
    <row r="3097" spans="5:5">
      <c r="E3097" s="337">
        <f>F3097*C3097</f>
        <v>0</v>
      </c>
    </row>
    <row r="3098" spans="5:5">
      <c r="E3098" s="337">
        <f>F3098*C3098</f>
        <v>0</v>
      </c>
    </row>
    <row r="3099" spans="5:5">
      <c r="E3099" s="337">
        <f>F3099*C3099</f>
        <v>0</v>
      </c>
    </row>
    <row r="3100" spans="5:5">
      <c r="E3100" s="337">
        <f>F3100*C3100</f>
        <v>0</v>
      </c>
    </row>
    <row r="3101" spans="5:5">
      <c r="E3101" s="337">
        <f>F3101*C3101</f>
        <v>0</v>
      </c>
    </row>
    <row r="3102" spans="5:5">
      <c r="E3102" s="337">
        <f>F3102*C3102</f>
        <v>0</v>
      </c>
    </row>
    <row r="3103" spans="5:5">
      <c r="E3103" s="337">
        <f>F3103*C3103</f>
        <v>0</v>
      </c>
    </row>
    <row r="3104" spans="5:5">
      <c r="E3104" s="337">
        <f>F3104*C3104</f>
        <v>0</v>
      </c>
    </row>
    <row r="3105" spans="5:5">
      <c r="E3105" s="337">
        <f>F3105*C3105</f>
        <v>0</v>
      </c>
    </row>
    <row r="3106" spans="5:5">
      <c r="E3106" s="337">
        <f>F3106*C3106</f>
        <v>0</v>
      </c>
    </row>
    <row r="3107" spans="5:5">
      <c r="E3107" s="337">
        <f>F3107*C3107</f>
        <v>0</v>
      </c>
    </row>
    <row r="3108" spans="5:5">
      <c r="E3108" s="337">
        <f>F3108*C3108</f>
        <v>0</v>
      </c>
    </row>
    <row r="3109" spans="5:5">
      <c r="E3109" s="337">
        <f>F3109*C3109</f>
        <v>0</v>
      </c>
    </row>
    <row r="3110" spans="5:5">
      <c r="E3110" s="337">
        <f>F3110*C3110</f>
        <v>0</v>
      </c>
    </row>
    <row r="3111" spans="5:5">
      <c r="E3111" s="337">
        <f>F3111*C3111</f>
        <v>0</v>
      </c>
    </row>
    <row r="3112" spans="5:5">
      <c r="E3112" s="337">
        <f>F3112*C3112</f>
        <v>0</v>
      </c>
    </row>
    <row r="3113" spans="5:5">
      <c r="E3113" s="337">
        <f>F3113*C3113</f>
        <v>0</v>
      </c>
    </row>
    <row r="3114" spans="5:5">
      <c r="E3114" s="337">
        <f>F3114*C3114</f>
        <v>0</v>
      </c>
    </row>
    <row r="3115" spans="5:5">
      <c r="E3115" s="337">
        <f>F3115*C3115</f>
        <v>0</v>
      </c>
    </row>
    <row r="3116" spans="5:5">
      <c r="E3116" s="337">
        <f>F3116*C3116</f>
        <v>0</v>
      </c>
    </row>
    <row r="3117" spans="5:5">
      <c r="E3117" s="337">
        <f>F3117*C3117</f>
        <v>0</v>
      </c>
    </row>
    <row r="3118" spans="5:5">
      <c r="E3118" s="337">
        <f>F3118*C3118</f>
        <v>0</v>
      </c>
    </row>
    <row r="3119" spans="5:5">
      <c r="E3119" s="337">
        <f>F3119*C3119</f>
        <v>0</v>
      </c>
    </row>
    <row r="3120" spans="5:5">
      <c r="E3120" s="337">
        <f>F3120*C3120</f>
        <v>0</v>
      </c>
    </row>
    <row r="3121" spans="5:5">
      <c r="E3121" s="337">
        <f>F3121*C3121</f>
        <v>0</v>
      </c>
    </row>
    <row r="3122" spans="5:5">
      <c r="E3122" s="337">
        <f>F3122*C3122</f>
        <v>0</v>
      </c>
    </row>
    <row r="3123" spans="5:5">
      <c r="E3123" s="337">
        <f>F3123*C3123</f>
        <v>0</v>
      </c>
    </row>
    <row r="3124" spans="5:5">
      <c r="E3124" s="337">
        <f>F3124*C3124</f>
        <v>0</v>
      </c>
    </row>
    <row r="3125" spans="5:5">
      <c r="E3125" s="337">
        <f>F3125*C3125</f>
        <v>0</v>
      </c>
    </row>
    <row r="3126" spans="5:5">
      <c r="E3126" s="337">
        <f>F3126*C3126</f>
        <v>0</v>
      </c>
    </row>
    <row r="3127" spans="5:5">
      <c r="E3127" s="337">
        <f>F3127*C3127</f>
        <v>0</v>
      </c>
    </row>
    <row r="3128" spans="5:5">
      <c r="E3128" s="337">
        <f>F3128*C3128</f>
        <v>0</v>
      </c>
    </row>
    <row r="3129" spans="5:5">
      <c r="E3129" s="337">
        <f>F3129*C3129</f>
        <v>0</v>
      </c>
    </row>
    <row r="3130" spans="5:5">
      <c r="E3130" s="337">
        <f>F3130*C3130</f>
        <v>0</v>
      </c>
    </row>
    <row r="3131" spans="5:5">
      <c r="E3131" s="337">
        <f>F3131*C3131</f>
        <v>0</v>
      </c>
    </row>
    <row r="3132" spans="5:5">
      <c r="E3132" s="337">
        <f>F3132*C3132</f>
        <v>0</v>
      </c>
    </row>
    <row r="3133" spans="5:5">
      <c r="E3133" s="337">
        <f>F3133*C3133</f>
        <v>0</v>
      </c>
    </row>
    <row r="3134" spans="5:5">
      <c r="E3134" s="337">
        <f>F3134*C3134</f>
        <v>0</v>
      </c>
    </row>
    <row r="3135" spans="5:5">
      <c r="E3135" s="337">
        <f>F3135*C3135</f>
        <v>0</v>
      </c>
    </row>
    <row r="3136" spans="5:5">
      <c r="E3136" s="337">
        <f>F3136*C3136</f>
        <v>0</v>
      </c>
    </row>
    <row r="3137" spans="5:5">
      <c r="E3137" s="337">
        <f>F3137*C3137</f>
        <v>0</v>
      </c>
    </row>
    <row r="3138" spans="5:5">
      <c r="E3138" s="337">
        <f>F3138*C3138</f>
        <v>0</v>
      </c>
    </row>
    <row r="3139" spans="5:5">
      <c r="E3139" s="337">
        <f>F3139*C3139</f>
        <v>0</v>
      </c>
    </row>
    <row r="3140" spans="5:5">
      <c r="E3140" s="337">
        <f>F3140*C3140</f>
        <v>0</v>
      </c>
    </row>
    <row r="3141" spans="5:5">
      <c r="E3141" s="337">
        <f>F3141*C3141</f>
        <v>0</v>
      </c>
    </row>
    <row r="3142" spans="5:5">
      <c r="E3142" s="337">
        <f>F3142*C3142</f>
        <v>0</v>
      </c>
    </row>
    <row r="3143" spans="5:5">
      <c r="E3143" s="337">
        <f>F3143*C3143</f>
        <v>0</v>
      </c>
    </row>
    <row r="3144" spans="5:5">
      <c r="E3144" s="337">
        <f>F3144*C3144</f>
        <v>0</v>
      </c>
    </row>
    <row r="3145" spans="5:5">
      <c r="E3145" s="337">
        <f>F3145*C3145</f>
        <v>0</v>
      </c>
    </row>
    <row r="3146" spans="5:5">
      <c r="E3146" s="337">
        <f>F3146*C3146</f>
        <v>0</v>
      </c>
    </row>
    <row r="3147" spans="5:5">
      <c r="E3147" s="337">
        <f>F3147*C3147</f>
        <v>0</v>
      </c>
    </row>
    <row r="3148" spans="5:5">
      <c r="E3148" s="337">
        <f>F3148*C3148</f>
        <v>0</v>
      </c>
    </row>
    <row r="3149" spans="5:5">
      <c r="E3149" s="337">
        <f>F3149*C3149</f>
        <v>0</v>
      </c>
    </row>
    <row r="3150" spans="5:5">
      <c r="E3150" s="337">
        <f>F3150*C3150</f>
        <v>0</v>
      </c>
    </row>
    <row r="3151" spans="5:5">
      <c r="E3151" s="337">
        <f>F3151*C3151</f>
        <v>0</v>
      </c>
    </row>
    <row r="3152" spans="5:5">
      <c r="E3152" s="337">
        <f>F3152*C3152</f>
        <v>0</v>
      </c>
    </row>
    <row r="3153" spans="5:5">
      <c r="E3153" s="337">
        <f>F3153*C3153</f>
        <v>0</v>
      </c>
    </row>
    <row r="3154" spans="5:5">
      <c r="E3154" s="337">
        <f>F3154*C3154</f>
        <v>0</v>
      </c>
    </row>
    <row r="3155" spans="5:5">
      <c r="E3155" s="337">
        <f>F3155*C3155</f>
        <v>0</v>
      </c>
    </row>
    <row r="3156" spans="5:5">
      <c r="E3156" s="337">
        <f>F3156*C3156</f>
        <v>0</v>
      </c>
    </row>
    <row r="3157" spans="5:5">
      <c r="E3157" s="337">
        <f>F3157*C3157</f>
        <v>0</v>
      </c>
    </row>
    <row r="3158" spans="5:5">
      <c r="E3158" s="337">
        <f>F3158*C3158</f>
        <v>0</v>
      </c>
    </row>
    <row r="3159" spans="5:5">
      <c r="E3159" s="337">
        <f>F3159*C3159</f>
        <v>0</v>
      </c>
    </row>
    <row r="3160" spans="5:5">
      <c r="E3160" s="337">
        <f>F3160*C3160</f>
        <v>0</v>
      </c>
    </row>
    <row r="3161" spans="5:5">
      <c r="E3161" s="337">
        <f>F3161*C3161</f>
        <v>0</v>
      </c>
    </row>
    <row r="3162" spans="5:5">
      <c r="E3162" s="337">
        <f>F3162*C3162</f>
        <v>0</v>
      </c>
    </row>
    <row r="3163" spans="5:5">
      <c r="E3163" s="337">
        <f>F3163*C3163</f>
        <v>0</v>
      </c>
    </row>
    <row r="3164" spans="5:5">
      <c r="E3164" s="337">
        <f>F3164*C3164</f>
        <v>0</v>
      </c>
    </row>
    <row r="3165" spans="5:5">
      <c r="E3165" s="337">
        <f>F3165*C3165</f>
        <v>0</v>
      </c>
    </row>
    <row r="3166" spans="5:5">
      <c r="E3166" s="337">
        <f>F3166*C3166</f>
        <v>0</v>
      </c>
    </row>
    <row r="3167" spans="5:5">
      <c r="E3167" s="337">
        <f>F3167*C3167</f>
        <v>0</v>
      </c>
    </row>
    <row r="3168" spans="5:5">
      <c r="E3168" s="337">
        <f>F3168*C3168</f>
        <v>0</v>
      </c>
    </row>
    <row r="3169" spans="5:5">
      <c r="E3169" s="337">
        <f>F3169*C3169</f>
        <v>0</v>
      </c>
    </row>
    <row r="3170" spans="5:5">
      <c r="E3170" s="337">
        <f>F3170*C3170</f>
        <v>0</v>
      </c>
    </row>
    <row r="3171" spans="5:5">
      <c r="E3171" s="337">
        <f>F3171*C3171</f>
        <v>0</v>
      </c>
    </row>
    <row r="3172" spans="5:5">
      <c r="E3172" s="337">
        <f>F3172*C3172</f>
        <v>0</v>
      </c>
    </row>
    <row r="3173" spans="5:5">
      <c r="E3173" s="337">
        <f>F3173*C3173</f>
        <v>0</v>
      </c>
    </row>
    <row r="3174" spans="5:5">
      <c r="E3174" s="337">
        <f>F3174*C3174</f>
        <v>0</v>
      </c>
    </row>
    <row r="3175" spans="5:5">
      <c r="E3175" s="337">
        <f>F3175*C3175</f>
        <v>0</v>
      </c>
    </row>
    <row r="3176" spans="5:5">
      <c r="E3176" s="337">
        <f>F3176*C3176</f>
        <v>0</v>
      </c>
    </row>
    <row r="3177" spans="5:5">
      <c r="E3177" s="337">
        <f>F3177*C3177</f>
        <v>0</v>
      </c>
    </row>
    <row r="3178" spans="5:5">
      <c r="E3178" s="337">
        <f>F3178*C3178</f>
        <v>0</v>
      </c>
    </row>
    <row r="3179" spans="5:5">
      <c r="E3179" s="337">
        <f>F3179*C3179</f>
        <v>0</v>
      </c>
    </row>
    <row r="3180" spans="5:5">
      <c r="E3180" s="337">
        <f>F3180*C3180</f>
        <v>0</v>
      </c>
    </row>
    <row r="3181" spans="5:5">
      <c r="E3181" s="337">
        <f>F3181*C3181</f>
        <v>0</v>
      </c>
    </row>
    <row r="3182" spans="5:5">
      <c r="E3182" s="337">
        <f>F3182*C3182</f>
        <v>0</v>
      </c>
    </row>
    <row r="3183" spans="5:5">
      <c r="E3183" s="337">
        <f>F3183*C3183</f>
        <v>0</v>
      </c>
    </row>
    <row r="3184" spans="5:5">
      <c r="E3184" s="337">
        <f>F3184*C3184</f>
        <v>0</v>
      </c>
    </row>
    <row r="3185" spans="5:5">
      <c r="E3185" s="337">
        <f>F3185*C3185</f>
        <v>0</v>
      </c>
    </row>
    <row r="3186" spans="5:5">
      <c r="E3186" s="337">
        <f>F3186*C3186</f>
        <v>0</v>
      </c>
    </row>
    <row r="3187" spans="5:5">
      <c r="E3187" s="337">
        <f>F3187*C3187</f>
        <v>0</v>
      </c>
    </row>
    <row r="3188" spans="5:5">
      <c r="E3188" s="337">
        <f>F3188*C3188</f>
        <v>0</v>
      </c>
    </row>
    <row r="3189" spans="5:5">
      <c r="E3189" s="337">
        <f>F3189*C3189</f>
        <v>0</v>
      </c>
    </row>
    <row r="3190" spans="5:5">
      <c r="E3190" s="337">
        <f>F3190*C3190</f>
        <v>0</v>
      </c>
    </row>
    <row r="3191" spans="5:5">
      <c r="E3191" s="337">
        <f>F3191*C3191</f>
        <v>0</v>
      </c>
    </row>
    <row r="3192" spans="5:5">
      <c r="E3192" s="337">
        <f>F3192*C3192</f>
        <v>0</v>
      </c>
    </row>
    <row r="3193" spans="5:5">
      <c r="E3193" s="337">
        <f>F3193*C3193</f>
        <v>0</v>
      </c>
    </row>
    <row r="3194" spans="5:5">
      <c r="E3194" s="337">
        <f>F3194*C3194</f>
        <v>0</v>
      </c>
    </row>
    <row r="3195" spans="5:5">
      <c r="E3195" s="337">
        <f>F3195*C3195</f>
        <v>0</v>
      </c>
    </row>
    <row r="3196" spans="5:5">
      <c r="E3196" s="337">
        <f>F3196*C3196</f>
        <v>0</v>
      </c>
    </row>
    <row r="3197" spans="5:5">
      <c r="E3197" s="337">
        <f>F3197*C3197</f>
        <v>0</v>
      </c>
    </row>
    <row r="3198" spans="5:5">
      <c r="E3198" s="337">
        <f>F3198*C3198</f>
        <v>0</v>
      </c>
    </row>
    <row r="3199" spans="5:5">
      <c r="E3199" s="337">
        <f>F3199*C3199</f>
        <v>0</v>
      </c>
    </row>
    <row r="3200" spans="5:5">
      <c r="E3200" s="337">
        <f>F3200*C3200</f>
        <v>0</v>
      </c>
    </row>
    <row r="3201" spans="5:5">
      <c r="E3201" s="337">
        <f>F3201*C3201</f>
        <v>0</v>
      </c>
    </row>
    <row r="3202" spans="5:5">
      <c r="E3202" s="337">
        <f>F3202*C3202</f>
        <v>0</v>
      </c>
    </row>
    <row r="3203" spans="5:5">
      <c r="E3203" s="337">
        <f>F3203*C3203</f>
        <v>0</v>
      </c>
    </row>
    <row r="3204" spans="5:5">
      <c r="E3204" s="337">
        <f>F3204*C3204</f>
        <v>0</v>
      </c>
    </row>
    <row r="3205" spans="5:5">
      <c r="E3205" s="337">
        <f>F3205*C3205</f>
        <v>0</v>
      </c>
    </row>
    <row r="3206" spans="5:5">
      <c r="E3206" s="337">
        <f>F3206*C3206</f>
        <v>0</v>
      </c>
    </row>
    <row r="3207" spans="5:5">
      <c r="E3207" s="337">
        <f>F3207*C3207</f>
        <v>0</v>
      </c>
    </row>
    <row r="3208" spans="5:5">
      <c r="E3208" s="337">
        <f>F3208*C3208</f>
        <v>0</v>
      </c>
    </row>
    <row r="3209" spans="5:5">
      <c r="E3209" s="337">
        <f>F3209*C3209</f>
        <v>0</v>
      </c>
    </row>
    <row r="3210" spans="5:5">
      <c r="E3210" s="337">
        <f>F3210*C3210</f>
        <v>0</v>
      </c>
    </row>
    <row r="3211" spans="5:5">
      <c r="E3211" s="337">
        <f>F3211*C3211</f>
        <v>0</v>
      </c>
    </row>
    <row r="3212" spans="5:5">
      <c r="E3212" s="337">
        <f>F3212*C3212</f>
        <v>0</v>
      </c>
    </row>
    <row r="3213" spans="5:5">
      <c r="E3213" s="337">
        <f>F3213*C3213</f>
        <v>0</v>
      </c>
    </row>
    <row r="3214" spans="5:5">
      <c r="E3214" s="337">
        <f>F3214*C3214</f>
        <v>0</v>
      </c>
    </row>
    <row r="3215" spans="5:5">
      <c r="E3215" s="337">
        <f>F3215*C3215</f>
        <v>0</v>
      </c>
    </row>
    <row r="3216" spans="5:5">
      <c r="E3216" s="337">
        <f>F3216*C3216</f>
        <v>0</v>
      </c>
    </row>
    <row r="3217" spans="5:5">
      <c r="E3217" s="337">
        <f>F3217*C3217</f>
        <v>0</v>
      </c>
    </row>
    <row r="3218" spans="5:5">
      <c r="E3218" s="337">
        <f>F3218*C3218</f>
        <v>0</v>
      </c>
    </row>
    <row r="3219" spans="5:5">
      <c r="E3219" s="337">
        <f>F3219*C3219</f>
        <v>0</v>
      </c>
    </row>
    <row r="3220" spans="5:5">
      <c r="E3220" s="337">
        <f>F3220*C3220</f>
        <v>0</v>
      </c>
    </row>
    <row r="3221" spans="5:5">
      <c r="E3221" s="337">
        <f>F3221*C3221</f>
        <v>0</v>
      </c>
    </row>
    <row r="3222" spans="5:5">
      <c r="E3222" s="337">
        <f>F3222*C3222</f>
        <v>0</v>
      </c>
    </row>
    <row r="3223" spans="5:5">
      <c r="E3223" s="337">
        <f>F3223*C3223</f>
        <v>0</v>
      </c>
    </row>
    <row r="3224" spans="5:5">
      <c r="E3224" s="337">
        <f>F3224*C3224</f>
        <v>0</v>
      </c>
    </row>
    <row r="3225" spans="5:5">
      <c r="E3225" s="337">
        <f>F3225*C3225</f>
        <v>0</v>
      </c>
    </row>
    <row r="3226" spans="5:5">
      <c r="E3226" s="337">
        <f>F3226*C3226</f>
        <v>0</v>
      </c>
    </row>
    <row r="3227" spans="5:5">
      <c r="E3227" s="337">
        <f>F3227*C3227</f>
        <v>0</v>
      </c>
    </row>
    <row r="3228" spans="5:5">
      <c r="E3228" s="337">
        <f>F3228*C3228</f>
        <v>0</v>
      </c>
    </row>
    <row r="3229" spans="5:5">
      <c r="E3229" s="337">
        <f>F3229*C3229</f>
        <v>0</v>
      </c>
    </row>
    <row r="3230" spans="5:5">
      <c r="E3230" s="337">
        <f>F3230*C3230</f>
        <v>0</v>
      </c>
    </row>
    <row r="3231" spans="5:5">
      <c r="E3231" s="337">
        <f>F3231*C3231</f>
        <v>0</v>
      </c>
    </row>
    <row r="3232" spans="5:5">
      <c r="E3232" s="337">
        <f>F3232*C3232</f>
        <v>0</v>
      </c>
    </row>
    <row r="3233" spans="5:5">
      <c r="E3233" s="337">
        <f>F3233*C3233</f>
        <v>0</v>
      </c>
    </row>
    <row r="3234" spans="5:5">
      <c r="E3234" s="337">
        <f>F3234*C3234</f>
        <v>0</v>
      </c>
    </row>
    <row r="3235" spans="5:5">
      <c r="E3235" s="337">
        <f>F3235*C3235</f>
        <v>0</v>
      </c>
    </row>
    <row r="3236" spans="5:5">
      <c r="E3236" s="337">
        <f>F3236*C3236</f>
        <v>0</v>
      </c>
    </row>
    <row r="3237" spans="5:5">
      <c r="E3237" s="337">
        <f>F3237*C3237</f>
        <v>0</v>
      </c>
    </row>
    <row r="3238" spans="5:5">
      <c r="E3238" s="337">
        <f>F3238*C3238</f>
        <v>0</v>
      </c>
    </row>
    <row r="3239" spans="5:5">
      <c r="E3239" s="337">
        <f>F3239*C3239</f>
        <v>0</v>
      </c>
    </row>
    <row r="3240" spans="5:5">
      <c r="E3240" s="337">
        <f>F3240*C3240</f>
        <v>0</v>
      </c>
    </row>
    <row r="3241" spans="5:5">
      <c r="E3241" s="337">
        <f>F3241*C3241</f>
        <v>0</v>
      </c>
    </row>
    <row r="3242" spans="5:5">
      <c r="E3242" s="337">
        <f>F3242*C3242</f>
        <v>0</v>
      </c>
    </row>
    <row r="3243" spans="5:5">
      <c r="E3243" s="337">
        <f>F3243*C3243</f>
        <v>0</v>
      </c>
    </row>
    <row r="3244" spans="5:5">
      <c r="E3244" s="337">
        <f>F3244*C3244</f>
        <v>0</v>
      </c>
    </row>
    <row r="3245" spans="5:5">
      <c r="E3245" s="337">
        <f>F3245*C3245</f>
        <v>0</v>
      </c>
    </row>
    <row r="3246" spans="5:5">
      <c r="E3246" s="337">
        <f>F3246*C3246</f>
        <v>0</v>
      </c>
    </row>
    <row r="3247" spans="5:5">
      <c r="E3247" s="337">
        <f>F3247*C3247</f>
        <v>0</v>
      </c>
    </row>
    <row r="3248" spans="5:5">
      <c r="E3248" s="337">
        <f>F3248*C3248</f>
        <v>0</v>
      </c>
    </row>
    <row r="3249" spans="5:5">
      <c r="E3249" s="337">
        <f>F3249*C3249</f>
        <v>0</v>
      </c>
    </row>
    <row r="3250" spans="5:5">
      <c r="E3250" s="337">
        <f>F3250*C3250</f>
        <v>0</v>
      </c>
    </row>
    <row r="3251" spans="5:5">
      <c r="E3251" s="337">
        <f>F3251*C3251</f>
        <v>0</v>
      </c>
    </row>
    <row r="3252" spans="5:5">
      <c r="E3252" s="337">
        <f>F3252*C3252</f>
        <v>0</v>
      </c>
    </row>
    <row r="3253" spans="5:5">
      <c r="E3253" s="337">
        <f>F3253*C3253</f>
        <v>0</v>
      </c>
    </row>
    <row r="3254" spans="5:5">
      <c r="E3254" s="337">
        <f>F3254*C3254</f>
        <v>0</v>
      </c>
    </row>
    <row r="3255" spans="5:5">
      <c r="E3255" s="337">
        <f>F3255*C3255</f>
        <v>0</v>
      </c>
    </row>
    <row r="3256" spans="5:5">
      <c r="E3256" s="337">
        <f>F3256*C3256</f>
        <v>0</v>
      </c>
    </row>
    <row r="3257" spans="5:5">
      <c r="E3257" s="337">
        <f>F3257*C3257</f>
        <v>0</v>
      </c>
    </row>
    <row r="3258" spans="5:5">
      <c r="E3258" s="337">
        <f>F3258*C3258</f>
        <v>0</v>
      </c>
    </row>
    <row r="3259" spans="5:5">
      <c r="E3259" s="337">
        <f>F3259*C3259</f>
        <v>0</v>
      </c>
    </row>
    <row r="3260" spans="5:5">
      <c r="E3260" s="337">
        <f>F3260*C3260</f>
        <v>0</v>
      </c>
    </row>
    <row r="3261" spans="5:5">
      <c r="E3261" s="337">
        <f>F3261*C3261</f>
        <v>0</v>
      </c>
    </row>
    <row r="3262" spans="5:5">
      <c r="E3262" s="337">
        <f>F3262*C3262</f>
        <v>0</v>
      </c>
    </row>
    <row r="3263" spans="5:5">
      <c r="E3263" s="337">
        <f>F3263*C3263</f>
        <v>0</v>
      </c>
    </row>
    <row r="3264" spans="5:5">
      <c r="E3264" s="337">
        <f>F3264*C3264</f>
        <v>0</v>
      </c>
    </row>
    <row r="3265" spans="5:5">
      <c r="E3265" s="337">
        <f>F3265*C3265</f>
        <v>0</v>
      </c>
    </row>
    <row r="3266" spans="5:5">
      <c r="E3266" s="337">
        <f>F3266*C3266</f>
        <v>0</v>
      </c>
    </row>
    <row r="3267" spans="5:5">
      <c r="E3267" s="337">
        <f>F3267*C3267</f>
        <v>0</v>
      </c>
    </row>
    <row r="3268" spans="5:5">
      <c r="E3268" s="337">
        <f>F3268*C3268</f>
        <v>0</v>
      </c>
    </row>
    <row r="3269" spans="5:5">
      <c r="E3269" s="337">
        <f>F3269*C3269</f>
        <v>0</v>
      </c>
    </row>
    <row r="3270" spans="5:5">
      <c r="E3270" s="337">
        <f>F3270*C3270</f>
        <v>0</v>
      </c>
    </row>
    <row r="3271" spans="5:5">
      <c r="E3271" s="337">
        <f>F3271*C3271</f>
        <v>0</v>
      </c>
    </row>
    <row r="3272" spans="5:5">
      <c r="E3272" s="337">
        <f>F3272*C3272</f>
        <v>0</v>
      </c>
    </row>
    <row r="3273" spans="5:5">
      <c r="E3273" s="337">
        <f>F3273*C3273</f>
        <v>0</v>
      </c>
    </row>
    <row r="3274" spans="5:5">
      <c r="E3274" s="337">
        <f>F3274*C3274</f>
        <v>0</v>
      </c>
    </row>
    <row r="3275" spans="5:5">
      <c r="E3275" s="337">
        <f>F3275*C3275</f>
        <v>0</v>
      </c>
    </row>
    <row r="3276" spans="5:5">
      <c r="E3276" s="337">
        <f>F3276*C3276</f>
        <v>0</v>
      </c>
    </row>
    <row r="3277" spans="5:5">
      <c r="E3277" s="337">
        <f>F3277*C3277</f>
        <v>0</v>
      </c>
    </row>
    <row r="3278" spans="5:5">
      <c r="E3278" s="337">
        <f>F3278*C3278</f>
        <v>0</v>
      </c>
    </row>
    <row r="3279" spans="5:5">
      <c r="E3279" s="337">
        <f>F3279*C3279</f>
        <v>0</v>
      </c>
    </row>
    <row r="3280" spans="5:5">
      <c r="E3280" s="337">
        <f>F3280*C3280</f>
        <v>0</v>
      </c>
    </row>
    <row r="3281" spans="5:5">
      <c r="E3281" s="337">
        <f>F3281*C3281</f>
        <v>0</v>
      </c>
    </row>
    <row r="3282" spans="5:5">
      <c r="E3282" s="337">
        <f>F3282*C3282</f>
        <v>0</v>
      </c>
    </row>
    <row r="3283" spans="5:5">
      <c r="E3283" s="337">
        <f>F3283*C3283</f>
        <v>0</v>
      </c>
    </row>
    <row r="3284" spans="5:5">
      <c r="E3284" s="337">
        <f>F3284*C3284</f>
        <v>0</v>
      </c>
    </row>
    <row r="3285" spans="5:5">
      <c r="E3285" s="337">
        <f>F3285*C3285</f>
        <v>0</v>
      </c>
    </row>
    <row r="3286" spans="5:5">
      <c r="E3286" s="337">
        <f>F3286*C3286</f>
        <v>0</v>
      </c>
    </row>
    <row r="3287" spans="5:5">
      <c r="E3287" s="337">
        <f>F3287*C3287</f>
        <v>0</v>
      </c>
    </row>
    <row r="3288" spans="5:5">
      <c r="E3288" s="337">
        <f>F3288*C3288</f>
        <v>0</v>
      </c>
    </row>
    <row r="3289" spans="5:5">
      <c r="E3289" s="337">
        <f>F3289*C3289</f>
        <v>0</v>
      </c>
    </row>
    <row r="3290" spans="5:5">
      <c r="E3290" s="337">
        <f>F3290*C3290</f>
        <v>0</v>
      </c>
    </row>
    <row r="3291" spans="5:5">
      <c r="E3291" s="337">
        <f>F3291*C3291</f>
        <v>0</v>
      </c>
    </row>
    <row r="3292" spans="5:5">
      <c r="E3292" s="337">
        <f>F3292*C3292</f>
        <v>0</v>
      </c>
    </row>
    <row r="3293" spans="5:5">
      <c r="E3293" s="337">
        <f>F3293*C3293</f>
        <v>0</v>
      </c>
    </row>
    <row r="3294" spans="5:5">
      <c r="E3294" s="337">
        <f>F3294*C3294</f>
        <v>0</v>
      </c>
    </row>
    <row r="3295" spans="5:5">
      <c r="E3295" s="337">
        <f>F3295*C3295</f>
        <v>0</v>
      </c>
    </row>
    <row r="3296" spans="5:5">
      <c r="E3296" s="337">
        <f>F3296*C3296</f>
        <v>0</v>
      </c>
    </row>
    <row r="3297" spans="5:5">
      <c r="E3297" s="337">
        <f>F3297*C3297</f>
        <v>0</v>
      </c>
    </row>
    <row r="3298" spans="5:5">
      <c r="E3298" s="337">
        <f>F3298*C3298</f>
        <v>0</v>
      </c>
    </row>
    <row r="3299" spans="5:5">
      <c r="E3299" s="337">
        <f>F3299*C3299</f>
        <v>0</v>
      </c>
    </row>
    <row r="3300" spans="5:5">
      <c r="E3300" s="337">
        <f>F3300*C3300</f>
        <v>0</v>
      </c>
    </row>
    <row r="3301" spans="5:5">
      <c r="E3301" s="337">
        <f>F3301*C3301</f>
        <v>0</v>
      </c>
    </row>
    <row r="3302" spans="5:5">
      <c r="E3302" s="337">
        <f>F3302*C3302</f>
        <v>0</v>
      </c>
    </row>
    <row r="3303" spans="5:5">
      <c r="E3303" s="337">
        <f>F3303*C3303</f>
        <v>0</v>
      </c>
    </row>
    <row r="3304" spans="5:5">
      <c r="E3304" s="337">
        <f>F3304*C3304</f>
        <v>0</v>
      </c>
    </row>
    <row r="3305" spans="5:5">
      <c r="E3305" s="337">
        <f>F3305*C3305</f>
        <v>0</v>
      </c>
    </row>
    <row r="3306" spans="5:5">
      <c r="E3306" s="337">
        <f>F3306*C3306</f>
        <v>0</v>
      </c>
    </row>
    <row r="3307" spans="5:5">
      <c r="E3307" s="337">
        <f>F3307*C3307</f>
        <v>0</v>
      </c>
    </row>
    <row r="3308" spans="5:5">
      <c r="E3308" s="337">
        <f>F3308*C3308</f>
        <v>0</v>
      </c>
    </row>
    <row r="3309" spans="5:5">
      <c r="E3309" s="337">
        <f>F3309*C3309</f>
        <v>0</v>
      </c>
    </row>
    <row r="3310" spans="5:5">
      <c r="E3310" s="337">
        <f>F3310*C3310</f>
        <v>0</v>
      </c>
    </row>
    <row r="3311" spans="5:5">
      <c r="E3311" s="337">
        <f>F3311*C3311</f>
        <v>0</v>
      </c>
    </row>
    <row r="3312" spans="5:5">
      <c r="E3312" s="337">
        <f>F3312*C3312</f>
        <v>0</v>
      </c>
    </row>
    <row r="3313" spans="5:5">
      <c r="E3313" s="337">
        <f>F3313*C3313</f>
        <v>0</v>
      </c>
    </row>
    <row r="3314" spans="5:5">
      <c r="E3314" s="337">
        <f>F3314*C3314</f>
        <v>0</v>
      </c>
    </row>
    <row r="3315" spans="5:5">
      <c r="E3315" s="337">
        <f>F3315*C3315</f>
        <v>0</v>
      </c>
    </row>
    <row r="3316" spans="5:5">
      <c r="E3316" s="337">
        <f>F3316*C3316</f>
        <v>0</v>
      </c>
    </row>
    <row r="3317" spans="5:5">
      <c r="E3317" s="337">
        <f>F3317*C3317</f>
        <v>0</v>
      </c>
    </row>
    <row r="3318" spans="5:5">
      <c r="E3318" s="337">
        <f>F3318*C3318</f>
        <v>0</v>
      </c>
    </row>
    <row r="3319" spans="5:5">
      <c r="E3319" s="337">
        <f>F3319*C3319</f>
        <v>0</v>
      </c>
    </row>
    <row r="3320" spans="5:5">
      <c r="E3320" s="337">
        <f>F3320*C3320</f>
        <v>0</v>
      </c>
    </row>
    <row r="3321" spans="5:5">
      <c r="E3321" s="337">
        <f>F3321*C3321</f>
        <v>0</v>
      </c>
    </row>
    <row r="3322" spans="5:5">
      <c r="E3322" s="337">
        <f>F3322*C3322</f>
        <v>0</v>
      </c>
    </row>
    <row r="3323" spans="5:5">
      <c r="E3323" s="337">
        <f>F3323*C3323</f>
        <v>0</v>
      </c>
    </row>
    <row r="3324" spans="5:5">
      <c r="E3324" s="337">
        <f>F3324*C3324</f>
        <v>0</v>
      </c>
    </row>
    <row r="3325" spans="5:5">
      <c r="E3325" s="337">
        <f>F3325*C3325</f>
        <v>0</v>
      </c>
    </row>
    <row r="3326" spans="5:5">
      <c r="E3326" s="337">
        <f>F3326*C3326</f>
        <v>0</v>
      </c>
    </row>
    <row r="3327" spans="5:5">
      <c r="E3327" s="337">
        <f>F3327*C3327</f>
        <v>0</v>
      </c>
    </row>
    <row r="3328" spans="5:5">
      <c r="E3328" s="337">
        <f>F3328*C3328</f>
        <v>0</v>
      </c>
    </row>
    <row r="3329" spans="5:5">
      <c r="E3329" s="337">
        <f>F3329*C3329</f>
        <v>0</v>
      </c>
    </row>
    <row r="3330" spans="5:5">
      <c r="E3330" s="337">
        <f>F3330*C3330</f>
        <v>0</v>
      </c>
    </row>
    <row r="3331" spans="5:5">
      <c r="E3331" s="337">
        <f>F3331*C3331</f>
        <v>0</v>
      </c>
    </row>
    <row r="3332" spans="5:5">
      <c r="E3332" s="337">
        <f>F3332*C3332</f>
        <v>0</v>
      </c>
    </row>
    <row r="3333" spans="5:5">
      <c r="E3333" s="337">
        <f>F3333*C3333</f>
        <v>0</v>
      </c>
    </row>
    <row r="3334" spans="5:5">
      <c r="E3334" s="337">
        <f>F3334*C3334</f>
        <v>0</v>
      </c>
    </row>
    <row r="3335" spans="5:5">
      <c r="E3335" s="337">
        <f>F3335*C3335</f>
        <v>0</v>
      </c>
    </row>
    <row r="3336" spans="5:5">
      <c r="E3336" s="337">
        <f>F3336*C3336</f>
        <v>0</v>
      </c>
    </row>
    <row r="3337" spans="5:5">
      <c r="E3337" s="337">
        <f>F3337*C3337</f>
        <v>0</v>
      </c>
    </row>
    <row r="3338" spans="5:5">
      <c r="E3338" s="337">
        <f>F3338*C3338</f>
        <v>0</v>
      </c>
    </row>
    <row r="3339" spans="5:5">
      <c r="E3339" s="337">
        <f>F3339*C3339</f>
        <v>0</v>
      </c>
    </row>
    <row r="3340" spans="5:5">
      <c r="E3340" s="337">
        <f>F3340*C3340</f>
        <v>0</v>
      </c>
    </row>
    <row r="3341" spans="5:5">
      <c r="E3341" s="337">
        <f>F3341*C3341</f>
        <v>0</v>
      </c>
    </row>
    <row r="3342" spans="5:5">
      <c r="E3342" s="337">
        <f>F3342*C3342</f>
        <v>0</v>
      </c>
    </row>
    <row r="3343" spans="5:5">
      <c r="E3343" s="337">
        <f>F3343*C3343</f>
        <v>0</v>
      </c>
    </row>
    <row r="3344" spans="5:5">
      <c r="E3344" s="337">
        <f>F3344*C3344</f>
        <v>0</v>
      </c>
    </row>
    <row r="3345" spans="5:5">
      <c r="E3345" s="337">
        <f>F3345*C3345</f>
        <v>0</v>
      </c>
    </row>
    <row r="3346" spans="5:5">
      <c r="E3346" s="337">
        <f>F3346*C3346</f>
        <v>0</v>
      </c>
    </row>
    <row r="3347" spans="5:5">
      <c r="E3347" s="337">
        <f>F3347*C3347</f>
        <v>0</v>
      </c>
    </row>
    <row r="3348" spans="5:5">
      <c r="E3348" s="337">
        <f>F3348*C3348</f>
        <v>0</v>
      </c>
    </row>
    <row r="3349" spans="5:5">
      <c r="E3349" s="337">
        <f>F3349*C3349</f>
        <v>0</v>
      </c>
    </row>
    <row r="3350" spans="5:5">
      <c r="E3350" s="337">
        <f>F3350*C3350</f>
        <v>0</v>
      </c>
    </row>
    <row r="3351" spans="5:5">
      <c r="E3351" s="337">
        <f>F3351*C3351</f>
        <v>0</v>
      </c>
    </row>
    <row r="3352" spans="5:5">
      <c r="E3352" s="337">
        <f>F3352*C3352</f>
        <v>0</v>
      </c>
    </row>
    <row r="3353" spans="5:5">
      <c r="E3353" s="337">
        <f>F3353*C3353</f>
        <v>0</v>
      </c>
    </row>
    <row r="3354" spans="5:5">
      <c r="E3354" s="337">
        <f>F3354*C3354</f>
        <v>0</v>
      </c>
    </row>
    <row r="3355" spans="5:5">
      <c r="E3355" s="337">
        <f>F3355*C3355</f>
        <v>0</v>
      </c>
    </row>
    <row r="3356" spans="5:5">
      <c r="E3356" s="337">
        <f>F3356*C3356</f>
        <v>0</v>
      </c>
    </row>
    <row r="3357" spans="5:5">
      <c r="E3357" s="337">
        <f>F3357*C3357</f>
        <v>0</v>
      </c>
    </row>
    <row r="3358" spans="5:5">
      <c r="E3358" s="337">
        <f>F3358*C3358</f>
        <v>0</v>
      </c>
    </row>
    <row r="3359" spans="5:5">
      <c r="E3359" s="337">
        <f>F3359*C3359</f>
        <v>0</v>
      </c>
    </row>
    <row r="3360" spans="5:5">
      <c r="E3360" s="337">
        <f>F3360*C3360</f>
        <v>0</v>
      </c>
    </row>
    <row r="3361" spans="5:5">
      <c r="E3361" s="337">
        <f>F3361*C3361</f>
        <v>0</v>
      </c>
    </row>
    <row r="3362" spans="5:5">
      <c r="E3362" s="337">
        <f>F3362*C3362</f>
        <v>0</v>
      </c>
    </row>
    <row r="3363" spans="5:5">
      <c r="E3363" s="337">
        <f>F3363*C3363</f>
        <v>0</v>
      </c>
    </row>
    <row r="3364" spans="5:5">
      <c r="E3364" s="337">
        <f>F3364*C3364</f>
        <v>0</v>
      </c>
    </row>
    <row r="3365" spans="5:5">
      <c r="E3365" s="337">
        <f>F3365*C3365</f>
        <v>0</v>
      </c>
    </row>
    <row r="3366" spans="5:5">
      <c r="E3366" s="337">
        <f>F3366*C3366</f>
        <v>0</v>
      </c>
    </row>
    <row r="3367" spans="5:5">
      <c r="E3367" s="337">
        <f>F3367*C3367</f>
        <v>0</v>
      </c>
    </row>
    <row r="3368" spans="5:5">
      <c r="E3368" s="337">
        <f>F3368*C3368</f>
        <v>0</v>
      </c>
    </row>
    <row r="3369" spans="5:5">
      <c r="E3369" s="337">
        <f>F3369*C3369</f>
        <v>0</v>
      </c>
    </row>
    <row r="3370" spans="5:5">
      <c r="E3370" s="337">
        <f>F3370*C3370</f>
        <v>0</v>
      </c>
    </row>
    <row r="3371" spans="5:5">
      <c r="E3371" s="337">
        <f>F3371*C3371</f>
        <v>0</v>
      </c>
    </row>
    <row r="3372" spans="5:5">
      <c r="E3372" s="337">
        <f>F3372*C3372</f>
        <v>0</v>
      </c>
    </row>
    <row r="3373" spans="5:5">
      <c r="E3373" s="337">
        <f>F3373*C3373</f>
        <v>0</v>
      </c>
    </row>
    <row r="3374" spans="5:5">
      <c r="E3374" s="337">
        <f>F3374*C3374</f>
        <v>0</v>
      </c>
    </row>
    <row r="3375" spans="5:5">
      <c r="E3375" s="337">
        <f>F3375*C3375</f>
        <v>0</v>
      </c>
    </row>
    <row r="3376" spans="5:5">
      <c r="E3376" s="337">
        <f>F3376*C3376</f>
        <v>0</v>
      </c>
    </row>
    <row r="3377" spans="5:5">
      <c r="E3377" s="337">
        <f>F3377*C3377</f>
        <v>0</v>
      </c>
    </row>
    <row r="3378" spans="5:5">
      <c r="E3378" s="337">
        <f>F3378*C3378</f>
        <v>0</v>
      </c>
    </row>
    <row r="3379" spans="5:5">
      <c r="E3379" s="337">
        <f>F3379*C3379</f>
        <v>0</v>
      </c>
    </row>
    <row r="3380" spans="5:5">
      <c r="E3380" s="337">
        <f>F3380*C3380</f>
        <v>0</v>
      </c>
    </row>
    <row r="3381" spans="5:5">
      <c r="E3381" s="337">
        <f>F3381*C3381</f>
        <v>0</v>
      </c>
    </row>
    <row r="3382" spans="5:5">
      <c r="E3382" s="337">
        <f>F3382*C3382</f>
        <v>0</v>
      </c>
    </row>
    <row r="3383" spans="5:5">
      <c r="E3383" s="337">
        <f>F3383*C3383</f>
        <v>0</v>
      </c>
    </row>
    <row r="3384" spans="5:5">
      <c r="E3384" s="337">
        <f>F3384*C3384</f>
        <v>0</v>
      </c>
    </row>
    <row r="3385" spans="5:5">
      <c r="E3385" s="337">
        <f>F3385*C3385</f>
        <v>0</v>
      </c>
    </row>
    <row r="3386" spans="5:5">
      <c r="E3386" s="337">
        <f>F3386*C3386</f>
        <v>0</v>
      </c>
    </row>
    <row r="3387" spans="5:5">
      <c r="E3387" s="337">
        <f>F3387*C3387</f>
        <v>0</v>
      </c>
    </row>
    <row r="3388" spans="5:5">
      <c r="E3388" s="337">
        <f>F3388*C3388</f>
        <v>0</v>
      </c>
    </row>
    <row r="3389" spans="5:5">
      <c r="E3389" s="337">
        <f>F3389*C3389</f>
        <v>0</v>
      </c>
    </row>
    <row r="3390" spans="5:5">
      <c r="E3390" s="337">
        <f>F3390*C3390</f>
        <v>0</v>
      </c>
    </row>
    <row r="3391" spans="5:5">
      <c r="E3391" s="337">
        <f>F3391*C3391</f>
        <v>0</v>
      </c>
    </row>
    <row r="3392" spans="5:5">
      <c r="E3392" s="337">
        <f>F3392*C3392</f>
        <v>0</v>
      </c>
    </row>
    <row r="3393" spans="5:5">
      <c r="E3393" s="337">
        <f>F3393*C3393</f>
        <v>0</v>
      </c>
    </row>
    <row r="3394" spans="5:5">
      <c r="E3394" s="337">
        <f>F3394*C3394</f>
        <v>0</v>
      </c>
    </row>
    <row r="3395" spans="5:5">
      <c r="E3395" s="337">
        <f>F3395*C3395</f>
        <v>0</v>
      </c>
    </row>
    <row r="3396" spans="5:5">
      <c r="E3396" s="337">
        <f>F3396*C3396</f>
        <v>0</v>
      </c>
    </row>
    <row r="3397" spans="5:5">
      <c r="E3397" s="337">
        <f>F3397*C3397</f>
        <v>0</v>
      </c>
    </row>
    <row r="3398" spans="5:5">
      <c r="E3398" s="337">
        <f>F3398*C3398</f>
        <v>0</v>
      </c>
    </row>
    <row r="3399" spans="5:5">
      <c r="E3399" s="337">
        <f>F3399*C3399</f>
        <v>0</v>
      </c>
    </row>
    <row r="3400" spans="5:5">
      <c r="E3400" s="337">
        <f>F3400*C3400</f>
        <v>0</v>
      </c>
    </row>
    <row r="3401" spans="5:5">
      <c r="E3401" s="337">
        <f>F3401*C3401</f>
        <v>0</v>
      </c>
    </row>
    <row r="3402" spans="5:5">
      <c r="E3402" s="337">
        <f>F3402*C3402</f>
        <v>0</v>
      </c>
    </row>
    <row r="3403" spans="5:5">
      <c r="E3403" s="337">
        <f>F3403*C3403</f>
        <v>0</v>
      </c>
    </row>
    <row r="3404" spans="5:5">
      <c r="E3404" s="337">
        <f>F3404*C3404</f>
        <v>0</v>
      </c>
    </row>
    <row r="3405" spans="5:5">
      <c r="E3405" s="337">
        <f>F3405*C3405</f>
        <v>0</v>
      </c>
    </row>
    <row r="3406" spans="5:5">
      <c r="E3406" s="337">
        <f>F3406*C3406</f>
        <v>0</v>
      </c>
    </row>
    <row r="3407" spans="5:5">
      <c r="E3407" s="337">
        <f>F3407*C3407</f>
        <v>0</v>
      </c>
    </row>
    <row r="3408" spans="5:5">
      <c r="E3408" s="337">
        <f>F3408*C3408</f>
        <v>0</v>
      </c>
    </row>
    <row r="3409" spans="5:5">
      <c r="E3409" s="337">
        <f>F3409*C3409</f>
        <v>0</v>
      </c>
    </row>
    <row r="3410" spans="5:5">
      <c r="E3410" s="337">
        <f>F3410*C3410</f>
        <v>0</v>
      </c>
    </row>
    <row r="3411" spans="5:5">
      <c r="E3411" s="337">
        <f>F3411*C3411</f>
        <v>0</v>
      </c>
    </row>
    <row r="3412" spans="5:5">
      <c r="E3412" s="337">
        <f>F3412*C3412</f>
        <v>0</v>
      </c>
    </row>
    <row r="3413" spans="5:5">
      <c r="E3413" s="337">
        <f>F3413*C3413</f>
        <v>0</v>
      </c>
    </row>
    <row r="3414" spans="5:5">
      <c r="E3414" s="337">
        <f>F3414*C3414</f>
        <v>0</v>
      </c>
    </row>
    <row r="3415" spans="5:5">
      <c r="E3415" s="337">
        <f>F3415*C3415</f>
        <v>0</v>
      </c>
    </row>
    <row r="3416" spans="5:5">
      <c r="E3416" s="337">
        <f>F3416*C3416</f>
        <v>0</v>
      </c>
    </row>
    <row r="3417" spans="5:5">
      <c r="E3417" s="337">
        <f>F3417*C3417</f>
        <v>0</v>
      </c>
    </row>
    <row r="3418" spans="5:5">
      <c r="E3418" s="337">
        <f>F3418*C3418</f>
        <v>0</v>
      </c>
    </row>
    <row r="3419" spans="5:5">
      <c r="E3419" s="337">
        <f>F3419*C3419</f>
        <v>0</v>
      </c>
    </row>
    <row r="3420" spans="5:5">
      <c r="E3420" s="337">
        <f>F3420*C3420</f>
        <v>0</v>
      </c>
    </row>
    <row r="3421" spans="5:5">
      <c r="E3421" s="337">
        <f>F3421*C3421</f>
        <v>0</v>
      </c>
    </row>
    <row r="3422" spans="5:5">
      <c r="E3422" s="337">
        <f>F3422*C3422</f>
        <v>0</v>
      </c>
    </row>
    <row r="3423" spans="5:5">
      <c r="E3423" s="337">
        <f>F3423*C3423</f>
        <v>0</v>
      </c>
    </row>
    <row r="3424" spans="5:5">
      <c r="E3424" s="337">
        <f>F3424*C3424</f>
        <v>0</v>
      </c>
    </row>
    <row r="3425" spans="5:5">
      <c r="E3425" s="337">
        <f>F3425*C3425</f>
        <v>0</v>
      </c>
    </row>
    <row r="3426" spans="5:5">
      <c r="E3426" s="337">
        <f>F3426*C3426</f>
        <v>0</v>
      </c>
    </row>
    <row r="3427" spans="5:5">
      <c r="E3427" s="337">
        <f>F3427*C3427</f>
        <v>0</v>
      </c>
    </row>
    <row r="3428" spans="5:5">
      <c r="E3428" s="337">
        <f>F3428*C3428</f>
        <v>0</v>
      </c>
    </row>
    <row r="3429" spans="5:5">
      <c r="E3429" s="337">
        <f>F3429*C3429</f>
        <v>0</v>
      </c>
    </row>
    <row r="3430" spans="5:5">
      <c r="E3430" s="337">
        <f>F3430*C3430</f>
        <v>0</v>
      </c>
    </row>
    <row r="3431" spans="5:5">
      <c r="E3431" s="337">
        <f>F3431*C3431</f>
        <v>0</v>
      </c>
    </row>
    <row r="3432" spans="5:5">
      <c r="E3432" s="337">
        <f>F3432*C3432</f>
        <v>0</v>
      </c>
    </row>
    <row r="3433" spans="5:5">
      <c r="E3433" s="337">
        <f>F3433*C3433</f>
        <v>0</v>
      </c>
    </row>
    <row r="3434" spans="5:5">
      <c r="E3434" s="337">
        <f>F3434*C3434</f>
        <v>0</v>
      </c>
    </row>
    <row r="3435" spans="5:5">
      <c r="E3435" s="337">
        <f>F3435*C3435</f>
        <v>0</v>
      </c>
    </row>
    <row r="3436" spans="5:5">
      <c r="E3436" s="337">
        <f>F3436*C3436</f>
        <v>0</v>
      </c>
    </row>
    <row r="3437" spans="5:5">
      <c r="E3437" s="337">
        <f>F3437*C3437</f>
        <v>0</v>
      </c>
    </row>
    <row r="3438" spans="5:5">
      <c r="E3438" s="337">
        <f>F3438*C3438</f>
        <v>0</v>
      </c>
    </row>
    <row r="3439" spans="5:5">
      <c r="E3439" s="337">
        <f>F3439*C3439</f>
        <v>0</v>
      </c>
    </row>
    <row r="3440" spans="5:5">
      <c r="E3440" s="337">
        <f>F3440*C3440</f>
        <v>0</v>
      </c>
    </row>
    <row r="3441" spans="5:5">
      <c r="E3441" s="337">
        <f>F3441*C3441</f>
        <v>0</v>
      </c>
    </row>
    <row r="3442" spans="5:5">
      <c r="E3442" s="337">
        <f>F3442*C3442</f>
        <v>0</v>
      </c>
    </row>
    <row r="3443" spans="5:5">
      <c r="E3443" s="337">
        <f>F3443*C3443</f>
        <v>0</v>
      </c>
    </row>
    <row r="3444" spans="5:5">
      <c r="E3444" s="337">
        <f>F3444*C3444</f>
        <v>0</v>
      </c>
    </row>
    <row r="3445" spans="5:5">
      <c r="E3445" s="337">
        <f>F3445*C3445</f>
        <v>0</v>
      </c>
    </row>
    <row r="3446" spans="5:5">
      <c r="E3446" s="337">
        <f>F3446*C3446</f>
        <v>0</v>
      </c>
    </row>
    <row r="3447" spans="5:5">
      <c r="E3447" s="337">
        <f>F3447*C3447</f>
        <v>0</v>
      </c>
    </row>
    <row r="3448" spans="5:5">
      <c r="E3448" s="337">
        <f>F3448*C3448</f>
        <v>0</v>
      </c>
    </row>
    <row r="3449" spans="5:5">
      <c r="E3449" s="337">
        <f>F3449*C3449</f>
        <v>0</v>
      </c>
    </row>
    <row r="3450" spans="5:5">
      <c r="E3450" s="337">
        <f>F3450*C3450</f>
        <v>0</v>
      </c>
    </row>
    <row r="3451" spans="5:5">
      <c r="E3451" s="337">
        <f>F3451*C3451</f>
        <v>0</v>
      </c>
    </row>
    <row r="3452" spans="5:5">
      <c r="E3452" s="337">
        <f>F3452*C3452</f>
        <v>0</v>
      </c>
    </row>
    <row r="3453" spans="5:5">
      <c r="E3453" s="337">
        <f>F3453*C3453</f>
        <v>0</v>
      </c>
    </row>
    <row r="3454" spans="5:5">
      <c r="E3454" s="337">
        <f>F3454*C3454</f>
        <v>0</v>
      </c>
    </row>
    <row r="3455" spans="5:5">
      <c r="E3455" s="337">
        <f>F3455*C3455</f>
        <v>0</v>
      </c>
    </row>
    <row r="3456" spans="5:5">
      <c r="E3456" s="337">
        <f>F3456*C3456</f>
        <v>0</v>
      </c>
    </row>
    <row r="3457" spans="5:5">
      <c r="E3457" s="337">
        <f>F3457*C3457</f>
        <v>0</v>
      </c>
    </row>
    <row r="3458" spans="5:5">
      <c r="E3458" s="337">
        <f>F3458*C3458</f>
        <v>0</v>
      </c>
    </row>
    <row r="3459" spans="5:5">
      <c r="E3459" s="337">
        <f>F3459*C3459</f>
        <v>0</v>
      </c>
    </row>
    <row r="3460" spans="5:5">
      <c r="E3460" s="337">
        <f>F3460*C3460</f>
        <v>0</v>
      </c>
    </row>
    <row r="3461" spans="5:5">
      <c r="E3461" s="337">
        <f>F3461*C3461</f>
        <v>0</v>
      </c>
    </row>
    <row r="3462" spans="5:5">
      <c r="E3462" s="337">
        <f>F3462*C3462</f>
        <v>0</v>
      </c>
    </row>
    <row r="3463" spans="5:5">
      <c r="E3463" s="337">
        <f>F3463*C3463</f>
        <v>0</v>
      </c>
    </row>
    <row r="3464" spans="5:5">
      <c r="E3464" s="337">
        <f>F3464*C3464</f>
        <v>0</v>
      </c>
    </row>
    <row r="3465" spans="5:5">
      <c r="E3465" s="337">
        <f>F3465*C3465</f>
        <v>0</v>
      </c>
    </row>
    <row r="3466" spans="5:5">
      <c r="E3466" s="337">
        <f>F3466*C3466</f>
        <v>0</v>
      </c>
    </row>
    <row r="3467" spans="5:5">
      <c r="E3467" s="337">
        <f>F3467*C3467</f>
        <v>0</v>
      </c>
    </row>
    <row r="3468" spans="5:5">
      <c r="E3468" s="337">
        <f>F3468*C3468</f>
        <v>0</v>
      </c>
    </row>
    <row r="3469" spans="5:5">
      <c r="E3469" s="337">
        <f>F3469*C3469</f>
        <v>0</v>
      </c>
    </row>
    <row r="3470" spans="5:5">
      <c r="E3470" s="337">
        <f>F3470*C3470</f>
        <v>0</v>
      </c>
    </row>
    <row r="3471" spans="5:5">
      <c r="E3471" s="337">
        <f>F3471*C3471</f>
        <v>0</v>
      </c>
    </row>
    <row r="3472" spans="5:5">
      <c r="E3472" s="337">
        <f>F3472*C3472</f>
        <v>0</v>
      </c>
    </row>
    <row r="3473" spans="5:5">
      <c r="E3473" s="337">
        <f>F3473*C3473</f>
        <v>0</v>
      </c>
    </row>
    <row r="3474" spans="5:5">
      <c r="E3474" s="337">
        <f>F3474*C3474</f>
        <v>0</v>
      </c>
    </row>
    <row r="3475" spans="5:5">
      <c r="E3475" s="337">
        <f>F3475*C3475</f>
        <v>0</v>
      </c>
    </row>
    <row r="3476" spans="5:5">
      <c r="E3476" s="337">
        <f>F3476*C3476</f>
        <v>0</v>
      </c>
    </row>
    <row r="3477" spans="5:5">
      <c r="E3477" s="337">
        <f>F3477*C3477</f>
        <v>0</v>
      </c>
    </row>
    <row r="3478" spans="5:5">
      <c r="E3478" s="337">
        <f>F3478*C3478</f>
        <v>0</v>
      </c>
    </row>
    <row r="3479" spans="5:5">
      <c r="E3479" s="337">
        <f>F3479*C3479</f>
        <v>0</v>
      </c>
    </row>
    <row r="3480" spans="5:5">
      <c r="E3480" s="337">
        <f>F3480*C3480</f>
        <v>0</v>
      </c>
    </row>
    <row r="3481" spans="5:5">
      <c r="E3481" s="337">
        <f>F3481*C3481</f>
        <v>0</v>
      </c>
    </row>
    <row r="3482" spans="5:5">
      <c r="E3482" s="337">
        <f>F3482*C3482</f>
        <v>0</v>
      </c>
    </row>
    <row r="3483" spans="5:5">
      <c r="E3483" s="337">
        <f>F3483*C3483</f>
        <v>0</v>
      </c>
    </row>
    <row r="3484" spans="5:5">
      <c r="E3484" s="337">
        <f>F3484*C3484</f>
        <v>0</v>
      </c>
    </row>
    <row r="3485" spans="5:5">
      <c r="E3485" s="337">
        <f>F3485*C3485</f>
        <v>0</v>
      </c>
    </row>
    <row r="3486" spans="5:5">
      <c r="E3486" s="337">
        <f>F3486*C3486</f>
        <v>0</v>
      </c>
    </row>
    <row r="3487" spans="5:5">
      <c r="E3487" s="337">
        <f>F3487*C3487</f>
        <v>0</v>
      </c>
    </row>
    <row r="3488" spans="5:5">
      <c r="E3488" s="337">
        <f>F3488*C3488</f>
        <v>0</v>
      </c>
    </row>
    <row r="3489" spans="5:5">
      <c r="E3489" s="337">
        <f>F3489*C3489</f>
        <v>0</v>
      </c>
    </row>
    <row r="3490" spans="5:5">
      <c r="E3490" s="337">
        <f>F3490*C3490</f>
        <v>0</v>
      </c>
    </row>
    <row r="3491" spans="5:5">
      <c r="E3491" s="337">
        <f>F3491*C3491</f>
        <v>0</v>
      </c>
    </row>
    <row r="3492" spans="5:5">
      <c r="E3492" s="337">
        <f>F3492*C3492</f>
        <v>0</v>
      </c>
    </row>
    <row r="3493" spans="5:5">
      <c r="E3493" s="337">
        <f>F3493*C3493</f>
        <v>0</v>
      </c>
    </row>
    <row r="3494" spans="5:5">
      <c r="E3494" s="337">
        <f>F3494*C3494</f>
        <v>0</v>
      </c>
    </row>
    <row r="3495" spans="5:5">
      <c r="E3495" s="337">
        <f>F3495*C3495</f>
        <v>0</v>
      </c>
    </row>
    <row r="3496" spans="5:5">
      <c r="E3496" s="337">
        <f>F3496*C3496</f>
        <v>0</v>
      </c>
    </row>
    <row r="3497" spans="5:5">
      <c r="E3497" s="337">
        <f>F3497*C3497</f>
        <v>0</v>
      </c>
    </row>
    <row r="3498" spans="5:5">
      <c r="E3498" s="337">
        <f>F3498*C3498</f>
        <v>0</v>
      </c>
    </row>
    <row r="3499" spans="5:5">
      <c r="E3499" s="337">
        <f>F3499*C3499</f>
        <v>0</v>
      </c>
    </row>
    <row r="3500" spans="5:5">
      <c r="E3500" s="337">
        <f>F3500*C3500</f>
        <v>0</v>
      </c>
    </row>
    <row r="3501" spans="5:5">
      <c r="E3501" s="337">
        <f>F3501*C3501</f>
        <v>0</v>
      </c>
    </row>
    <row r="3502" spans="5:5">
      <c r="E3502" s="337">
        <f>F3502*C3502</f>
        <v>0</v>
      </c>
    </row>
    <row r="3503" spans="5:5">
      <c r="E3503" s="337">
        <f>F3503*C3503</f>
        <v>0</v>
      </c>
    </row>
    <row r="3504" spans="5:5">
      <c r="E3504" s="337">
        <f>F3504*C3504</f>
        <v>0</v>
      </c>
    </row>
    <row r="3505" spans="5:5">
      <c r="E3505" s="337">
        <f>F3505*C3505</f>
        <v>0</v>
      </c>
    </row>
    <row r="3506" spans="5:5">
      <c r="E3506" s="337">
        <f>F3506*C3506</f>
        <v>0</v>
      </c>
    </row>
    <row r="3507" spans="5:5">
      <c r="E3507" s="337">
        <f>F3507*C3507</f>
        <v>0</v>
      </c>
    </row>
    <row r="3508" spans="5:5">
      <c r="E3508" s="337">
        <f>F3508*C3508</f>
        <v>0</v>
      </c>
    </row>
    <row r="3509" spans="5:5">
      <c r="E3509" s="337">
        <f>F3509*C3509</f>
        <v>0</v>
      </c>
    </row>
    <row r="3510" spans="5:5">
      <c r="E3510" s="337">
        <f>F3510*C3510</f>
        <v>0</v>
      </c>
    </row>
    <row r="3511" spans="5:5">
      <c r="E3511" s="337">
        <f>F3511*C3511</f>
        <v>0</v>
      </c>
    </row>
    <row r="3512" spans="5:5">
      <c r="E3512" s="337">
        <f>F3512*C3512</f>
        <v>0</v>
      </c>
    </row>
    <row r="3513" spans="5:5">
      <c r="E3513" s="337">
        <f>F3513*C3513</f>
        <v>0</v>
      </c>
    </row>
    <row r="3514" spans="5:5">
      <c r="E3514" s="337">
        <f>F3514*C3514</f>
        <v>0</v>
      </c>
    </row>
    <row r="3515" spans="5:5">
      <c r="E3515" s="337">
        <f>F3515*C3515</f>
        <v>0</v>
      </c>
    </row>
    <row r="3516" spans="5:5">
      <c r="E3516" s="337">
        <f>F3516*C3516</f>
        <v>0</v>
      </c>
    </row>
    <row r="3517" spans="5:5">
      <c r="E3517" s="337">
        <f>F3517*C3517</f>
        <v>0</v>
      </c>
    </row>
    <row r="3518" spans="5:5">
      <c r="E3518" s="337">
        <f>F3518*C3518</f>
        <v>0</v>
      </c>
    </row>
    <row r="3519" spans="5:5">
      <c r="E3519" s="337">
        <f>F3519*C3519</f>
        <v>0</v>
      </c>
    </row>
    <row r="3520" spans="5:5">
      <c r="E3520" s="337">
        <f>F3520*C3520</f>
        <v>0</v>
      </c>
    </row>
    <row r="3521" spans="5:5">
      <c r="E3521" s="337">
        <f>F3521*C3521</f>
        <v>0</v>
      </c>
    </row>
    <row r="3522" spans="5:5">
      <c r="E3522" s="337">
        <f>F3522*C3522</f>
        <v>0</v>
      </c>
    </row>
    <row r="3523" spans="5:5">
      <c r="E3523" s="337">
        <f>F3523*C3523</f>
        <v>0</v>
      </c>
    </row>
    <row r="3524" spans="5:5">
      <c r="E3524" s="337">
        <f>F3524*C3524</f>
        <v>0</v>
      </c>
    </row>
    <row r="3525" spans="5:5">
      <c r="E3525" s="337">
        <f>F3525*C3525</f>
        <v>0</v>
      </c>
    </row>
    <row r="3526" spans="5:5">
      <c r="E3526" s="337">
        <f>F3526*C3526</f>
        <v>0</v>
      </c>
    </row>
    <row r="3527" spans="5:5">
      <c r="E3527" s="337">
        <f>F3527*C3527</f>
        <v>0</v>
      </c>
    </row>
    <row r="3528" spans="5:5">
      <c r="E3528" s="337">
        <f>F3528*C3528</f>
        <v>0</v>
      </c>
    </row>
    <row r="3529" spans="5:5">
      <c r="E3529" s="337">
        <f>F3529*C3529</f>
        <v>0</v>
      </c>
    </row>
    <row r="3530" spans="5:5">
      <c r="E3530" s="337">
        <f>F3530*C3530</f>
        <v>0</v>
      </c>
    </row>
    <row r="3531" spans="5:5">
      <c r="E3531" s="337">
        <f>F3531*C3531</f>
        <v>0</v>
      </c>
    </row>
    <row r="3532" spans="5:5">
      <c r="E3532" s="337">
        <f>F3532*C3532</f>
        <v>0</v>
      </c>
    </row>
    <row r="3533" spans="5:5">
      <c r="E3533" s="337">
        <f>F3533*C3533</f>
        <v>0</v>
      </c>
    </row>
    <row r="3534" spans="5:5">
      <c r="E3534" s="337">
        <f>F3534*C3534</f>
        <v>0</v>
      </c>
    </row>
    <row r="3535" spans="5:5">
      <c r="E3535" s="337">
        <f>F3535*C3535</f>
        <v>0</v>
      </c>
    </row>
    <row r="3536" spans="5:5">
      <c r="E3536" s="337">
        <f>F3536*C3536</f>
        <v>0</v>
      </c>
    </row>
    <row r="3537" spans="5:5">
      <c r="E3537" s="337">
        <f>F3537*C3537</f>
        <v>0</v>
      </c>
    </row>
    <row r="3538" spans="5:5">
      <c r="E3538" s="337">
        <f>F3538*C3538</f>
        <v>0</v>
      </c>
    </row>
    <row r="3539" spans="5:5">
      <c r="E3539" s="337">
        <f>F3539*C3539</f>
        <v>0</v>
      </c>
    </row>
    <row r="3540" spans="5:5">
      <c r="E3540" s="337">
        <f>F3540*C3540</f>
        <v>0</v>
      </c>
    </row>
    <row r="3541" spans="5:5">
      <c r="E3541" s="337">
        <f>F3541*C3541</f>
        <v>0</v>
      </c>
    </row>
    <row r="3542" spans="5:5">
      <c r="E3542" s="337">
        <f>F3542*C3542</f>
        <v>0</v>
      </c>
    </row>
    <row r="3543" spans="5:5">
      <c r="E3543" s="337">
        <f>F3543*C3543</f>
        <v>0</v>
      </c>
    </row>
    <row r="3544" spans="5:5">
      <c r="E3544" s="337">
        <f>F3544*C3544</f>
        <v>0</v>
      </c>
    </row>
    <row r="3545" spans="5:5">
      <c r="E3545" s="337">
        <f>F3545*C3545</f>
        <v>0</v>
      </c>
    </row>
    <row r="3546" spans="5:5">
      <c r="E3546" s="337">
        <f>F3546*C3546</f>
        <v>0</v>
      </c>
    </row>
    <row r="3547" spans="5:5">
      <c r="E3547" s="337">
        <f>F3547*C3547</f>
        <v>0</v>
      </c>
    </row>
    <row r="3548" spans="5:5">
      <c r="E3548" s="337">
        <f>F3548*C3548</f>
        <v>0</v>
      </c>
    </row>
    <row r="3549" spans="5:5">
      <c r="E3549" s="337">
        <f>F3549*C3549</f>
        <v>0</v>
      </c>
    </row>
    <row r="3550" spans="5:5">
      <c r="E3550" s="337">
        <f>F3550*C3550</f>
        <v>0</v>
      </c>
    </row>
    <row r="3551" spans="5:5">
      <c r="E3551" s="337">
        <f>F3551*C3551</f>
        <v>0</v>
      </c>
    </row>
    <row r="3552" spans="5:5">
      <c r="E3552" s="337">
        <f>F3552*C3552</f>
        <v>0</v>
      </c>
    </row>
    <row r="3553" spans="5:5">
      <c r="E3553" s="337">
        <f>F3553*C3553</f>
        <v>0</v>
      </c>
    </row>
    <row r="3554" spans="5:5">
      <c r="E3554" s="337">
        <f>F3554*C3554</f>
        <v>0</v>
      </c>
    </row>
    <row r="3555" spans="5:5">
      <c r="E3555" s="337">
        <f>F3555*C3555</f>
        <v>0</v>
      </c>
    </row>
    <row r="3556" spans="5:5">
      <c r="E3556" s="337">
        <f>F3556*C3556</f>
        <v>0</v>
      </c>
    </row>
    <row r="3557" spans="5:5">
      <c r="E3557" s="337">
        <f>F3557*C3557</f>
        <v>0</v>
      </c>
    </row>
    <row r="3558" spans="5:5">
      <c r="E3558" s="337">
        <f>F3558*C3558</f>
        <v>0</v>
      </c>
    </row>
    <row r="3559" spans="5:5">
      <c r="E3559" s="337">
        <f>F3559*C3559</f>
        <v>0</v>
      </c>
    </row>
    <row r="3560" spans="5:5">
      <c r="E3560" s="337">
        <f>F3560*C3560</f>
        <v>0</v>
      </c>
    </row>
    <row r="3561" spans="5:5">
      <c r="E3561" s="337">
        <f>F3561*C3561</f>
        <v>0</v>
      </c>
    </row>
    <row r="3562" spans="5:5">
      <c r="E3562" s="337">
        <f>F3562*C3562</f>
        <v>0</v>
      </c>
    </row>
    <row r="3563" spans="5:5">
      <c r="E3563" s="337">
        <f>F3563*C3563</f>
        <v>0</v>
      </c>
    </row>
    <row r="3564" spans="5:5">
      <c r="E3564" s="337">
        <f>F3564*C3564</f>
        <v>0</v>
      </c>
    </row>
    <row r="3565" spans="5:5">
      <c r="E3565" s="337">
        <f>F3565*C3565</f>
        <v>0</v>
      </c>
    </row>
    <row r="3566" spans="5:5">
      <c r="E3566" s="337">
        <f>F3566*C3566</f>
        <v>0</v>
      </c>
    </row>
    <row r="3567" spans="5:5">
      <c r="E3567" s="337">
        <f>F3567*C3567</f>
        <v>0</v>
      </c>
    </row>
    <row r="3568" spans="5:5">
      <c r="E3568" s="337">
        <f>F3568*C3568</f>
        <v>0</v>
      </c>
    </row>
    <row r="3569" spans="5:5">
      <c r="E3569" s="337">
        <f>F3569*C3569</f>
        <v>0</v>
      </c>
    </row>
    <row r="3570" spans="5:5">
      <c r="E3570" s="337">
        <f>F3570*C3570</f>
        <v>0</v>
      </c>
    </row>
    <row r="3571" spans="5:5">
      <c r="E3571" s="337">
        <f>F3571*C3571</f>
        <v>0</v>
      </c>
    </row>
    <row r="3572" spans="5:5">
      <c r="E3572" s="337">
        <f>F3572*C3572</f>
        <v>0</v>
      </c>
    </row>
    <row r="3573" spans="5:5">
      <c r="E3573" s="337">
        <f>F3573*C3573</f>
        <v>0</v>
      </c>
    </row>
    <row r="3574" spans="5:5">
      <c r="E3574" s="337">
        <f>F3574*C3574</f>
        <v>0</v>
      </c>
    </row>
    <row r="3575" spans="5:5">
      <c r="E3575" s="337">
        <f>F3575*C3575</f>
        <v>0</v>
      </c>
    </row>
    <row r="3576" spans="5:5">
      <c r="E3576" s="337">
        <f>F3576*C3576</f>
        <v>0</v>
      </c>
    </row>
    <row r="3577" spans="5:5">
      <c r="E3577" s="337">
        <f>F3577*C3577</f>
        <v>0</v>
      </c>
    </row>
    <row r="3578" spans="5:5">
      <c r="E3578" s="337">
        <f>F3578*C3578</f>
        <v>0</v>
      </c>
    </row>
    <row r="3579" spans="5:5">
      <c r="E3579" s="337">
        <f>F3579*C3579</f>
        <v>0</v>
      </c>
    </row>
    <row r="3580" spans="5:5">
      <c r="E3580" s="337">
        <f>F3580*C3580</f>
        <v>0</v>
      </c>
    </row>
    <row r="3581" spans="5:5">
      <c r="E3581" s="337">
        <f>F3581*C3581</f>
        <v>0</v>
      </c>
    </row>
    <row r="3582" spans="5:5">
      <c r="E3582" s="337">
        <f>F3582*C3582</f>
        <v>0</v>
      </c>
    </row>
    <row r="3583" spans="5:5">
      <c r="E3583" s="337">
        <f>F3583*C3583</f>
        <v>0</v>
      </c>
    </row>
    <row r="3584" spans="5:5">
      <c r="E3584" s="337">
        <f>F3584*C3584</f>
        <v>0</v>
      </c>
    </row>
    <row r="3585" spans="5:5">
      <c r="E3585" s="337">
        <f>F3585*C3585</f>
        <v>0</v>
      </c>
    </row>
    <row r="3586" spans="5:5">
      <c r="E3586" s="337">
        <f>F3586*C3586</f>
        <v>0</v>
      </c>
    </row>
    <row r="3587" spans="5:5">
      <c r="E3587" s="337">
        <f>F3587*C3587</f>
        <v>0</v>
      </c>
    </row>
    <row r="3588" spans="5:5">
      <c r="E3588" s="337">
        <f>F3588*C3588</f>
        <v>0</v>
      </c>
    </row>
    <row r="3589" spans="5:5">
      <c r="E3589" s="337">
        <f>F3589*C3589</f>
        <v>0</v>
      </c>
    </row>
    <row r="3590" spans="5:5">
      <c r="E3590" s="337">
        <f>F3590*C3590</f>
        <v>0</v>
      </c>
    </row>
    <row r="3591" spans="5:5">
      <c r="E3591" s="337">
        <f>F3591*C3591</f>
        <v>0</v>
      </c>
    </row>
    <row r="3592" spans="5:5">
      <c r="E3592" s="337">
        <f>F3592*C3592</f>
        <v>0</v>
      </c>
    </row>
    <row r="3593" spans="5:5">
      <c r="E3593" s="337">
        <f>F3593*C3593</f>
        <v>0</v>
      </c>
    </row>
    <row r="3594" spans="5:5">
      <c r="E3594" s="337">
        <f>F3594*C3594</f>
        <v>0</v>
      </c>
    </row>
    <row r="3595" spans="5:5">
      <c r="E3595" s="337">
        <f>F3595*C3595</f>
        <v>0</v>
      </c>
    </row>
    <row r="3596" spans="5:5">
      <c r="E3596" s="337">
        <f>F3596*C3596</f>
        <v>0</v>
      </c>
    </row>
    <row r="3597" spans="5:5">
      <c r="E3597" s="337">
        <f>F3597*C3597</f>
        <v>0</v>
      </c>
    </row>
    <row r="3598" spans="5:5">
      <c r="E3598" s="337">
        <f>F3598*C3598</f>
        <v>0</v>
      </c>
    </row>
    <row r="3599" spans="5:5">
      <c r="E3599" s="337">
        <f>F3599*C3599</f>
        <v>0</v>
      </c>
    </row>
    <row r="3600" spans="5:5">
      <c r="E3600" s="337">
        <f>F3600*C3600</f>
        <v>0</v>
      </c>
    </row>
    <row r="3601" spans="5:5">
      <c r="E3601" s="337">
        <f>F3601*C3601</f>
        <v>0</v>
      </c>
    </row>
    <row r="3602" spans="5:5">
      <c r="E3602" s="337">
        <f>F3602*C3602</f>
        <v>0</v>
      </c>
    </row>
    <row r="3603" spans="5:5">
      <c r="E3603" s="337">
        <f>F3603*C3603</f>
        <v>0</v>
      </c>
    </row>
    <row r="3604" spans="5:5">
      <c r="E3604" s="337">
        <f>F3604*C3604</f>
        <v>0</v>
      </c>
    </row>
    <row r="3605" spans="5:5">
      <c r="E3605" s="337">
        <f>F3605*C3605</f>
        <v>0</v>
      </c>
    </row>
    <row r="3606" spans="5:5">
      <c r="E3606" s="337">
        <f>F3606*C3606</f>
        <v>0</v>
      </c>
    </row>
    <row r="3607" spans="5:5">
      <c r="E3607" s="337">
        <f>F3607*C3607</f>
        <v>0</v>
      </c>
    </row>
    <row r="3608" spans="5:5">
      <c r="E3608" s="337">
        <f>F3608*C3608</f>
        <v>0</v>
      </c>
    </row>
    <row r="3609" spans="5:5">
      <c r="E3609" s="337">
        <f>F3609*C3609</f>
        <v>0</v>
      </c>
    </row>
    <row r="3610" spans="5:5">
      <c r="E3610" s="337">
        <f>F3610*C3610</f>
        <v>0</v>
      </c>
    </row>
    <row r="3611" spans="5:5">
      <c r="E3611" s="337">
        <f>F3611*C3611</f>
        <v>0</v>
      </c>
    </row>
    <row r="3612" spans="5:5">
      <c r="E3612" s="337">
        <f>F3612*C3612</f>
        <v>0</v>
      </c>
    </row>
    <row r="3613" spans="5:5">
      <c r="E3613" s="337">
        <f>F3613*C3613</f>
        <v>0</v>
      </c>
    </row>
    <row r="3614" spans="5:5">
      <c r="E3614" s="337">
        <f>F3614*C3614</f>
        <v>0</v>
      </c>
    </row>
    <row r="3615" spans="5:5">
      <c r="E3615" s="337">
        <f>F3615*C3615</f>
        <v>0</v>
      </c>
    </row>
    <row r="3616" spans="5:5">
      <c r="E3616" s="337">
        <f>F3616*C3616</f>
        <v>0</v>
      </c>
    </row>
    <row r="3617" spans="5:5">
      <c r="E3617" s="337">
        <f>F3617*C3617</f>
        <v>0</v>
      </c>
    </row>
    <row r="3618" spans="5:5">
      <c r="E3618" s="337">
        <f>F3618*C3618</f>
        <v>0</v>
      </c>
    </row>
    <row r="3619" spans="5:5">
      <c r="E3619" s="337">
        <f>F3619*C3619</f>
        <v>0</v>
      </c>
    </row>
    <row r="3620" spans="5:5">
      <c r="E3620" s="337">
        <f>F3620*C3620</f>
        <v>0</v>
      </c>
    </row>
    <row r="3621" spans="5:5">
      <c r="E3621" s="337">
        <f>F3621*C3621</f>
        <v>0</v>
      </c>
    </row>
    <row r="3622" spans="5:5">
      <c r="E3622" s="337">
        <f>F3622*C3622</f>
        <v>0</v>
      </c>
    </row>
    <row r="3623" spans="5:5">
      <c r="E3623" s="337">
        <f>F3623*C3623</f>
        <v>0</v>
      </c>
    </row>
    <row r="3624" spans="5:5">
      <c r="E3624" s="337">
        <f>F3624*C3624</f>
        <v>0</v>
      </c>
    </row>
    <row r="3625" spans="5:5">
      <c r="E3625" s="337">
        <f>F3625*C3625</f>
        <v>0</v>
      </c>
    </row>
    <row r="3626" spans="5:5">
      <c r="E3626" s="337">
        <f>F3626*C3626</f>
        <v>0</v>
      </c>
    </row>
    <row r="3627" spans="5:5">
      <c r="E3627" s="337">
        <f>F3627*C3627</f>
        <v>0</v>
      </c>
    </row>
    <row r="3628" spans="5:5">
      <c r="E3628" s="337">
        <f>F3628*C3628</f>
        <v>0</v>
      </c>
    </row>
    <row r="3629" spans="5:5">
      <c r="E3629" s="337">
        <f>F3629*C3629</f>
        <v>0</v>
      </c>
    </row>
    <row r="3630" spans="5:5">
      <c r="E3630" s="337">
        <f>F3630*C3630</f>
        <v>0</v>
      </c>
    </row>
    <row r="3631" spans="5:5">
      <c r="E3631" s="337">
        <f>F3631*C3631</f>
        <v>0</v>
      </c>
    </row>
    <row r="3632" spans="5:5">
      <c r="E3632" s="337">
        <f>F3632*C3632</f>
        <v>0</v>
      </c>
    </row>
    <row r="3633" spans="5:5">
      <c r="E3633" s="337">
        <f>F3633*C3633</f>
        <v>0</v>
      </c>
    </row>
    <row r="3634" spans="5:5">
      <c r="E3634" s="337">
        <f>F3634*C3634</f>
        <v>0</v>
      </c>
    </row>
    <row r="3635" spans="5:5">
      <c r="E3635" s="337">
        <f>F3635*C3635</f>
        <v>0</v>
      </c>
    </row>
    <row r="3636" spans="5:5">
      <c r="E3636" s="337">
        <f>F3636*C3636</f>
        <v>0</v>
      </c>
    </row>
    <row r="3637" spans="5:5">
      <c r="E3637" s="337">
        <f>F3637*C3637</f>
        <v>0</v>
      </c>
    </row>
    <row r="3638" spans="5:5">
      <c r="E3638" s="337">
        <f>F3638*C3638</f>
        <v>0</v>
      </c>
    </row>
    <row r="3639" spans="5:5">
      <c r="E3639" s="337">
        <f>F3639*C3639</f>
        <v>0</v>
      </c>
    </row>
    <row r="3640" spans="5:5">
      <c r="E3640" s="337">
        <f>F3640*C3640</f>
        <v>0</v>
      </c>
    </row>
    <row r="3641" spans="5:5">
      <c r="E3641" s="337">
        <f>F3641*C3641</f>
        <v>0</v>
      </c>
    </row>
    <row r="3642" spans="5:5">
      <c r="E3642" s="337">
        <f>F3642*C3642</f>
        <v>0</v>
      </c>
    </row>
    <row r="3643" spans="5:5">
      <c r="E3643" s="337">
        <f>F3643*C3643</f>
        <v>0</v>
      </c>
    </row>
    <row r="3644" spans="5:5">
      <c r="E3644" s="337">
        <f>F3644*C3644</f>
        <v>0</v>
      </c>
    </row>
    <row r="3645" spans="5:5">
      <c r="E3645" s="337">
        <f>F3645*C3645</f>
        <v>0</v>
      </c>
    </row>
    <row r="3646" spans="5:5">
      <c r="E3646" s="337">
        <f>F3646*C3646</f>
        <v>0</v>
      </c>
    </row>
    <row r="3647" spans="5:5">
      <c r="E3647" s="337">
        <f>F3647*C3647</f>
        <v>0</v>
      </c>
    </row>
    <row r="3648" spans="5:5">
      <c r="E3648" s="337">
        <f>F3648*C3648</f>
        <v>0</v>
      </c>
    </row>
    <row r="3649" spans="5:5">
      <c r="E3649" s="337">
        <f>F3649*C3649</f>
        <v>0</v>
      </c>
    </row>
    <row r="3650" spans="5:5">
      <c r="E3650" s="337">
        <f>F3650*C3650</f>
        <v>0</v>
      </c>
    </row>
    <row r="3651" spans="5:5">
      <c r="E3651" s="337">
        <f>F3651*C3651</f>
        <v>0</v>
      </c>
    </row>
    <row r="3652" spans="5:5">
      <c r="E3652" s="337">
        <f>F3652*C3652</f>
        <v>0</v>
      </c>
    </row>
    <row r="3653" spans="5:5">
      <c r="E3653" s="337">
        <f>F3653*C3653</f>
        <v>0</v>
      </c>
    </row>
    <row r="3654" spans="5:5">
      <c r="E3654" s="337">
        <f>F3654*C3654</f>
        <v>0</v>
      </c>
    </row>
    <row r="3655" spans="5:5">
      <c r="E3655" s="337">
        <f>F3655*C3655</f>
        <v>0</v>
      </c>
    </row>
    <row r="3656" spans="5:5">
      <c r="E3656" s="337">
        <f>F3656*C3656</f>
        <v>0</v>
      </c>
    </row>
    <row r="3657" spans="5:5">
      <c r="E3657" s="337">
        <f>F3657*C3657</f>
        <v>0</v>
      </c>
    </row>
    <row r="3658" spans="5:5">
      <c r="E3658" s="337">
        <f>F3658*C3658</f>
        <v>0</v>
      </c>
    </row>
    <row r="3659" spans="5:5">
      <c r="E3659" s="337">
        <f>F3659*C3659</f>
        <v>0</v>
      </c>
    </row>
    <row r="3660" spans="5:5">
      <c r="E3660" s="337">
        <f>F3660*C3660</f>
        <v>0</v>
      </c>
    </row>
    <row r="3661" spans="5:5">
      <c r="E3661" s="337">
        <f>F3661*C3661</f>
        <v>0</v>
      </c>
    </row>
    <row r="3662" spans="5:5">
      <c r="E3662" s="337">
        <f>F3662*C3662</f>
        <v>0</v>
      </c>
    </row>
    <row r="3663" spans="5:5">
      <c r="E3663" s="337">
        <f>F3663*C3663</f>
        <v>0</v>
      </c>
    </row>
    <row r="3664" spans="5:5">
      <c r="E3664" s="337">
        <f>F3664*C3664</f>
        <v>0</v>
      </c>
    </row>
    <row r="3665" spans="5:5">
      <c r="E3665" s="337">
        <f>F3665*C3665</f>
        <v>0</v>
      </c>
    </row>
    <row r="3666" spans="5:5">
      <c r="E3666" s="337">
        <f>F3666*C3666</f>
        <v>0</v>
      </c>
    </row>
    <row r="3667" spans="5:5">
      <c r="E3667" s="337">
        <f>F3667*C3667</f>
        <v>0</v>
      </c>
    </row>
    <row r="3668" spans="5:5">
      <c r="E3668" s="337">
        <f>F3668*C3668</f>
        <v>0</v>
      </c>
    </row>
    <row r="3669" spans="5:5">
      <c r="E3669" s="337">
        <f>F3669*C3669</f>
        <v>0</v>
      </c>
    </row>
    <row r="3670" spans="5:5">
      <c r="E3670" s="337">
        <f>F3670*C3670</f>
        <v>0</v>
      </c>
    </row>
    <row r="3671" spans="5:5">
      <c r="E3671" s="337">
        <f>F3671*C3671</f>
        <v>0</v>
      </c>
    </row>
    <row r="3672" spans="5:5">
      <c r="E3672" s="337">
        <f>F3672*C3672</f>
        <v>0</v>
      </c>
    </row>
    <row r="3673" spans="5:5">
      <c r="E3673" s="337">
        <f>F3673*C3673</f>
        <v>0</v>
      </c>
    </row>
    <row r="3674" spans="5:5">
      <c r="E3674" s="337">
        <f>F3674*C3674</f>
        <v>0</v>
      </c>
    </row>
    <row r="3675" spans="5:5">
      <c r="E3675" s="337">
        <f>F3675*C3675</f>
        <v>0</v>
      </c>
    </row>
    <row r="3676" spans="5:5">
      <c r="E3676" s="337">
        <f>F3676*C3676</f>
        <v>0</v>
      </c>
    </row>
    <row r="3677" spans="5:5">
      <c r="E3677" s="337">
        <f>F3677*C3677</f>
        <v>0</v>
      </c>
    </row>
    <row r="3678" spans="5:5">
      <c r="E3678" s="337">
        <f>F3678*C3678</f>
        <v>0</v>
      </c>
    </row>
    <row r="3679" spans="5:5">
      <c r="E3679" s="337">
        <f>F3679*C3679</f>
        <v>0</v>
      </c>
    </row>
    <row r="3680" spans="5:5">
      <c r="E3680" s="337">
        <f>F3680*C3680</f>
        <v>0</v>
      </c>
    </row>
    <row r="3681" spans="5:5">
      <c r="E3681" s="337">
        <f>F3681*C3681</f>
        <v>0</v>
      </c>
    </row>
    <row r="3682" spans="5:5">
      <c r="E3682" s="337">
        <f>F3682*C3682</f>
        <v>0</v>
      </c>
    </row>
    <row r="3683" spans="5:5">
      <c r="E3683" s="337">
        <f>F3683*C3683</f>
        <v>0</v>
      </c>
    </row>
    <row r="3684" spans="5:5">
      <c r="E3684" s="337">
        <f>F3684*C3684</f>
        <v>0</v>
      </c>
    </row>
    <row r="3685" spans="5:5">
      <c r="E3685" s="337">
        <f>F3685*C3685</f>
        <v>0</v>
      </c>
    </row>
    <row r="3686" spans="5:5">
      <c r="E3686" s="337">
        <f>F3686*C3686</f>
        <v>0</v>
      </c>
    </row>
    <row r="3687" spans="5:5">
      <c r="E3687" s="337">
        <f>F3687*C3687</f>
        <v>0</v>
      </c>
    </row>
    <row r="3688" spans="5:5">
      <c r="E3688" s="337">
        <f>F3688*C3688</f>
        <v>0</v>
      </c>
    </row>
    <row r="3689" spans="5:5">
      <c r="E3689" s="337">
        <f>F3689*C3689</f>
        <v>0</v>
      </c>
    </row>
    <row r="3690" spans="5:5">
      <c r="E3690" s="337">
        <f>F3690*C3690</f>
        <v>0</v>
      </c>
    </row>
    <row r="3691" spans="5:5">
      <c r="E3691" s="337">
        <f>F3691*C3691</f>
        <v>0</v>
      </c>
    </row>
    <row r="3692" spans="5:5">
      <c r="E3692" s="337">
        <f>F3692*C3692</f>
        <v>0</v>
      </c>
    </row>
    <row r="3693" spans="5:5">
      <c r="E3693" s="337">
        <f>F3693*C3693</f>
        <v>0</v>
      </c>
    </row>
    <row r="3694" spans="5:5">
      <c r="E3694" s="337">
        <f>F3694*C3694</f>
        <v>0</v>
      </c>
    </row>
    <row r="3695" spans="5:5">
      <c r="E3695" s="337">
        <f>F3695*C3695</f>
        <v>0</v>
      </c>
    </row>
    <row r="3696" spans="5:5">
      <c r="E3696" s="337">
        <f>F3696*C3696</f>
        <v>0</v>
      </c>
    </row>
    <row r="3697" spans="5:5">
      <c r="E3697" s="337">
        <f>F3697*C3697</f>
        <v>0</v>
      </c>
    </row>
    <row r="3698" spans="5:5">
      <c r="E3698" s="337">
        <f>F3698*C3698</f>
        <v>0</v>
      </c>
    </row>
    <row r="3699" spans="5:5">
      <c r="E3699" s="337">
        <f>F3699*C3699</f>
        <v>0</v>
      </c>
    </row>
    <row r="3700" spans="5:5">
      <c r="E3700" s="337">
        <f>F3700*C3700</f>
        <v>0</v>
      </c>
    </row>
    <row r="3701" spans="5:5">
      <c r="E3701" s="337">
        <f>F3701*C3701</f>
        <v>0</v>
      </c>
    </row>
    <row r="3702" spans="5:5">
      <c r="E3702" s="337">
        <f>F3702*C3702</f>
        <v>0</v>
      </c>
    </row>
    <row r="3703" spans="5:5">
      <c r="E3703" s="337">
        <f>F3703*C3703</f>
        <v>0</v>
      </c>
    </row>
    <row r="3704" spans="5:5">
      <c r="E3704" s="337">
        <f>F3704*C3704</f>
        <v>0</v>
      </c>
    </row>
    <row r="3705" spans="5:5">
      <c r="E3705" s="337">
        <f>F3705*C3705</f>
        <v>0</v>
      </c>
    </row>
    <row r="3706" spans="5:5">
      <c r="E3706" s="337">
        <f>F3706*C3706</f>
        <v>0</v>
      </c>
    </row>
    <row r="3707" spans="5:5">
      <c r="E3707" s="337">
        <f>F3707*C3707</f>
        <v>0</v>
      </c>
    </row>
    <row r="3708" spans="5:5">
      <c r="E3708" s="337">
        <f>F3708*C3708</f>
        <v>0</v>
      </c>
    </row>
    <row r="3709" spans="5:5">
      <c r="E3709" s="337">
        <f>F3709*C3709</f>
        <v>0</v>
      </c>
    </row>
    <row r="3710" spans="5:5">
      <c r="E3710" s="337">
        <f>F3710*C3710</f>
        <v>0</v>
      </c>
    </row>
    <row r="3711" spans="5:5">
      <c r="E3711" s="337">
        <f>F3711*C3711</f>
        <v>0</v>
      </c>
    </row>
    <row r="3712" spans="5:5">
      <c r="E3712" s="337">
        <f>F3712*C3712</f>
        <v>0</v>
      </c>
    </row>
    <row r="3713" spans="5:5">
      <c r="E3713" s="337">
        <f>F3713*C3713</f>
        <v>0</v>
      </c>
    </row>
    <row r="3714" spans="5:5">
      <c r="E3714" s="337">
        <f>F3714*C3714</f>
        <v>0</v>
      </c>
    </row>
    <row r="3715" spans="5:5">
      <c r="E3715" s="337">
        <f>F3715*C3715</f>
        <v>0</v>
      </c>
    </row>
    <row r="3716" spans="5:5">
      <c r="E3716" s="337">
        <f>F3716*C3716</f>
        <v>0</v>
      </c>
    </row>
    <row r="3717" spans="5:5">
      <c r="E3717" s="337">
        <f>F3717*C3717</f>
        <v>0</v>
      </c>
    </row>
    <row r="3718" spans="5:5">
      <c r="E3718" s="337">
        <f>F3718*C3718</f>
        <v>0</v>
      </c>
    </row>
    <row r="3719" spans="5:5">
      <c r="E3719" s="337">
        <f>F3719*C3719</f>
        <v>0</v>
      </c>
    </row>
    <row r="3720" spans="5:5">
      <c r="E3720" s="337">
        <f>F3720*C3720</f>
        <v>0</v>
      </c>
    </row>
    <row r="3721" spans="5:5">
      <c r="E3721" s="337">
        <f>F3721*C3721</f>
        <v>0</v>
      </c>
    </row>
    <row r="3722" spans="5:5">
      <c r="E3722" s="337">
        <f>F3722*C3722</f>
        <v>0</v>
      </c>
    </row>
    <row r="3723" spans="5:5">
      <c r="E3723" s="337">
        <f>F3723*C3723</f>
        <v>0</v>
      </c>
    </row>
    <row r="3724" spans="5:5">
      <c r="E3724" s="337">
        <f>F3724*C3724</f>
        <v>0</v>
      </c>
    </row>
    <row r="3725" spans="5:5">
      <c r="E3725" s="337">
        <f>F3725*C3725</f>
        <v>0</v>
      </c>
    </row>
    <row r="3726" spans="5:5">
      <c r="E3726" s="337">
        <f>F3726*C3726</f>
        <v>0</v>
      </c>
    </row>
    <row r="3727" spans="5:5">
      <c r="E3727" s="337">
        <f>F3727*C3727</f>
        <v>0</v>
      </c>
    </row>
    <row r="3728" spans="5:5">
      <c r="E3728" s="337">
        <f>F3728*C3728</f>
        <v>0</v>
      </c>
    </row>
    <row r="3729" spans="5:5">
      <c r="E3729" s="337">
        <f>F3729*C3729</f>
        <v>0</v>
      </c>
    </row>
    <row r="3730" spans="5:5">
      <c r="E3730" s="337">
        <f>F3730*C3730</f>
        <v>0</v>
      </c>
    </row>
    <row r="3731" spans="5:5">
      <c r="E3731" s="337">
        <f>F3731*C3731</f>
        <v>0</v>
      </c>
    </row>
    <row r="3732" spans="5:5">
      <c r="E3732" s="337">
        <f>F3732*C3732</f>
        <v>0</v>
      </c>
    </row>
    <row r="3733" spans="5:5">
      <c r="E3733" s="337">
        <f>F3733*C3733</f>
        <v>0</v>
      </c>
    </row>
    <row r="3734" spans="5:5">
      <c r="E3734" s="337">
        <f>F3734*C3734</f>
        <v>0</v>
      </c>
    </row>
    <row r="3735" spans="5:5">
      <c r="E3735" s="337">
        <f>F3735*C3735</f>
        <v>0</v>
      </c>
    </row>
    <row r="3736" spans="5:5">
      <c r="E3736" s="337">
        <f>F3736*C3736</f>
        <v>0</v>
      </c>
    </row>
    <row r="3737" spans="5:5">
      <c r="E3737" s="337">
        <f>F3737*C3737</f>
        <v>0</v>
      </c>
    </row>
    <row r="3738" spans="5:5">
      <c r="E3738" s="337">
        <f>F3738*C3738</f>
        <v>0</v>
      </c>
    </row>
    <row r="3739" spans="5:5">
      <c r="E3739" s="337">
        <f>F3739*C3739</f>
        <v>0</v>
      </c>
    </row>
    <row r="3740" spans="5:5">
      <c r="E3740" s="337">
        <f>F3740*C3740</f>
        <v>0</v>
      </c>
    </row>
    <row r="3741" spans="5:5">
      <c r="E3741" s="337">
        <f>F3741*C3741</f>
        <v>0</v>
      </c>
    </row>
    <row r="3742" spans="5:5">
      <c r="E3742" s="337">
        <f>F3742*C3742</f>
        <v>0</v>
      </c>
    </row>
    <row r="3743" spans="5:5">
      <c r="E3743" s="337">
        <f>F3743*C3743</f>
        <v>0</v>
      </c>
    </row>
    <row r="3744" spans="5:5">
      <c r="E3744" s="337">
        <f>F3744*C3744</f>
        <v>0</v>
      </c>
    </row>
    <row r="3745" spans="5:5">
      <c r="E3745" s="337">
        <f>F3745*C3745</f>
        <v>0</v>
      </c>
    </row>
    <row r="3746" spans="5:5">
      <c r="E3746" s="337">
        <f>F3746*C3746</f>
        <v>0</v>
      </c>
    </row>
    <row r="3747" spans="5:5">
      <c r="E3747" s="337">
        <f>F3747*C3747</f>
        <v>0</v>
      </c>
    </row>
    <row r="3748" spans="5:5">
      <c r="E3748" s="337">
        <f>F3748*C3748</f>
        <v>0</v>
      </c>
    </row>
    <row r="3749" spans="5:5">
      <c r="E3749" s="337">
        <f>F3749*C3749</f>
        <v>0</v>
      </c>
    </row>
    <row r="3750" spans="5:5">
      <c r="E3750" s="337">
        <f>F3750*C3750</f>
        <v>0</v>
      </c>
    </row>
    <row r="3751" spans="5:5">
      <c r="E3751" s="337">
        <f>F3751*C3751</f>
        <v>0</v>
      </c>
    </row>
    <row r="3752" spans="5:5">
      <c r="E3752" s="337">
        <f>F3752*C3752</f>
        <v>0</v>
      </c>
    </row>
    <row r="3753" spans="5:5">
      <c r="E3753" s="337">
        <f>F3753*C3753</f>
        <v>0</v>
      </c>
    </row>
    <row r="3754" spans="5:5">
      <c r="E3754" s="337">
        <f>F3754*C3754</f>
        <v>0</v>
      </c>
    </row>
    <row r="3755" spans="5:5">
      <c r="E3755" s="337">
        <f>F3755*C3755</f>
        <v>0</v>
      </c>
    </row>
    <row r="3756" spans="5:5">
      <c r="E3756" s="337">
        <f>F3756*C3756</f>
        <v>0</v>
      </c>
    </row>
    <row r="3757" spans="5:5">
      <c r="E3757" s="337">
        <f>F3757*C3757</f>
        <v>0</v>
      </c>
    </row>
    <row r="3758" spans="5:5">
      <c r="E3758" s="337">
        <f>F3758*C3758</f>
        <v>0</v>
      </c>
    </row>
    <row r="3759" spans="5:5">
      <c r="E3759" s="337">
        <f>F3759*C3759</f>
        <v>0</v>
      </c>
    </row>
    <row r="3760" spans="5:5">
      <c r="E3760" s="337">
        <f>F3760*C3760</f>
        <v>0</v>
      </c>
    </row>
    <row r="3761" spans="5:5">
      <c r="E3761" s="337">
        <f>F3761*C3761</f>
        <v>0</v>
      </c>
    </row>
    <row r="3762" spans="5:5">
      <c r="E3762" s="337">
        <f>F3762*C3762</f>
        <v>0</v>
      </c>
    </row>
    <row r="3763" spans="5:5">
      <c r="E3763" s="337">
        <f>F3763*C3763</f>
        <v>0</v>
      </c>
    </row>
    <row r="3764" spans="5:5">
      <c r="E3764" s="337">
        <f>F3764*C3764</f>
        <v>0</v>
      </c>
    </row>
    <row r="3765" spans="5:5">
      <c r="E3765" s="337">
        <f>F3765*C3765</f>
        <v>0</v>
      </c>
    </row>
    <row r="3766" spans="5:5">
      <c r="E3766" s="337">
        <f>F3766*C3766</f>
        <v>0</v>
      </c>
    </row>
    <row r="3767" spans="5:5">
      <c r="E3767" s="337">
        <f>F3767*C3767</f>
        <v>0</v>
      </c>
    </row>
    <row r="3768" spans="5:5">
      <c r="E3768" s="337">
        <f>F3768*C3768</f>
        <v>0</v>
      </c>
    </row>
    <row r="3769" spans="5:5">
      <c r="E3769" s="337">
        <f>F3769*C3769</f>
        <v>0</v>
      </c>
    </row>
    <row r="3770" spans="5:5">
      <c r="E3770" s="337">
        <f>F3770*C3770</f>
        <v>0</v>
      </c>
    </row>
    <row r="3771" spans="5:5">
      <c r="E3771" s="337">
        <f>F3771*C3771</f>
        <v>0</v>
      </c>
    </row>
    <row r="3772" spans="5:5">
      <c r="E3772" s="337">
        <f>F3772*C3772</f>
        <v>0</v>
      </c>
    </row>
    <row r="3773" spans="5:5">
      <c r="E3773" s="337">
        <f>F3773*C3773</f>
        <v>0</v>
      </c>
    </row>
    <row r="3774" spans="5:5">
      <c r="E3774" s="337">
        <f>F3774*C3774</f>
        <v>0</v>
      </c>
    </row>
    <row r="3775" spans="5:5">
      <c r="E3775" s="337">
        <f>F3775*C3775</f>
        <v>0</v>
      </c>
    </row>
    <row r="3776" spans="5:5">
      <c r="E3776" s="337">
        <f>F3776*C3776</f>
        <v>0</v>
      </c>
    </row>
    <row r="3777" spans="5:5">
      <c r="E3777" s="337">
        <f>F3777*C3777</f>
        <v>0</v>
      </c>
    </row>
    <row r="3778" spans="5:5">
      <c r="E3778" s="337">
        <f>F3778*C3778</f>
        <v>0</v>
      </c>
    </row>
    <row r="3779" spans="5:5">
      <c r="E3779" s="337">
        <f>F3779*C3779</f>
        <v>0</v>
      </c>
    </row>
    <row r="3780" spans="5:5">
      <c r="E3780" s="337">
        <f>F3780*C3780</f>
        <v>0</v>
      </c>
    </row>
    <row r="3781" spans="5:5">
      <c r="E3781" s="337">
        <f>F3781*C3781</f>
        <v>0</v>
      </c>
    </row>
    <row r="3782" spans="5:5">
      <c r="E3782" s="337">
        <f>F3782*C3782</f>
        <v>0</v>
      </c>
    </row>
    <row r="3783" spans="5:5">
      <c r="E3783" s="337">
        <f>F3783*C3783</f>
        <v>0</v>
      </c>
    </row>
    <row r="3784" spans="5:5">
      <c r="E3784" s="337">
        <f>F3784*C3784</f>
        <v>0</v>
      </c>
    </row>
    <row r="3785" spans="5:5">
      <c r="E3785" s="337">
        <f>F3785*C3785</f>
        <v>0</v>
      </c>
    </row>
    <row r="3786" spans="5:5">
      <c r="E3786" s="337">
        <f>F3786*C3786</f>
        <v>0</v>
      </c>
    </row>
    <row r="3787" spans="5:5">
      <c r="E3787" s="337">
        <f>F3787*C3787</f>
        <v>0</v>
      </c>
    </row>
    <row r="3788" spans="5:5">
      <c r="E3788" s="337">
        <f>F3788*C3788</f>
        <v>0</v>
      </c>
    </row>
    <row r="3789" spans="5:5">
      <c r="E3789" s="337">
        <f>F3789*C3789</f>
        <v>0</v>
      </c>
    </row>
    <row r="3790" spans="5:5">
      <c r="E3790" s="337">
        <f>F3790*C3790</f>
        <v>0</v>
      </c>
    </row>
    <row r="3791" spans="5:5">
      <c r="E3791" s="337">
        <f>F3791*C3791</f>
        <v>0</v>
      </c>
    </row>
    <row r="3792" spans="5:5">
      <c r="E3792" s="337">
        <f>F3792*C3792</f>
        <v>0</v>
      </c>
    </row>
    <row r="3793" spans="5:5">
      <c r="E3793" s="337">
        <f>F3793*C3793</f>
        <v>0</v>
      </c>
    </row>
    <row r="3794" spans="5:5">
      <c r="E3794" s="337">
        <f>F3794*C3794</f>
        <v>0</v>
      </c>
    </row>
    <row r="3795" spans="5:5">
      <c r="E3795" s="337">
        <f>F3795*C3795</f>
        <v>0</v>
      </c>
    </row>
    <row r="3796" spans="5:5">
      <c r="E3796" s="337">
        <f>F3796*C3796</f>
        <v>0</v>
      </c>
    </row>
    <row r="3797" spans="5:5">
      <c r="E3797" s="337">
        <f>F3797*C3797</f>
        <v>0</v>
      </c>
    </row>
    <row r="3798" spans="5:5">
      <c r="E3798" s="337">
        <f>F3798*C3798</f>
        <v>0</v>
      </c>
    </row>
    <row r="3799" spans="5:5">
      <c r="E3799" s="337">
        <f>F3799*C3799</f>
        <v>0</v>
      </c>
    </row>
    <row r="3800" spans="5:5">
      <c r="E3800" s="337">
        <f>F3800*C3800</f>
        <v>0</v>
      </c>
    </row>
    <row r="3801" spans="5:5">
      <c r="E3801" s="337">
        <f>F3801*C3801</f>
        <v>0</v>
      </c>
    </row>
    <row r="3802" spans="5:5">
      <c r="E3802" s="337">
        <f>F3802*C3802</f>
        <v>0</v>
      </c>
    </row>
    <row r="3803" spans="5:5">
      <c r="E3803" s="337">
        <f>F3803*C3803</f>
        <v>0</v>
      </c>
    </row>
    <row r="3804" spans="5:5">
      <c r="E3804" s="337">
        <f>F3804*C3804</f>
        <v>0</v>
      </c>
    </row>
    <row r="3805" spans="5:5">
      <c r="E3805" s="337">
        <f>F3805*C3805</f>
        <v>0</v>
      </c>
    </row>
    <row r="3806" spans="5:5">
      <c r="E3806" s="337">
        <f>F3806*C3806</f>
        <v>0</v>
      </c>
    </row>
    <row r="3807" spans="5:5">
      <c r="E3807" s="337">
        <f>F3807*C3807</f>
        <v>0</v>
      </c>
    </row>
    <row r="3808" spans="5:5">
      <c r="E3808" s="337">
        <f>F3808*C3808</f>
        <v>0</v>
      </c>
    </row>
    <row r="3809" spans="5:5">
      <c r="E3809" s="337">
        <f>F3809*C3809</f>
        <v>0</v>
      </c>
    </row>
    <row r="3810" spans="5:5">
      <c r="E3810" s="337">
        <f>F3810*C3810</f>
        <v>0</v>
      </c>
    </row>
    <row r="3811" spans="5:5">
      <c r="E3811" s="337">
        <f>F3811*C3811</f>
        <v>0</v>
      </c>
    </row>
    <row r="3812" spans="5:5">
      <c r="E3812" s="337">
        <f>F3812*C3812</f>
        <v>0</v>
      </c>
    </row>
    <row r="3813" spans="5:5">
      <c r="E3813" s="337">
        <f>F3813*C3813</f>
        <v>0</v>
      </c>
    </row>
    <row r="3814" spans="5:5">
      <c r="E3814" s="337">
        <f>F3814*C3814</f>
        <v>0</v>
      </c>
    </row>
    <row r="3815" spans="5:5">
      <c r="E3815" s="337">
        <f>F3815*C3815</f>
        <v>0</v>
      </c>
    </row>
    <row r="3816" spans="5:5">
      <c r="E3816" s="337">
        <f>F3816*C3816</f>
        <v>0</v>
      </c>
    </row>
    <row r="3817" spans="5:5">
      <c r="E3817" s="337">
        <f>F3817*C3817</f>
        <v>0</v>
      </c>
    </row>
    <row r="3818" spans="5:5">
      <c r="E3818" s="337">
        <f>F3818*C3818</f>
        <v>0</v>
      </c>
    </row>
    <row r="3819" spans="5:5">
      <c r="E3819" s="337">
        <f>F3819*C3819</f>
        <v>0</v>
      </c>
    </row>
    <row r="3820" spans="5:5">
      <c r="E3820" s="337">
        <f>F3820*C3820</f>
        <v>0</v>
      </c>
    </row>
    <row r="3821" spans="5:5">
      <c r="E3821" s="337">
        <f>F3821*C3821</f>
        <v>0</v>
      </c>
    </row>
    <row r="3822" spans="5:5">
      <c r="E3822" s="337">
        <f>F3822*C3822</f>
        <v>0</v>
      </c>
    </row>
    <row r="3823" spans="5:5">
      <c r="E3823" s="337">
        <f>F3823*C3823</f>
        <v>0</v>
      </c>
    </row>
    <row r="3824" spans="5:5">
      <c r="E3824" s="337">
        <f>F3824*C3824</f>
        <v>0</v>
      </c>
    </row>
    <row r="3825" spans="5:5">
      <c r="E3825" s="337">
        <f>F3825*C3825</f>
        <v>0</v>
      </c>
    </row>
    <row r="3826" spans="5:5">
      <c r="E3826" s="337">
        <f>F3826*C3826</f>
        <v>0</v>
      </c>
    </row>
    <row r="3827" spans="5:5">
      <c r="E3827" s="337">
        <f>F3827*C3827</f>
        <v>0</v>
      </c>
    </row>
    <row r="3828" spans="5:5">
      <c r="E3828" s="337">
        <f>F3828*C3828</f>
        <v>0</v>
      </c>
    </row>
    <row r="3829" spans="5:5">
      <c r="E3829" s="337">
        <f>F3829*C3829</f>
        <v>0</v>
      </c>
    </row>
    <row r="3830" spans="5:5">
      <c r="E3830" s="337">
        <f>F3830*C3830</f>
        <v>0</v>
      </c>
    </row>
    <row r="3831" spans="5:5">
      <c r="E3831" s="337">
        <f>F3831*C3831</f>
        <v>0</v>
      </c>
    </row>
    <row r="3832" spans="5:5">
      <c r="E3832" s="337">
        <f>F3832*C3832</f>
        <v>0</v>
      </c>
    </row>
    <row r="3833" spans="5:5">
      <c r="E3833" s="337">
        <f>F3833*C3833</f>
        <v>0</v>
      </c>
    </row>
    <row r="3834" spans="5:5">
      <c r="E3834" s="337">
        <f>F3834*C3834</f>
        <v>0</v>
      </c>
    </row>
    <row r="3835" spans="5:5">
      <c r="E3835" s="337">
        <f>F3835*C3835</f>
        <v>0</v>
      </c>
    </row>
    <row r="3836" spans="5:5">
      <c r="E3836" s="337">
        <f>F3836*C3836</f>
        <v>0</v>
      </c>
    </row>
    <row r="3837" spans="5:5">
      <c r="E3837" s="337">
        <f>F3837*C3837</f>
        <v>0</v>
      </c>
    </row>
    <row r="3838" spans="5:5">
      <c r="E3838" s="337">
        <f>F3838*C3838</f>
        <v>0</v>
      </c>
    </row>
    <row r="3839" spans="5:5">
      <c r="E3839" s="337">
        <f>F3839*C3839</f>
        <v>0</v>
      </c>
    </row>
    <row r="3840" spans="5:5">
      <c r="E3840" s="337">
        <f>F3840*C3840</f>
        <v>0</v>
      </c>
    </row>
    <row r="3841" spans="5:5">
      <c r="E3841" s="337">
        <f>F3841*C3841</f>
        <v>0</v>
      </c>
    </row>
    <row r="3842" spans="5:5">
      <c r="E3842" s="337">
        <f>F3842*C3842</f>
        <v>0</v>
      </c>
    </row>
    <row r="3843" spans="5:5">
      <c r="E3843" s="337">
        <f>F3843*C3843</f>
        <v>0</v>
      </c>
    </row>
    <row r="3844" spans="5:5">
      <c r="E3844" s="337">
        <f>F3844*C3844</f>
        <v>0</v>
      </c>
    </row>
    <row r="3845" spans="5:5">
      <c r="E3845" s="337">
        <f>F3845*C3845</f>
        <v>0</v>
      </c>
    </row>
    <row r="3846" spans="5:5">
      <c r="E3846" s="337">
        <f>F3846*C3846</f>
        <v>0</v>
      </c>
    </row>
    <row r="3847" spans="5:5">
      <c r="E3847" s="337">
        <f>F3847*C3847</f>
        <v>0</v>
      </c>
    </row>
    <row r="3848" spans="5:5">
      <c r="E3848" s="337">
        <f>F3848*C3848</f>
        <v>0</v>
      </c>
    </row>
    <row r="3849" spans="5:5">
      <c r="E3849" s="337">
        <f>F3849*C3849</f>
        <v>0</v>
      </c>
    </row>
    <row r="3850" spans="5:5">
      <c r="E3850" s="337">
        <f>F3850*C3850</f>
        <v>0</v>
      </c>
    </row>
    <row r="3851" spans="5:5">
      <c r="E3851" s="337">
        <f>F3851*C3851</f>
        <v>0</v>
      </c>
    </row>
    <row r="3852" spans="5:5">
      <c r="E3852" s="337">
        <f>F3852*C3852</f>
        <v>0</v>
      </c>
    </row>
    <row r="3853" spans="5:5">
      <c r="E3853" s="337">
        <f>F3853*C3853</f>
        <v>0</v>
      </c>
    </row>
    <row r="3854" spans="5:5">
      <c r="E3854" s="337">
        <f>F3854*C3854</f>
        <v>0</v>
      </c>
    </row>
    <row r="3855" spans="5:5">
      <c r="E3855" s="337">
        <f>F3855*C3855</f>
        <v>0</v>
      </c>
    </row>
    <row r="3856" spans="5:5">
      <c r="E3856" s="337">
        <f>F3856*C3856</f>
        <v>0</v>
      </c>
    </row>
    <row r="3857" spans="5:5">
      <c r="E3857" s="337">
        <f>F3857*C3857</f>
        <v>0</v>
      </c>
    </row>
    <row r="3858" spans="5:5">
      <c r="E3858" s="337">
        <f>F3858*C3858</f>
        <v>0</v>
      </c>
    </row>
    <row r="3859" spans="5:5">
      <c r="E3859" s="337">
        <f>F3859*C3859</f>
        <v>0</v>
      </c>
    </row>
    <row r="3860" spans="5:5">
      <c r="E3860" s="337">
        <f>F3860*C3860</f>
        <v>0</v>
      </c>
    </row>
    <row r="3861" spans="5:5">
      <c r="E3861" s="337">
        <f>F3861*C3861</f>
        <v>0</v>
      </c>
    </row>
    <row r="3862" spans="5:5">
      <c r="E3862" s="337">
        <f>F3862*C3862</f>
        <v>0</v>
      </c>
    </row>
    <row r="3863" spans="5:5">
      <c r="E3863" s="337">
        <f>F3863*C3863</f>
        <v>0</v>
      </c>
    </row>
    <row r="3864" spans="5:5">
      <c r="E3864" s="337">
        <f>F3864*C3864</f>
        <v>0</v>
      </c>
    </row>
    <row r="3865" spans="5:5">
      <c r="E3865" s="337">
        <f>F3865*C3865</f>
        <v>0</v>
      </c>
    </row>
    <row r="3866" spans="5:5">
      <c r="E3866" s="337">
        <f>F3866*C3866</f>
        <v>0</v>
      </c>
    </row>
    <row r="3867" spans="5:5">
      <c r="E3867" s="337">
        <f>F3867*C3867</f>
        <v>0</v>
      </c>
    </row>
    <row r="3868" spans="5:5">
      <c r="E3868" s="337">
        <f>F3868*C3868</f>
        <v>0</v>
      </c>
    </row>
    <row r="3869" spans="5:5">
      <c r="E3869" s="337">
        <f>F3869*C3869</f>
        <v>0</v>
      </c>
    </row>
    <row r="3870" spans="5:5">
      <c r="E3870" s="337">
        <f>F3870*C3870</f>
        <v>0</v>
      </c>
    </row>
    <row r="3871" spans="5:5">
      <c r="E3871" s="337">
        <f>F3871*C3871</f>
        <v>0</v>
      </c>
    </row>
    <row r="3872" spans="5:5">
      <c r="E3872" s="337">
        <f>F3872*C3872</f>
        <v>0</v>
      </c>
    </row>
    <row r="3873" spans="5:5">
      <c r="E3873" s="337">
        <f>F3873*C3873</f>
        <v>0</v>
      </c>
    </row>
    <row r="3874" spans="5:5">
      <c r="E3874" s="337">
        <f>F3874*C3874</f>
        <v>0</v>
      </c>
    </row>
    <row r="3875" spans="5:5">
      <c r="E3875" s="337">
        <f>F3875*C3875</f>
        <v>0</v>
      </c>
    </row>
    <row r="3876" spans="5:5">
      <c r="E3876" s="337">
        <f>F3876*C3876</f>
        <v>0</v>
      </c>
    </row>
    <row r="3877" spans="5:5">
      <c r="E3877" s="337">
        <f>F3877*C3877</f>
        <v>0</v>
      </c>
    </row>
    <row r="3878" spans="5:5">
      <c r="E3878" s="337">
        <f>F3878*C3878</f>
        <v>0</v>
      </c>
    </row>
    <row r="3879" spans="5:5">
      <c r="E3879" s="337">
        <f>F3879*C3879</f>
        <v>0</v>
      </c>
    </row>
    <row r="3880" spans="5:5">
      <c r="E3880" s="337">
        <f>F3880*C3880</f>
        <v>0</v>
      </c>
    </row>
    <row r="3881" spans="5:5">
      <c r="E3881" s="337">
        <f>F3881*C3881</f>
        <v>0</v>
      </c>
    </row>
    <row r="3882" spans="5:5">
      <c r="E3882" s="337">
        <f>F3882*C3882</f>
        <v>0</v>
      </c>
    </row>
    <row r="3883" spans="5:5">
      <c r="E3883" s="337">
        <f>F3883*C3883</f>
        <v>0</v>
      </c>
    </row>
    <row r="3884" spans="5:5">
      <c r="E3884" s="337">
        <f>F3884*C3884</f>
        <v>0</v>
      </c>
    </row>
    <row r="3885" spans="5:5">
      <c r="E3885" s="337">
        <f>F3885*C3885</f>
        <v>0</v>
      </c>
    </row>
    <row r="3886" spans="5:5">
      <c r="E3886" s="337">
        <f>F3886*C3886</f>
        <v>0</v>
      </c>
    </row>
    <row r="3887" spans="5:5">
      <c r="E3887" s="337">
        <f>F3887*C3887</f>
        <v>0</v>
      </c>
    </row>
    <row r="3888" spans="5:5">
      <c r="E3888" s="337">
        <f>F3888*C3888</f>
        <v>0</v>
      </c>
    </row>
    <row r="3889" spans="5:5">
      <c r="E3889" s="337">
        <f>F3889*C3889</f>
        <v>0</v>
      </c>
    </row>
    <row r="3890" spans="5:5">
      <c r="E3890" s="337">
        <f>F3890*C3890</f>
        <v>0</v>
      </c>
    </row>
    <row r="3891" spans="5:5">
      <c r="E3891" s="337">
        <f>F3891*C3891</f>
        <v>0</v>
      </c>
    </row>
    <row r="3892" spans="5:5">
      <c r="E3892" s="337">
        <f>F3892*C3892</f>
        <v>0</v>
      </c>
    </row>
    <row r="3893" spans="5:5">
      <c r="E3893" s="337">
        <f>F3893*C3893</f>
        <v>0</v>
      </c>
    </row>
    <row r="3894" spans="5:5">
      <c r="E3894" s="337">
        <f>F3894*C3894</f>
        <v>0</v>
      </c>
    </row>
    <row r="3895" spans="5:5">
      <c r="E3895" s="337">
        <f>F3895*C3895</f>
        <v>0</v>
      </c>
    </row>
    <row r="3896" spans="5:5">
      <c r="E3896" s="337">
        <f>F3896*C3896</f>
        <v>0</v>
      </c>
    </row>
    <row r="3897" spans="5:5">
      <c r="E3897" s="337">
        <f>F3897*C3897</f>
        <v>0</v>
      </c>
    </row>
    <row r="3898" spans="5:5">
      <c r="E3898" s="337">
        <f>F3898*C3898</f>
        <v>0</v>
      </c>
    </row>
    <row r="3899" spans="5:5">
      <c r="E3899" s="337">
        <f>F3899*C3899</f>
        <v>0</v>
      </c>
    </row>
    <row r="3900" spans="5:5">
      <c r="E3900" s="337">
        <f>F3900*C3900</f>
        <v>0</v>
      </c>
    </row>
    <row r="3901" spans="5:5">
      <c r="E3901" s="337">
        <f>F3901*C3901</f>
        <v>0</v>
      </c>
    </row>
    <row r="3902" spans="5:5">
      <c r="E3902" s="337">
        <f>F3902*C3902</f>
        <v>0</v>
      </c>
    </row>
    <row r="3903" spans="5:5">
      <c r="E3903" s="337">
        <f>F3903*C3903</f>
        <v>0</v>
      </c>
    </row>
    <row r="3904" spans="5:5">
      <c r="E3904" s="337">
        <f>F3904*C3904</f>
        <v>0</v>
      </c>
    </row>
    <row r="3905" spans="5:5">
      <c r="E3905" s="337">
        <f>F3905*C3905</f>
        <v>0</v>
      </c>
    </row>
    <row r="3906" spans="5:5">
      <c r="E3906" s="337">
        <f>F3906*C3906</f>
        <v>0</v>
      </c>
    </row>
    <row r="3907" spans="5:5">
      <c r="E3907" s="337">
        <f>F3907*C3907</f>
        <v>0</v>
      </c>
    </row>
    <row r="3908" spans="5:5">
      <c r="E3908" s="337">
        <f>F3908*C3908</f>
        <v>0</v>
      </c>
    </row>
    <row r="3909" spans="5:5">
      <c r="E3909" s="337">
        <f>F3909*C3909</f>
        <v>0</v>
      </c>
    </row>
    <row r="3910" spans="5:5">
      <c r="E3910" s="337">
        <f>F3910*C3910</f>
        <v>0</v>
      </c>
    </row>
    <row r="3911" spans="5:5">
      <c r="E3911" s="337">
        <f>F3911*C3911</f>
        <v>0</v>
      </c>
    </row>
    <row r="3912" spans="5:5">
      <c r="E3912" s="337">
        <f>F3912*C3912</f>
        <v>0</v>
      </c>
    </row>
    <row r="3913" spans="5:5">
      <c r="E3913" s="337">
        <f>F3913*C3913</f>
        <v>0</v>
      </c>
    </row>
    <row r="3914" spans="5:5">
      <c r="E3914" s="337">
        <f>F3914*C3914</f>
        <v>0</v>
      </c>
    </row>
    <row r="3915" spans="5:5">
      <c r="E3915" s="337">
        <f>F3915*C3915</f>
        <v>0</v>
      </c>
    </row>
    <row r="3916" spans="5:5">
      <c r="E3916" s="337">
        <f>F3916*C3916</f>
        <v>0</v>
      </c>
    </row>
    <row r="3917" spans="5:5">
      <c r="E3917" s="337">
        <f>F3917*C3917</f>
        <v>0</v>
      </c>
    </row>
    <row r="3918" spans="5:5">
      <c r="E3918" s="337">
        <f>F3918*C3918</f>
        <v>0</v>
      </c>
    </row>
    <row r="3919" spans="5:5">
      <c r="E3919" s="337">
        <f>F3919*C3919</f>
        <v>0</v>
      </c>
    </row>
    <row r="3920" spans="5:5">
      <c r="E3920" s="337">
        <f>F3920*C3920</f>
        <v>0</v>
      </c>
    </row>
    <row r="3921" spans="5:5">
      <c r="E3921" s="337">
        <f>F3921*C3921</f>
        <v>0</v>
      </c>
    </row>
    <row r="3922" spans="5:5">
      <c r="E3922" s="337">
        <f>F3922*C3922</f>
        <v>0</v>
      </c>
    </row>
    <row r="3923" spans="5:5">
      <c r="E3923" s="337">
        <f>F3923*C3923</f>
        <v>0</v>
      </c>
    </row>
    <row r="3924" spans="5:5">
      <c r="E3924" s="337">
        <f>F3924*C3924</f>
        <v>0</v>
      </c>
    </row>
    <row r="3925" spans="5:5">
      <c r="E3925" s="337">
        <f>F3925*C3925</f>
        <v>0</v>
      </c>
    </row>
    <row r="3926" spans="5:5">
      <c r="E3926" s="337">
        <f>F3926*C3926</f>
        <v>0</v>
      </c>
    </row>
    <row r="3927" spans="5:5">
      <c r="E3927" s="337">
        <f>F3927*C3927</f>
        <v>0</v>
      </c>
    </row>
    <row r="3928" spans="5:5">
      <c r="E3928" s="337">
        <f>F3928*C3928</f>
        <v>0</v>
      </c>
    </row>
    <row r="3929" spans="5:5">
      <c r="E3929" s="337">
        <f>F3929*C3929</f>
        <v>0</v>
      </c>
    </row>
    <row r="3930" spans="5:5">
      <c r="E3930" s="337">
        <f>F3930*C3930</f>
        <v>0</v>
      </c>
    </row>
    <row r="3931" spans="5:5">
      <c r="E3931" s="337">
        <f>F3931*C3931</f>
        <v>0</v>
      </c>
    </row>
    <row r="3932" spans="5:5">
      <c r="E3932" s="337">
        <f>F3932*C3932</f>
        <v>0</v>
      </c>
    </row>
    <row r="3933" spans="5:5">
      <c r="E3933" s="337">
        <f>F3933*C3933</f>
        <v>0</v>
      </c>
    </row>
    <row r="3934" spans="5:5">
      <c r="E3934" s="337">
        <f>F3934*C3934</f>
        <v>0</v>
      </c>
    </row>
    <row r="3935" spans="5:5">
      <c r="E3935" s="337">
        <f>F3935*C3935</f>
        <v>0</v>
      </c>
    </row>
    <row r="3936" spans="5:5">
      <c r="E3936" s="337">
        <f>F3936*C3936</f>
        <v>0</v>
      </c>
    </row>
    <row r="3937" spans="5:5">
      <c r="E3937" s="337">
        <f>F3937*C3937</f>
        <v>0</v>
      </c>
    </row>
    <row r="3938" spans="5:5">
      <c r="E3938" s="337">
        <f>F3938*C3938</f>
        <v>0</v>
      </c>
    </row>
    <row r="3939" spans="5:5">
      <c r="E3939" s="337">
        <f>F3939*C3939</f>
        <v>0</v>
      </c>
    </row>
    <row r="3940" spans="5:5">
      <c r="E3940" s="337">
        <f>F3940*C3940</f>
        <v>0</v>
      </c>
    </row>
    <row r="3941" spans="5:5">
      <c r="E3941" s="337">
        <f>F3941*C3941</f>
        <v>0</v>
      </c>
    </row>
    <row r="3942" spans="5:5">
      <c r="E3942" s="337">
        <f>F3942*C3942</f>
        <v>0</v>
      </c>
    </row>
    <row r="3943" spans="5:5">
      <c r="E3943" s="337">
        <f>F3943*C3943</f>
        <v>0</v>
      </c>
    </row>
    <row r="3944" spans="5:5">
      <c r="E3944" s="337">
        <f>F3944*C3944</f>
        <v>0</v>
      </c>
    </row>
    <row r="3945" spans="5:5">
      <c r="E3945" s="337">
        <f>F3945*C3945</f>
        <v>0</v>
      </c>
    </row>
    <row r="3946" spans="5:5">
      <c r="E3946" s="337">
        <f>F3946*C3946</f>
        <v>0</v>
      </c>
    </row>
    <row r="3947" spans="5:5">
      <c r="E3947" s="337">
        <f>F3947*C3947</f>
        <v>0</v>
      </c>
    </row>
    <row r="3948" spans="5:5">
      <c r="E3948" s="337">
        <f>F3948*C3948</f>
        <v>0</v>
      </c>
    </row>
    <row r="3949" spans="5:5">
      <c r="E3949" s="337">
        <f>F3949*C3949</f>
        <v>0</v>
      </c>
    </row>
    <row r="3950" spans="5:5">
      <c r="E3950" s="337">
        <f>F3950*C3950</f>
        <v>0</v>
      </c>
    </row>
    <row r="3951" spans="5:5">
      <c r="E3951" s="337">
        <f>F3951*C3951</f>
        <v>0</v>
      </c>
    </row>
    <row r="3952" spans="5:5">
      <c r="E3952" s="337">
        <f>F3952*C3952</f>
        <v>0</v>
      </c>
    </row>
    <row r="3953" spans="5:5">
      <c r="E3953" s="337">
        <f>F3953*C3953</f>
        <v>0</v>
      </c>
    </row>
    <row r="3954" spans="5:5">
      <c r="E3954" s="337">
        <f>F3954*C3954</f>
        <v>0</v>
      </c>
    </row>
    <row r="3955" spans="5:5">
      <c r="E3955" s="337">
        <f>F3955*C3955</f>
        <v>0</v>
      </c>
    </row>
    <row r="3956" spans="5:5">
      <c r="E3956" s="337">
        <f>F3956*C3956</f>
        <v>0</v>
      </c>
    </row>
    <row r="3957" spans="5:5">
      <c r="E3957" s="337">
        <f>F3957*C3957</f>
        <v>0</v>
      </c>
    </row>
    <row r="3958" spans="5:5">
      <c r="E3958" s="337">
        <f>F3958*C3958</f>
        <v>0</v>
      </c>
    </row>
    <row r="3959" spans="5:5">
      <c r="E3959" s="337">
        <f>F3959*C3959</f>
        <v>0</v>
      </c>
    </row>
    <row r="3960" spans="5:5">
      <c r="E3960" s="337">
        <f>F3960*C3960</f>
        <v>0</v>
      </c>
    </row>
    <row r="3961" spans="5:5">
      <c r="E3961" s="337">
        <f>F3961*C3961</f>
        <v>0</v>
      </c>
    </row>
    <row r="3962" spans="5:5">
      <c r="E3962" s="337">
        <f>F3962*C3962</f>
        <v>0</v>
      </c>
    </row>
    <row r="3963" spans="5:5">
      <c r="E3963" s="337">
        <f>F3963*C3963</f>
        <v>0</v>
      </c>
    </row>
    <row r="3964" spans="5:5">
      <c r="E3964" s="337">
        <f>F3964*C3964</f>
        <v>0</v>
      </c>
    </row>
    <row r="3965" spans="5:5">
      <c r="E3965" s="337">
        <f>F3965*C3965</f>
        <v>0</v>
      </c>
    </row>
    <row r="3966" spans="5:5">
      <c r="E3966" s="337">
        <f>F3966*C3966</f>
        <v>0</v>
      </c>
    </row>
    <row r="3967" spans="5:5">
      <c r="E3967" s="337">
        <f>F3967*C3967</f>
        <v>0</v>
      </c>
    </row>
    <row r="3968" spans="5:5">
      <c r="E3968" s="337">
        <f>F3968*C3968</f>
        <v>0</v>
      </c>
    </row>
    <row r="3969" spans="5:5">
      <c r="E3969" s="337">
        <f>F3969*C3969</f>
        <v>0</v>
      </c>
    </row>
    <row r="3970" spans="5:5">
      <c r="E3970" s="337">
        <f>F3970*C3970</f>
        <v>0</v>
      </c>
    </row>
    <row r="3971" spans="5:5">
      <c r="E3971" s="337">
        <f>F3971*C3971</f>
        <v>0</v>
      </c>
    </row>
    <row r="3972" spans="5:5">
      <c r="E3972" s="337">
        <f>F3972*C3972</f>
        <v>0</v>
      </c>
    </row>
    <row r="3973" spans="5:5">
      <c r="E3973" s="337">
        <f>F3973*C3973</f>
        <v>0</v>
      </c>
    </row>
    <row r="3974" spans="5:5">
      <c r="E3974" s="337">
        <f>F3974*C3974</f>
        <v>0</v>
      </c>
    </row>
    <row r="3975" spans="5:5">
      <c r="E3975" s="337">
        <f>F3975*C3975</f>
        <v>0</v>
      </c>
    </row>
    <row r="3976" spans="5:5">
      <c r="E3976" s="337">
        <f>F3976*C3976</f>
        <v>0</v>
      </c>
    </row>
    <row r="3977" spans="5:5">
      <c r="E3977" s="337">
        <f>F3977*C3977</f>
        <v>0</v>
      </c>
    </row>
    <row r="3978" spans="5:5">
      <c r="E3978" s="337">
        <f>F3978*C3978</f>
        <v>0</v>
      </c>
    </row>
    <row r="3979" spans="5:5">
      <c r="E3979" s="337">
        <f>F3979*C3979</f>
        <v>0</v>
      </c>
    </row>
    <row r="3980" spans="5:5">
      <c r="E3980" s="337">
        <f>F3980*C3980</f>
        <v>0</v>
      </c>
    </row>
    <row r="3981" spans="5:5">
      <c r="E3981" s="337">
        <f>F3981*C3981</f>
        <v>0</v>
      </c>
    </row>
    <row r="3982" spans="5:5">
      <c r="E3982" s="337">
        <f>F3982*C3982</f>
        <v>0</v>
      </c>
    </row>
    <row r="3983" spans="5:5">
      <c r="E3983" s="337">
        <f>F3983*C3983</f>
        <v>0</v>
      </c>
    </row>
    <row r="3984" spans="5:5">
      <c r="E3984" s="337">
        <f>F3984*C3984</f>
        <v>0</v>
      </c>
    </row>
    <row r="3985" spans="5:5">
      <c r="E3985" s="337">
        <f>F3985*C3985</f>
        <v>0</v>
      </c>
    </row>
    <row r="3986" spans="5:5">
      <c r="E3986" s="337">
        <f>F3986*C3986</f>
        <v>0</v>
      </c>
    </row>
    <row r="3987" spans="5:5">
      <c r="E3987" s="337">
        <f>F3987*C3987</f>
        <v>0</v>
      </c>
    </row>
    <row r="3988" spans="5:5">
      <c r="E3988" s="337">
        <f>F3988*C3988</f>
        <v>0</v>
      </c>
    </row>
    <row r="3989" spans="5:5">
      <c r="E3989" s="337">
        <f>F3989*C3989</f>
        <v>0</v>
      </c>
    </row>
    <row r="3990" spans="5:5">
      <c r="E3990" s="337">
        <f>F3990*C3990</f>
        <v>0</v>
      </c>
    </row>
    <row r="3991" spans="5:5">
      <c r="E3991" s="337">
        <f>F3991*C3991</f>
        <v>0</v>
      </c>
    </row>
    <row r="3992" spans="5:5">
      <c r="E3992" s="337">
        <f>F3992*C3992</f>
        <v>0</v>
      </c>
    </row>
    <row r="3993" spans="5:5">
      <c r="E3993" s="337">
        <f>F3993*C3993</f>
        <v>0</v>
      </c>
    </row>
    <row r="3994" spans="5:5">
      <c r="E3994" s="337">
        <f>F3994*C3994</f>
        <v>0</v>
      </c>
    </row>
    <row r="3995" spans="5:5">
      <c r="E3995" s="337">
        <f>F3995*C3995</f>
        <v>0</v>
      </c>
    </row>
    <row r="3996" spans="5:5">
      <c r="E3996" s="337">
        <f>F3996*C3996</f>
        <v>0</v>
      </c>
    </row>
    <row r="3997" spans="5:5">
      <c r="E3997" s="337">
        <f>F3997*C3997</f>
        <v>0</v>
      </c>
    </row>
    <row r="3998" spans="5:5">
      <c r="E3998" s="337">
        <f>F3998*C3998</f>
        <v>0</v>
      </c>
    </row>
    <row r="3999" spans="5:5">
      <c r="E3999" s="337">
        <f>F3999*C3999</f>
        <v>0</v>
      </c>
    </row>
    <row r="4000" spans="5:5">
      <c r="E4000" s="337">
        <f>F4000*C4000</f>
        <v>0</v>
      </c>
    </row>
    <row r="4001" spans="5:5">
      <c r="E4001" s="337">
        <f>F4001*C4001</f>
        <v>0</v>
      </c>
    </row>
    <row r="4002" spans="5:5">
      <c r="E4002" s="337">
        <f>F4002*C4002</f>
        <v>0</v>
      </c>
    </row>
    <row r="4003" spans="5:5">
      <c r="E4003" s="337">
        <f>F4003*C4003</f>
        <v>0</v>
      </c>
    </row>
    <row r="4004" spans="5:5">
      <c r="E4004" s="337">
        <f>F4004*C4004</f>
        <v>0</v>
      </c>
    </row>
    <row r="4005" spans="5:5">
      <c r="E4005" s="337">
        <f>F4005*C4005</f>
        <v>0</v>
      </c>
    </row>
    <row r="4006" spans="5:5">
      <c r="E4006" s="337">
        <f>F4006*C4006</f>
        <v>0</v>
      </c>
    </row>
    <row r="4007" spans="5:5">
      <c r="E4007" s="337">
        <f>F4007*C4007</f>
        <v>0</v>
      </c>
    </row>
    <row r="4008" spans="5:5">
      <c r="E4008" s="337">
        <f>F4008*C4008</f>
        <v>0</v>
      </c>
    </row>
    <row r="4009" spans="5:5">
      <c r="E4009" s="337">
        <f>F4009*C4009</f>
        <v>0</v>
      </c>
    </row>
    <row r="4010" spans="5:5">
      <c r="E4010" s="337">
        <f>F4010*C4010</f>
        <v>0</v>
      </c>
    </row>
    <row r="4011" spans="5:5">
      <c r="E4011" s="337">
        <f>F4011*C4011</f>
        <v>0</v>
      </c>
    </row>
    <row r="4012" spans="5:5">
      <c r="E4012" s="337">
        <f>F4012*C4012</f>
        <v>0</v>
      </c>
    </row>
    <row r="4013" spans="5:5">
      <c r="E4013" s="337">
        <f>F4013*C4013</f>
        <v>0</v>
      </c>
    </row>
    <row r="4014" spans="5:5">
      <c r="E4014" s="337">
        <f>F4014*C4014</f>
        <v>0</v>
      </c>
    </row>
    <row r="4015" spans="5:5">
      <c r="E4015" s="337">
        <f>F4015*C4015</f>
        <v>0</v>
      </c>
    </row>
    <row r="4016" spans="5:5">
      <c r="E4016" s="337">
        <f>F4016*C4016</f>
        <v>0</v>
      </c>
    </row>
    <row r="4017" spans="5:5">
      <c r="E4017" s="337">
        <f>F4017*C4017</f>
        <v>0</v>
      </c>
    </row>
    <row r="4018" spans="5:5">
      <c r="E4018" s="337">
        <f>F4018*C4018</f>
        <v>0</v>
      </c>
    </row>
    <row r="4019" spans="5:5">
      <c r="E4019" s="337">
        <f>F4019*C4019</f>
        <v>0</v>
      </c>
    </row>
    <row r="4020" spans="5:5">
      <c r="E4020" s="337">
        <f>F4020*C4020</f>
        <v>0</v>
      </c>
    </row>
    <row r="4021" spans="5:5">
      <c r="E4021" s="337">
        <f>F4021*C4021</f>
        <v>0</v>
      </c>
    </row>
    <row r="4022" spans="5:5">
      <c r="E4022" s="337">
        <f>F4022*C4022</f>
        <v>0</v>
      </c>
    </row>
    <row r="4023" spans="5:5">
      <c r="E4023" s="337">
        <f>F4023*C4023</f>
        <v>0</v>
      </c>
    </row>
    <row r="4024" spans="5:5">
      <c r="E4024" s="337">
        <f>F4024*C4024</f>
        <v>0</v>
      </c>
    </row>
    <row r="4025" spans="5:5">
      <c r="E4025" s="337">
        <f>F4025*C4025</f>
        <v>0</v>
      </c>
    </row>
    <row r="4026" spans="5:5">
      <c r="E4026" s="337">
        <f>F4026*C4026</f>
        <v>0</v>
      </c>
    </row>
    <row r="4027" spans="5:5">
      <c r="E4027" s="337">
        <f>F4027*C4027</f>
        <v>0</v>
      </c>
    </row>
    <row r="4028" spans="5:5">
      <c r="E4028" s="337">
        <f>F4028*C4028</f>
        <v>0</v>
      </c>
    </row>
    <row r="4029" spans="5:5">
      <c r="E4029" s="337">
        <f>F4029*C4029</f>
        <v>0</v>
      </c>
    </row>
    <row r="4030" spans="5:5">
      <c r="E4030" s="337">
        <f>F4030*C4030</f>
        <v>0</v>
      </c>
    </row>
    <row r="4031" spans="5:5">
      <c r="E4031" s="337">
        <f>F4031*C4031</f>
        <v>0</v>
      </c>
    </row>
    <row r="4032" spans="5:5">
      <c r="E4032" s="337">
        <f>F4032*C4032</f>
        <v>0</v>
      </c>
    </row>
    <row r="4033" spans="5:5">
      <c r="E4033" s="337">
        <f>F4033*C4033</f>
        <v>0</v>
      </c>
    </row>
    <row r="4034" spans="5:5">
      <c r="E4034" s="337">
        <f>F4034*C4034</f>
        <v>0</v>
      </c>
    </row>
    <row r="4035" spans="5:5">
      <c r="E4035" s="337">
        <f>F4035*C4035</f>
        <v>0</v>
      </c>
    </row>
    <row r="4036" spans="5:5">
      <c r="E4036" s="337">
        <f>F4036*C4036</f>
        <v>0</v>
      </c>
    </row>
    <row r="4037" spans="5:5">
      <c r="E4037" s="337">
        <f>F4037*C4037</f>
        <v>0</v>
      </c>
    </row>
    <row r="4038" spans="5:5">
      <c r="E4038" s="337">
        <f>F4038*C4038</f>
        <v>0</v>
      </c>
    </row>
    <row r="4039" spans="5:5">
      <c r="E4039" s="337">
        <f>F4039*C4039</f>
        <v>0</v>
      </c>
    </row>
    <row r="4040" spans="5:5">
      <c r="E4040" s="337">
        <f>F4040*C4040</f>
        <v>0</v>
      </c>
    </row>
    <row r="4041" spans="5:5">
      <c r="E4041" s="337">
        <f>F4041*C4041</f>
        <v>0</v>
      </c>
    </row>
    <row r="4042" spans="5:5">
      <c r="E4042" s="337">
        <f>F4042*C4042</f>
        <v>0</v>
      </c>
    </row>
    <row r="4043" spans="5:5">
      <c r="E4043" s="337">
        <f>F4043*C4043</f>
        <v>0</v>
      </c>
    </row>
    <row r="4044" spans="5:5">
      <c r="E4044" s="337">
        <f>F4044*C4044</f>
        <v>0</v>
      </c>
    </row>
    <row r="4045" spans="5:5">
      <c r="E4045" s="337">
        <f>F4045*C4045</f>
        <v>0</v>
      </c>
    </row>
    <row r="4046" spans="5:5">
      <c r="E4046" s="337">
        <f>F4046*C4046</f>
        <v>0</v>
      </c>
    </row>
    <row r="4047" spans="5:5">
      <c r="E4047" s="337">
        <f>F4047*C4047</f>
        <v>0</v>
      </c>
    </row>
    <row r="4048" spans="5:5">
      <c r="E4048" s="337">
        <f>F4048*C4048</f>
        <v>0</v>
      </c>
    </row>
    <row r="4049" spans="5:5">
      <c r="E4049" s="337">
        <f>F4049*C4049</f>
        <v>0</v>
      </c>
    </row>
    <row r="4050" spans="5:5">
      <c r="E4050" s="337">
        <f>F4050*C4050</f>
        <v>0</v>
      </c>
    </row>
    <row r="4051" spans="5:5">
      <c r="E4051" s="337">
        <f>F4051*C4051</f>
        <v>0</v>
      </c>
    </row>
    <row r="4052" spans="5:5">
      <c r="E4052" s="337">
        <f>F4052*C4052</f>
        <v>0</v>
      </c>
    </row>
    <row r="4053" spans="5:5">
      <c r="E4053" s="337">
        <f>F4053*C4053</f>
        <v>0</v>
      </c>
    </row>
    <row r="4054" spans="5:5">
      <c r="E4054" s="337">
        <f>F4054*C4054</f>
        <v>0</v>
      </c>
    </row>
    <row r="4055" spans="5:5">
      <c r="E4055" s="337">
        <f>F4055*C4055</f>
        <v>0</v>
      </c>
    </row>
    <row r="4056" spans="5:5">
      <c r="E4056" s="337">
        <f>F4056*C4056</f>
        <v>0</v>
      </c>
    </row>
    <row r="4057" spans="5:5">
      <c r="E4057" s="337">
        <f>F4057*C4057</f>
        <v>0</v>
      </c>
    </row>
    <row r="4058" spans="5:5">
      <c r="E4058" s="337">
        <f>F4058*C4058</f>
        <v>0</v>
      </c>
    </row>
    <row r="4059" spans="5:5">
      <c r="E4059" s="337">
        <f>F4059*C4059</f>
        <v>0</v>
      </c>
    </row>
    <row r="4060" spans="5:5">
      <c r="E4060" s="337">
        <f>F4060*C4060</f>
        <v>0</v>
      </c>
    </row>
    <row r="4061" spans="5:5">
      <c r="E4061" s="337">
        <f>F4061*C4061</f>
        <v>0</v>
      </c>
    </row>
    <row r="4062" spans="5:5">
      <c r="E4062" s="337">
        <f>F4062*C4062</f>
        <v>0</v>
      </c>
    </row>
    <row r="4063" spans="5:5">
      <c r="E4063" s="337">
        <f>F4063*C4063</f>
        <v>0</v>
      </c>
    </row>
    <row r="4064" spans="5:5">
      <c r="E4064" s="337">
        <f>F4064*C4064</f>
        <v>0</v>
      </c>
    </row>
    <row r="4065" spans="5:5">
      <c r="E4065" s="337">
        <f>F4065*C4065</f>
        <v>0</v>
      </c>
    </row>
    <row r="4066" spans="5:5">
      <c r="E4066" s="337">
        <f>F4066*C4066</f>
        <v>0</v>
      </c>
    </row>
    <row r="4067" spans="5:5">
      <c r="E4067" s="337">
        <f>F4067*C4067</f>
        <v>0</v>
      </c>
    </row>
    <row r="4068" spans="5:5">
      <c r="E4068" s="337">
        <f>F4068*C4068</f>
        <v>0</v>
      </c>
    </row>
    <row r="4069" spans="5:5">
      <c r="E4069" s="337">
        <f>F4069*C4069</f>
        <v>0</v>
      </c>
    </row>
    <row r="4070" spans="5:5">
      <c r="E4070" s="337">
        <f>F4070*C4070</f>
        <v>0</v>
      </c>
    </row>
    <row r="4071" spans="5:5">
      <c r="E4071" s="337">
        <f>F4071*C4071</f>
        <v>0</v>
      </c>
    </row>
    <row r="4072" spans="5:5">
      <c r="E4072" s="337">
        <f>F4072*C4072</f>
        <v>0</v>
      </c>
    </row>
    <row r="4073" spans="5:5">
      <c r="E4073" s="337">
        <f>F4073*C4073</f>
        <v>0</v>
      </c>
    </row>
    <row r="4074" spans="5:5">
      <c r="E4074" s="337">
        <f>F4074*C4074</f>
        <v>0</v>
      </c>
    </row>
    <row r="4075" spans="5:5">
      <c r="E4075" s="337">
        <f>F4075*C4075</f>
        <v>0</v>
      </c>
    </row>
    <row r="4076" spans="5:5">
      <c r="E4076" s="337">
        <f>F4076*C4076</f>
        <v>0</v>
      </c>
    </row>
    <row r="4077" spans="5:5">
      <c r="E4077" s="337">
        <f>F4077*C4077</f>
        <v>0</v>
      </c>
    </row>
    <row r="4078" spans="5:5">
      <c r="E4078" s="337">
        <f>F4078*C4078</f>
        <v>0</v>
      </c>
    </row>
    <row r="4079" spans="5:5">
      <c r="E4079" s="337">
        <f>F4079*C4079</f>
        <v>0</v>
      </c>
    </row>
    <row r="4080" spans="5:5">
      <c r="E4080" s="337">
        <f>F4080*C4080</f>
        <v>0</v>
      </c>
    </row>
    <row r="4081" spans="5:5">
      <c r="E4081" s="337">
        <f>F4081*C4081</f>
        <v>0</v>
      </c>
    </row>
    <row r="4082" spans="5:5">
      <c r="E4082" s="337">
        <f>F4082*C4082</f>
        <v>0</v>
      </c>
    </row>
    <row r="4083" spans="5:5">
      <c r="E4083" s="337">
        <f>F4083*C4083</f>
        <v>0</v>
      </c>
    </row>
    <row r="4084" spans="5:5">
      <c r="E4084" s="337">
        <f>F4084*C4084</f>
        <v>0</v>
      </c>
    </row>
    <row r="4085" spans="5:5">
      <c r="E4085" s="337">
        <f>F4085*C4085</f>
        <v>0</v>
      </c>
    </row>
    <row r="4086" spans="5:5">
      <c r="E4086" s="337">
        <f>F4086*C4086</f>
        <v>0</v>
      </c>
    </row>
    <row r="4087" spans="5:5">
      <c r="E4087" s="337">
        <f>F4087*C4087</f>
        <v>0</v>
      </c>
    </row>
    <row r="4088" spans="5:5">
      <c r="E4088" s="337">
        <f>F4088*C4088</f>
        <v>0</v>
      </c>
    </row>
    <row r="4089" spans="5:5">
      <c r="E4089" s="337">
        <f>F4089*C4089</f>
        <v>0</v>
      </c>
    </row>
    <row r="4090" spans="5:5">
      <c r="E4090" s="337">
        <f>F4090*C4090</f>
        <v>0</v>
      </c>
    </row>
    <row r="4091" spans="5:5">
      <c r="E4091" s="337">
        <f>F4091*C4091</f>
        <v>0</v>
      </c>
    </row>
    <row r="4092" spans="5:5">
      <c r="E4092" s="337">
        <f>F4092*C4092</f>
        <v>0</v>
      </c>
    </row>
    <row r="4093" spans="5:5">
      <c r="E4093" s="337">
        <f>F4093*C4093</f>
        <v>0</v>
      </c>
    </row>
    <row r="4094" spans="5:5">
      <c r="E4094" s="337">
        <f>F4094*C4094</f>
        <v>0</v>
      </c>
    </row>
    <row r="4095" spans="5:5">
      <c r="E4095" s="337">
        <f>F4095*C4095</f>
        <v>0</v>
      </c>
    </row>
    <row r="4096" spans="5:5">
      <c r="E4096" s="337">
        <f>F4096*C4096</f>
        <v>0</v>
      </c>
    </row>
    <row r="4097" spans="5:5">
      <c r="E4097" s="337">
        <f>F4097*C4097</f>
        <v>0</v>
      </c>
    </row>
    <row r="4098" spans="5:5">
      <c r="E4098" s="337">
        <f>F4098*C4098</f>
        <v>0</v>
      </c>
    </row>
    <row r="4099" spans="5:5">
      <c r="E4099" s="337">
        <f>F4099*C4099</f>
        <v>0</v>
      </c>
    </row>
    <row r="4100" spans="5:5">
      <c r="E4100" s="337">
        <f>F4100*C4100</f>
        <v>0</v>
      </c>
    </row>
    <row r="4101" spans="5:5">
      <c r="E4101" s="337">
        <f>F4101*C4101</f>
        <v>0</v>
      </c>
    </row>
    <row r="4102" spans="5:5">
      <c r="E4102" s="337">
        <f>F4102*C4102</f>
        <v>0</v>
      </c>
    </row>
    <row r="4103" spans="5:5">
      <c r="E4103" s="337">
        <f>F4103*C4103</f>
        <v>0</v>
      </c>
    </row>
    <row r="4104" spans="5:5">
      <c r="E4104" s="337">
        <f>F4104*C4104</f>
        <v>0</v>
      </c>
    </row>
    <row r="4105" spans="5:5">
      <c r="E4105" s="337">
        <f>F4105*C4105</f>
        <v>0</v>
      </c>
    </row>
    <row r="4106" spans="5:5">
      <c r="E4106" s="337">
        <f>F4106*C4106</f>
        <v>0</v>
      </c>
    </row>
    <row r="4107" spans="5:5">
      <c r="E4107" s="337">
        <f>F4107*C4107</f>
        <v>0</v>
      </c>
    </row>
    <row r="4108" spans="5:5">
      <c r="E4108" s="337">
        <f>F4108*C4108</f>
        <v>0</v>
      </c>
    </row>
    <row r="4109" spans="5:5">
      <c r="E4109" s="337">
        <f>F4109*C4109</f>
        <v>0</v>
      </c>
    </row>
    <row r="4110" spans="5:5">
      <c r="E4110" s="337">
        <f>F4110*C4110</f>
        <v>0</v>
      </c>
    </row>
    <row r="4111" spans="5:5">
      <c r="E4111" s="337">
        <f>F4111*C4111</f>
        <v>0</v>
      </c>
    </row>
    <row r="4112" spans="5:5">
      <c r="E4112" s="337">
        <f>F4112*C4112</f>
        <v>0</v>
      </c>
    </row>
    <row r="4113" spans="5:5">
      <c r="E4113" s="337">
        <f>F4113*C4113</f>
        <v>0</v>
      </c>
    </row>
    <row r="4114" spans="5:5">
      <c r="E4114" s="337">
        <f>F4114*C4114</f>
        <v>0</v>
      </c>
    </row>
    <row r="4115" spans="5:5">
      <c r="E4115" s="337">
        <f>F4115*C4115</f>
        <v>0</v>
      </c>
    </row>
    <row r="4116" spans="5:5">
      <c r="E4116" s="337">
        <f>F4116*C4116</f>
        <v>0</v>
      </c>
    </row>
    <row r="4117" spans="5:5">
      <c r="E4117" s="337">
        <f>F4117*C4117</f>
        <v>0</v>
      </c>
    </row>
    <row r="4118" spans="5:5">
      <c r="E4118" s="337">
        <f>F4118*C4118</f>
        <v>0</v>
      </c>
    </row>
    <row r="4119" spans="5:5">
      <c r="E4119" s="337">
        <f>F4119*C4119</f>
        <v>0</v>
      </c>
    </row>
    <row r="4120" spans="5:5">
      <c r="E4120" s="337">
        <f>F4120*C4120</f>
        <v>0</v>
      </c>
    </row>
    <row r="4121" spans="5:5">
      <c r="E4121" s="337">
        <f>F4121*C4121</f>
        <v>0</v>
      </c>
    </row>
    <row r="4122" spans="5:5">
      <c r="E4122" s="337">
        <f>F4122*C4122</f>
        <v>0</v>
      </c>
    </row>
    <row r="4123" spans="5:5">
      <c r="E4123" s="337">
        <f>F4123*C4123</f>
        <v>0</v>
      </c>
    </row>
    <row r="4124" spans="5:5">
      <c r="E4124" s="337">
        <f>F4124*C4124</f>
        <v>0</v>
      </c>
    </row>
    <row r="4125" spans="5:5">
      <c r="E4125" s="337">
        <f>F4125*C4125</f>
        <v>0</v>
      </c>
    </row>
    <row r="4126" spans="5:5">
      <c r="E4126" s="337">
        <f>F4126*C4126</f>
        <v>0</v>
      </c>
    </row>
    <row r="4127" spans="5:5">
      <c r="E4127" s="337">
        <f>F4127*C4127</f>
        <v>0</v>
      </c>
    </row>
    <row r="4128" spans="5:5">
      <c r="E4128" s="337">
        <f>F4128*C4128</f>
        <v>0</v>
      </c>
    </row>
    <row r="4129" spans="5:5">
      <c r="E4129" s="337">
        <f>F4129*C4129</f>
        <v>0</v>
      </c>
    </row>
    <row r="4130" spans="5:5">
      <c r="E4130" s="337">
        <f>F4130*C4130</f>
        <v>0</v>
      </c>
    </row>
    <row r="4131" spans="5:5">
      <c r="E4131" s="337">
        <f>F4131*C4131</f>
        <v>0</v>
      </c>
    </row>
    <row r="4132" spans="5:5">
      <c r="E4132" s="337">
        <f>F4132*C4132</f>
        <v>0</v>
      </c>
    </row>
    <row r="4133" spans="5:5">
      <c r="E4133" s="337">
        <f>F4133*C4133</f>
        <v>0</v>
      </c>
    </row>
    <row r="4134" spans="5:5">
      <c r="E4134" s="337">
        <f>F4134*C4134</f>
        <v>0</v>
      </c>
    </row>
    <row r="4135" spans="5:5">
      <c r="E4135" s="337">
        <f>F4135*C4135</f>
        <v>0</v>
      </c>
    </row>
    <row r="4136" spans="5:5">
      <c r="E4136" s="337">
        <f>F4136*C4136</f>
        <v>0</v>
      </c>
    </row>
    <row r="4137" spans="5:5">
      <c r="E4137" s="337">
        <f>F4137*C4137</f>
        <v>0</v>
      </c>
    </row>
    <row r="4138" spans="5:5">
      <c r="E4138" s="337">
        <f>F4138*C4138</f>
        <v>0</v>
      </c>
    </row>
    <row r="4139" spans="5:5">
      <c r="E4139" s="337">
        <f>F4139*C4139</f>
        <v>0</v>
      </c>
    </row>
    <row r="4140" spans="5:5">
      <c r="E4140" s="337">
        <f>F4140*C4140</f>
        <v>0</v>
      </c>
    </row>
    <row r="4141" spans="5:5">
      <c r="E4141" s="337">
        <f>F4141*C4141</f>
        <v>0</v>
      </c>
    </row>
    <row r="4142" spans="5:5">
      <c r="E4142" s="337">
        <f>F4142*C4142</f>
        <v>0</v>
      </c>
    </row>
    <row r="4143" spans="5:5">
      <c r="E4143" s="337">
        <f>F4143*C4143</f>
        <v>0</v>
      </c>
    </row>
    <row r="4144" spans="5:5">
      <c r="E4144" s="337">
        <f>F4144*C4144</f>
        <v>0</v>
      </c>
    </row>
    <row r="4145" spans="5:5">
      <c r="E4145" s="337">
        <f>F4145*C4145</f>
        <v>0</v>
      </c>
    </row>
    <row r="4146" spans="5:5">
      <c r="E4146" s="337">
        <f>F4146*C4146</f>
        <v>0</v>
      </c>
    </row>
    <row r="4147" spans="5:5">
      <c r="E4147" s="337">
        <f>F4147*C4147</f>
        <v>0</v>
      </c>
    </row>
    <row r="4148" spans="5:5">
      <c r="E4148" s="337">
        <f>F4148*C4148</f>
        <v>0</v>
      </c>
    </row>
    <row r="4149" spans="5:5">
      <c r="E4149" s="337">
        <f>F4149*C4149</f>
        <v>0</v>
      </c>
    </row>
    <row r="4150" spans="5:5">
      <c r="E4150" s="337">
        <f>F4150*C4150</f>
        <v>0</v>
      </c>
    </row>
    <row r="4151" spans="5:5">
      <c r="E4151" s="337">
        <f>F4151*C4151</f>
        <v>0</v>
      </c>
    </row>
    <row r="4152" spans="5:5">
      <c r="E4152" s="337">
        <f>F4152*C4152</f>
        <v>0</v>
      </c>
    </row>
    <row r="4153" spans="5:5">
      <c r="E4153" s="337">
        <f>F4153*C4153</f>
        <v>0</v>
      </c>
    </row>
    <row r="4154" spans="5:5">
      <c r="E4154" s="337">
        <f>F4154*C4154</f>
        <v>0</v>
      </c>
    </row>
    <row r="4155" spans="5:5">
      <c r="E4155" s="337">
        <f>F4155*C4155</f>
        <v>0</v>
      </c>
    </row>
    <row r="4156" spans="5:5">
      <c r="E4156" s="337">
        <f>F4156*C4156</f>
        <v>0</v>
      </c>
    </row>
    <row r="4157" spans="5:5">
      <c r="E4157" s="337">
        <f>F4157*C4157</f>
        <v>0</v>
      </c>
    </row>
    <row r="4158" spans="5:5">
      <c r="E4158" s="337">
        <f>F4158*C4158</f>
        <v>0</v>
      </c>
    </row>
    <row r="4159" spans="5:5">
      <c r="E4159" s="337">
        <f>F4159*C4159</f>
        <v>0</v>
      </c>
    </row>
    <row r="4160" spans="5:5">
      <c r="E4160" s="337">
        <f>F4160*C4160</f>
        <v>0</v>
      </c>
    </row>
    <row r="4161" spans="5:5">
      <c r="E4161" s="337">
        <f>F4161*C4161</f>
        <v>0</v>
      </c>
    </row>
    <row r="4162" spans="5:5">
      <c r="E4162" s="337">
        <f>F4162*C4162</f>
        <v>0</v>
      </c>
    </row>
    <row r="4163" spans="5:5">
      <c r="E4163" s="337">
        <f>F4163*C4163</f>
        <v>0</v>
      </c>
    </row>
    <row r="4164" spans="5:5">
      <c r="E4164" s="337">
        <f>F4164*C4164</f>
        <v>0</v>
      </c>
    </row>
    <row r="4165" spans="5:5">
      <c r="E4165" s="337">
        <f>F4165*C4165</f>
        <v>0</v>
      </c>
    </row>
    <row r="4166" spans="5:5">
      <c r="E4166" s="337">
        <f>F4166*C4166</f>
        <v>0</v>
      </c>
    </row>
    <row r="4167" spans="5:5">
      <c r="E4167" s="337">
        <f>F4167*C4167</f>
        <v>0</v>
      </c>
    </row>
    <row r="4168" spans="5:5">
      <c r="E4168" s="337">
        <f>F4168*C4168</f>
        <v>0</v>
      </c>
    </row>
    <row r="4169" spans="5:5">
      <c r="E4169" s="337">
        <f>F4169*C4169</f>
        <v>0</v>
      </c>
    </row>
    <row r="4170" spans="5:5">
      <c r="E4170" s="337">
        <f>F4170*C4170</f>
        <v>0</v>
      </c>
    </row>
    <row r="4171" spans="5:5">
      <c r="E4171" s="337">
        <f>F4171*C4171</f>
        <v>0</v>
      </c>
    </row>
    <row r="4172" spans="5:5">
      <c r="E4172" s="337">
        <f>F4172*C4172</f>
        <v>0</v>
      </c>
    </row>
    <row r="4173" spans="5:5">
      <c r="E4173" s="337">
        <f>F4173*C4173</f>
        <v>0</v>
      </c>
    </row>
    <row r="4174" spans="5:5">
      <c r="E4174" s="337">
        <f>F4174*C4174</f>
        <v>0</v>
      </c>
    </row>
    <row r="4175" spans="5:5">
      <c r="E4175" s="337">
        <f>F4175*C4175</f>
        <v>0</v>
      </c>
    </row>
    <row r="4176" spans="5:5">
      <c r="E4176" s="337">
        <f>F4176*C4176</f>
        <v>0</v>
      </c>
    </row>
    <row r="4177" spans="5:5">
      <c r="E4177" s="337">
        <f>F4177*C4177</f>
        <v>0</v>
      </c>
    </row>
    <row r="4178" spans="5:5">
      <c r="E4178" s="337">
        <f>F4178*C4178</f>
        <v>0</v>
      </c>
    </row>
    <row r="4179" spans="5:5">
      <c r="E4179" s="337">
        <f>F4179*C4179</f>
        <v>0</v>
      </c>
    </row>
    <row r="4180" spans="5:5">
      <c r="E4180" s="337">
        <f>F4180*C4180</f>
        <v>0</v>
      </c>
    </row>
    <row r="4181" spans="5:5">
      <c r="E4181" s="337">
        <f>F4181*C4181</f>
        <v>0</v>
      </c>
    </row>
    <row r="4182" spans="5:5">
      <c r="E4182" s="337">
        <f>F4182*C4182</f>
        <v>0</v>
      </c>
    </row>
    <row r="4183" spans="5:5">
      <c r="E4183" s="337">
        <f>F4183*C4183</f>
        <v>0</v>
      </c>
    </row>
    <row r="4184" spans="5:5">
      <c r="E4184" s="337">
        <f>F4184*C4184</f>
        <v>0</v>
      </c>
    </row>
    <row r="4185" spans="5:5">
      <c r="E4185" s="337">
        <f>F4185*C4185</f>
        <v>0</v>
      </c>
    </row>
    <row r="4186" spans="5:5">
      <c r="E4186" s="337">
        <f>F4186*C4186</f>
        <v>0</v>
      </c>
    </row>
    <row r="4187" spans="5:5">
      <c r="E4187" s="337">
        <f>F4187*C4187</f>
        <v>0</v>
      </c>
    </row>
    <row r="4188" spans="5:5">
      <c r="E4188" s="337">
        <f>F4188*C4188</f>
        <v>0</v>
      </c>
    </row>
    <row r="4189" spans="5:5">
      <c r="E4189" s="337">
        <f>F4189*C4189</f>
        <v>0</v>
      </c>
    </row>
    <row r="4190" spans="5:5">
      <c r="E4190" s="337">
        <f>F4190*C4190</f>
        <v>0</v>
      </c>
    </row>
    <row r="4191" spans="5:5">
      <c r="E4191" s="337">
        <f>F4191*C4191</f>
        <v>0</v>
      </c>
    </row>
    <row r="4192" spans="5:5">
      <c r="E4192" s="337">
        <f>F4192*C4192</f>
        <v>0</v>
      </c>
    </row>
    <row r="4193" spans="5:5">
      <c r="E4193" s="337">
        <f>F4193*C4193</f>
        <v>0</v>
      </c>
    </row>
    <row r="4194" spans="5:5">
      <c r="E4194" s="337">
        <f>F4194*C4194</f>
        <v>0</v>
      </c>
    </row>
    <row r="4195" spans="5:5">
      <c r="E4195" s="337">
        <f>F4195*C4195</f>
        <v>0</v>
      </c>
    </row>
    <row r="4196" spans="5:5">
      <c r="E4196" s="337">
        <f>F4196*C4196</f>
        <v>0</v>
      </c>
    </row>
    <row r="4197" spans="5:5">
      <c r="E4197" s="337">
        <f>F4197*C4197</f>
        <v>0</v>
      </c>
    </row>
    <row r="4198" spans="5:5">
      <c r="E4198" s="337">
        <f>F4198*C4198</f>
        <v>0</v>
      </c>
    </row>
    <row r="4199" spans="5:5">
      <c r="E4199" s="337">
        <f>F4199*C4199</f>
        <v>0</v>
      </c>
    </row>
    <row r="4200" spans="5:5">
      <c r="E4200" s="337">
        <f>F4200*C4200</f>
        <v>0</v>
      </c>
    </row>
    <row r="4201" spans="5:5">
      <c r="E4201" s="337">
        <f>F4201*C4201</f>
        <v>0</v>
      </c>
    </row>
    <row r="4202" spans="5:5">
      <c r="E4202" s="337">
        <f>F4202*C4202</f>
        <v>0</v>
      </c>
    </row>
    <row r="4203" spans="5:5">
      <c r="E4203" s="337">
        <f>F4203*C4203</f>
        <v>0</v>
      </c>
    </row>
    <row r="4204" spans="5:5">
      <c r="E4204" s="337">
        <f>F4204*C4204</f>
        <v>0</v>
      </c>
    </row>
    <row r="4205" spans="5:5">
      <c r="E4205" s="337">
        <f>F4205*C4205</f>
        <v>0</v>
      </c>
    </row>
    <row r="4206" spans="5:5">
      <c r="E4206" s="337">
        <f>F4206*C4206</f>
        <v>0</v>
      </c>
    </row>
    <row r="4207" spans="5:5">
      <c r="E4207" s="337">
        <f>F4207*C4207</f>
        <v>0</v>
      </c>
    </row>
    <row r="4208" spans="5:5">
      <c r="E4208" s="337">
        <f>F4208*C4208</f>
        <v>0</v>
      </c>
    </row>
    <row r="4209" spans="5:5">
      <c r="E4209" s="337">
        <f>F4209*C4209</f>
        <v>0</v>
      </c>
    </row>
    <row r="4210" spans="5:5">
      <c r="E4210" s="337">
        <f>F4210*C4210</f>
        <v>0</v>
      </c>
    </row>
    <row r="4211" spans="5:5">
      <c r="E4211" s="337">
        <f>F4211*C4211</f>
        <v>0</v>
      </c>
    </row>
    <row r="4212" spans="5:5">
      <c r="E4212" s="337">
        <f>F4212*C4212</f>
        <v>0</v>
      </c>
    </row>
    <row r="4213" spans="5:5">
      <c r="E4213" s="337">
        <f>F4213*C4213</f>
        <v>0</v>
      </c>
    </row>
    <row r="4214" spans="5:5">
      <c r="E4214" s="337">
        <f>F4214*C4214</f>
        <v>0</v>
      </c>
    </row>
    <row r="4215" spans="5:5">
      <c r="E4215" s="337">
        <f>F4215*C4215</f>
        <v>0</v>
      </c>
    </row>
    <row r="4216" spans="5:5">
      <c r="E4216" s="337">
        <f>F4216*C4216</f>
        <v>0</v>
      </c>
    </row>
    <row r="4217" spans="5:5">
      <c r="E4217" s="337">
        <f>F4217*C4217</f>
        <v>0</v>
      </c>
    </row>
    <row r="4218" spans="5:5">
      <c r="E4218" s="337">
        <f>F4218*C4218</f>
        <v>0</v>
      </c>
    </row>
    <row r="4219" spans="5:5">
      <c r="E4219" s="337">
        <f>F4219*C4219</f>
        <v>0</v>
      </c>
    </row>
    <row r="4220" spans="5:5">
      <c r="E4220" s="337">
        <f>F4220*C4220</f>
        <v>0</v>
      </c>
    </row>
    <row r="4221" spans="5:5">
      <c r="E4221" s="337">
        <f>F4221*C4221</f>
        <v>0</v>
      </c>
    </row>
    <row r="4222" spans="5:5">
      <c r="E4222" s="337">
        <f>F4222*C4222</f>
        <v>0</v>
      </c>
    </row>
    <row r="4223" spans="5:5">
      <c r="E4223" s="337">
        <f>F4223*C4223</f>
        <v>0</v>
      </c>
    </row>
    <row r="4224" spans="5:5">
      <c r="E4224" s="337">
        <f>F4224*C4224</f>
        <v>0</v>
      </c>
    </row>
    <row r="4225" spans="5:5">
      <c r="E4225" s="337">
        <f>F4225*C4225</f>
        <v>0</v>
      </c>
    </row>
    <row r="4226" spans="5:5">
      <c r="E4226" s="337">
        <f>F4226*C4226</f>
        <v>0</v>
      </c>
    </row>
    <row r="4227" spans="5:5">
      <c r="E4227" s="337">
        <f>F4227*C4227</f>
        <v>0</v>
      </c>
    </row>
    <row r="4228" spans="5:5">
      <c r="E4228" s="337">
        <f>F4228*C4228</f>
        <v>0</v>
      </c>
    </row>
    <row r="4229" spans="5:5">
      <c r="E4229" s="337">
        <f>F4229*C4229</f>
        <v>0</v>
      </c>
    </row>
    <row r="4230" spans="5:5">
      <c r="E4230" s="337">
        <f>F4230*C4230</f>
        <v>0</v>
      </c>
    </row>
    <row r="4231" spans="5:5">
      <c r="E4231" s="337">
        <f>F4231*C4231</f>
        <v>0</v>
      </c>
    </row>
    <row r="4232" spans="5:5">
      <c r="E4232" s="337">
        <f>F4232*C4232</f>
        <v>0</v>
      </c>
    </row>
    <row r="4233" spans="5:5">
      <c r="E4233" s="337">
        <f>F4233*C4233</f>
        <v>0</v>
      </c>
    </row>
    <row r="4234" spans="5:5">
      <c r="E4234" s="337">
        <f>F4234*C4234</f>
        <v>0</v>
      </c>
    </row>
    <row r="4235" spans="5:5">
      <c r="E4235" s="337">
        <f>F4235*C4235</f>
        <v>0</v>
      </c>
    </row>
    <row r="4236" spans="5:5">
      <c r="E4236" s="337">
        <f>F4236*C4236</f>
        <v>0</v>
      </c>
    </row>
    <row r="4237" spans="5:5">
      <c r="E4237" s="337">
        <f>F4237*C4237</f>
        <v>0</v>
      </c>
    </row>
    <row r="4238" spans="5:5">
      <c r="E4238" s="337">
        <f>F4238*C4238</f>
        <v>0</v>
      </c>
    </row>
    <row r="4239" spans="5:5">
      <c r="E4239" s="337">
        <f>F4239*C4239</f>
        <v>0</v>
      </c>
    </row>
    <row r="4240" spans="5:5">
      <c r="E4240" s="337">
        <f>F4240*C4240</f>
        <v>0</v>
      </c>
    </row>
    <row r="4241" spans="5:5">
      <c r="E4241" s="337">
        <f>F4241*C4241</f>
        <v>0</v>
      </c>
    </row>
    <row r="4242" spans="5:5">
      <c r="E4242" s="337">
        <f>F4242*C4242</f>
        <v>0</v>
      </c>
    </row>
    <row r="4243" spans="5:5">
      <c r="E4243" s="337">
        <f>F4243*C4243</f>
        <v>0</v>
      </c>
    </row>
    <row r="4244" spans="5:5">
      <c r="E4244" s="337">
        <f>F4244*C4244</f>
        <v>0</v>
      </c>
    </row>
    <row r="4245" spans="5:5">
      <c r="E4245" s="337">
        <f>F4245*C4245</f>
        <v>0</v>
      </c>
    </row>
    <row r="4246" spans="5:5">
      <c r="E4246" s="337">
        <f>F4246*C4246</f>
        <v>0</v>
      </c>
    </row>
    <row r="4247" spans="5:5">
      <c r="E4247" s="337">
        <f>F4247*C4247</f>
        <v>0</v>
      </c>
    </row>
    <row r="4248" spans="5:5">
      <c r="E4248" s="337">
        <f>F4248*C4248</f>
        <v>0</v>
      </c>
    </row>
    <row r="4249" spans="5:5">
      <c r="E4249" s="337">
        <f>F4249*C4249</f>
        <v>0</v>
      </c>
    </row>
    <row r="4250" spans="5:5">
      <c r="E4250" s="337">
        <f>F4250*C4250</f>
        <v>0</v>
      </c>
    </row>
    <row r="4251" spans="5:5">
      <c r="E4251" s="337">
        <f>F4251*C4251</f>
        <v>0</v>
      </c>
    </row>
    <row r="4252" spans="5:5">
      <c r="E4252" s="337">
        <f>F4252*C4252</f>
        <v>0</v>
      </c>
    </row>
    <row r="4253" spans="5:5">
      <c r="E4253" s="337">
        <f>F4253*C4253</f>
        <v>0</v>
      </c>
    </row>
    <row r="4254" spans="5:5">
      <c r="E4254" s="337">
        <f>F4254*C4254</f>
        <v>0</v>
      </c>
    </row>
    <row r="4255" spans="5:5">
      <c r="E4255" s="337">
        <f>F4255*C4255</f>
        <v>0</v>
      </c>
    </row>
    <row r="4256" spans="5:5">
      <c r="E4256" s="337">
        <f>F4256*C4256</f>
        <v>0</v>
      </c>
    </row>
    <row r="4257" spans="5:5">
      <c r="E4257" s="337">
        <f>F4257*C4257</f>
        <v>0</v>
      </c>
    </row>
    <row r="4258" spans="5:5">
      <c r="E4258" s="337">
        <f>F4258*C4258</f>
        <v>0</v>
      </c>
    </row>
    <row r="4259" spans="5:5">
      <c r="E4259" s="337">
        <f>F4259*C4259</f>
        <v>0</v>
      </c>
    </row>
    <row r="4260" spans="5:5">
      <c r="E4260" s="337">
        <f>F4260*C4260</f>
        <v>0</v>
      </c>
    </row>
    <row r="4261" spans="5:5">
      <c r="E4261" s="337">
        <f>F4261*C4261</f>
        <v>0</v>
      </c>
    </row>
    <row r="4262" spans="5:5">
      <c r="E4262" s="337">
        <f>F4262*C4262</f>
        <v>0</v>
      </c>
    </row>
    <row r="4263" spans="5:5">
      <c r="E4263" s="337">
        <f>F4263*C4263</f>
        <v>0</v>
      </c>
    </row>
    <row r="4264" spans="5:5">
      <c r="E4264" s="337">
        <f>F4264*C4264</f>
        <v>0</v>
      </c>
    </row>
    <row r="4265" spans="5:5">
      <c r="E4265" s="337">
        <f>F4265*C4265</f>
        <v>0</v>
      </c>
    </row>
    <row r="4266" spans="5:5">
      <c r="E4266" s="337">
        <f>F4266*C4266</f>
        <v>0</v>
      </c>
    </row>
    <row r="4267" spans="5:5">
      <c r="E4267" s="337">
        <f>F4267*C4267</f>
        <v>0</v>
      </c>
    </row>
    <row r="4268" spans="5:5">
      <c r="E4268" s="337">
        <f>F4268*C4268</f>
        <v>0</v>
      </c>
    </row>
    <row r="4269" spans="5:5">
      <c r="E4269" s="337">
        <f>F4269*C4269</f>
        <v>0</v>
      </c>
    </row>
    <row r="4270" spans="5:5">
      <c r="E4270" s="337">
        <f>F4270*C4270</f>
        <v>0</v>
      </c>
    </row>
    <row r="4271" spans="5:5">
      <c r="E4271" s="337">
        <f>F4271*C4271</f>
        <v>0</v>
      </c>
    </row>
    <row r="4272" spans="5:5">
      <c r="E4272" s="337">
        <f>F4272*C4272</f>
        <v>0</v>
      </c>
    </row>
    <row r="4273" spans="5:5">
      <c r="E4273" s="337">
        <f>F4273*C4273</f>
        <v>0</v>
      </c>
    </row>
    <row r="4274" spans="5:5">
      <c r="E4274" s="337">
        <f>F4274*C4274</f>
        <v>0</v>
      </c>
    </row>
    <row r="4275" spans="5:5">
      <c r="E4275" s="337">
        <f>F4275*C4275</f>
        <v>0</v>
      </c>
    </row>
    <row r="4276" spans="5:5">
      <c r="E4276" s="337">
        <f>F4276*C4276</f>
        <v>0</v>
      </c>
    </row>
    <row r="4277" spans="5:5">
      <c r="E4277" s="337">
        <f>F4277*C4277</f>
        <v>0</v>
      </c>
    </row>
    <row r="4278" spans="5:5">
      <c r="E4278" s="337">
        <f>F4278*C4278</f>
        <v>0</v>
      </c>
    </row>
    <row r="4279" spans="5:5">
      <c r="E4279" s="337">
        <f>F4279*C4279</f>
        <v>0</v>
      </c>
    </row>
    <row r="4280" spans="5:5">
      <c r="E4280" s="337">
        <f>F4280*C4280</f>
        <v>0</v>
      </c>
    </row>
    <row r="4281" spans="5:5">
      <c r="E4281" s="337">
        <f>F4281*C4281</f>
        <v>0</v>
      </c>
    </row>
    <row r="4282" spans="5:5">
      <c r="E4282" s="337">
        <f>F4282*C4282</f>
        <v>0</v>
      </c>
    </row>
    <row r="4283" spans="5:5">
      <c r="E4283" s="337">
        <f>F4283*C4283</f>
        <v>0</v>
      </c>
    </row>
    <row r="4284" spans="5:5">
      <c r="E4284" s="337">
        <f>F4284*C4284</f>
        <v>0</v>
      </c>
    </row>
    <row r="4285" spans="5:5">
      <c r="E4285" s="337">
        <f>F4285*C4285</f>
        <v>0</v>
      </c>
    </row>
    <row r="4286" spans="5:5">
      <c r="E4286" s="337">
        <f>F4286*C4286</f>
        <v>0</v>
      </c>
    </row>
    <row r="4287" spans="5:5">
      <c r="E4287" s="337">
        <f>F4287*C4287</f>
        <v>0</v>
      </c>
    </row>
    <row r="4288" spans="5:5">
      <c r="E4288" s="337">
        <f>F4288*C4288</f>
        <v>0</v>
      </c>
    </row>
    <row r="4289" spans="5:5">
      <c r="E4289" s="337">
        <f>F4289*C4289</f>
        <v>0</v>
      </c>
    </row>
    <row r="4290" spans="5:5">
      <c r="E4290" s="337">
        <f>F4290*C4290</f>
        <v>0</v>
      </c>
    </row>
    <row r="4291" spans="5:5">
      <c r="E4291" s="337">
        <f>F4291*C4291</f>
        <v>0</v>
      </c>
    </row>
    <row r="4292" spans="5:5">
      <c r="E4292" s="337">
        <f>F4292*C4292</f>
        <v>0</v>
      </c>
    </row>
    <row r="4293" spans="5:5">
      <c r="E4293" s="337">
        <f>F4293*C4293</f>
        <v>0</v>
      </c>
    </row>
    <row r="4294" spans="5:5">
      <c r="E4294" s="337">
        <f>F4294*C4294</f>
        <v>0</v>
      </c>
    </row>
    <row r="4295" spans="5:5">
      <c r="E4295" s="337">
        <f>F4295*C4295</f>
        <v>0</v>
      </c>
    </row>
    <row r="4296" spans="5:5">
      <c r="E4296" s="337">
        <f>F4296*C4296</f>
        <v>0</v>
      </c>
    </row>
    <row r="4297" spans="5:5">
      <c r="E4297" s="337">
        <f>F4297*C4297</f>
        <v>0</v>
      </c>
    </row>
    <row r="4298" spans="5:5">
      <c r="E4298" s="337">
        <f>F4298*C4298</f>
        <v>0</v>
      </c>
    </row>
    <row r="4299" spans="5:5">
      <c r="E4299" s="337">
        <f>F4299*C4299</f>
        <v>0</v>
      </c>
    </row>
    <row r="4300" spans="5:5">
      <c r="E4300" s="337">
        <f>F4300*C4300</f>
        <v>0</v>
      </c>
    </row>
    <row r="4301" spans="5:5">
      <c r="E4301" s="337">
        <f>F4301*C4301</f>
        <v>0</v>
      </c>
    </row>
    <row r="4302" spans="5:5">
      <c r="E4302" s="337">
        <f>F4302*C4302</f>
        <v>0</v>
      </c>
    </row>
    <row r="4303" spans="5:5">
      <c r="E4303" s="337">
        <f>F4303*C4303</f>
        <v>0</v>
      </c>
    </row>
    <row r="4304" spans="5:5">
      <c r="E4304" s="337">
        <f>F4304*C4304</f>
        <v>0</v>
      </c>
    </row>
    <row r="4305" spans="5:5">
      <c r="E4305" s="337">
        <f>F4305*C4305</f>
        <v>0</v>
      </c>
    </row>
    <row r="4306" spans="5:5">
      <c r="E4306" s="337">
        <f>F4306*C4306</f>
        <v>0</v>
      </c>
    </row>
    <row r="4307" spans="5:5">
      <c r="E4307" s="337">
        <f>F4307*C4307</f>
        <v>0</v>
      </c>
    </row>
    <row r="4308" spans="5:5">
      <c r="E4308" s="337">
        <f>F4308*C4308</f>
        <v>0</v>
      </c>
    </row>
    <row r="4309" spans="5:5">
      <c r="E4309" s="337">
        <f>F4309*C4309</f>
        <v>0</v>
      </c>
    </row>
    <row r="4310" spans="5:5">
      <c r="E4310" s="337">
        <f>F4310*C4310</f>
        <v>0</v>
      </c>
    </row>
    <row r="4311" spans="5:5">
      <c r="E4311" s="337">
        <f>F4311*C4311</f>
        <v>0</v>
      </c>
    </row>
    <row r="4312" spans="5:5">
      <c r="E4312" s="337">
        <f>F4312*C4312</f>
        <v>0</v>
      </c>
    </row>
    <row r="4313" spans="5:5">
      <c r="E4313" s="337">
        <f>F4313*C4313</f>
        <v>0</v>
      </c>
    </row>
    <row r="4314" spans="5:5">
      <c r="E4314" s="337">
        <f>F4314*C4314</f>
        <v>0</v>
      </c>
    </row>
    <row r="4315" spans="5:5">
      <c r="E4315" s="337">
        <f>F4315*C4315</f>
        <v>0</v>
      </c>
    </row>
    <row r="4316" spans="5:5">
      <c r="E4316" s="337">
        <f>F4316*C4316</f>
        <v>0</v>
      </c>
    </row>
    <row r="4317" spans="5:5">
      <c r="E4317" s="337">
        <f>F4317*C4317</f>
        <v>0</v>
      </c>
    </row>
    <row r="4318" spans="5:5">
      <c r="E4318" s="337">
        <f>F4318*C4318</f>
        <v>0</v>
      </c>
    </row>
    <row r="4319" spans="5:5">
      <c r="E4319" s="337">
        <f>F4319*C4319</f>
        <v>0</v>
      </c>
    </row>
    <row r="4320" spans="5:5">
      <c r="E4320" s="337">
        <f>F4320*C4320</f>
        <v>0</v>
      </c>
    </row>
    <row r="4321" spans="5:5">
      <c r="E4321" s="337">
        <f>F4321*C4321</f>
        <v>0</v>
      </c>
    </row>
    <row r="4322" spans="5:5">
      <c r="E4322" s="337">
        <f>F4322*C4322</f>
        <v>0</v>
      </c>
    </row>
    <row r="4323" spans="5:5">
      <c r="E4323" s="337">
        <f>F4323*C4323</f>
        <v>0</v>
      </c>
    </row>
    <row r="4324" spans="5:5">
      <c r="E4324" s="337">
        <f>F4324*C4324</f>
        <v>0</v>
      </c>
    </row>
    <row r="4325" spans="5:5">
      <c r="E4325" s="337">
        <f>F4325*C4325</f>
        <v>0</v>
      </c>
    </row>
    <row r="4326" spans="5:5">
      <c r="E4326" s="337">
        <f>F4326*C4326</f>
        <v>0</v>
      </c>
    </row>
    <row r="4327" spans="5:5">
      <c r="E4327" s="337">
        <f>F4327*C4327</f>
        <v>0</v>
      </c>
    </row>
    <row r="4328" spans="5:5">
      <c r="E4328" s="337">
        <f>F4328*C4328</f>
        <v>0</v>
      </c>
    </row>
    <row r="4329" spans="5:5">
      <c r="E4329" s="337">
        <f>F4329*C4329</f>
        <v>0</v>
      </c>
    </row>
    <row r="4330" spans="5:5">
      <c r="E4330" s="337">
        <f>F4330*C4330</f>
        <v>0</v>
      </c>
    </row>
    <row r="4331" spans="5:5">
      <c r="E4331" s="337">
        <f>F4331*C4331</f>
        <v>0</v>
      </c>
    </row>
    <row r="4332" spans="5:5">
      <c r="E4332" s="337">
        <f>F4332*C4332</f>
        <v>0</v>
      </c>
    </row>
    <row r="4333" spans="5:5">
      <c r="E4333" s="337">
        <f>F4333*C4333</f>
        <v>0</v>
      </c>
    </row>
    <row r="4334" spans="5:5">
      <c r="E4334" s="337">
        <f>F4334*C4334</f>
        <v>0</v>
      </c>
    </row>
    <row r="4335" spans="5:5">
      <c r="E4335" s="337">
        <f>F4335*C4335</f>
        <v>0</v>
      </c>
    </row>
    <row r="4336" spans="5:5">
      <c r="E4336" s="337">
        <f>F4336*C4336</f>
        <v>0</v>
      </c>
    </row>
    <row r="4337" spans="5:5">
      <c r="E4337" s="337">
        <f>F4337*C4337</f>
        <v>0</v>
      </c>
    </row>
    <row r="4338" spans="5:5">
      <c r="E4338" s="337">
        <f>F4338*C4338</f>
        <v>0</v>
      </c>
    </row>
    <row r="4339" spans="5:5">
      <c r="E4339" s="337">
        <f>F4339*C4339</f>
        <v>0</v>
      </c>
    </row>
    <row r="4340" spans="5:5">
      <c r="E4340" s="337">
        <f>F4340*C4340</f>
        <v>0</v>
      </c>
    </row>
    <row r="4341" spans="5:5">
      <c r="E4341" s="337">
        <f>F4341*C4341</f>
        <v>0</v>
      </c>
    </row>
    <row r="4342" spans="5:5">
      <c r="E4342" s="337">
        <f>F4342*C4342</f>
        <v>0</v>
      </c>
    </row>
    <row r="4343" spans="5:5">
      <c r="E4343" s="337">
        <f>F4343*C4343</f>
        <v>0</v>
      </c>
    </row>
    <row r="4344" spans="5:5">
      <c r="E4344" s="337">
        <f>F4344*C4344</f>
        <v>0</v>
      </c>
    </row>
    <row r="4345" spans="5:5">
      <c r="E4345" s="337">
        <f>F4345*C4345</f>
        <v>0</v>
      </c>
    </row>
    <row r="4346" spans="5:5">
      <c r="E4346" s="337">
        <f>F4346*C4346</f>
        <v>0</v>
      </c>
    </row>
    <row r="4347" spans="5:5">
      <c r="E4347" s="337">
        <f>F4347*C4347</f>
        <v>0</v>
      </c>
    </row>
    <row r="4348" spans="5:5">
      <c r="E4348" s="337">
        <f>F4348*C4348</f>
        <v>0</v>
      </c>
    </row>
    <row r="4349" spans="5:5">
      <c r="E4349" s="337">
        <f>F4349*C4349</f>
        <v>0</v>
      </c>
    </row>
    <row r="4350" spans="5:5">
      <c r="E4350" s="337">
        <f>F4350*C4350</f>
        <v>0</v>
      </c>
    </row>
    <row r="4351" spans="5:5">
      <c r="E4351" s="337">
        <f>F4351*C4351</f>
        <v>0</v>
      </c>
    </row>
    <row r="4352" spans="5:5">
      <c r="E4352" s="337">
        <f>F4352*C4352</f>
        <v>0</v>
      </c>
    </row>
    <row r="4353" spans="5:5">
      <c r="E4353" s="337">
        <f>F4353*C4353</f>
        <v>0</v>
      </c>
    </row>
    <row r="4354" spans="5:5">
      <c r="E4354" s="337">
        <f>F4354*C4354</f>
        <v>0</v>
      </c>
    </row>
    <row r="4355" spans="5:5">
      <c r="E4355" s="337">
        <f>F4355*C4355</f>
        <v>0</v>
      </c>
    </row>
    <row r="4356" spans="5:5">
      <c r="E4356" s="337">
        <f>F4356*C4356</f>
        <v>0</v>
      </c>
    </row>
    <row r="4357" spans="5:5">
      <c r="E4357" s="337">
        <f>F4357*C4357</f>
        <v>0</v>
      </c>
    </row>
    <row r="4358" spans="5:5">
      <c r="E4358" s="337">
        <f>F4358*C4358</f>
        <v>0</v>
      </c>
    </row>
    <row r="4359" spans="5:5">
      <c r="E4359" s="337">
        <f>F4359*C4359</f>
        <v>0</v>
      </c>
    </row>
    <row r="4360" spans="5:5">
      <c r="E4360" s="337">
        <f>F4360*C4360</f>
        <v>0</v>
      </c>
    </row>
    <row r="4361" spans="5:5">
      <c r="E4361" s="337">
        <f>F4361*C4361</f>
        <v>0</v>
      </c>
    </row>
    <row r="4362" spans="5:5">
      <c r="E4362" s="337">
        <f>F4362*C4362</f>
        <v>0</v>
      </c>
    </row>
    <row r="4363" spans="5:5">
      <c r="E4363" s="337">
        <f>F4363*C4363</f>
        <v>0</v>
      </c>
    </row>
    <row r="4364" spans="5:5">
      <c r="E4364" s="337">
        <f>F4364*C4364</f>
        <v>0</v>
      </c>
    </row>
    <row r="4365" spans="5:5">
      <c r="E4365" s="337">
        <f>F4365*C4365</f>
        <v>0</v>
      </c>
    </row>
    <row r="4366" spans="5:5">
      <c r="E4366" s="337">
        <f>F4366*C4366</f>
        <v>0</v>
      </c>
    </row>
    <row r="4367" spans="5:5">
      <c r="E4367" s="337">
        <f>F4367*C4367</f>
        <v>0</v>
      </c>
    </row>
    <row r="4368" spans="5:5">
      <c r="E4368" s="337">
        <f>F4368*C4368</f>
        <v>0</v>
      </c>
    </row>
    <row r="4369" spans="5:5">
      <c r="E4369" s="337">
        <f>F4369*C4369</f>
        <v>0</v>
      </c>
    </row>
    <row r="4370" spans="5:5">
      <c r="E4370" s="337">
        <f>F4370*C4370</f>
        <v>0</v>
      </c>
    </row>
    <row r="4371" spans="5:5">
      <c r="E4371" s="337">
        <f>F4371*C4371</f>
        <v>0</v>
      </c>
    </row>
    <row r="4372" spans="5:5">
      <c r="E4372" s="337">
        <f>F4372*C4372</f>
        <v>0</v>
      </c>
    </row>
    <row r="4373" spans="5:5">
      <c r="E4373" s="337">
        <f>F4373*C4373</f>
        <v>0</v>
      </c>
    </row>
    <row r="4374" spans="5:5">
      <c r="E4374" s="337">
        <f>F4374*C4374</f>
        <v>0</v>
      </c>
    </row>
    <row r="4375" spans="5:5">
      <c r="E4375" s="337">
        <f>F4375*C4375</f>
        <v>0</v>
      </c>
    </row>
    <row r="4376" spans="5:5">
      <c r="E4376" s="337">
        <f>F4376*C4376</f>
        <v>0</v>
      </c>
    </row>
    <row r="4377" spans="5:5">
      <c r="E4377" s="337">
        <f>F4377*C4377</f>
        <v>0</v>
      </c>
    </row>
    <row r="4378" spans="5:5">
      <c r="E4378" s="337">
        <f>F4378*C4378</f>
        <v>0</v>
      </c>
    </row>
    <row r="4379" spans="5:5">
      <c r="E4379" s="337">
        <f>F4379*C4379</f>
        <v>0</v>
      </c>
    </row>
    <row r="4380" spans="5:5">
      <c r="E4380" s="337">
        <f>F4380*C4380</f>
        <v>0</v>
      </c>
    </row>
    <row r="4381" spans="5:5">
      <c r="E4381" s="337">
        <f>F4381*C4381</f>
        <v>0</v>
      </c>
    </row>
    <row r="4382" spans="5:5">
      <c r="E4382" s="337">
        <f>F4382*C4382</f>
        <v>0</v>
      </c>
    </row>
    <row r="4383" spans="5:5">
      <c r="E4383" s="337">
        <f>F4383*C4383</f>
        <v>0</v>
      </c>
    </row>
    <row r="4384" spans="5:5">
      <c r="E4384" s="337">
        <f>F4384*C4384</f>
        <v>0</v>
      </c>
    </row>
    <row r="4385" spans="5:5">
      <c r="E4385" s="337">
        <f>F4385*C4385</f>
        <v>0</v>
      </c>
    </row>
    <row r="4386" spans="5:5">
      <c r="E4386" s="337">
        <f>F4386*C4386</f>
        <v>0</v>
      </c>
    </row>
    <row r="4387" spans="5:5">
      <c r="E4387" s="337">
        <f>F4387*C4387</f>
        <v>0</v>
      </c>
    </row>
    <row r="4388" spans="5:5">
      <c r="E4388" s="337">
        <f>F4388*C4388</f>
        <v>0</v>
      </c>
    </row>
    <row r="4389" spans="5:5">
      <c r="E4389" s="337">
        <f>F4389*C4389</f>
        <v>0</v>
      </c>
    </row>
    <row r="4390" spans="5:5">
      <c r="E4390" s="337">
        <f>F4390*C4390</f>
        <v>0</v>
      </c>
    </row>
    <row r="4391" spans="5:5">
      <c r="E4391" s="337">
        <f>F4391*C4391</f>
        <v>0</v>
      </c>
    </row>
    <row r="4392" spans="5:5">
      <c r="E4392" s="337">
        <f>F4392*C4392</f>
        <v>0</v>
      </c>
    </row>
    <row r="4393" spans="5:5">
      <c r="E4393" s="337">
        <f>F4393*C4393</f>
        <v>0</v>
      </c>
    </row>
    <row r="4394" spans="5:5">
      <c r="E4394" s="337">
        <f>F4394*C4394</f>
        <v>0</v>
      </c>
    </row>
    <row r="4395" spans="5:5">
      <c r="E4395" s="337">
        <f>F4395*C4395</f>
        <v>0</v>
      </c>
    </row>
    <row r="4396" spans="5:5">
      <c r="E4396" s="337">
        <f>F4396*C4396</f>
        <v>0</v>
      </c>
    </row>
    <row r="4397" spans="5:5">
      <c r="E4397" s="337">
        <f>F4397*C4397</f>
        <v>0</v>
      </c>
    </row>
    <row r="4398" spans="5:5">
      <c r="E4398" s="337">
        <f>F4398*C4398</f>
        <v>0</v>
      </c>
    </row>
    <row r="4399" spans="5:5">
      <c r="E4399" s="337">
        <f>F4399*C4399</f>
        <v>0</v>
      </c>
    </row>
    <row r="4400" spans="5:5">
      <c r="E4400" s="337">
        <f>F4400*C4400</f>
        <v>0</v>
      </c>
    </row>
    <row r="4401" spans="5:5">
      <c r="E4401" s="337">
        <f>F4401*C4401</f>
        <v>0</v>
      </c>
    </row>
    <row r="4402" spans="5:5">
      <c r="E4402" s="337">
        <f>F4402*C4402</f>
        <v>0</v>
      </c>
    </row>
    <row r="4403" spans="5:5">
      <c r="E4403" s="337">
        <f>F4403*C4403</f>
        <v>0</v>
      </c>
    </row>
    <row r="4404" spans="5:5">
      <c r="E4404" s="337">
        <f>F4404*C4404</f>
        <v>0</v>
      </c>
    </row>
    <row r="4405" spans="5:5">
      <c r="E4405" s="337">
        <f>F4405*C4405</f>
        <v>0</v>
      </c>
    </row>
    <row r="4406" spans="5:5">
      <c r="E4406" s="337">
        <f>F4406*C4406</f>
        <v>0</v>
      </c>
    </row>
    <row r="4407" spans="5:5">
      <c r="E4407" s="337">
        <f>F4407*C4407</f>
        <v>0</v>
      </c>
    </row>
    <row r="4408" spans="5:5">
      <c r="E4408" s="337">
        <f>F4408*C4408</f>
        <v>0</v>
      </c>
    </row>
    <row r="4409" spans="5:5">
      <c r="E4409" s="337">
        <f>F4409*C4409</f>
        <v>0</v>
      </c>
    </row>
    <row r="4410" spans="5:5">
      <c r="E4410" s="337">
        <f>F4410*C4410</f>
        <v>0</v>
      </c>
    </row>
    <row r="4411" spans="5:5">
      <c r="E4411" s="337">
        <f>F4411*C4411</f>
        <v>0</v>
      </c>
    </row>
    <row r="4412" spans="5:5">
      <c r="E4412" s="337">
        <f>F4412*C4412</f>
        <v>0</v>
      </c>
    </row>
    <row r="4413" spans="5:5">
      <c r="E4413" s="337">
        <f>F4413*C4413</f>
        <v>0</v>
      </c>
    </row>
    <row r="4414" spans="5:5">
      <c r="E4414" s="337">
        <f>F4414*C4414</f>
        <v>0</v>
      </c>
    </row>
    <row r="4415" spans="5:5">
      <c r="E4415" s="337">
        <f>F4415*C4415</f>
        <v>0</v>
      </c>
    </row>
    <row r="4416" spans="5:5">
      <c r="E4416" s="337">
        <f>F4416*C4416</f>
        <v>0</v>
      </c>
    </row>
    <row r="4417" spans="5:5">
      <c r="E4417" s="337">
        <f>F4417*C4417</f>
        <v>0</v>
      </c>
    </row>
    <row r="4418" spans="5:5">
      <c r="E4418" s="337">
        <f>F4418*C4418</f>
        <v>0</v>
      </c>
    </row>
    <row r="4419" spans="5:5">
      <c r="E4419" s="337">
        <f>F4419*C4419</f>
        <v>0</v>
      </c>
    </row>
    <row r="4420" spans="5:5">
      <c r="E4420" s="337">
        <f>F4420*C4420</f>
        <v>0</v>
      </c>
    </row>
    <row r="4421" spans="5:5">
      <c r="E4421" s="337">
        <f>F4421*C4421</f>
        <v>0</v>
      </c>
    </row>
    <row r="4422" spans="5:5">
      <c r="E4422" s="337">
        <f>F4422*C4422</f>
        <v>0</v>
      </c>
    </row>
    <row r="4423" spans="5:5">
      <c r="E4423" s="337">
        <f>F4423*C4423</f>
        <v>0</v>
      </c>
    </row>
    <row r="4424" spans="5:5">
      <c r="E4424" s="337">
        <f>F4424*C4424</f>
        <v>0</v>
      </c>
    </row>
    <row r="4425" spans="5:5">
      <c r="E4425" s="337">
        <f>F4425*C4425</f>
        <v>0</v>
      </c>
    </row>
    <row r="4426" spans="5:5">
      <c r="E4426" s="337">
        <f>F4426*C4426</f>
        <v>0</v>
      </c>
    </row>
    <row r="4427" spans="5:5">
      <c r="E4427" s="337">
        <f>F4427*C4427</f>
        <v>0</v>
      </c>
    </row>
    <row r="4428" spans="5:5">
      <c r="E4428" s="337">
        <f>F4428*C4428</f>
        <v>0</v>
      </c>
    </row>
    <row r="4429" spans="5:5">
      <c r="E4429" s="337">
        <f>F4429*C4429</f>
        <v>0</v>
      </c>
    </row>
    <row r="4430" spans="5:5">
      <c r="E4430" s="337">
        <f>F4430*C4430</f>
        <v>0</v>
      </c>
    </row>
    <row r="4431" spans="5:5">
      <c r="E4431" s="337">
        <f>F4431*C4431</f>
        <v>0</v>
      </c>
    </row>
    <row r="4432" spans="5:5">
      <c r="E4432" s="337">
        <f>F4432*C4432</f>
        <v>0</v>
      </c>
    </row>
    <row r="4433" spans="5:5">
      <c r="E4433" s="337">
        <f>F4433*C4433</f>
        <v>0</v>
      </c>
    </row>
    <row r="4434" spans="5:5">
      <c r="E4434" s="337">
        <f>F4434*C4434</f>
        <v>0</v>
      </c>
    </row>
    <row r="4435" spans="5:5">
      <c r="E4435" s="337">
        <f>F4435*C4435</f>
        <v>0</v>
      </c>
    </row>
    <row r="4436" spans="5:5">
      <c r="E4436" s="337">
        <f>F4436*C4436</f>
        <v>0</v>
      </c>
    </row>
    <row r="4437" spans="5:5">
      <c r="E4437" s="337">
        <f>F4437*C4437</f>
        <v>0</v>
      </c>
    </row>
    <row r="4438" spans="5:5">
      <c r="E4438" s="337">
        <f>F4438*C4438</f>
        <v>0</v>
      </c>
    </row>
    <row r="4439" spans="5:5">
      <c r="E4439" s="337">
        <f>F4439*C4439</f>
        <v>0</v>
      </c>
    </row>
    <row r="4440" spans="5:5">
      <c r="E4440" s="337">
        <f>F4440*C4440</f>
        <v>0</v>
      </c>
    </row>
    <row r="4441" spans="5:5">
      <c r="E4441" s="337">
        <f>F4441*C4441</f>
        <v>0</v>
      </c>
    </row>
    <row r="4442" spans="5:5">
      <c r="E4442" s="337">
        <f>F4442*C4442</f>
        <v>0</v>
      </c>
    </row>
    <row r="4443" spans="5:5">
      <c r="E4443" s="337">
        <f>F4443*C4443</f>
        <v>0</v>
      </c>
    </row>
    <row r="4444" spans="5:5">
      <c r="E4444" s="337">
        <f>F4444*C4444</f>
        <v>0</v>
      </c>
    </row>
    <row r="4445" spans="5:5">
      <c r="E4445" s="337">
        <f>F4445*C4445</f>
        <v>0</v>
      </c>
    </row>
    <row r="4446" spans="5:5">
      <c r="E4446" s="337">
        <f>F4446*C4446</f>
        <v>0</v>
      </c>
    </row>
    <row r="4447" spans="5:5">
      <c r="E4447" s="337">
        <f>F4447*C4447</f>
        <v>0</v>
      </c>
    </row>
    <row r="4448" spans="5:5">
      <c r="E4448" s="337">
        <f>F4448*C4448</f>
        <v>0</v>
      </c>
    </row>
    <row r="4449" spans="5:5">
      <c r="E4449" s="337">
        <f>F4449*C4449</f>
        <v>0</v>
      </c>
    </row>
    <row r="4450" spans="5:5">
      <c r="E4450" s="337">
        <f>F4450*C4450</f>
        <v>0</v>
      </c>
    </row>
    <row r="4451" spans="5:5">
      <c r="E4451" s="337">
        <f>F4451*C4451</f>
        <v>0</v>
      </c>
    </row>
    <row r="4452" spans="5:5">
      <c r="E4452" s="337">
        <f>F4452*C4452</f>
        <v>0</v>
      </c>
    </row>
    <row r="4453" spans="5:5">
      <c r="E4453" s="337">
        <f>F4453*C4453</f>
        <v>0</v>
      </c>
    </row>
    <row r="4454" spans="5:5">
      <c r="E4454" s="337">
        <f>F4454*C4454</f>
        <v>0</v>
      </c>
    </row>
    <row r="4455" spans="5:5">
      <c r="E4455" s="337">
        <f>F4455*C4455</f>
        <v>0</v>
      </c>
    </row>
    <row r="4456" spans="5:5">
      <c r="E4456" s="337">
        <f>F4456*C4456</f>
        <v>0</v>
      </c>
    </row>
    <row r="4457" spans="5:5">
      <c r="E4457" s="337">
        <f>F4457*C4457</f>
        <v>0</v>
      </c>
    </row>
    <row r="4458" spans="5:5">
      <c r="E4458" s="337">
        <f>F4458*C4458</f>
        <v>0</v>
      </c>
    </row>
    <row r="4459" spans="5:5">
      <c r="E4459" s="337">
        <f>F4459*C4459</f>
        <v>0</v>
      </c>
    </row>
    <row r="4460" spans="5:5">
      <c r="E4460" s="337">
        <f>F4460*C4460</f>
        <v>0</v>
      </c>
    </row>
    <row r="4461" spans="5:5">
      <c r="E4461" s="337">
        <f>F4461*C4461</f>
        <v>0</v>
      </c>
    </row>
    <row r="4462" spans="5:5">
      <c r="E4462" s="337">
        <f>F4462*C4462</f>
        <v>0</v>
      </c>
    </row>
    <row r="4463" spans="5:5">
      <c r="E4463" s="337">
        <f>F4463*C4463</f>
        <v>0</v>
      </c>
    </row>
    <row r="4464" spans="5:5">
      <c r="E4464" s="337">
        <f>F4464*C4464</f>
        <v>0</v>
      </c>
    </row>
    <row r="4465" spans="5:5">
      <c r="E4465" s="337">
        <f>F4465*C4465</f>
        <v>0</v>
      </c>
    </row>
    <row r="4466" spans="5:5">
      <c r="E4466" s="337">
        <f>F4466*C4466</f>
        <v>0</v>
      </c>
    </row>
    <row r="4467" spans="5:5">
      <c r="E4467" s="337">
        <f>F4467*C4467</f>
        <v>0</v>
      </c>
    </row>
    <row r="4468" spans="5:5">
      <c r="E4468" s="337">
        <f>F4468*C4468</f>
        <v>0</v>
      </c>
    </row>
    <row r="4469" spans="5:5">
      <c r="E4469" s="337">
        <f>F4469*C4469</f>
        <v>0</v>
      </c>
    </row>
    <row r="4470" spans="5:5">
      <c r="E4470" s="337">
        <f>F4470*C4470</f>
        <v>0</v>
      </c>
    </row>
    <row r="4471" spans="5:5">
      <c r="E4471" s="337">
        <f>F4471*C4471</f>
        <v>0</v>
      </c>
    </row>
    <row r="4472" spans="5:5">
      <c r="E4472" s="337">
        <f>F4472*C4472</f>
        <v>0</v>
      </c>
    </row>
    <row r="4473" spans="5:5">
      <c r="E4473" s="337">
        <f>F4473*C4473</f>
        <v>0</v>
      </c>
    </row>
    <row r="4474" spans="5:5">
      <c r="E4474" s="337">
        <f>F4474*C4474</f>
        <v>0</v>
      </c>
    </row>
    <row r="4475" spans="5:5">
      <c r="E4475" s="337">
        <f>F4475*C4475</f>
        <v>0</v>
      </c>
    </row>
    <row r="4476" spans="5:5">
      <c r="E4476" s="337">
        <f>F4476*C4476</f>
        <v>0</v>
      </c>
    </row>
    <row r="4477" spans="5:5">
      <c r="E4477" s="337">
        <f>F4477*C4477</f>
        <v>0</v>
      </c>
    </row>
    <row r="4478" spans="5:5">
      <c r="E4478" s="337">
        <f>F4478*C4478</f>
        <v>0</v>
      </c>
    </row>
    <row r="4479" spans="5:5">
      <c r="E4479" s="337">
        <f>F4479*C4479</f>
        <v>0</v>
      </c>
    </row>
    <row r="4480" spans="5:5">
      <c r="E4480" s="337">
        <f>F4480*C4480</f>
        <v>0</v>
      </c>
    </row>
    <row r="4481" spans="5:5">
      <c r="E4481" s="337">
        <f>F4481*C4481</f>
        <v>0</v>
      </c>
    </row>
    <row r="4482" spans="5:5">
      <c r="E4482" s="337">
        <f>F4482*C4482</f>
        <v>0</v>
      </c>
    </row>
    <row r="4483" spans="5:5">
      <c r="E4483" s="337">
        <f>F4483*C4483</f>
        <v>0</v>
      </c>
    </row>
    <row r="4484" spans="5:5">
      <c r="E4484" s="337">
        <f>F4484*C4484</f>
        <v>0</v>
      </c>
    </row>
    <row r="4485" spans="5:5">
      <c r="E4485" s="337">
        <f>F4485*C4485</f>
        <v>0</v>
      </c>
    </row>
    <row r="4486" spans="5:5">
      <c r="E4486" s="337">
        <f>F4486*C4486</f>
        <v>0</v>
      </c>
    </row>
    <row r="4487" spans="5:5">
      <c r="E4487" s="337">
        <f>F4487*C4487</f>
        <v>0</v>
      </c>
    </row>
    <row r="4488" spans="5:5">
      <c r="E4488" s="337">
        <f>F4488*C4488</f>
        <v>0</v>
      </c>
    </row>
    <row r="4489" spans="5:5">
      <c r="E4489" s="337">
        <f>F4489*C4489</f>
        <v>0</v>
      </c>
    </row>
    <row r="4490" spans="5:5">
      <c r="E4490" s="337">
        <f>F4490*C4490</f>
        <v>0</v>
      </c>
    </row>
    <row r="4491" spans="5:5">
      <c r="E4491" s="337">
        <f>F4491*C4491</f>
        <v>0</v>
      </c>
    </row>
    <row r="4492" spans="5:5">
      <c r="E4492" s="337">
        <f>F4492*C4492</f>
        <v>0</v>
      </c>
    </row>
    <row r="4493" spans="5:5">
      <c r="E4493" s="337">
        <f>F4493*C4493</f>
        <v>0</v>
      </c>
    </row>
    <row r="4494" spans="5:5">
      <c r="E4494" s="337">
        <f>F4494*C4494</f>
        <v>0</v>
      </c>
    </row>
    <row r="4495" spans="5:5">
      <c r="E4495" s="337">
        <f>F4495*C4495</f>
        <v>0</v>
      </c>
    </row>
    <row r="4496" spans="5:5">
      <c r="E4496" s="337">
        <f>F4496*C4496</f>
        <v>0</v>
      </c>
    </row>
    <row r="4497" spans="5:5">
      <c r="E4497" s="337">
        <f>F4497*C4497</f>
        <v>0</v>
      </c>
    </row>
    <row r="4498" spans="5:5">
      <c r="E4498" s="337">
        <f>F4498*C4498</f>
        <v>0</v>
      </c>
    </row>
    <row r="4499" spans="5:5">
      <c r="E4499" s="337">
        <f>F4499*C4499</f>
        <v>0</v>
      </c>
    </row>
    <row r="4500" spans="5:5">
      <c r="E4500" s="337">
        <f>F4500*C4500</f>
        <v>0</v>
      </c>
    </row>
    <row r="4501" spans="5:5">
      <c r="E4501" s="337">
        <f>F4501*C4501</f>
        <v>0</v>
      </c>
    </row>
    <row r="4502" spans="5:5">
      <c r="E4502" s="337">
        <f>F4502*C4502</f>
        <v>0</v>
      </c>
    </row>
    <row r="4503" spans="5:5">
      <c r="E4503" s="337">
        <f>F4503*C4503</f>
        <v>0</v>
      </c>
    </row>
    <row r="4504" spans="5:5">
      <c r="E4504" s="337">
        <f>F4504*C4504</f>
        <v>0</v>
      </c>
    </row>
    <row r="4505" spans="5:5">
      <c r="E4505" s="337">
        <f>F4505*C4505</f>
        <v>0</v>
      </c>
    </row>
    <row r="4506" spans="5:5">
      <c r="E4506" s="337">
        <f>F4506*C4506</f>
        <v>0</v>
      </c>
    </row>
    <row r="4507" spans="5:5">
      <c r="E4507" s="337">
        <f>F4507*C4507</f>
        <v>0</v>
      </c>
    </row>
    <row r="4508" spans="5:5">
      <c r="E4508" s="337">
        <f>F4508*C4508</f>
        <v>0</v>
      </c>
    </row>
    <row r="4509" spans="5:5">
      <c r="E4509" s="337">
        <f>F4509*C4509</f>
        <v>0</v>
      </c>
    </row>
    <row r="4510" spans="5:5">
      <c r="E4510" s="337">
        <f>F4510*C4510</f>
        <v>0</v>
      </c>
    </row>
    <row r="4511" spans="5:5">
      <c r="E4511" s="337">
        <f>F4511*C4511</f>
        <v>0</v>
      </c>
    </row>
    <row r="4512" spans="5:5">
      <c r="E4512" s="337">
        <f>F4512*C4512</f>
        <v>0</v>
      </c>
    </row>
    <row r="4513" spans="5:5">
      <c r="E4513" s="337">
        <f>F4513*C4513</f>
        <v>0</v>
      </c>
    </row>
    <row r="4514" spans="5:5">
      <c r="E4514" s="337">
        <f>F4514*C4514</f>
        <v>0</v>
      </c>
    </row>
    <row r="4515" spans="5:5">
      <c r="E4515" s="337">
        <f>F4515*C4515</f>
        <v>0</v>
      </c>
    </row>
    <row r="4516" spans="5:5">
      <c r="E4516" s="337">
        <f>F4516*C4516</f>
        <v>0</v>
      </c>
    </row>
    <row r="4517" spans="5:5">
      <c r="E4517" s="337">
        <f>F4517*C4517</f>
        <v>0</v>
      </c>
    </row>
    <row r="4518" spans="5:5">
      <c r="E4518" s="337">
        <f>F4518*C4518</f>
        <v>0</v>
      </c>
    </row>
    <row r="4519" spans="5:5">
      <c r="E4519" s="337">
        <f>F4519*C4519</f>
        <v>0</v>
      </c>
    </row>
    <row r="4520" spans="5:5">
      <c r="E4520" s="337">
        <f>F4520*C4520</f>
        <v>0</v>
      </c>
    </row>
    <row r="4521" spans="5:5">
      <c r="E4521" s="337">
        <f>F4521*C4521</f>
        <v>0</v>
      </c>
    </row>
    <row r="4522" spans="5:5">
      <c r="E4522" s="337">
        <f>F4522*C4522</f>
        <v>0</v>
      </c>
    </row>
    <row r="4523" spans="5:5">
      <c r="E4523" s="337">
        <f>F4523*C4523</f>
        <v>0</v>
      </c>
    </row>
    <row r="4524" spans="5:5">
      <c r="E4524" s="337">
        <f>F4524*C4524</f>
        <v>0</v>
      </c>
    </row>
    <row r="4525" spans="5:5">
      <c r="E4525" s="337">
        <f>F4525*C4525</f>
        <v>0</v>
      </c>
    </row>
    <row r="4526" spans="5:5">
      <c r="E4526" s="337">
        <f>F4526*C4526</f>
        <v>0</v>
      </c>
    </row>
    <row r="4527" spans="5:5">
      <c r="E4527" s="337">
        <f>F4527*C4527</f>
        <v>0</v>
      </c>
    </row>
    <row r="4528" spans="5:5">
      <c r="E4528" s="337">
        <f>F4528*C4528</f>
        <v>0</v>
      </c>
    </row>
    <row r="4529" spans="5:5">
      <c r="E4529" s="337">
        <f>F4529*C4529</f>
        <v>0</v>
      </c>
    </row>
    <row r="4530" spans="5:5">
      <c r="E4530" s="337">
        <f>F4530*C4530</f>
        <v>0</v>
      </c>
    </row>
    <row r="4531" spans="5:5">
      <c r="E4531" s="337">
        <f>F4531*C4531</f>
        <v>0</v>
      </c>
    </row>
    <row r="4532" spans="5:5">
      <c r="E4532" s="337">
        <f>F4532*C4532</f>
        <v>0</v>
      </c>
    </row>
    <row r="4533" spans="5:5">
      <c r="E4533" s="337">
        <f>F4533*C4533</f>
        <v>0</v>
      </c>
    </row>
    <row r="4534" spans="5:5">
      <c r="E4534" s="337">
        <f>F4534*C4534</f>
        <v>0</v>
      </c>
    </row>
    <row r="4535" spans="5:5">
      <c r="E4535" s="337">
        <f>F4535*C4535</f>
        <v>0</v>
      </c>
    </row>
    <row r="4536" spans="5:5">
      <c r="E4536" s="337">
        <f>F4536*C4536</f>
        <v>0</v>
      </c>
    </row>
    <row r="4537" spans="5:5">
      <c r="E4537" s="337">
        <f>F4537*C4537</f>
        <v>0</v>
      </c>
    </row>
    <row r="4538" spans="5:5">
      <c r="E4538" s="337">
        <f>F4538*C4538</f>
        <v>0</v>
      </c>
    </row>
    <row r="4539" spans="5:5">
      <c r="E4539" s="337">
        <f>F4539*C4539</f>
        <v>0</v>
      </c>
    </row>
    <row r="4540" spans="5:5">
      <c r="E4540" s="337">
        <f>F4540*C4540</f>
        <v>0</v>
      </c>
    </row>
    <row r="4541" spans="5:5">
      <c r="E4541" s="337">
        <f>F4541*C4541</f>
        <v>0</v>
      </c>
    </row>
    <row r="4542" spans="5:5">
      <c r="E4542" s="337">
        <f>F4542*C4542</f>
        <v>0</v>
      </c>
    </row>
    <row r="4543" spans="5:5">
      <c r="E4543" s="337">
        <f>F4543*C4543</f>
        <v>0</v>
      </c>
    </row>
    <row r="4544" spans="5:5">
      <c r="E4544" s="337">
        <f>F4544*C4544</f>
        <v>0</v>
      </c>
    </row>
    <row r="4545" spans="5:5">
      <c r="E4545" s="337">
        <f>F4545*C4545</f>
        <v>0</v>
      </c>
    </row>
    <row r="4546" spans="5:5">
      <c r="E4546" s="337">
        <f>F4546*C4546</f>
        <v>0</v>
      </c>
    </row>
    <row r="4547" spans="5:5">
      <c r="E4547" s="337">
        <f>F4547*C4547</f>
        <v>0</v>
      </c>
    </row>
    <row r="4548" spans="5:5">
      <c r="E4548" s="337">
        <f>F4548*C4548</f>
        <v>0</v>
      </c>
    </row>
    <row r="4549" spans="5:5">
      <c r="E4549" s="337">
        <f>F4549*C4549</f>
        <v>0</v>
      </c>
    </row>
    <row r="4550" spans="5:5">
      <c r="E4550" s="337">
        <f>F4550*C4550</f>
        <v>0</v>
      </c>
    </row>
    <row r="4551" spans="5:5">
      <c r="E4551" s="337">
        <f>F4551*C4551</f>
        <v>0</v>
      </c>
    </row>
    <row r="4552" spans="5:5">
      <c r="E4552" s="337">
        <f>F4552*C4552</f>
        <v>0</v>
      </c>
    </row>
    <row r="4553" spans="5:5">
      <c r="E4553" s="337">
        <f>F4553*C4553</f>
        <v>0</v>
      </c>
    </row>
    <row r="4554" spans="5:5">
      <c r="E4554" s="337">
        <f>F4554*C4554</f>
        <v>0</v>
      </c>
    </row>
    <row r="4555" spans="5:5">
      <c r="E4555" s="337">
        <f>F4555*C4555</f>
        <v>0</v>
      </c>
    </row>
    <row r="4556" spans="5:5">
      <c r="E4556" s="337">
        <f>F4556*C4556</f>
        <v>0</v>
      </c>
    </row>
    <row r="4557" spans="5:5">
      <c r="E4557" s="337">
        <f>F4557*C4557</f>
        <v>0</v>
      </c>
    </row>
    <row r="4558" spans="5:5">
      <c r="E4558" s="337">
        <f>F4558*C4558</f>
        <v>0</v>
      </c>
    </row>
    <row r="4559" spans="5:5">
      <c r="E4559" s="337">
        <f>F4559*C4559</f>
        <v>0</v>
      </c>
    </row>
    <row r="4560" spans="5:5">
      <c r="E4560" s="337">
        <f>F4560*C4560</f>
        <v>0</v>
      </c>
    </row>
    <row r="4561" spans="5:5">
      <c r="E4561" s="337">
        <f>F4561*C4561</f>
        <v>0</v>
      </c>
    </row>
    <row r="4562" spans="5:5">
      <c r="E4562" s="337">
        <f>F4562*C4562</f>
        <v>0</v>
      </c>
    </row>
    <row r="4563" spans="5:5">
      <c r="E4563" s="337">
        <f>F4563*C4563</f>
        <v>0</v>
      </c>
    </row>
    <row r="4564" spans="5:5">
      <c r="E4564" s="337">
        <f>F4564*C4564</f>
        <v>0</v>
      </c>
    </row>
    <row r="4565" spans="5:5">
      <c r="E4565" s="337">
        <f>F4565*C4565</f>
        <v>0</v>
      </c>
    </row>
    <row r="4566" spans="5:5">
      <c r="E4566" s="337">
        <f>F4566*C4566</f>
        <v>0</v>
      </c>
    </row>
    <row r="4567" spans="5:5">
      <c r="E4567" s="337">
        <f>F4567*C4567</f>
        <v>0</v>
      </c>
    </row>
    <row r="4568" spans="5:5">
      <c r="E4568" s="337">
        <f>F4568*C4568</f>
        <v>0</v>
      </c>
    </row>
    <row r="4569" spans="5:5">
      <c r="E4569" s="337">
        <f>F4569*C4569</f>
        <v>0</v>
      </c>
    </row>
    <row r="4570" spans="5:5">
      <c r="E4570" s="337">
        <f>F4570*C4570</f>
        <v>0</v>
      </c>
    </row>
    <row r="4571" spans="5:5">
      <c r="E4571" s="337">
        <f>F4571*C4571</f>
        <v>0</v>
      </c>
    </row>
    <row r="4572" spans="5:5">
      <c r="E4572" s="337">
        <f>F4572*C4572</f>
        <v>0</v>
      </c>
    </row>
    <row r="4573" spans="5:5">
      <c r="E4573" s="337">
        <f>F4573*C4573</f>
        <v>0</v>
      </c>
    </row>
    <row r="4574" spans="5:5">
      <c r="E4574" s="337">
        <f>F4574*C4574</f>
        <v>0</v>
      </c>
    </row>
    <row r="4575" spans="5:5">
      <c r="E4575" s="337">
        <f>F4575*C4575</f>
        <v>0</v>
      </c>
    </row>
    <row r="4576" spans="5:5">
      <c r="E4576" s="337">
        <f>F4576*C4576</f>
        <v>0</v>
      </c>
    </row>
    <row r="4577" spans="5:5">
      <c r="E4577" s="337">
        <f>F4577*C4577</f>
        <v>0</v>
      </c>
    </row>
    <row r="4578" spans="5:5">
      <c r="E4578" s="337">
        <f>F4578*C4578</f>
        <v>0</v>
      </c>
    </row>
    <row r="4579" spans="5:5">
      <c r="E4579" s="337">
        <f>F4579*C4579</f>
        <v>0</v>
      </c>
    </row>
    <row r="4580" spans="5:5">
      <c r="E4580" s="337">
        <f>F4580*C4580</f>
        <v>0</v>
      </c>
    </row>
    <row r="4581" spans="5:5">
      <c r="E4581" s="337">
        <f>F4581*C4581</f>
        <v>0</v>
      </c>
    </row>
    <row r="4582" spans="5:5">
      <c r="E4582" s="337">
        <f>F4582*C4582</f>
        <v>0</v>
      </c>
    </row>
    <row r="4583" spans="5:5">
      <c r="E4583" s="337">
        <f>F4583*C4583</f>
        <v>0</v>
      </c>
    </row>
    <row r="4584" spans="5:5">
      <c r="E4584" s="337">
        <f>F4584*C4584</f>
        <v>0</v>
      </c>
    </row>
    <row r="4585" spans="5:5">
      <c r="E4585" s="337">
        <f>F4585*C4585</f>
        <v>0</v>
      </c>
    </row>
    <row r="4586" spans="5:5">
      <c r="E4586" s="337">
        <f>F4586*C4586</f>
        <v>0</v>
      </c>
    </row>
    <row r="4587" spans="5:5">
      <c r="E4587" s="337">
        <f>F4587*C4587</f>
        <v>0</v>
      </c>
    </row>
    <row r="4588" spans="5:5">
      <c r="E4588" s="337">
        <f>F4588*C4588</f>
        <v>0</v>
      </c>
    </row>
    <row r="4589" spans="5:5">
      <c r="E4589" s="337">
        <f>F4589*C4589</f>
        <v>0</v>
      </c>
    </row>
    <row r="4590" spans="5:5">
      <c r="E4590" s="337">
        <f>F4590*C4590</f>
        <v>0</v>
      </c>
    </row>
    <row r="4591" spans="5:5">
      <c r="E4591" s="337">
        <f>F4591*C4591</f>
        <v>0</v>
      </c>
    </row>
    <row r="4592" spans="5:5">
      <c r="E4592" s="337">
        <f>F4592*C4592</f>
        <v>0</v>
      </c>
    </row>
    <row r="4593" spans="5:5">
      <c r="E4593" s="337">
        <f>F4593*C4593</f>
        <v>0</v>
      </c>
    </row>
    <row r="4594" spans="5:5">
      <c r="E4594" s="337">
        <f>F4594*C4594</f>
        <v>0</v>
      </c>
    </row>
    <row r="4595" spans="5:5">
      <c r="E4595" s="337">
        <f>F4595*C4595</f>
        <v>0</v>
      </c>
    </row>
    <row r="4596" spans="5:5">
      <c r="E4596" s="337">
        <f>F4596*C4596</f>
        <v>0</v>
      </c>
    </row>
    <row r="4597" spans="5:5">
      <c r="E4597" s="337">
        <f>F4597*C4597</f>
        <v>0</v>
      </c>
    </row>
    <row r="4598" spans="5:5">
      <c r="E4598" s="337">
        <f>F4598*C4598</f>
        <v>0</v>
      </c>
    </row>
    <row r="4599" spans="5:5">
      <c r="E4599" s="337">
        <f>F4599*C4599</f>
        <v>0</v>
      </c>
    </row>
    <row r="4600" spans="5:5">
      <c r="E4600" s="337">
        <f>F4600*C4600</f>
        <v>0</v>
      </c>
    </row>
    <row r="4601" spans="5:5">
      <c r="E4601" s="337">
        <f>F4601*C4601</f>
        <v>0</v>
      </c>
    </row>
    <row r="4602" spans="5:5">
      <c r="E4602" s="337">
        <f>F4602*C4602</f>
        <v>0</v>
      </c>
    </row>
    <row r="4603" spans="5:5">
      <c r="E4603" s="337">
        <f>F4603*C4603</f>
        <v>0</v>
      </c>
    </row>
    <row r="4604" spans="5:5">
      <c r="E4604" s="337">
        <f>F4604*C4604</f>
        <v>0</v>
      </c>
    </row>
    <row r="4605" spans="5:5">
      <c r="E4605" s="337">
        <f>F4605*C4605</f>
        <v>0</v>
      </c>
    </row>
    <row r="4606" spans="5:5">
      <c r="E4606" s="337">
        <f>F4606*C4606</f>
        <v>0</v>
      </c>
    </row>
    <row r="4607" spans="5:5">
      <c r="E4607" s="337">
        <f>F4607*C4607</f>
        <v>0</v>
      </c>
    </row>
    <row r="4608" spans="5:5">
      <c r="E4608" s="337">
        <f>F4608*C4608</f>
        <v>0</v>
      </c>
    </row>
    <row r="4609" spans="5:5">
      <c r="E4609" s="337">
        <f>F4609*C4609</f>
        <v>0</v>
      </c>
    </row>
    <row r="4610" spans="5:5">
      <c r="E4610" s="337">
        <f>F4610*C4610</f>
        <v>0</v>
      </c>
    </row>
    <row r="4611" spans="5:5">
      <c r="E4611" s="337">
        <f>F4611*C4611</f>
        <v>0</v>
      </c>
    </row>
    <row r="4612" spans="5:5">
      <c r="E4612" s="337">
        <f>F4612*C4612</f>
        <v>0</v>
      </c>
    </row>
    <row r="4613" spans="5:5">
      <c r="E4613" s="337">
        <f>F4613*C4613</f>
        <v>0</v>
      </c>
    </row>
    <row r="4614" spans="5:5">
      <c r="E4614" s="337">
        <f>F4614*C4614</f>
        <v>0</v>
      </c>
    </row>
    <row r="4615" spans="5:5">
      <c r="E4615" s="337">
        <f>F4615*C4615</f>
        <v>0</v>
      </c>
    </row>
    <row r="4616" spans="5:5">
      <c r="E4616" s="337">
        <f>F4616*C4616</f>
        <v>0</v>
      </c>
    </row>
    <row r="4617" spans="5:5">
      <c r="E4617" s="337">
        <f>F4617*C4617</f>
        <v>0</v>
      </c>
    </row>
    <row r="4618" spans="5:5">
      <c r="E4618" s="337">
        <f>F4618*C4618</f>
        <v>0</v>
      </c>
    </row>
    <row r="4619" spans="5:5">
      <c r="E4619" s="337">
        <f>F4619*C4619</f>
        <v>0</v>
      </c>
    </row>
    <row r="4620" spans="5:5">
      <c r="E4620" s="337">
        <f>F4620*C4620</f>
        <v>0</v>
      </c>
    </row>
    <row r="4621" spans="5:5">
      <c r="E4621" s="337">
        <f>F4621*C4621</f>
        <v>0</v>
      </c>
    </row>
    <row r="4622" spans="5:5">
      <c r="E4622" s="337">
        <f>F4622*C4622</f>
        <v>0</v>
      </c>
    </row>
    <row r="4623" spans="5:5">
      <c r="E4623" s="337">
        <f>F4623*C4623</f>
        <v>0</v>
      </c>
    </row>
    <row r="4624" spans="5:5">
      <c r="E4624" s="337">
        <f>F4624*C4624</f>
        <v>0</v>
      </c>
    </row>
    <row r="4625" spans="5:5">
      <c r="E4625" s="337">
        <f>F4625*C4625</f>
        <v>0</v>
      </c>
    </row>
    <row r="4626" spans="5:5">
      <c r="E4626" s="337">
        <f>F4626*C4626</f>
        <v>0</v>
      </c>
    </row>
    <row r="4627" spans="5:5">
      <c r="E4627" s="337">
        <f>F4627*C4627</f>
        <v>0</v>
      </c>
    </row>
    <row r="4628" spans="5:5">
      <c r="E4628" s="337">
        <f>F4628*C4628</f>
        <v>0</v>
      </c>
    </row>
    <row r="4629" spans="5:5">
      <c r="E4629" s="337">
        <f>F4629*C4629</f>
        <v>0</v>
      </c>
    </row>
    <row r="4630" spans="5:5">
      <c r="E4630" s="337">
        <f>F4630*C4630</f>
        <v>0</v>
      </c>
    </row>
    <row r="4631" spans="5:5">
      <c r="E4631" s="337">
        <f>F4631*C4631</f>
        <v>0</v>
      </c>
    </row>
    <row r="4632" spans="5:5">
      <c r="E4632" s="337">
        <f>F4632*C4632</f>
        <v>0</v>
      </c>
    </row>
    <row r="4633" spans="5:5">
      <c r="E4633" s="337">
        <f>F4633*C4633</f>
        <v>0</v>
      </c>
    </row>
    <row r="4634" spans="5:5">
      <c r="E4634" s="337">
        <f>F4634*C4634</f>
        <v>0</v>
      </c>
    </row>
    <row r="4635" spans="5:5">
      <c r="E4635" s="337">
        <f>F4635*C4635</f>
        <v>0</v>
      </c>
    </row>
    <row r="4636" spans="5:5">
      <c r="E4636" s="337">
        <f>F4636*C4636</f>
        <v>0</v>
      </c>
    </row>
    <row r="4637" spans="5:5">
      <c r="E4637" s="337">
        <f>F4637*C4637</f>
        <v>0</v>
      </c>
    </row>
    <row r="4638" spans="5:5">
      <c r="E4638" s="337">
        <f>F4638*C4638</f>
        <v>0</v>
      </c>
    </row>
    <row r="4639" spans="5:5">
      <c r="E4639" s="337">
        <f>F4639*C4639</f>
        <v>0</v>
      </c>
    </row>
    <row r="4640" spans="5:5">
      <c r="E4640" s="337">
        <f>F4640*C4640</f>
        <v>0</v>
      </c>
    </row>
    <row r="4641" spans="5:5">
      <c r="E4641" s="337">
        <f>F4641*C4641</f>
        <v>0</v>
      </c>
    </row>
    <row r="4642" spans="5:5">
      <c r="E4642" s="337">
        <f>F4642*C4642</f>
        <v>0</v>
      </c>
    </row>
    <row r="4643" spans="5:5">
      <c r="E4643" s="337">
        <f>F4643*C4643</f>
        <v>0</v>
      </c>
    </row>
    <row r="4644" spans="5:5">
      <c r="E4644" s="337">
        <f>F4644*C4644</f>
        <v>0</v>
      </c>
    </row>
    <row r="4645" spans="5:5">
      <c r="E4645" s="337">
        <f>F4645*C4645</f>
        <v>0</v>
      </c>
    </row>
    <row r="4646" spans="5:5">
      <c r="E4646" s="337">
        <f>F4646*C4646</f>
        <v>0</v>
      </c>
    </row>
    <row r="4647" spans="5:5">
      <c r="E4647" s="337">
        <f>F4647*C4647</f>
        <v>0</v>
      </c>
    </row>
    <row r="4648" spans="5:5">
      <c r="E4648" s="337">
        <f>F4648*C4648</f>
        <v>0</v>
      </c>
    </row>
    <row r="4649" spans="5:5">
      <c r="E4649" s="337">
        <f>F4649*C4649</f>
        <v>0</v>
      </c>
    </row>
    <row r="4650" spans="5:5">
      <c r="E4650" s="337">
        <f>F4650*C4650</f>
        <v>0</v>
      </c>
    </row>
    <row r="4651" spans="5:5">
      <c r="E4651" s="337">
        <f>F4651*C4651</f>
        <v>0</v>
      </c>
    </row>
    <row r="4652" spans="5:5">
      <c r="E4652" s="337">
        <f>F4652*C4652</f>
        <v>0</v>
      </c>
    </row>
    <row r="4653" spans="5:5">
      <c r="E4653" s="337">
        <f>F4653*C4653</f>
        <v>0</v>
      </c>
    </row>
    <row r="4654" spans="5:5">
      <c r="E4654" s="337">
        <f>F4654*C4654</f>
        <v>0</v>
      </c>
    </row>
    <row r="4655" spans="5:5">
      <c r="E4655" s="337">
        <f>F4655*C4655</f>
        <v>0</v>
      </c>
    </row>
    <row r="4656" spans="5:5">
      <c r="E4656" s="337">
        <f>F4656*C4656</f>
        <v>0</v>
      </c>
    </row>
    <row r="4657" spans="5:5">
      <c r="E4657" s="337">
        <f>F4657*C4657</f>
        <v>0</v>
      </c>
    </row>
    <row r="4658" spans="5:5">
      <c r="E4658" s="337">
        <f>F4658*C4658</f>
        <v>0</v>
      </c>
    </row>
    <row r="4659" spans="5:5">
      <c r="E4659" s="337">
        <f>F4659*C4659</f>
        <v>0</v>
      </c>
    </row>
    <row r="4660" spans="5:5">
      <c r="E4660" s="337">
        <f>F4660*C4660</f>
        <v>0</v>
      </c>
    </row>
    <row r="4661" spans="5:5">
      <c r="E4661" s="337">
        <f>F4661*C4661</f>
        <v>0</v>
      </c>
    </row>
    <row r="4662" spans="5:5">
      <c r="E4662" s="337">
        <f>F4662*C4662</f>
        <v>0</v>
      </c>
    </row>
    <row r="4663" spans="5:5">
      <c r="E4663" s="337">
        <f>F4663*C4663</f>
        <v>0</v>
      </c>
    </row>
    <row r="4664" spans="5:5">
      <c r="E4664" s="337">
        <f>F4664*C4664</f>
        <v>0</v>
      </c>
    </row>
    <row r="4665" spans="5:5">
      <c r="E4665" s="337">
        <f>F4665*C4665</f>
        <v>0</v>
      </c>
    </row>
    <row r="4666" spans="5:5">
      <c r="E4666" s="337">
        <f>F4666*C4666</f>
        <v>0</v>
      </c>
    </row>
    <row r="4667" spans="5:5">
      <c r="E4667" s="337">
        <f>F4667*C4667</f>
        <v>0</v>
      </c>
    </row>
    <row r="4668" spans="5:5">
      <c r="E4668" s="337">
        <f>F4668*C4668</f>
        <v>0</v>
      </c>
    </row>
    <row r="4669" spans="5:5">
      <c r="E4669" s="337">
        <f>F4669*C4669</f>
        <v>0</v>
      </c>
    </row>
    <row r="4670" spans="5:5">
      <c r="E4670" s="337">
        <f>F4670*C4670</f>
        <v>0</v>
      </c>
    </row>
    <row r="4671" spans="5:5">
      <c r="E4671" s="337">
        <f>F4671*C4671</f>
        <v>0</v>
      </c>
    </row>
    <row r="4672" spans="5:5">
      <c r="E4672" s="337">
        <f>F4672*C4672</f>
        <v>0</v>
      </c>
    </row>
    <row r="4673" spans="5:5">
      <c r="E4673" s="337">
        <f>F4673*C4673</f>
        <v>0</v>
      </c>
    </row>
    <row r="4674" spans="5:5">
      <c r="E4674" s="337">
        <f>F4674*C4674</f>
        <v>0</v>
      </c>
    </row>
    <row r="4675" spans="5:5">
      <c r="E4675" s="337">
        <f>F4675*C4675</f>
        <v>0</v>
      </c>
    </row>
    <row r="4676" spans="5:5">
      <c r="E4676" s="337">
        <f>F4676*C4676</f>
        <v>0</v>
      </c>
    </row>
    <row r="4677" spans="5:5">
      <c r="E4677" s="337">
        <f>F4677*C4677</f>
        <v>0</v>
      </c>
    </row>
    <row r="4678" spans="5:5">
      <c r="E4678" s="337">
        <f>F4678*C4678</f>
        <v>0</v>
      </c>
    </row>
    <row r="4679" spans="5:5">
      <c r="E4679" s="337">
        <f>F4679*C4679</f>
        <v>0</v>
      </c>
    </row>
    <row r="4680" spans="5:5">
      <c r="E4680" s="337">
        <f>F4680*C4680</f>
        <v>0</v>
      </c>
    </row>
    <row r="4681" spans="5:5">
      <c r="E4681" s="337">
        <f>F4681*C4681</f>
        <v>0</v>
      </c>
    </row>
    <row r="4682" spans="5:5">
      <c r="E4682" s="337">
        <f>F4682*C4682</f>
        <v>0</v>
      </c>
    </row>
    <row r="4683" spans="5:5">
      <c r="E4683" s="337">
        <f>F4683*C4683</f>
        <v>0</v>
      </c>
    </row>
    <row r="4684" spans="5:5">
      <c r="E4684" s="337">
        <f>F4684*C4684</f>
        <v>0</v>
      </c>
    </row>
    <row r="4685" spans="5:5">
      <c r="E4685" s="337">
        <f>F4685*C4685</f>
        <v>0</v>
      </c>
    </row>
    <row r="4686" spans="5:5">
      <c r="E4686" s="337">
        <f>F4686*C4686</f>
        <v>0</v>
      </c>
    </row>
    <row r="4687" spans="5:5">
      <c r="E4687" s="337">
        <f>F4687*C4687</f>
        <v>0</v>
      </c>
    </row>
    <row r="4688" spans="5:5">
      <c r="E4688" s="337">
        <f>F4688*C4688</f>
        <v>0</v>
      </c>
    </row>
    <row r="4689" spans="5:5">
      <c r="E4689" s="337">
        <f>F4689*C4689</f>
        <v>0</v>
      </c>
    </row>
    <row r="4690" spans="5:5">
      <c r="E4690" s="337">
        <f>F4690*C4690</f>
        <v>0</v>
      </c>
    </row>
    <row r="4691" spans="5:5">
      <c r="E4691" s="337">
        <f>F4691*C4691</f>
        <v>0</v>
      </c>
    </row>
    <row r="4692" spans="5:5">
      <c r="E4692" s="337">
        <f>F4692*C4692</f>
        <v>0</v>
      </c>
    </row>
    <row r="4693" spans="5:5">
      <c r="E4693" s="337">
        <f>F4693*C4693</f>
        <v>0</v>
      </c>
    </row>
    <row r="4694" spans="5:5">
      <c r="E4694" s="337">
        <f>F4694*C4694</f>
        <v>0</v>
      </c>
    </row>
    <row r="4695" spans="5:5">
      <c r="E4695" s="337">
        <f>F4695*C4695</f>
        <v>0</v>
      </c>
    </row>
    <row r="4696" spans="5:5">
      <c r="E4696" s="337">
        <f>F4696*C4696</f>
        <v>0</v>
      </c>
    </row>
    <row r="4697" spans="5:5">
      <c r="E4697" s="337">
        <f>F4697*C4697</f>
        <v>0</v>
      </c>
    </row>
    <row r="4698" spans="5:5">
      <c r="E4698" s="337">
        <f>F4698*C4698</f>
        <v>0</v>
      </c>
    </row>
    <row r="4699" spans="5:5">
      <c r="E4699" s="337">
        <f>F4699*C4699</f>
        <v>0</v>
      </c>
    </row>
    <row r="4700" spans="5:5">
      <c r="E4700" s="337">
        <f>F4700*C4700</f>
        <v>0</v>
      </c>
    </row>
    <row r="4701" spans="5:5">
      <c r="E4701" s="337">
        <f>F4701*C4701</f>
        <v>0</v>
      </c>
    </row>
    <row r="4702" spans="5:5">
      <c r="E4702" s="337">
        <f>F4702*C4702</f>
        <v>0</v>
      </c>
    </row>
    <row r="4703" spans="5:5">
      <c r="E4703" s="337">
        <f>F4703*C4703</f>
        <v>0</v>
      </c>
    </row>
    <row r="4704" spans="5:5">
      <c r="E4704" s="337">
        <f>F4704*C4704</f>
        <v>0</v>
      </c>
    </row>
    <row r="4705" spans="5:5">
      <c r="E4705" s="337">
        <f>F4705*C4705</f>
        <v>0</v>
      </c>
    </row>
    <row r="4706" spans="5:5">
      <c r="E4706" s="337">
        <f>F4706*C4706</f>
        <v>0</v>
      </c>
    </row>
    <row r="4707" spans="5:5">
      <c r="E4707" s="337">
        <f>F4707*C4707</f>
        <v>0</v>
      </c>
    </row>
    <row r="4708" spans="5:5">
      <c r="E4708" s="337">
        <f>F4708*C4708</f>
        <v>0</v>
      </c>
    </row>
    <row r="4709" spans="5:5">
      <c r="E4709" s="337">
        <f>F4709*C4709</f>
        <v>0</v>
      </c>
    </row>
    <row r="4710" spans="5:5">
      <c r="E4710" s="337">
        <f>F4710*C4710</f>
        <v>0</v>
      </c>
    </row>
    <row r="4711" spans="5:5">
      <c r="E4711" s="337">
        <f>F4711*C4711</f>
        <v>0</v>
      </c>
    </row>
    <row r="4712" spans="5:5">
      <c r="E4712" s="337">
        <f>F4712*C4712</f>
        <v>0</v>
      </c>
    </row>
    <row r="4713" spans="5:5">
      <c r="E4713" s="337">
        <f>F4713*C4713</f>
        <v>0</v>
      </c>
    </row>
    <row r="4714" spans="5:5">
      <c r="E4714" s="337">
        <f>F4714*C4714</f>
        <v>0</v>
      </c>
    </row>
    <row r="4715" spans="5:5">
      <c r="E4715" s="337">
        <f>F4715*C4715</f>
        <v>0</v>
      </c>
    </row>
    <row r="4716" spans="5:5">
      <c r="E4716" s="337">
        <f>F4716*C4716</f>
        <v>0</v>
      </c>
    </row>
    <row r="4717" spans="5:5">
      <c r="E4717" s="337">
        <f>F4717*C4717</f>
        <v>0</v>
      </c>
    </row>
    <row r="4718" spans="5:5">
      <c r="E4718" s="337">
        <f>F4718*C4718</f>
        <v>0</v>
      </c>
    </row>
    <row r="4719" spans="5:5">
      <c r="E4719" s="337">
        <f>F4719*C4719</f>
        <v>0</v>
      </c>
    </row>
    <row r="4720" spans="5:5">
      <c r="E4720" s="337">
        <f>F4720*C4720</f>
        <v>0</v>
      </c>
    </row>
    <row r="4721" spans="5:5">
      <c r="E4721" s="337">
        <f>F4721*C4721</f>
        <v>0</v>
      </c>
    </row>
    <row r="4722" spans="5:5">
      <c r="E4722" s="337">
        <f>F4722*C4722</f>
        <v>0</v>
      </c>
    </row>
    <row r="4723" spans="5:5">
      <c r="E4723" s="337">
        <f>F4723*C4723</f>
        <v>0</v>
      </c>
    </row>
    <row r="4724" spans="5:5">
      <c r="E4724" s="337">
        <f>F4724*C4724</f>
        <v>0</v>
      </c>
    </row>
    <row r="4725" spans="5:5">
      <c r="E4725" s="337">
        <f>F4725*C4725</f>
        <v>0</v>
      </c>
    </row>
    <row r="4726" spans="5:5">
      <c r="E4726" s="337">
        <f>F4726*C4726</f>
        <v>0</v>
      </c>
    </row>
    <row r="4727" spans="5:5">
      <c r="E4727" s="337">
        <f>F4727*C4727</f>
        <v>0</v>
      </c>
    </row>
    <row r="4728" spans="5:5">
      <c r="E4728" s="337">
        <f>F4728*C4728</f>
        <v>0</v>
      </c>
    </row>
    <row r="4729" spans="5:5">
      <c r="E4729" s="337">
        <f>F4729*C4729</f>
        <v>0</v>
      </c>
    </row>
    <row r="4730" spans="5:5">
      <c r="E4730" s="337">
        <f>F4730*C4730</f>
        <v>0</v>
      </c>
    </row>
    <row r="4731" spans="5:5">
      <c r="E4731" s="337">
        <f>F4731*C4731</f>
        <v>0</v>
      </c>
    </row>
    <row r="4732" spans="5:5">
      <c r="E4732" s="337">
        <f>F4732*C4732</f>
        <v>0</v>
      </c>
    </row>
    <row r="4733" spans="5:5">
      <c r="E4733" s="337">
        <f>F4733*C4733</f>
        <v>0</v>
      </c>
    </row>
    <row r="4734" spans="5:5">
      <c r="E4734" s="337">
        <f>F4734*C4734</f>
        <v>0</v>
      </c>
    </row>
    <row r="4735" spans="5:5">
      <c r="E4735" s="337">
        <f>F4735*C4735</f>
        <v>0</v>
      </c>
    </row>
    <row r="4736" spans="5:5">
      <c r="E4736" s="337">
        <f>F4736*C4736</f>
        <v>0</v>
      </c>
    </row>
    <row r="4737" spans="5:5">
      <c r="E4737" s="337">
        <f>F4737*C4737</f>
        <v>0</v>
      </c>
    </row>
    <row r="4738" spans="5:5">
      <c r="E4738" s="337">
        <f>F4738*C4738</f>
        <v>0</v>
      </c>
    </row>
    <row r="4739" spans="5:5">
      <c r="E4739" s="337">
        <f>F4739*C4739</f>
        <v>0</v>
      </c>
    </row>
    <row r="4740" spans="5:5">
      <c r="E4740" s="337">
        <f>F4740*C4740</f>
        <v>0</v>
      </c>
    </row>
    <row r="4741" spans="5:5">
      <c r="E4741" s="337">
        <f>F4741*C4741</f>
        <v>0</v>
      </c>
    </row>
    <row r="4742" spans="5:5">
      <c r="E4742" s="337">
        <f>F4742*C4742</f>
        <v>0</v>
      </c>
    </row>
    <row r="4743" spans="5:5">
      <c r="E4743" s="337">
        <f>F4743*C4743</f>
        <v>0</v>
      </c>
    </row>
    <row r="4744" spans="5:5">
      <c r="E4744" s="337">
        <f>F4744*C4744</f>
        <v>0</v>
      </c>
    </row>
    <row r="4745" spans="5:5">
      <c r="E4745" s="337">
        <f>F4745*C4745</f>
        <v>0</v>
      </c>
    </row>
    <row r="4746" spans="5:5">
      <c r="E4746" s="337">
        <f>F4746*C4746</f>
        <v>0</v>
      </c>
    </row>
    <row r="4747" spans="5:5">
      <c r="E4747" s="337">
        <f>F4747*C4747</f>
        <v>0</v>
      </c>
    </row>
    <row r="4748" spans="5:5">
      <c r="E4748" s="337">
        <f>F4748*C4748</f>
        <v>0</v>
      </c>
    </row>
    <row r="4749" spans="5:5">
      <c r="E4749" s="337">
        <f>F4749*C4749</f>
        <v>0</v>
      </c>
    </row>
    <row r="4750" spans="5:5">
      <c r="E4750" s="337">
        <f>F4750*C4750</f>
        <v>0</v>
      </c>
    </row>
    <row r="4751" spans="5:5">
      <c r="E4751" s="337">
        <f>F4751*C4751</f>
        <v>0</v>
      </c>
    </row>
    <row r="4752" spans="5:5">
      <c r="E4752" s="337">
        <f>F4752*C4752</f>
        <v>0</v>
      </c>
    </row>
    <row r="4753" spans="5:5">
      <c r="E4753" s="337">
        <f>F4753*C4753</f>
        <v>0</v>
      </c>
    </row>
    <row r="4754" spans="5:5">
      <c r="E4754" s="337">
        <f>F4754*C4754</f>
        <v>0</v>
      </c>
    </row>
    <row r="4755" spans="5:5">
      <c r="E4755" s="337">
        <f>F4755*C4755</f>
        <v>0</v>
      </c>
    </row>
    <row r="4756" spans="5:5">
      <c r="E4756" s="337">
        <f>F4756*C4756</f>
        <v>0</v>
      </c>
    </row>
    <row r="4757" spans="5:5">
      <c r="E4757" s="337">
        <f>F4757*C4757</f>
        <v>0</v>
      </c>
    </row>
    <row r="4758" spans="5:5">
      <c r="E4758" s="337">
        <f>F4758*C4758</f>
        <v>0</v>
      </c>
    </row>
    <row r="4759" spans="5:5">
      <c r="E4759" s="337">
        <f>F4759*C4759</f>
        <v>0</v>
      </c>
    </row>
    <row r="4760" spans="5:5">
      <c r="E4760" s="337">
        <f>F4760*C4760</f>
        <v>0</v>
      </c>
    </row>
    <row r="4761" spans="5:5">
      <c r="E4761" s="337">
        <f>F4761*C4761</f>
        <v>0</v>
      </c>
    </row>
    <row r="4762" spans="5:5">
      <c r="E4762" s="337">
        <f>F4762*C4762</f>
        <v>0</v>
      </c>
    </row>
    <row r="4763" spans="5:5">
      <c r="E4763" s="337">
        <f>F4763*C4763</f>
        <v>0</v>
      </c>
    </row>
    <row r="4764" spans="5:5">
      <c r="E4764" s="337">
        <f>F4764*C4764</f>
        <v>0</v>
      </c>
    </row>
    <row r="4765" spans="5:5">
      <c r="E4765" s="337">
        <f>F4765*C4765</f>
        <v>0</v>
      </c>
    </row>
    <row r="4766" spans="5:5">
      <c r="E4766" s="337">
        <f>F4766*C4766</f>
        <v>0</v>
      </c>
    </row>
    <row r="4767" spans="5:5">
      <c r="E4767" s="337">
        <f>F4767*C4767</f>
        <v>0</v>
      </c>
    </row>
    <row r="4768" spans="5:5">
      <c r="E4768" s="337">
        <f>F4768*C4768</f>
        <v>0</v>
      </c>
    </row>
    <row r="4769" spans="5:5">
      <c r="E4769" s="337">
        <f>F4769*C4769</f>
        <v>0</v>
      </c>
    </row>
    <row r="4770" spans="5:5">
      <c r="E4770" s="337">
        <f>F4770*C4770</f>
        <v>0</v>
      </c>
    </row>
    <row r="4771" spans="5:5">
      <c r="E4771" s="337">
        <f>F4771*C4771</f>
        <v>0</v>
      </c>
    </row>
    <row r="4772" spans="5:5">
      <c r="E4772" s="337">
        <f>F4772*C4772</f>
        <v>0</v>
      </c>
    </row>
    <row r="4773" spans="5:5">
      <c r="E4773" s="337">
        <f>F4773*C4773</f>
        <v>0</v>
      </c>
    </row>
    <row r="4774" spans="5:5">
      <c r="E4774" s="337">
        <f>F4774*C4774</f>
        <v>0</v>
      </c>
    </row>
    <row r="4775" spans="5:5">
      <c r="E4775" s="337">
        <f>F4775*C4775</f>
        <v>0</v>
      </c>
    </row>
    <row r="4776" spans="5:5">
      <c r="E4776" s="337">
        <f>F4776*C4776</f>
        <v>0</v>
      </c>
    </row>
    <row r="4777" spans="5:5">
      <c r="E4777" s="337">
        <f>F4777*C4777</f>
        <v>0</v>
      </c>
    </row>
    <row r="4778" spans="5:5">
      <c r="E4778" s="337">
        <f>F4778*C4778</f>
        <v>0</v>
      </c>
    </row>
    <row r="4779" spans="5:5">
      <c r="E4779" s="337">
        <f>F4779*C4779</f>
        <v>0</v>
      </c>
    </row>
    <row r="4780" spans="5:5">
      <c r="E4780" s="337">
        <f>F4780*C4780</f>
        <v>0</v>
      </c>
    </row>
    <row r="4781" spans="5:5">
      <c r="E4781" s="337">
        <f>F4781*C4781</f>
        <v>0</v>
      </c>
    </row>
    <row r="4782" spans="5:5">
      <c r="E4782" s="337">
        <f>F4782*C4782</f>
        <v>0</v>
      </c>
    </row>
    <row r="4783" spans="5:5">
      <c r="E4783" s="337">
        <f>F4783*C4783</f>
        <v>0</v>
      </c>
    </row>
    <row r="4784" spans="5:5">
      <c r="E4784" s="337">
        <f>F4784*C4784</f>
        <v>0</v>
      </c>
    </row>
    <row r="4785" spans="5:5">
      <c r="E4785" s="337">
        <f>F4785*C4785</f>
        <v>0</v>
      </c>
    </row>
    <row r="4786" spans="5:5">
      <c r="E4786" s="337">
        <f>F4786*C4786</f>
        <v>0</v>
      </c>
    </row>
    <row r="4787" spans="5:5">
      <c r="E4787" s="337">
        <f>F4787*C4787</f>
        <v>0</v>
      </c>
    </row>
    <row r="4788" spans="5:5">
      <c r="E4788" s="337">
        <f>F4788*C4788</f>
        <v>0</v>
      </c>
    </row>
    <row r="4789" spans="5:5">
      <c r="E4789" s="337">
        <f>F4789*C4789</f>
        <v>0</v>
      </c>
    </row>
    <row r="4790" spans="5:5">
      <c r="E4790" s="337">
        <f>F4790*C4790</f>
        <v>0</v>
      </c>
    </row>
    <row r="4791" spans="5:5">
      <c r="E4791" s="337">
        <f>F4791*C4791</f>
        <v>0</v>
      </c>
    </row>
    <row r="4792" spans="5:5">
      <c r="E4792" s="337">
        <f>F4792*C4792</f>
        <v>0</v>
      </c>
    </row>
    <row r="4793" spans="5:5">
      <c r="E4793" s="337">
        <f>F4793*C4793</f>
        <v>0</v>
      </c>
    </row>
    <row r="4794" spans="5:5">
      <c r="E4794" s="337">
        <f>F4794*C4794</f>
        <v>0</v>
      </c>
    </row>
    <row r="4795" spans="5:5">
      <c r="E4795" s="337">
        <f>F4795*C4795</f>
        <v>0</v>
      </c>
    </row>
    <row r="4796" spans="5:5">
      <c r="E4796" s="337">
        <f>F4796*C4796</f>
        <v>0</v>
      </c>
    </row>
    <row r="4797" spans="5:5">
      <c r="E4797" s="337">
        <f>F4797*C4797</f>
        <v>0</v>
      </c>
    </row>
    <row r="4798" spans="5:5">
      <c r="E4798" s="337">
        <f>F4798*C4798</f>
        <v>0</v>
      </c>
    </row>
    <row r="4799" spans="5:5">
      <c r="E4799" s="337">
        <f>F4799*C4799</f>
        <v>0</v>
      </c>
    </row>
    <row r="4800" spans="5:5">
      <c r="E4800" s="337">
        <f>F4800*C4800</f>
        <v>0</v>
      </c>
    </row>
    <row r="4801" spans="5:5">
      <c r="E4801" s="337">
        <f>F4801*C4801</f>
        <v>0</v>
      </c>
    </row>
    <row r="4802" spans="5:5">
      <c r="E4802" s="337">
        <f>F4802*C4802</f>
        <v>0</v>
      </c>
    </row>
    <row r="4803" spans="5:5">
      <c r="E4803" s="337">
        <f>F4803*C4803</f>
        <v>0</v>
      </c>
    </row>
    <row r="4804" spans="5:5">
      <c r="E4804" s="337">
        <f>F4804*C4804</f>
        <v>0</v>
      </c>
    </row>
    <row r="4805" spans="5:5">
      <c r="E4805" s="337">
        <f>F4805*C4805</f>
        <v>0</v>
      </c>
    </row>
    <row r="4806" spans="5:5">
      <c r="E4806" s="337">
        <f>F4806*C4806</f>
        <v>0</v>
      </c>
    </row>
    <row r="4807" spans="5:5">
      <c r="E4807" s="337">
        <f>F4807*C4807</f>
        <v>0</v>
      </c>
    </row>
    <row r="4808" spans="5:5">
      <c r="E4808" s="337">
        <f>F4808*C4808</f>
        <v>0</v>
      </c>
    </row>
    <row r="4809" spans="5:5">
      <c r="E4809" s="337">
        <f>F4809*C4809</f>
        <v>0</v>
      </c>
    </row>
    <row r="4810" spans="5:5">
      <c r="E4810" s="337">
        <f>F4810*C4810</f>
        <v>0</v>
      </c>
    </row>
    <row r="4811" spans="5:5">
      <c r="E4811" s="337">
        <f>F4811*C4811</f>
        <v>0</v>
      </c>
    </row>
    <row r="4812" spans="5:5">
      <c r="E4812" s="337">
        <f>F4812*C4812</f>
        <v>0</v>
      </c>
    </row>
    <row r="4813" spans="5:5">
      <c r="E4813" s="337">
        <f>F4813*C4813</f>
        <v>0</v>
      </c>
    </row>
    <row r="4814" spans="5:5">
      <c r="E4814" s="337">
        <f>F4814*C4814</f>
        <v>0</v>
      </c>
    </row>
    <row r="4815" spans="5:5">
      <c r="E4815" s="337">
        <f>F4815*C4815</f>
        <v>0</v>
      </c>
    </row>
    <row r="4816" spans="5:5">
      <c r="E4816" s="337">
        <f>F4816*C4816</f>
        <v>0</v>
      </c>
    </row>
    <row r="4817" spans="5:5">
      <c r="E4817" s="337">
        <f>F4817*C4817</f>
        <v>0</v>
      </c>
    </row>
    <row r="4818" spans="5:5">
      <c r="E4818" s="337">
        <f>F4818*C4818</f>
        <v>0</v>
      </c>
    </row>
    <row r="4819" spans="5:5">
      <c r="E4819" s="337">
        <f>F4819*C4819</f>
        <v>0</v>
      </c>
    </row>
    <row r="4820" spans="5:5">
      <c r="E4820" s="337">
        <f>F4820*C4820</f>
        <v>0</v>
      </c>
    </row>
    <row r="4821" spans="5:5">
      <c r="E4821" s="337">
        <f>F4821*C4821</f>
        <v>0</v>
      </c>
    </row>
    <row r="4822" spans="5:5">
      <c r="E4822" s="337">
        <f>F4822*C4822</f>
        <v>0</v>
      </c>
    </row>
    <row r="4823" spans="5:5">
      <c r="E4823" s="337">
        <f>F4823*C4823</f>
        <v>0</v>
      </c>
    </row>
    <row r="4824" spans="5:5">
      <c r="E4824" s="337">
        <f>F4824*C4824</f>
        <v>0</v>
      </c>
    </row>
    <row r="4825" spans="5:5">
      <c r="E4825" s="337">
        <f>F4825*C4825</f>
        <v>0</v>
      </c>
    </row>
    <row r="4826" spans="5:5">
      <c r="E4826" s="337">
        <f>F4826*C4826</f>
        <v>0</v>
      </c>
    </row>
    <row r="4827" spans="5:5">
      <c r="E4827" s="337">
        <f>F4827*C4827</f>
        <v>0</v>
      </c>
    </row>
    <row r="4828" spans="5:5">
      <c r="E4828" s="337">
        <f>F4828*C4828</f>
        <v>0</v>
      </c>
    </row>
    <row r="4829" spans="5:5">
      <c r="E4829" s="337">
        <f>F4829*C4829</f>
        <v>0</v>
      </c>
    </row>
    <row r="4830" spans="5:5">
      <c r="E4830" s="337">
        <f>F4830*C4830</f>
        <v>0</v>
      </c>
    </row>
    <row r="4831" spans="5:5">
      <c r="E4831" s="337">
        <f>F4831*C4831</f>
        <v>0</v>
      </c>
    </row>
    <row r="4832" spans="5:5">
      <c r="E4832" s="337">
        <f>F4832*C4832</f>
        <v>0</v>
      </c>
    </row>
    <row r="4833" spans="5:5">
      <c r="E4833" s="337">
        <f>F4833*C4833</f>
        <v>0</v>
      </c>
    </row>
    <row r="4834" spans="5:5">
      <c r="E4834" s="337">
        <f>F4834*C4834</f>
        <v>0</v>
      </c>
    </row>
    <row r="4835" spans="5:5">
      <c r="E4835" s="337">
        <f>F4835*C4835</f>
        <v>0</v>
      </c>
    </row>
    <row r="4836" spans="5:5">
      <c r="E4836" s="337">
        <f>F4836*C4836</f>
        <v>0</v>
      </c>
    </row>
    <row r="4837" spans="5:5">
      <c r="E4837" s="337">
        <f>F4837*C4837</f>
        <v>0</v>
      </c>
    </row>
    <row r="4838" spans="5:5">
      <c r="E4838" s="337">
        <f>F4838*C4838</f>
        <v>0</v>
      </c>
    </row>
    <row r="4839" spans="5:5">
      <c r="E4839" s="337">
        <f>F4839*C4839</f>
        <v>0</v>
      </c>
    </row>
    <row r="4840" spans="5:5">
      <c r="E4840" s="337">
        <f>F4840*C4840</f>
        <v>0</v>
      </c>
    </row>
    <row r="4841" spans="5:5">
      <c r="E4841" s="337">
        <f>F4841*C4841</f>
        <v>0</v>
      </c>
    </row>
    <row r="4842" spans="5:5">
      <c r="E4842" s="337">
        <f>F4842*C4842</f>
        <v>0</v>
      </c>
    </row>
    <row r="4843" spans="5:5">
      <c r="E4843" s="337">
        <f>F4843*C4843</f>
        <v>0</v>
      </c>
    </row>
    <row r="4844" spans="5:5">
      <c r="E4844" s="337">
        <f>F4844*C4844</f>
        <v>0</v>
      </c>
    </row>
    <row r="4845" spans="5:5">
      <c r="E4845" s="337">
        <f>F4845*C4845</f>
        <v>0</v>
      </c>
    </row>
    <row r="4846" spans="5:5">
      <c r="E4846" s="337">
        <f>F4846*C4846</f>
        <v>0</v>
      </c>
    </row>
    <row r="4847" spans="5:5">
      <c r="E4847" s="337">
        <f>F4847*C4847</f>
        <v>0</v>
      </c>
    </row>
    <row r="4848" spans="5:5">
      <c r="E4848" s="337">
        <f>F4848*C4848</f>
        <v>0</v>
      </c>
    </row>
    <row r="4849" spans="5:5">
      <c r="E4849" s="337">
        <f>F4849*C4849</f>
        <v>0</v>
      </c>
    </row>
    <row r="4850" spans="5:5">
      <c r="E4850" s="337">
        <f>F4850*C4850</f>
        <v>0</v>
      </c>
    </row>
    <row r="4851" spans="5:5">
      <c r="E4851" s="337">
        <f>F4851*C4851</f>
        <v>0</v>
      </c>
    </row>
    <row r="4852" spans="5:5">
      <c r="E4852" s="337">
        <f>F4852*C4852</f>
        <v>0</v>
      </c>
    </row>
    <row r="4853" spans="5:5">
      <c r="E4853" s="337">
        <f>F4853*C4853</f>
        <v>0</v>
      </c>
    </row>
    <row r="4854" spans="5:5">
      <c r="E4854" s="337">
        <f>F4854*C4854</f>
        <v>0</v>
      </c>
    </row>
    <row r="4855" spans="5:5">
      <c r="E4855" s="337">
        <f>F4855*C4855</f>
        <v>0</v>
      </c>
    </row>
    <row r="4856" spans="5:5">
      <c r="E4856" s="337">
        <f>F4856*C4856</f>
        <v>0</v>
      </c>
    </row>
    <row r="4857" spans="5:5">
      <c r="E4857" s="337">
        <f>F4857*C4857</f>
        <v>0</v>
      </c>
    </row>
    <row r="4858" spans="5:5">
      <c r="E4858" s="337">
        <f>F4858*C4858</f>
        <v>0</v>
      </c>
    </row>
    <row r="4859" spans="5:5">
      <c r="E4859" s="337">
        <f>F4859*C4859</f>
        <v>0</v>
      </c>
    </row>
    <row r="4860" spans="5:5">
      <c r="E4860" s="337">
        <f>F4860*C4860</f>
        <v>0</v>
      </c>
    </row>
    <row r="4861" spans="5:5">
      <c r="E4861" s="337">
        <f>F4861*C4861</f>
        <v>0</v>
      </c>
    </row>
    <row r="4862" spans="5:5">
      <c r="E4862" s="337">
        <f>F4862*C4862</f>
        <v>0</v>
      </c>
    </row>
    <row r="4863" spans="5:5">
      <c r="E4863" s="337">
        <f>F4863*C4863</f>
        <v>0</v>
      </c>
    </row>
    <row r="4864" spans="5:5">
      <c r="E4864" s="337">
        <f>F4864*C4864</f>
        <v>0</v>
      </c>
    </row>
    <row r="4865" spans="5:5">
      <c r="E4865" s="337">
        <f>F4865*C4865</f>
        <v>0</v>
      </c>
    </row>
    <row r="4866" spans="5:5">
      <c r="E4866" s="337">
        <f>F4866*C4866</f>
        <v>0</v>
      </c>
    </row>
    <row r="4867" spans="5:5">
      <c r="E4867" s="337">
        <f>F4867*C4867</f>
        <v>0</v>
      </c>
    </row>
    <row r="4868" spans="5:5">
      <c r="E4868" s="337">
        <f>F4868*C4868</f>
        <v>0</v>
      </c>
    </row>
    <row r="4869" spans="5:5">
      <c r="E4869" s="337">
        <f>F4869*C4869</f>
        <v>0</v>
      </c>
    </row>
    <row r="4870" spans="5:5">
      <c r="E4870" s="337">
        <f>F4870*C4870</f>
        <v>0</v>
      </c>
    </row>
    <row r="4871" spans="5:5">
      <c r="E4871" s="337">
        <f>F4871*C4871</f>
        <v>0</v>
      </c>
    </row>
    <row r="4872" spans="5:5">
      <c r="E4872" s="337">
        <f>F4872*C4872</f>
        <v>0</v>
      </c>
    </row>
    <row r="4873" spans="5:5">
      <c r="E4873" s="337">
        <f>F4873*C4873</f>
        <v>0</v>
      </c>
    </row>
    <row r="4874" spans="5:5">
      <c r="E4874" s="337">
        <f>F4874*C4874</f>
        <v>0</v>
      </c>
    </row>
    <row r="4875" spans="5:5">
      <c r="E4875" s="337">
        <f>F4875*C4875</f>
        <v>0</v>
      </c>
    </row>
    <row r="4876" spans="5:5">
      <c r="E4876" s="337">
        <f>F4876*C4876</f>
        <v>0</v>
      </c>
    </row>
    <row r="4877" spans="5:5">
      <c r="E4877" s="337">
        <f>F4877*C4877</f>
        <v>0</v>
      </c>
    </row>
    <row r="4878" spans="5:5">
      <c r="E4878" s="337">
        <f>F4878*C4878</f>
        <v>0</v>
      </c>
    </row>
    <row r="4879" spans="5:5">
      <c r="E4879" s="337">
        <f>F4879*C4879</f>
        <v>0</v>
      </c>
    </row>
    <row r="4880" spans="5:5">
      <c r="E4880" s="337">
        <f>F4880*C4880</f>
        <v>0</v>
      </c>
    </row>
    <row r="4881" spans="5:5">
      <c r="E4881" s="337">
        <f>F4881*C4881</f>
        <v>0</v>
      </c>
    </row>
    <row r="4882" spans="5:5">
      <c r="E4882" s="337">
        <f>F4882*C4882</f>
        <v>0</v>
      </c>
    </row>
    <row r="4883" spans="5:5">
      <c r="E4883" s="337">
        <f>F4883*C4883</f>
        <v>0</v>
      </c>
    </row>
    <row r="4884" spans="5:5">
      <c r="E4884" s="337">
        <f>F4884*C4884</f>
        <v>0</v>
      </c>
    </row>
    <row r="4885" spans="5:5">
      <c r="E4885" s="337">
        <f>F4885*C4885</f>
        <v>0</v>
      </c>
    </row>
    <row r="4886" spans="5:5">
      <c r="E4886" s="337">
        <f>F4886*C4886</f>
        <v>0</v>
      </c>
    </row>
    <row r="4887" spans="5:5">
      <c r="E4887" s="337">
        <f>F4887*C4887</f>
        <v>0</v>
      </c>
    </row>
    <row r="4888" spans="5:5">
      <c r="E4888" s="337">
        <f>F4888*C4888</f>
        <v>0</v>
      </c>
    </row>
    <row r="4889" spans="5:5">
      <c r="E4889" s="337">
        <f>F4889*C4889</f>
        <v>0</v>
      </c>
    </row>
    <row r="4890" spans="5:5">
      <c r="E4890" s="337">
        <f>F4890*C4890</f>
        <v>0</v>
      </c>
    </row>
    <row r="4891" spans="5:5">
      <c r="E4891" s="337">
        <f>F4891*C4891</f>
        <v>0</v>
      </c>
    </row>
    <row r="4892" spans="5:5">
      <c r="E4892" s="337">
        <f>F4892*C4892</f>
        <v>0</v>
      </c>
    </row>
    <row r="4893" spans="5:5">
      <c r="E4893" s="337">
        <f>F4893*C4893</f>
        <v>0</v>
      </c>
    </row>
    <row r="4894" spans="5:5">
      <c r="E4894" s="337">
        <f>F4894*C4894</f>
        <v>0</v>
      </c>
    </row>
    <row r="4895" spans="5:5">
      <c r="E4895" s="337">
        <f>F4895*C4895</f>
        <v>0</v>
      </c>
    </row>
    <row r="4896" spans="5:5">
      <c r="E4896" s="337">
        <f>F4896*C4896</f>
        <v>0</v>
      </c>
    </row>
    <row r="4897" spans="5:5">
      <c r="E4897" s="337">
        <f>F4897*C4897</f>
        <v>0</v>
      </c>
    </row>
    <row r="4898" spans="5:5">
      <c r="E4898" s="337">
        <f>F4898*C4898</f>
        <v>0</v>
      </c>
    </row>
    <row r="4899" spans="5:5">
      <c r="E4899" s="337">
        <f>F4899*C4899</f>
        <v>0</v>
      </c>
    </row>
    <row r="4900" spans="5:5">
      <c r="E4900" s="337">
        <f>F4900*C4900</f>
        <v>0</v>
      </c>
    </row>
    <row r="4901" spans="5:5">
      <c r="E4901" s="337">
        <f>F4901*C4901</f>
        <v>0</v>
      </c>
    </row>
    <row r="4902" spans="5:5">
      <c r="E4902" s="337">
        <f>F4902*C4902</f>
        <v>0</v>
      </c>
    </row>
    <row r="4903" spans="5:5">
      <c r="E4903" s="337">
        <f>F4903*C4903</f>
        <v>0</v>
      </c>
    </row>
    <row r="4904" spans="5:5">
      <c r="E4904" s="337">
        <f>F4904*C4904</f>
        <v>0</v>
      </c>
    </row>
    <row r="4905" spans="5:5">
      <c r="E4905" s="337">
        <f>F4905*C4905</f>
        <v>0</v>
      </c>
    </row>
    <row r="4906" spans="5:5">
      <c r="E4906" s="337">
        <f>F4906*C4906</f>
        <v>0</v>
      </c>
    </row>
    <row r="4907" spans="5:5">
      <c r="E4907" s="337">
        <f>F4907*C4907</f>
        <v>0</v>
      </c>
    </row>
    <row r="4908" spans="5:5">
      <c r="E4908" s="337">
        <f>F4908*C4908</f>
        <v>0</v>
      </c>
    </row>
    <row r="4909" spans="5:5">
      <c r="E4909" s="337">
        <f>F4909*C4909</f>
        <v>0</v>
      </c>
    </row>
    <row r="4910" spans="5:5">
      <c r="E4910" s="337">
        <f>F4910*C4910</f>
        <v>0</v>
      </c>
    </row>
    <row r="4911" spans="5:5">
      <c r="E4911" s="337">
        <f>F4911*C4911</f>
        <v>0</v>
      </c>
    </row>
    <row r="4912" spans="5:5">
      <c r="E4912" s="337">
        <f>F4912*C4912</f>
        <v>0</v>
      </c>
    </row>
    <row r="4913" spans="5:5">
      <c r="E4913" s="337">
        <f>F4913*C4913</f>
        <v>0</v>
      </c>
    </row>
    <row r="4914" spans="5:5">
      <c r="E4914" s="337">
        <f>F4914*C4914</f>
        <v>0</v>
      </c>
    </row>
    <row r="4915" spans="5:5">
      <c r="E4915" s="337">
        <f>F4915*C4915</f>
        <v>0</v>
      </c>
    </row>
    <row r="4916" spans="5:5">
      <c r="E4916" s="337">
        <f>F4916*C4916</f>
        <v>0</v>
      </c>
    </row>
    <row r="4917" spans="5:5">
      <c r="E4917" s="337">
        <f>F4917*C4917</f>
        <v>0</v>
      </c>
    </row>
    <row r="4918" spans="5:5">
      <c r="E4918" s="337">
        <f>F4918*C4918</f>
        <v>0</v>
      </c>
    </row>
    <row r="4919" spans="5:5">
      <c r="E4919" s="337">
        <f>F4919*C4919</f>
        <v>0</v>
      </c>
    </row>
    <row r="4920" spans="5:5">
      <c r="E4920" s="337">
        <f>F4920*C4920</f>
        <v>0</v>
      </c>
    </row>
    <row r="4921" spans="5:5">
      <c r="E4921" s="337">
        <f>F4921*C4921</f>
        <v>0</v>
      </c>
    </row>
    <row r="4922" spans="5:5">
      <c r="E4922" s="337">
        <f>F4922*C4922</f>
        <v>0</v>
      </c>
    </row>
    <row r="4923" spans="5:5">
      <c r="E4923" s="337">
        <f>F4923*C4923</f>
        <v>0</v>
      </c>
    </row>
    <row r="4924" spans="5:5">
      <c r="E4924" s="337">
        <f>F4924*C4924</f>
        <v>0</v>
      </c>
    </row>
    <row r="4925" spans="5:5">
      <c r="E4925" s="337">
        <f>F4925*C4925</f>
        <v>0</v>
      </c>
    </row>
    <row r="4926" spans="5:5">
      <c r="E4926" s="337">
        <f>F4926*C4926</f>
        <v>0</v>
      </c>
    </row>
    <row r="4927" spans="5:5">
      <c r="E4927" s="337">
        <f>F4927*C4927</f>
        <v>0</v>
      </c>
    </row>
    <row r="4928" spans="5:5">
      <c r="E4928" s="337">
        <f>F4928*C4928</f>
        <v>0</v>
      </c>
    </row>
    <row r="4929" spans="5:5">
      <c r="E4929" s="337">
        <f>F4929*C4929</f>
        <v>0</v>
      </c>
    </row>
    <row r="4930" spans="5:5">
      <c r="E4930" s="337">
        <f>F4930*C4930</f>
        <v>0</v>
      </c>
    </row>
    <row r="4931" spans="5:5">
      <c r="E4931" s="337">
        <f>F4931*C4931</f>
        <v>0</v>
      </c>
    </row>
    <row r="4932" spans="5:5">
      <c r="E4932" s="337">
        <f>F4932*C4932</f>
        <v>0</v>
      </c>
    </row>
    <row r="4933" spans="5:5">
      <c r="E4933" s="337">
        <f>F4933*C4933</f>
        <v>0</v>
      </c>
    </row>
    <row r="4934" spans="5:5">
      <c r="E4934" s="337">
        <f>F4934*C4934</f>
        <v>0</v>
      </c>
    </row>
    <row r="4935" spans="5:5">
      <c r="E4935" s="337">
        <f>F4935*C4935</f>
        <v>0</v>
      </c>
    </row>
    <row r="4936" spans="5:5">
      <c r="E4936" s="337">
        <f>F4936*C4936</f>
        <v>0</v>
      </c>
    </row>
    <row r="4937" spans="5:5">
      <c r="E4937" s="337">
        <f>F4937*C4937</f>
        <v>0</v>
      </c>
    </row>
    <row r="4938" spans="5:5">
      <c r="E4938" s="337">
        <f>F4938*C4938</f>
        <v>0</v>
      </c>
    </row>
    <row r="4939" spans="5:5">
      <c r="E4939" s="337">
        <f>F4939*C4939</f>
        <v>0</v>
      </c>
    </row>
    <row r="4940" spans="5:5">
      <c r="E4940" s="337">
        <f>F4940*C4940</f>
        <v>0</v>
      </c>
    </row>
    <row r="4941" spans="5:5">
      <c r="E4941" s="337">
        <f>F4941*C4941</f>
        <v>0</v>
      </c>
    </row>
    <row r="4942" spans="5:5">
      <c r="E4942" s="337">
        <f>F4942*C4942</f>
        <v>0</v>
      </c>
    </row>
    <row r="4943" spans="5:5">
      <c r="E4943" s="337">
        <f>F4943*C4943</f>
        <v>0</v>
      </c>
    </row>
    <row r="4944" spans="5:5">
      <c r="E4944" s="337">
        <f>F4944*C4944</f>
        <v>0</v>
      </c>
    </row>
    <row r="4945" spans="5:5">
      <c r="E4945" s="337">
        <f>F4945*C4945</f>
        <v>0</v>
      </c>
    </row>
    <row r="4946" spans="5:5">
      <c r="E4946" s="337">
        <f>F4946*C4946</f>
        <v>0</v>
      </c>
    </row>
    <row r="4947" spans="5:5">
      <c r="E4947" s="337">
        <f>F4947*C4947</f>
        <v>0</v>
      </c>
    </row>
    <row r="4948" spans="5:5">
      <c r="E4948" s="337">
        <f>F4948*C4948</f>
        <v>0</v>
      </c>
    </row>
    <row r="4949" spans="5:5">
      <c r="E4949" s="337">
        <f>F4949*C4949</f>
        <v>0</v>
      </c>
    </row>
    <row r="4950" spans="5:5">
      <c r="E4950" s="337">
        <f>F4950*C4950</f>
        <v>0</v>
      </c>
    </row>
    <row r="4951" spans="5:5">
      <c r="E4951" s="337">
        <f>F4951*C4951</f>
        <v>0</v>
      </c>
    </row>
    <row r="4952" spans="5:5">
      <c r="E4952" s="337">
        <f>F4952*C4952</f>
        <v>0</v>
      </c>
    </row>
    <row r="4953" spans="5:5">
      <c r="E4953" s="337">
        <f>F4953*C4953</f>
        <v>0</v>
      </c>
    </row>
    <row r="4954" spans="5:5">
      <c r="E4954" s="337">
        <f>F4954*C4954</f>
        <v>0</v>
      </c>
    </row>
    <row r="4955" spans="5:5">
      <c r="E4955" s="337">
        <f>F4955*C4955</f>
        <v>0</v>
      </c>
    </row>
    <row r="4956" spans="5:5">
      <c r="E4956" s="337">
        <f>F4956*C4956</f>
        <v>0</v>
      </c>
    </row>
    <row r="4957" spans="5:5">
      <c r="E4957" s="337">
        <f>F4957*C4957</f>
        <v>0</v>
      </c>
    </row>
    <row r="4958" spans="5:5">
      <c r="E4958" s="337">
        <f>F4958*C4958</f>
        <v>0</v>
      </c>
    </row>
    <row r="4959" spans="5:5">
      <c r="E4959" s="337">
        <f>F4959*C4959</f>
        <v>0</v>
      </c>
    </row>
    <row r="4960" spans="5:5">
      <c r="E4960" s="337">
        <f>F4960*C4960</f>
        <v>0</v>
      </c>
    </row>
    <row r="4961" spans="5:5">
      <c r="E4961" s="337">
        <f>F4961*C4961</f>
        <v>0</v>
      </c>
    </row>
    <row r="4962" spans="5:5">
      <c r="E4962" s="337">
        <f>F4962*C4962</f>
        <v>0</v>
      </c>
    </row>
    <row r="4963" spans="5:5">
      <c r="E4963" s="337">
        <f>F4963*C4963</f>
        <v>0</v>
      </c>
    </row>
    <row r="4964" spans="5:5">
      <c r="E4964" s="337">
        <f>F4964*C4964</f>
        <v>0</v>
      </c>
    </row>
    <row r="4965" spans="5:5">
      <c r="E4965" s="337">
        <f>F4965*C4965</f>
        <v>0</v>
      </c>
    </row>
    <row r="4966" spans="5:5">
      <c r="E4966" s="337">
        <f>F4966*C4966</f>
        <v>0</v>
      </c>
    </row>
    <row r="4967" spans="5:5">
      <c r="E4967" s="337">
        <f>F4967*C4967</f>
        <v>0</v>
      </c>
    </row>
    <row r="4968" spans="5:5">
      <c r="E4968" s="337">
        <f>F4968*C4968</f>
        <v>0</v>
      </c>
    </row>
    <row r="4969" spans="5:5">
      <c r="E4969" s="337">
        <f>F4969*C4969</f>
        <v>0</v>
      </c>
    </row>
    <row r="4970" spans="5:5">
      <c r="E4970" s="337">
        <f>F4970*C4970</f>
        <v>0</v>
      </c>
    </row>
    <row r="4971" spans="5:5">
      <c r="E4971" s="337">
        <f>F4971*C4971</f>
        <v>0</v>
      </c>
    </row>
    <row r="4972" spans="5:5">
      <c r="E4972" s="337">
        <f>F4972*C4972</f>
        <v>0</v>
      </c>
    </row>
    <row r="4973" spans="5:5">
      <c r="E4973" s="337">
        <f>F4973*C4973</f>
        <v>0</v>
      </c>
    </row>
    <row r="4974" spans="5:5">
      <c r="E4974" s="337">
        <f>F4974*C4974</f>
        <v>0</v>
      </c>
    </row>
    <row r="4975" spans="5:5">
      <c r="E4975" s="337">
        <f>F4975*C4975</f>
        <v>0</v>
      </c>
    </row>
    <row r="4976" spans="5:5">
      <c r="E4976" s="337">
        <f>F4976*C4976</f>
        <v>0</v>
      </c>
    </row>
    <row r="4977" spans="5:5">
      <c r="E4977" s="337">
        <f>F4977*C4977</f>
        <v>0</v>
      </c>
    </row>
    <row r="4978" spans="5:5">
      <c r="E4978" s="337">
        <f>F4978*C4978</f>
        <v>0</v>
      </c>
    </row>
    <row r="4979" spans="5:5">
      <c r="E4979" s="337">
        <f>F4979*C4979</f>
        <v>0</v>
      </c>
    </row>
    <row r="4980" spans="5:5">
      <c r="E4980" s="337">
        <f>F4980*C4980</f>
        <v>0</v>
      </c>
    </row>
    <row r="4981" spans="5:5">
      <c r="E4981" s="337">
        <f>F4981*C4981</f>
        <v>0</v>
      </c>
    </row>
    <row r="4982" spans="5:5">
      <c r="E4982" s="337">
        <f>F4982*C4982</f>
        <v>0</v>
      </c>
    </row>
    <row r="4983" spans="5:5">
      <c r="E4983" s="337">
        <f>F4983*C4983</f>
        <v>0</v>
      </c>
    </row>
    <row r="4984" spans="5:5">
      <c r="E4984" s="337">
        <f>F4984*C4984</f>
        <v>0</v>
      </c>
    </row>
    <row r="4985" spans="5:5">
      <c r="E4985" s="337">
        <f>F4985*C4985</f>
        <v>0</v>
      </c>
    </row>
    <row r="4986" spans="5:5">
      <c r="E4986" s="337">
        <f>F4986*C4986</f>
        <v>0</v>
      </c>
    </row>
    <row r="4987" spans="5:5">
      <c r="E4987" s="337">
        <f>F4987*C4987</f>
        <v>0</v>
      </c>
    </row>
    <row r="4988" spans="5:5">
      <c r="E4988" s="337">
        <f>F4988*C4988</f>
        <v>0</v>
      </c>
    </row>
    <row r="4989" spans="5:5">
      <c r="E4989" s="337">
        <f>F4989*C4989</f>
        <v>0</v>
      </c>
    </row>
    <row r="4990" spans="5:5">
      <c r="E4990" s="337">
        <f>F4990*C4990</f>
        <v>0</v>
      </c>
    </row>
    <row r="4991" spans="5:5">
      <c r="E4991" s="337">
        <f>F4991*C4991</f>
        <v>0</v>
      </c>
    </row>
    <row r="4992" spans="5:5">
      <c r="E4992" s="337">
        <f>F4992*C4992</f>
        <v>0</v>
      </c>
    </row>
    <row r="4993" spans="5:5">
      <c r="E4993" s="337">
        <f>F4993*C4993</f>
        <v>0</v>
      </c>
    </row>
    <row r="4994" spans="5:5">
      <c r="E4994" s="337">
        <f>F4994*C4994</f>
        <v>0</v>
      </c>
    </row>
    <row r="4995" spans="5:5">
      <c r="E4995" s="337">
        <f>F4995*C4995</f>
        <v>0</v>
      </c>
    </row>
    <row r="4996" spans="5:5">
      <c r="E4996" s="337">
        <f>F4996*C4996</f>
        <v>0</v>
      </c>
    </row>
    <row r="4997" spans="5:5">
      <c r="E4997" s="337">
        <f>F4997*C4997</f>
        <v>0</v>
      </c>
    </row>
    <row r="4998" spans="5:5">
      <c r="E4998" s="337">
        <f>F4998*C4998</f>
        <v>0</v>
      </c>
    </row>
    <row r="4999" spans="5:5">
      <c r="E4999" s="337">
        <f>F4999*C4999</f>
        <v>0</v>
      </c>
    </row>
    <row r="5000" spans="5:5">
      <c r="E5000" s="337">
        <f>F5000*C5000</f>
        <v>0</v>
      </c>
    </row>
    <row r="5001" spans="5:5">
      <c r="E5001" s="337">
        <f>F5001*C5001</f>
        <v>0</v>
      </c>
    </row>
    <row r="5002" spans="5:5">
      <c r="E5002" s="337">
        <f>F5002*C5002</f>
        <v>0</v>
      </c>
    </row>
    <row r="5003" spans="5:5">
      <c r="E5003" s="337">
        <f>F5003*C5003</f>
        <v>0</v>
      </c>
    </row>
    <row r="5004" spans="5:5">
      <c r="E5004" s="337">
        <f>F5004*C5004</f>
        <v>0</v>
      </c>
    </row>
    <row r="5005" spans="5:5">
      <c r="E5005" s="337">
        <f>F5005*C5005</f>
        <v>0</v>
      </c>
    </row>
    <row r="5006" spans="5:5">
      <c r="E5006" s="337">
        <f>F5006*C5006</f>
        <v>0</v>
      </c>
    </row>
    <row r="5007" spans="5:5">
      <c r="E5007" s="337">
        <f>F5007*C5007</f>
        <v>0</v>
      </c>
    </row>
    <row r="5008" spans="5:5">
      <c r="E5008" s="337">
        <f>F5008*C5008</f>
        <v>0</v>
      </c>
    </row>
    <row r="5009" spans="5:5">
      <c r="E5009" s="337">
        <f>F5009*C5009</f>
        <v>0</v>
      </c>
    </row>
    <row r="5010" spans="5:5">
      <c r="E5010" s="337">
        <f>F5010*C5010</f>
        <v>0</v>
      </c>
    </row>
    <row r="5011" spans="5:5">
      <c r="E5011" s="337">
        <f>F5011*C5011</f>
        <v>0</v>
      </c>
    </row>
    <row r="5012" spans="5:5">
      <c r="E5012" s="337">
        <f>F5012*C5012</f>
        <v>0</v>
      </c>
    </row>
    <row r="5013" spans="5:5">
      <c r="E5013" s="337">
        <f>F5013*C5013</f>
        <v>0</v>
      </c>
    </row>
    <row r="5014" spans="5:5">
      <c r="E5014" s="337">
        <f>F5014*C5014</f>
        <v>0</v>
      </c>
    </row>
    <row r="5015" spans="5:5">
      <c r="E5015" s="337">
        <f>F5015*C5015</f>
        <v>0</v>
      </c>
    </row>
    <row r="5016" spans="5:5">
      <c r="E5016" s="337">
        <f>F5016*C5016</f>
        <v>0</v>
      </c>
    </row>
    <row r="5017" spans="5:5">
      <c r="E5017" s="337">
        <f>F5017*C5017</f>
        <v>0</v>
      </c>
    </row>
    <row r="5018" spans="5:5">
      <c r="E5018" s="337">
        <f>F5018*C5018</f>
        <v>0</v>
      </c>
    </row>
    <row r="5019" spans="5:5">
      <c r="E5019" s="337">
        <f>F5019*C5019</f>
        <v>0</v>
      </c>
    </row>
    <row r="5020" spans="5:5">
      <c r="E5020" s="337">
        <f>F5020*C5020</f>
        <v>0</v>
      </c>
    </row>
    <row r="5021" spans="5:5">
      <c r="E5021" s="337">
        <f>F5021*C5021</f>
        <v>0</v>
      </c>
    </row>
    <row r="5022" spans="5:5">
      <c r="E5022" s="337">
        <f>F5022*C5022</f>
        <v>0</v>
      </c>
    </row>
    <row r="5023" spans="5:5">
      <c r="E5023" s="337">
        <f>F5023*C5023</f>
        <v>0</v>
      </c>
    </row>
    <row r="5024" spans="5:5">
      <c r="E5024" s="337">
        <f>F5024*C5024</f>
        <v>0</v>
      </c>
    </row>
    <row r="5025" spans="5:5">
      <c r="E5025" s="337">
        <f>F5025*C5025</f>
        <v>0</v>
      </c>
    </row>
    <row r="5026" spans="5:5">
      <c r="E5026" s="337">
        <f>F5026*C5026</f>
        <v>0</v>
      </c>
    </row>
    <row r="5027" spans="5:5">
      <c r="E5027" s="337">
        <f>F5027*C5027</f>
        <v>0</v>
      </c>
    </row>
    <row r="5028" spans="5:5">
      <c r="E5028" s="337">
        <f>F5028*C5028</f>
        <v>0</v>
      </c>
    </row>
    <row r="5029" spans="5:5">
      <c r="E5029" s="337">
        <f>F5029*C5029</f>
        <v>0</v>
      </c>
    </row>
    <row r="5030" spans="5:5">
      <c r="E5030" s="337">
        <f>F5030*C5030</f>
        <v>0</v>
      </c>
    </row>
    <row r="5031" spans="5:5">
      <c r="E5031" s="337">
        <f>F5031*C5031</f>
        <v>0</v>
      </c>
    </row>
    <row r="5032" spans="5:5">
      <c r="E5032" s="337">
        <f>F5032*C5032</f>
        <v>0</v>
      </c>
    </row>
    <row r="5033" spans="5:5">
      <c r="E5033" s="337">
        <f>F5033*C5033</f>
        <v>0</v>
      </c>
    </row>
    <row r="5034" spans="5:5">
      <c r="E5034" s="337">
        <f>F5034*C5034</f>
        <v>0</v>
      </c>
    </row>
    <row r="5035" spans="5:5">
      <c r="E5035" s="337">
        <f>F5035*C5035</f>
        <v>0</v>
      </c>
    </row>
    <row r="5036" spans="5:5">
      <c r="E5036" s="337">
        <f>F5036*C5036</f>
        <v>0</v>
      </c>
    </row>
    <row r="5037" spans="5:5">
      <c r="E5037" s="337">
        <f>F5037*C5037</f>
        <v>0</v>
      </c>
    </row>
    <row r="5038" spans="5:5">
      <c r="E5038" s="337">
        <f>F5038*C5038</f>
        <v>0</v>
      </c>
    </row>
    <row r="5039" spans="5:5">
      <c r="E5039" s="337">
        <f>F5039*C5039</f>
        <v>0</v>
      </c>
    </row>
    <row r="5040" spans="5:5">
      <c r="E5040" s="337">
        <f>F5040*C5040</f>
        <v>0</v>
      </c>
    </row>
    <row r="5041" spans="5:5">
      <c r="E5041" s="337">
        <f>F5041*C5041</f>
        <v>0</v>
      </c>
    </row>
    <row r="5042" spans="5:5">
      <c r="E5042" s="337">
        <f>F5042*C5042</f>
        <v>0</v>
      </c>
    </row>
    <row r="5043" spans="5:5">
      <c r="E5043" s="337">
        <f>F5043*C5043</f>
        <v>0</v>
      </c>
    </row>
    <row r="5044" spans="5:5">
      <c r="E5044" s="337">
        <f>F5044*C5044</f>
        <v>0</v>
      </c>
    </row>
    <row r="5045" spans="5:5">
      <c r="E5045" s="337">
        <f>F5045*C5045</f>
        <v>0</v>
      </c>
    </row>
    <row r="5046" spans="5:5">
      <c r="E5046" s="337">
        <f>F5046*C5046</f>
        <v>0</v>
      </c>
    </row>
    <row r="5047" spans="5:5">
      <c r="E5047" s="337">
        <f>F5047*C5047</f>
        <v>0</v>
      </c>
    </row>
    <row r="5048" spans="5:5">
      <c r="E5048" s="337">
        <f>F5048*C5048</f>
        <v>0</v>
      </c>
    </row>
    <row r="5049" spans="5:5">
      <c r="E5049" s="337">
        <f>F5049*C5049</f>
        <v>0</v>
      </c>
    </row>
    <row r="5050" spans="5:5">
      <c r="E5050" s="337">
        <f>F5050*C5050</f>
        <v>0</v>
      </c>
    </row>
    <row r="5051" spans="5:5">
      <c r="E5051" s="337">
        <f>F5051*C5051</f>
        <v>0</v>
      </c>
    </row>
    <row r="5052" spans="5:5">
      <c r="E5052" s="337">
        <f>F5052*C5052</f>
        <v>0</v>
      </c>
    </row>
    <row r="5053" spans="5:5">
      <c r="E5053" s="337">
        <f>F5053*C5053</f>
        <v>0</v>
      </c>
    </row>
    <row r="5054" spans="5:5">
      <c r="E5054" s="337">
        <f>F5054*C5054</f>
        <v>0</v>
      </c>
    </row>
    <row r="5055" spans="5:5">
      <c r="E5055" s="337">
        <f>F5055*C5055</f>
        <v>0</v>
      </c>
    </row>
    <row r="5056" spans="5:5">
      <c r="E5056" s="337">
        <f>F5056*C5056</f>
        <v>0</v>
      </c>
    </row>
    <row r="5057" spans="5:5">
      <c r="E5057" s="337">
        <f>F5057*C5057</f>
        <v>0</v>
      </c>
    </row>
    <row r="5058" spans="5:5">
      <c r="E5058" s="337">
        <f>F5058*C5058</f>
        <v>0</v>
      </c>
    </row>
    <row r="5059" spans="5:5">
      <c r="E5059" s="337">
        <f>F5059*C5059</f>
        <v>0</v>
      </c>
    </row>
    <row r="5060" spans="5:5">
      <c r="E5060" s="337">
        <f>F5060*C5060</f>
        <v>0</v>
      </c>
    </row>
    <row r="5061" spans="5:5">
      <c r="E5061" s="337">
        <f>F5061*C5061</f>
        <v>0</v>
      </c>
    </row>
    <row r="5062" spans="5:5">
      <c r="E5062" s="337">
        <f>F5062*C5062</f>
        <v>0</v>
      </c>
    </row>
    <row r="5063" spans="5:5">
      <c r="E5063" s="337">
        <f>F5063*C5063</f>
        <v>0</v>
      </c>
    </row>
    <row r="5064" spans="5:5">
      <c r="E5064" s="337">
        <f>F5064*C5064</f>
        <v>0</v>
      </c>
    </row>
    <row r="5065" spans="5:5">
      <c r="E5065" s="337">
        <f>F5065*C5065</f>
        <v>0</v>
      </c>
    </row>
    <row r="5066" spans="5:5">
      <c r="E5066" s="337">
        <f>F5066*C5066</f>
        <v>0</v>
      </c>
    </row>
    <row r="5067" spans="5:5">
      <c r="E5067" s="337">
        <f>F5067*C5067</f>
        <v>0</v>
      </c>
    </row>
    <row r="5068" spans="5:5">
      <c r="E5068" s="337">
        <f>F5068*C5068</f>
        <v>0</v>
      </c>
    </row>
    <row r="5069" spans="5:5">
      <c r="E5069" s="337">
        <f>F5069*C5069</f>
        <v>0</v>
      </c>
    </row>
    <row r="5070" spans="5:5">
      <c r="E5070" s="337">
        <f>F5070*C5070</f>
        <v>0</v>
      </c>
    </row>
    <row r="5071" spans="5:5">
      <c r="E5071" s="337">
        <f>F5071*C5071</f>
        <v>0</v>
      </c>
    </row>
    <row r="5072" spans="5:5">
      <c r="E5072" s="337">
        <f>F5072*C5072</f>
        <v>0</v>
      </c>
    </row>
    <row r="5073" spans="5:5">
      <c r="E5073" s="337">
        <f>F5073*C5073</f>
        <v>0</v>
      </c>
    </row>
    <row r="5074" spans="5:5">
      <c r="E5074" s="337">
        <f>F5074*C5074</f>
        <v>0</v>
      </c>
    </row>
    <row r="5075" spans="5:5">
      <c r="E5075" s="337">
        <f>F5075*C5075</f>
        <v>0</v>
      </c>
    </row>
    <row r="5076" spans="5:5">
      <c r="E5076" s="337">
        <f>F5076*C5076</f>
        <v>0</v>
      </c>
    </row>
    <row r="5077" spans="5:5">
      <c r="E5077" s="337">
        <f>F5077*C5077</f>
        <v>0</v>
      </c>
    </row>
    <row r="5078" spans="5:5">
      <c r="E5078" s="337">
        <f>F5078*C5078</f>
        <v>0</v>
      </c>
    </row>
    <row r="5079" spans="5:5">
      <c r="E5079" s="337">
        <f>F5079*C5079</f>
        <v>0</v>
      </c>
    </row>
    <row r="5080" spans="5:5">
      <c r="E5080" s="337">
        <f>F5080*C5080</f>
        <v>0</v>
      </c>
    </row>
    <row r="5081" spans="5:5">
      <c r="E5081" s="337">
        <f>F5081*C5081</f>
        <v>0</v>
      </c>
    </row>
    <row r="5082" spans="5:5">
      <c r="E5082" s="337">
        <f>F5082*C5082</f>
        <v>0</v>
      </c>
    </row>
    <row r="5083" spans="5:5">
      <c r="E5083" s="337">
        <f>F5083*C5083</f>
        <v>0</v>
      </c>
    </row>
    <row r="5084" spans="5:5">
      <c r="E5084" s="337">
        <f>F5084*C5084</f>
        <v>0</v>
      </c>
    </row>
    <row r="5085" spans="5:5">
      <c r="E5085" s="337">
        <f>F5085*C5085</f>
        <v>0</v>
      </c>
    </row>
    <row r="5086" spans="5:5">
      <c r="E5086" s="337">
        <f>F5086*C5086</f>
        <v>0</v>
      </c>
    </row>
    <row r="5087" spans="5:5">
      <c r="E5087" s="337">
        <f>F5087*C5087</f>
        <v>0</v>
      </c>
    </row>
    <row r="5088" spans="5:5">
      <c r="E5088" s="337">
        <f>F5088*C5088</f>
        <v>0</v>
      </c>
    </row>
    <row r="5089" spans="5:5">
      <c r="E5089" s="337">
        <f>F5089*C5089</f>
        <v>0</v>
      </c>
    </row>
    <row r="5090" spans="5:5">
      <c r="E5090" s="337">
        <f>F5090*C5090</f>
        <v>0</v>
      </c>
    </row>
    <row r="5091" spans="5:5">
      <c r="E5091" s="337">
        <f>F5091*C5091</f>
        <v>0</v>
      </c>
    </row>
    <row r="5092" spans="5:5">
      <c r="E5092" s="337">
        <f>F5092*C5092</f>
        <v>0</v>
      </c>
    </row>
    <row r="5093" spans="5:5">
      <c r="E5093" s="337">
        <f>F5093*C5093</f>
        <v>0</v>
      </c>
    </row>
    <row r="5094" spans="5:5">
      <c r="E5094" s="337">
        <f>F5094*C5094</f>
        <v>0</v>
      </c>
    </row>
    <row r="5095" spans="5:5">
      <c r="E5095" s="337">
        <f>F5095*C5095</f>
        <v>0</v>
      </c>
    </row>
    <row r="5096" spans="5:5">
      <c r="E5096" s="337">
        <f>F5096*C5096</f>
        <v>0</v>
      </c>
    </row>
    <row r="5097" spans="5:5">
      <c r="E5097" s="337">
        <f>F5097*C5097</f>
        <v>0</v>
      </c>
    </row>
    <row r="5098" spans="5:5">
      <c r="E5098" s="337">
        <f>F5098*C5098</f>
        <v>0</v>
      </c>
    </row>
    <row r="5099" spans="5:5">
      <c r="E5099" s="337">
        <f>F5099*C5099</f>
        <v>0</v>
      </c>
    </row>
    <row r="5100" spans="5:5">
      <c r="E5100" s="337">
        <f>F5100*C5100</f>
        <v>0</v>
      </c>
    </row>
    <row r="5101" spans="5:5">
      <c r="E5101" s="337">
        <f>F5101*C5101</f>
        <v>0</v>
      </c>
    </row>
    <row r="5102" spans="5:5">
      <c r="E5102" s="337">
        <f>F5102*C5102</f>
        <v>0</v>
      </c>
    </row>
    <row r="5103" spans="5:5">
      <c r="E5103" s="337">
        <f>F5103*C5103</f>
        <v>0</v>
      </c>
    </row>
    <row r="5104" spans="5:5">
      <c r="E5104" s="337">
        <f>F5104*C5104</f>
        <v>0</v>
      </c>
    </row>
    <row r="5105" spans="5:5">
      <c r="E5105" s="337">
        <f>F5105*C5105</f>
        <v>0</v>
      </c>
    </row>
    <row r="5106" spans="5:5">
      <c r="E5106" s="337">
        <f>F5106*C5106</f>
        <v>0</v>
      </c>
    </row>
    <row r="5107" spans="5:5">
      <c r="E5107" s="337">
        <f>F5107*C5107</f>
        <v>0</v>
      </c>
    </row>
    <row r="5108" spans="5:5">
      <c r="E5108" s="337">
        <f>F5108*C5108</f>
        <v>0</v>
      </c>
    </row>
    <row r="5109" spans="5:5">
      <c r="E5109" s="337">
        <f>F5109*C5109</f>
        <v>0</v>
      </c>
    </row>
    <row r="5110" spans="5:5">
      <c r="E5110" s="337">
        <f>F5110*C5110</f>
        <v>0</v>
      </c>
    </row>
    <row r="5111" spans="5:5">
      <c r="E5111" s="337">
        <f>F5111*C5111</f>
        <v>0</v>
      </c>
    </row>
    <row r="5112" spans="5:5">
      <c r="E5112" s="337">
        <f>F5112*C5112</f>
        <v>0</v>
      </c>
    </row>
    <row r="5113" spans="5:5">
      <c r="E5113" s="337">
        <f>F5113*C5113</f>
        <v>0</v>
      </c>
    </row>
    <row r="5114" spans="5:5">
      <c r="E5114" s="337">
        <f>F5114*C5114</f>
        <v>0</v>
      </c>
    </row>
    <row r="5115" spans="5:5">
      <c r="E5115" s="337">
        <f>F5115*C5115</f>
        <v>0</v>
      </c>
    </row>
    <row r="5116" spans="5:5">
      <c r="E5116" s="337">
        <f>F5116*C5116</f>
        <v>0</v>
      </c>
    </row>
    <row r="5117" spans="5:5">
      <c r="E5117" s="337">
        <f>F5117*C5117</f>
        <v>0</v>
      </c>
    </row>
    <row r="5118" spans="5:5">
      <c r="E5118" s="337">
        <f>F5118*C5118</f>
        <v>0</v>
      </c>
    </row>
    <row r="5119" spans="5:5">
      <c r="E5119" s="337">
        <f>F5119*C5119</f>
        <v>0</v>
      </c>
    </row>
    <row r="5120" spans="5:5">
      <c r="E5120" s="337">
        <f>F5120*C5120</f>
        <v>0</v>
      </c>
    </row>
    <row r="5121" spans="5:5">
      <c r="E5121" s="337">
        <f>F5121*C5121</f>
        <v>0</v>
      </c>
    </row>
    <row r="5122" spans="5:5">
      <c r="E5122" s="337">
        <f>F5122*C5122</f>
        <v>0</v>
      </c>
    </row>
    <row r="5123" spans="5:5">
      <c r="E5123" s="337">
        <f>F5123*C5123</f>
        <v>0</v>
      </c>
    </row>
    <row r="5124" spans="5:5">
      <c r="E5124" s="337">
        <f>F5124*C5124</f>
        <v>0</v>
      </c>
    </row>
    <row r="5125" spans="5:5">
      <c r="E5125" s="337">
        <f>F5125*C5125</f>
        <v>0</v>
      </c>
    </row>
    <row r="5126" spans="5:5">
      <c r="E5126" s="337">
        <f>F5126*C5126</f>
        <v>0</v>
      </c>
    </row>
    <row r="5127" spans="5:5">
      <c r="E5127" s="337">
        <f>F5127*C5127</f>
        <v>0</v>
      </c>
    </row>
    <row r="5128" spans="5:5">
      <c r="E5128" s="337">
        <f>F5128*C5128</f>
        <v>0</v>
      </c>
    </row>
    <row r="5129" spans="5:5">
      <c r="E5129" s="337">
        <f>F5129*C5129</f>
        <v>0</v>
      </c>
    </row>
    <row r="5130" spans="5:5">
      <c r="E5130" s="337">
        <f>F5130*C5130</f>
        <v>0</v>
      </c>
    </row>
    <row r="5131" spans="5:5">
      <c r="E5131" s="337">
        <f>F5131*C5131</f>
        <v>0</v>
      </c>
    </row>
    <row r="5132" spans="5:5">
      <c r="E5132" s="337">
        <f>F5132*C5132</f>
        <v>0</v>
      </c>
    </row>
    <row r="5133" spans="5:5">
      <c r="E5133" s="337">
        <f>F5133*C5133</f>
        <v>0</v>
      </c>
    </row>
    <row r="5134" spans="5:5">
      <c r="E5134" s="337">
        <f>F5134*C5134</f>
        <v>0</v>
      </c>
    </row>
    <row r="5135" spans="5:5">
      <c r="E5135" s="337">
        <f>F5135*C5135</f>
        <v>0</v>
      </c>
    </row>
    <row r="5136" spans="5:5">
      <c r="E5136" s="337">
        <f>F5136*C5136</f>
        <v>0</v>
      </c>
    </row>
    <row r="5137" spans="5:5">
      <c r="E5137" s="337">
        <f>F5137*C5137</f>
        <v>0</v>
      </c>
    </row>
    <row r="5138" spans="5:5">
      <c r="E5138" s="337">
        <f>F5138*C5138</f>
        <v>0</v>
      </c>
    </row>
    <row r="5139" spans="5:5">
      <c r="E5139" s="337">
        <f>F5139*C5139</f>
        <v>0</v>
      </c>
    </row>
    <row r="5140" spans="5:5">
      <c r="E5140" s="337">
        <f>F5140*C5140</f>
        <v>0</v>
      </c>
    </row>
    <row r="5141" spans="5:5">
      <c r="E5141" s="337">
        <f>F5141*C5141</f>
        <v>0</v>
      </c>
    </row>
    <row r="5142" spans="5:5">
      <c r="E5142" s="337">
        <f>F5142*C5142</f>
        <v>0</v>
      </c>
    </row>
    <row r="5143" spans="5:5">
      <c r="E5143" s="337">
        <f>F5143*C5143</f>
        <v>0</v>
      </c>
    </row>
    <row r="5144" spans="5:5">
      <c r="E5144" s="337">
        <f>F5144*C5144</f>
        <v>0</v>
      </c>
    </row>
    <row r="5145" spans="5:5">
      <c r="E5145" s="337">
        <f>F5145*C5145</f>
        <v>0</v>
      </c>
    </row>
    <row r="5146" spans="5:5">
      <c r="E5146" s="337">
        <f>F5146*C5146</f>
        <v>0</v>
      </c>
    </row>
    <row r="5147" spans="5:5">
      <c r="E5147" s="337">
        <f>F5147*C5147</f>
        <v>0</v>
      </c>
    </row>
    <row r="5148" spans="5:5">
      <c r="E5148" s="337">
        <f>F5148*C5148</f>
        <v>0</v>
      </c>
    </row>
    <row r="5149" spans="5:5">
      <c r="E5149" s="337">
        <f>F5149*C5149</f>
        <v>0</v>
      </c>
    </row>
    <row r="5150" spans="5:5">
      <c r="E5150" s="337">
        <f>F5150*C5150</f>
        <v>0</v>
      </c>
    </row>
    <row r="5151" spans="5:5">
      <c r="E5151" s="337">
        <f>F5151*C5151</f>
        <v>0</v>
      </c>
    </row>
    <row r="5152" spans="5:5">
      <c r="E5152" s="337">
        <f>F5152*C5152</f>
        <v>0</v>
      </c>
    </row>
    <row r="5153" spans="5:5">
      <c r="E5153" s="337">
        <f>F5153*C5153</f>
        <v>0</v>
      </c>
    </row>
    <row r="5154" spans="5:5">
      <c r="E5154" s="337">
        <f>F5154*C5154</f>
        <v>0</v>
      </c>
    </row>
    <row r="5155" spans="5:5">
      <c r="E5155" s="337">
        <f>F5155*C5155</f>
        <v>0</v>
      </c>
    </row>
    <row r="5156" spans="5:5">
      <c r="E5156" s="337">
        <f>F5156*C5156</f>
        <v>0</v>
      </c>
    </row>
    <row r="5157" spans="5:5">
      <c r="E5157" s="337">
        <f>F5157*C5157</f>
        <v>0</v>
      </c>
    </row>
    <row r="5158" spans="5:5">
      <c r="E5158" s="337">
        <f>F5158*C5158</f>
        <v>0</v>
      </c>
    </row>
    <row r="5159" spans="5:5">
      <c r="E5159" s="337">
        <f>F5159*C5159</f>
        <v>0</v>
      </c>
    </row>
    <row r="5160" spans="5:5">
      <c r="E5160" s="337">
        <f>F5160*C5160</f>
        <v>0</v>
      </c>
    </row>
    <row r="5161" spans="5:5">
      <c r="E5161" s="337">
        <f>F5161*C5161</f>
        <v>0</v>
      </c>
    </row>
    <row r="5162" spans="5:5">
      <c r="E5162" s="337">
        <f>F5162*C5162</f>
        <v>0</v>
      </c>
    </row>
    <row r="5163" spans="5:5">
      <c r="E5163" s="337">
        <f>F5163*C5163</f>
        <v>0</v>
      </c>
    </row>
    <row r="5164" spans="5:5">
      <c r="E5164" s="337">
        <f>F5164*C5164</f>
        <v>0</v>
      </c>
    </row>
    <row r="5165" spans="5:5">
      <c r="E5165" s="337">
        <f>F5165*C5165</f>
        <v>0</v>
      </c>
    </row>
    <row r="5166" spans="5:5">
      <c r="E5166" s="337">
        <f>F5166*C5166</f>
        <v>0</v>
      </c>
    </row>
    <row r="5167" spans="5:5">
      <c r="E5167" s="337">
        <f>F5167*C5167</f>
        <v>0</v>
      </c>
    </row>
    <row r="5168" spans="5:5">
      <c r="E5168" s="337">
        <f>F5168*C5168</f>
        <v>0</v>
      </c>
    </row>
    <row r="5169" spans="5:5">
      <c r="E5169" s="337">
        <f>F5169*C5169</f>
        <v>0</v>
      </c>
    </row>
    <row r="5170" spans="5:5">
      <c r="E5170" s="337">
        <f>F5170*C5170</f>
        <v>0</v>
      </c>
    </row>
    <row r="5171" spans="5:5">
      <c r="E5171" s="337">
        <f>F5171*C5171</f>
        <v>0</v>
      </c>
    </row>
    <row r="5172" spans="5:5">
      <c r="E5172" s="337">
        <f>F5172*C5172</f>
        <v>0</v>
      </c>
    </row>
    <row r="5173" spans="5:5">
      <c r="E5173" s="337">
        <f>F5173*C5173</f>
        <v>0</v>
      </c>
    </row>
    <row r="5174" spans="5:5">
      <c r="E5174" s="337">
        <f>F5174*C5174</f>
        <v>0</v>
      </c>
    </row>
    <row r="5175" spans="5:5">
      <c r="E5175" s="337">
        <f>F5175*C5175</f>
        <v>0</v>
      </c>
    </row>
    <row r="5176" spans="5:5">
      <c r="E5176" s="337">
        <f>F5176*C5176</f>
        <v>0</v>
      </c>
    </row>
    <row r="5177" spans="5:5">
      <c r="E5177" s="337">
        <f>F5177*C5177</f>
        <v>0</v>
      </c>
    </row>
    <row r="5178" spans="5:5">
      <c r="E5178" s="337">
        <f>F5178*C5178</f>
        <v>0</v>
      </c>
    </row>
    <row r="5179" spans="5:5">
      <c r="E5179" s="337">
        <f>F5179*C5179</f>
        <v>0</v>
      </c>
    </row>
    <row r="5180" spans="5:5">
      <c r="E5180" s="337">
        <f>F5180*C5180</f>
        <v>0</v>
      </c>
    </row>
    <row r="5181" spans="5:5">
      <c r="E5181" s="337">
        <f>F5181*C5181</f>
        <v>0</v>
      </c>
    </row>
    <row r="5182" spans="5:5">
      <c r="E5182" s="337">
        <f>F5182*C5182</f>
        <v>0</v>
      </c>
    </row>
    <row r="5183" spans="5:5">
      <c r="E5183" s="337">
        <f>F5183*C5183</f>
        <v>0</v>
      </c>
    </row>
    <row r="5184" spans="5:5">
      <c r="E5184" s="337">
        <f>F5184*C5184</f>
        <v>0</v>
      </c>
    </row>
    <row r="5185" spans="5:5">
      <c r="E5185" s="337">
        <f>F5185*C5185</f>
        <v>0</v>
      </c>
    </row>
    <row r="5186" spans="5:5">
      <c r="E5186" s="337">
        <f>F5186*C5186</f>
        <v>0</v>
      </c>
    </row>
    <row r="5187" spans="5:5">
      <c r="E5187" s="337">
        <f>F5187*C5187</f>
        <v>0</v>
      </c>
    </row>
    <row r="5188" spans="5:5">
      <c r="E5188" s="337">
        <f>F5188*C5188</f>
        <v>0</v>
      </c>
    </row>
    <row r="5189" spans="5:5">
      <c r="E5189" s="337">
        <f>F5189*C5189</f>
        <v>0</v>
      </c>
    </row>
    <row r="5190" spans="5:5">
      <c r="E5190" s="337">
        <f>F5190*C5190</f>
        <v>0</v>
      </c>
    </row>
    <row r="5191" spans="5:5">
      <c r="E5191" s="337">
        <f>F5191*C5191</f>
        <v>0</v>
      </c>
    </row>
    <row r="5192" spans="5:5">
      <c r="E5192" s="337">
        <f>F5192*C5192</f>
        <v>0</v>
      </c>
    </row>
    <row r="5193" spans="5:5">
      <c r="E5193" s="337">
        <f>F5193*C5193</f>
        <v>0</v>
      </c>
    </row>
    <row r="5194" spans="5:5">
      <c r="E5194" s="337">
        <f>F5194*C5194</f>
        <v>0</v>
      </c>
    </row>
    <row r="5195" spans="5:5">
      <c r="E5195" s="337">
        <f>F5195*C5195</f>
        <v>0</v>
      </c>
    </row>
    <row r="5196" spans="5:5">
      <c r="E5196" s="337">
        <f>F5196*C5196</f>
        <v>0</v>
      </c>
    </row>
    <row r="5197" spans="5:5">
      <c r="E5197" s="337">
        <f>F5197*C5197</f>
        <v>0</v>
      </c>
    </row>
    <row r="5198" spans="5:5">
      <c r="E5198" s="337">
        <f>F5198*C5198</f>
        <v>0</v>
      </c>
    </row>
    <row r="5199" spans="5:5">
      <c r="E5199" s="337">
        <f>F5199*C5199</f>
        <v>0</v>
      </c>
    </row>
    <row r="5200" spans="5:5">
      <c r="E5200" s="337">
        <f>F5200*C5200</f>
        <v>0</v>
      </c>
    </row>
    <row r="5201" spans="5:5">
      <c r="E5201" s="337">
        <f>F5201*C5201</f>
        <v>0</v>
      </c>
    </row>
    <row r="5202" spans="5:5">
      <c r="E5202" s="337">
        <f>F5202*C5202</f>
        <v>0</v>
      </c>
    </row>
    <row r="5203" spans="5:5">
      <c r="E5203" s="337">
        <f>F5203*C5203</f>
        <v>0</v>
      </c>
    </row>
    <row r="5204" spans="5:5">
      <c r="E5204" s="337">
        <f>F5204*C5204</f>
        <v>0</v>
      </c>
    </row>
    <row r="5205" spans="5:5">
      <c r="E5205" s="337">
        <f>F5205*C5205</f>
        <v>0</v>
      </c>
    </row>
    <row r="5206" spans="5:5">
      <c r="E5206" s="337">
        <f>F5206*C5206</f>
        <v>0</v>
      </c>
    </row>
    <row r="5207" spans="5:5">
      <c r="E5207" s="337">
        <f>F5207*C5207</f>
        <v>0</v>
      </c>
    </row>
    <row r="5208" spans="5:5">
      <c r="E5208" s="337">
        <f>F5208*C5208</f>
        <v>0</v>
      </c>
    </row>
    <row r="5209" spans="5:5">
      <c r="E5209" s="337">
        <f>F5209*C5209</f>
        <v>0</v>
      </c>
    </row>
    <row r="5210" spans="5:5">
      <c r="E5210" s="337">
        <f>F5210*C5210</f>
        <v>0</v>
      </c>
    </row>
    <row r="5211" spans="5:5">
      <c r="E5211" s="337">
        <f>F5211*C5211</f>
        <v>0</v>
      </c>
    </row>
    <row r="5212" spans="5:5">
      <c r="E5212" s="337">
        <f>F5212*C5212</f>
        <v>0</v>
      </c>
    </row>
    <row r="5213" spans="5:5">
      <c r="E5213" s="337">
        <f>F5213*C5213</f>
        <v>0</v>
      </c>
    </row>
    <row r="5214" spans="5:5">
      <c r="E5214" s="337">
        <f>F5214*C5214</f>
        <v>0</v>
      </c>
    </row>
    <row r="5215" spans="5:5">
      <c r="E5215" s="337">
        <f>F5215*C5215</f>
        <v>0</v>
      </c>
    </row>
    <row r="5216" spans="5:5">
      <c r="E5216" s="337">
        <f>F5216*C5216</f>
        <v>0</v>
      </c>
    </row>
    <row r="5217" spans="5:5">
      <c r="E5217" s="337">
        <f>F5217*C5217</f>
        <v>0</v>
      </c>
    </row>
    <row r="5218" spans="5:5">
      <c r="E5218" s="337">
        <f>F5218*C5218</f>
        <v>0</v>
      </c>
    </row>
    <row r="5219" spans="5:5">
      <c r="E5219" s="337">
        <f>F5219*C5219</f>
        <v>0</v>
      </c>
    </row>
    <row r="5220" spans="5:5">
      <c r="E5220" s="337">
        <f>F5220*C5220</f>
        <v>0</v>
      </c>
    </row>
    <row r="5221" spans="5:5">
      <c r="E5221" s="337">
        <f>F5221*C5221</f>
        <v>0</v>
      </c>
    </row>
    <row r="5222" spans="5:5">
      <c r="E5222" s="337">
        <f>F5222*C5222</f>
        <v>0</v>
      </c>
    </row>
    <row r="5223" spans="5:5">
      <c r="E5223" s="337">
        <f>F5223*C5223</f>
        <v>0</v>
      </c>
    </row>
    <row r="5224" spans="5:5">
      <c r="E5224" s="337">
        <f>F5224*C5224</f>
        <v>0</v>
      </c>
    </row>
    <row r="5225" spans="5:5">
      <c r="E5225" s="337">
        <f>F5225*C5225</f>
        <v>0</v>
      </c>
    </row>
    <row r="5226" spans="5:5">
      <c r="E5226" s="337">
        <f>F5226*C5226</f>
        <v>0</v>
      </c>
    </row>
    <row r="5227" spans="5:5">
      <c r="E5227" s="337">
        <f>F5227*C5227</f>
        <v>0</v>
      </c>
    </row>
    <row r="5228" spans="5:5">
      <c r="E5228" s="337">
        <f>F5228*C5228</f>
        <v>0</v>
      </c>
    </row>
    <row r="5229" spans="5:5">
      <c r="E5229" s="337">
        <f>F5229*C5229</f>
        <v>0</v>
      </c>
    </row>
    <row r="5230" spans="5:5">
      <c r="E5230" s="337">
        <f>F5230*C5230</f>
        <v>0</v>
      </c>
    </row>
    <row r="5231" spans="5:5">
      <c r="E5231" s="337">
        <f>F5231*C5231</f>
        <v>0</v>
      </c>
    </row>
    <row r="5232" spans="5:5">
      <c r="E5232" s="337">
        <f>F5232*C5232</f>
        <v>0</v>
      </c>
    </row>
    <row r="5233" spans="5:5">
      <c r="E5233" s="337">
        <f>F5233*C5233</f>
        <v>0</v>
      </c>
    </row>
    <row r="5234" spans="5:5">
      <c r="E5234" s="337">
        <f>F5234*C5234</f>
        <v>0</v>
      </c>
    </row>
    <row r="5235" spans="5:5">
      <c r="E5235" s="337">
        <f>F5235*C5235</f>
        <v>0</v>
      </c>
    </row>
    <row r="5236" spans="5:5">
      <c r="E5236" s="337">
        <f>F5236*C5236</f>
        <v>0</v>
      </c>
    </row>
    <row r="5237" spans="5:5">
      <c r="E5237" s="337">
        <f>F5237*C5237</f>
        <v>0</v>
      </c>
    </row>
    <row r="5238" spans="5:5">
      <c r="E5238" s="337">
        <f>F5238*C5238</f>
        <v>0</v>
      </c>
    </row>
    <row r="5239" spans="5:5">
      <c r="E5239" s="337">
        <f>F5239*C5239</f>
        <v>0</v>
      </c>
    </row>
    <row r="5240" spans="5:5">
      <c r="E5240" s="337">
        <f>F5240*C5240</f>
        <v>0</v>
      </c>
    </row>
  </sheetData>
  <mergeCells count="17">
    <mergeCell ref="A8:B8"/>
    <mergeCell ref="G1:G2"/>
    <mergeCell ref="H1:H2"/>
    <mergeCell ref="B1:B2"/>
    <mergeCell ref="A1:A2"/>
    <mergeCell ref="C1:C2"/>
    <mergeCell ref="D1:D2"/>
    <mergeCell ref="A199:B199"/>
    <mergeCell ref="A221:B221"/>
    <mergeCell ref="A145:B145"/>
    <mergeCell ref="A158:B158"/>
    <mergeCell ref="A189:B189"/>
    <mergeCell ref="A4:B4"/>
    <mergeCell ref="A86:B86"/>
    <mergeCell ref="A95:B95"/>
    <mergeCell ref="A62:B62"/>
    <mergeCell ref="A13:B13"/>
  </mergeCells>
  <pageMargins left="0.78740157480314965" right="0.27559055118110237" top="0.78740157480314965" bottom="0.39370078740157483" header="0.51181102362204722" footer="0.51181102362204722"/>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85"/>
  <sheetViews>
    <sheetView showGridLines="0" topLeftCell="A68" workbookViewId="0">
      <selection activeCell="I84" sqref="I84"/>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129</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2003</v>
      </c>
      <c r="F9" s="326"/>
      <c r="G9" s="326"/>
      <c r="H9" s="326"/>
      <c r="L9" s="34"/>
    </row>
    <row r="10" spans="2:46" s="1" customFormat="1" ht="10.199999999999999">
      <c r="B10" s="34"/>
      <c r="L10" s="34"/>
    </row>
    <row r="11" spans="2:46" s="1" customFormat="1" ht="12" customHeight="1">
      <c r="B11" s="34"/>
      <c r="D11" s="28" t="s">
        <v>18</v>
      </c>
      <c r="F11" s="26" t="s">
        <v>19</v>
      </c>
      <c r="I11" s="28" t="s">
        <v>20</v>
      </c>
      <c r="J11" s="26" t="s">
        <v>44</v>
      </c>
      <c r="L11" s="34"/>
    </row>
    <row r="12" spans="2:46" s="1" customFormat="1" ht="12" customHeight="1">
      <c r="B12" s="34"/>
      <c r="D12" s="28" t="s">
        <v>22</v>
      </c>
      <c r="F12" s="26" t="s">
        <v>23</v>
      </c>
      <c r="I12" s="28" t="s">
        <v>24</v>
      </c>
      <c r="J12" s="51" t="str">
        <f>'Rekapitulace stavby'!AN8</f>
        <v>19. 5. 2025</v>
      </c>
      <c r="L12" s="34"/>
    </row>
    <row r="13" spans="2:46" s="1" customFormat="1" ht="10.8"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ROUND(J81,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ROUND((SUM(BE81:BE84)),  2)</f>
        <v>0</v>
      </c>
      <c r="I33" s="91">
        <v>0.21</v>
      </c>
      <c r="J33" s="90">
        <f>ROUND(((SUM(BE81:BE84))*I33),  2)</f>
        <v>0</v>
      </c>
      <c r="L33" s="34"/>
    </row>
    <row r="34" spans="2:12" s="1" customFormat="1" ht="14.4" customHeight="1">
      <c r="B34" s="34"/>
      <c r="E34" s="28" t="s">
        <v>54</v>
      </c>
      <c r="F34" s="90">
        <f>ROUND((SUM(BF81:BF84)),  2)</f>
        <v>0</v>
      </c>
      <c r="I34" s="91">
        <v>0.12</v>
      </c>
      <c r="J34" s="90">
        <f>ROUND(((SUM(BF81:BF84))*I34),  2)</f>
        <v>0</v>
      </c>
      <c r="L34" s="34"/>
    </row>
    <row r="35" spans="2:12" s="1" customFormat="1" ht="14.4" hidden="1" customHeight="1">
      <c r="B35" s="34"/>
      <c r="E35" s="28" t="s">
        <v>55</v>
      </c>
      <c r="F35" s="90">
        <f>ROUND((SUM(BG81:BG84)),  2)</f>
        <v>0</v>
      </c>
      <c r="I35" s="91">
        <v>0.21</v>
      </c>
      <c r="J35" s="90">
        <f>0</f>
        <v>0</v>
      </c>
      <c r="L35" s="34"/>
    </row>
    <row r="36" spans="2:12" s="1" customFormat="1" ht="14.4" hidden="1" customHeight="1">
      <c r="B36" s="34"/>
      <c r="E36" s="28" t="s">
        <v>56</v>
      </c>
      <c r="F36" s="90">
        <f>ROUND((SUM(BH81:BH84)),  2)</f>
        <v>0</v>
      </c>
      <c r="I36" s="91">
        <v>0.12</v>
      </c>
      <c r="J36" s="90">
        <f>0</f>
        <v>0</v>
      </c>
      <c r="L36" s="34"/>
    </row>
    <row r="37" spans="2:12" s="1" customFormat="1" ht="14.4" hidden="1" customHeight="1">
      <c r="B37" s="34"/>
      <c r="E37" s="28" t="s">
        <v>57</v>
      </c>
      <c r="F37" s="90">
        <f>ROUND((SUM(BI81:BI84)),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PS-02 - Elektroinstalace a MaR</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J81</f>
        <v>0</v>
      </c>
      <c r="L59" s="34"/>
      <c r="AU59" s="18" t="s">
        <v>136</v>
      </c>
    </row>
    <row r="60" spans="2:47" s="8" customFormat="1" ht="24.9" customHeight="1">
      <c r="B60" s="101"/>
      <c r="D60" s="102" t="s">
        <v>1197</v>
      </c>
      <c r="E60" s="103"/>
      <c r="F60" s="103"/>
      <c r="G60" s="103"/>
      <c r="H60" s="103"/>
      <c r="I60" s="103"/>
      <c r="J60" s="104">
        <f>J82</f>
        <v>0</v>
      </c>
      <c r="L60" s="101"/>
    </row>
    <row r="61" spans="2:47" s="9" customFormat="1" ht="19.95" customHeight="1">
      <c r="B61" s="105"/>
      <c r="D61" s="106" t="s">
        <v>2004</v>
      </c>
      <c r="E61" s="107"/>
      <c r="F61" s="107"/>
      <c r="G61" s="107"/>
      <c r="H61" s="107"/>
      <c r="I61" s="107"/>
      <c r="J61" s="108">
        <f>J83</f>
        <v>0</v>
      </c>
      <c r="L61" s="105"/>
    </row>
    <row r="62" spans="2:47" s="1" customFormat="1" ht="21.75" customHeight="1">
      <c r="B62" s="34"/>
      <c r="L62" s="34"/>
    </row>
    <row r="63" spans="2:47" s="1" customFormat="1" ht="6.9" customHeight="1">
      <c r="B63" s="43"/>
      <c r="C63" s="44"/>
      <c r="D63" s="44"/>
      <c r="E63" s="44"/>
      <c r="F63" s="44"/>
      <c r="G63" s="44"/>
      <c r="H63" s="44"/>
      <c r="I63" s="44"/>
      <c r="J63" s="44"/>
      <c r="K63" s="44"/>
      <c r="L63" s="34"/>
    </row>
    <row r="67" spans="2:20" s="1" customFormat="1" ht="6.9" customHeight="1">
      <c r="B67" s="45"/>
      <c r="C67" s="46"/>
      <c r="D67" s="46"/>
      <c r="E67" s="46"/>
      <c r="F67" s="46"/>
      <c r="G67" s="46"/>
      <c r="H67" s="46"/>
      <c r="I67" s="46"/>
      <c r="J67" s="46"/>
      <c r="K67" s="46"/>
      <c r="L67" s="34"/>
    </row>
    <row r="68" spans="2:20" s="1" customFormat="1" ht="24.9" customHeight="1">
      <c r="B68" s="34"/>
      <c r="C68" s="22" t="s">
        <v>141</v>
      </c>
      <c r="L68" s="34"/>
    </row>
    <row r="69" spans="2:20" s="1" customFormat="1" ht="6.9" customHeight="1">
      <c r="B69" s="34"/>
      <c r="L69" s="34"/>
    </row>
    <row r="70" spans="2:20" s="1" customFormat="1" ht="12" customHeight="1">
      <c r="B70" s="34"/>
      <c r="C70" s="28" t="s">
        <v>16</v>
      </c>
      <c r="L70" s="34"/>
    </row>
    <row r="71" spans="2:20" s="1" customFormat="1" ht="16.5" customHeight="1">
      <c r="B71" s="34"/>
      <c r="E71" s="324" t="str">
        <f>E7</f>
        <v>Intenzifikace ČOV Přízeř / Rožmberk nad Vltavou</v>
      </c>
      <c r="F71" s="325"/>
      <c r="G71" s="325"/>
      <c r="H71" s="325"/>
      <c r="L71" s="34"/>
    </row>
    <row r="72" spans="2:20" s="1" customFormat="1" ht="12" customHeight="1">
      <c r="B72" s="34"/>
      <c r="C72" s="28" t="s">
        <v>131</v>
      </c>
      <c r="L72" s="34"/>
    </row>
    <row r="73" spans="2:20" s="1" customFormat="1" ht="16.5" customHeight="1">
      <c r="B73" s="34"/>
      <c r="E73" s="291" t="str">
        <f>E9</f>
        <v>PS-02 - Elektroinstalace a MaR</v>
      </c>
      <c r="F73" s="326"/>
      <c r="G73" s="326"/>
      <c r="H73" s="326"/>
      <c r="L73" s="34"/>
    </row>
    <row r="74" spans="2:20" s="1" customFormat="1" ht="6.9" customHeight="1">
      <c r="B74" s="34"/>
      <c r="L74" s="34"/>
    </row>
    <row r="75" spans="2:20" s="1" customFormat="1" ht="12" customHeight="1">
      <c r="B75" s="34"/>
      <c r="C75" s="28" t="s">
        <v>22</v>
      </c>
      <c r="F75" s="26" t="str">
        <f>F12</f>
        <v>Přízeř</v>
      </c>
      <c r="I75" s="28" t="s">
        <v>24</v>
      </c>
      <c r="J75" s="51" t="str">
        <f>IF(J12="","",J12)</f>
        <v>19. 5. 2025</v>
      </c>
      <c r="L75" s="34"/>
    </row>
    <row r="76" spans="2:20" s="1" customFormat="1" ht="6.9" customHeight="1">
      <c r="B76" s="34"/>
      <c r="L76" s="34"/>
    </row>
    <row r="77" spans="2:20" s="1" customFormat="1" ht="15.15" customHeight="1">
      <c r="B77" s="34"/>
      <c r="C77" s="28" t="s">
        <v>30</v>
      </c>
      <c r="F77" s="26" t="str">
        <f>E15</f>
        <v>Město Rožmberk nad Vltavou</v>
      </c>
      <c r="I77" s="28" t="s">
        <v>38</v>
      </c>
      <c r="J77" s="32" t="str">
        <f>E21</f>
        <v>VAK projekt s.r.o.</v>
      </c>
      <c r="L77" s="34"/>
    </row>
    <row r="78" spans="2:20" s="1" customFormat="1" ht="25.65" customHeight="1">
      <c r="B78" s="34"/>
      <c r="C78" s="28" t="s">
        <v>36</v>
      </c>
      <c r="F78" s="26" t="str">
        <f>IF(E18="","",E18)</f>
        <v>Vyplň údaj</v>
      </c>
      <c r="I78" s="28" t="s">
        <v>43</v>
      </c>
      <c r="J78" s="32" t="str">
        <f>E24</f>
        <v>Ing. Martina Zamlinská</v>
      </c>
      <c r="L78" s="34"/>
    </row>
    <row r="79" spans="2:20" s="1" customFormat="1" ht="10.35" customHeight="1">
      <c r="B79" s="34"/>
      <c r="L79" s="34"/>
    </row>
    <row r="80" spans="2:20" s="10" customFormat="1" ht="29.25" customHeight="1">
      <c r="B80" s="109"/>
      <c r="C80" s="110" t="s">
        <v>142</v>
      </c>
      <c r="D80" s="111" t="s">
        <v>67</v>
      </c>
      <c r="E80" s="111" t="s">
        <v>63</v>
      </c>
      <c r="F80" s="111" t="s">
        <v>64</v>
      </c>
      <c r="G80" s="111" t="s">
        <v>143</v>
      </c>
      <c r="H80" s="111" t="s">
        <v>144</v>
      </c>
      <c r="I80" s="111" t="s">
        <v>145</v>
      </c>
      <c r="J80" s="111" t="s">
        <v>135</v>
      </c>
      <c r="K80" s="112" t="s">
        <v>146</v>
      </c>
      <c r="L80" s="109"/>
      <c r="M80" s="58" t="s">
        <v>44</v>
      </c>
      <c r="N80" s="59" t="s">
        <v>52</v>
      </c>
      <c r="O80" s="59" t="s">
        <v>147</v>
      </c>
      <c r="P80" s="59" t="s">
        <v>148</v>
      </c>
      <c r="Q80" s="59" t="s">
        <v>149</v>
      </c>
      <c r="R80" s="59" t="s">
        <v>150</v>
      </c>
      <c r="S80" s="59" t="s">
        <v>151</v>
      </c>
      <c r="T80" s="60" t="s">
        <v>152</v>
      </c>
    </row>
    <row r="81" spans="2:65" s="1" customFormat="1" ht="22.8" customHeight="1">
      <c r="B81" s="34"/>
      <c r="C81" s="63" t="s">
        <v>153</v>
      </c>
      <c r="J81" s="113">
        <f>BK81</f>
        <v>0</v>
      </c>
      <c r="L81" s="34"/>
      <c r="M81" s="61"/>
      <c r="N81" s="52"/>
      <c r="O81" s="52"/>
      <c r="P81" s="114">
        <f>P82</f>
        <v>0</v>
      </c>
      <c r="Q81" s="52"/>
      <c r="R81" s="114">
        <f>R82</f>
        <v>0</v>
      </c>
      <c r="S81" s="52"/>
      <c r="T81" s="115">
        <f>T82</f>
        <v>0</v>
      </c>
      <c r="AT81" s="18" t="s">
        <v>81</v>
      </c>
      <c r="AU81" s="18" t="s">
        <v>136</v>
      </c>
      <c r="BK81" s="116">
        <f>BK82</f>
        <v>0</v>
      </c>
    </row>
    <row r="82" spans="2:65" s="11" customFormat="1" ht="25.95" customHeight="1">
      <c r="B82" s="117"/>
      <c r="D82" s="118" t="s">
        <v>81</v>
      </c>
      <c r="E82" s="119" t="s">
        <v>251</v>
      </c>
      <c r="F82" s="119" t="s">
        <v>1762</v>
      </c>
      <c r="I82" s="120"/>
      <c r="J82" s="121">
        <f>BK82</f>
        <v>0</v>
      </c>
      <c r="L82" s="117"/>
      <c r="M82" s="122"/>
      <c r="P82" s="123">
        <f>P83</f>
        <v>0</v>
      </c>
      <c r="R82" s="123">
        <f>R83</f>
        <v>0</v>
      </c>
      <c r="T82" s="124">
        <f>T83</f>
        <v>0</v>
      </c>
      <c r="AR82" s="118" t="s">
        <v>170</v>
      </c>
      <c r="AT82" s="125" t="s">
        <v>81</v>
      </c>
      <c r="AU82" s="125" t="s">
        <v>82</v>
      </c>
      <c r="AY82" s="118" t="s">
        <v>156</v>
      </c>
      <c r="BK82" s="126">
        <f>BK83</f>
        <v>0</v>
      </c>
    </row>
    <row r="83" spans="2:65" s="11" customFormat="1" ht="22.8" customHeight="1">
      <c r="B83" s="117"/>
      <c r="D83" s="118" t="s">
        <v>81</v>
      </c>
      <c r="E83" s="127" t="s">
        <v>2005</v>
      </c>
      <c r="F83" s="127" t="s">
        <v>2006</v>
      </c>
      <c r="I83" s="120"/>
      <c r="J83" s="128">
        <f>BK83</f>
        <v>0</v>
      </c>
      <c r="L83" s="117"/>
      <c r="M83" s="122"/>
      <c r="P83" s="123">
        <f>P84</f>
        <v>0</v>
      </c>
      <c r="R83" s="123">
        <f>R84</f>
        <v>0</v>
      </c>
      <c r="T83" s="124">
        <f>T84</f>
        <v>0</v>
      </c>
      <c r="AR83" s="118" t="s">
        <v>170</v>
      </c>
      <c r="AT83" s="125" t="s">
        <v>81</v>
      </c>
      <c r="AU83" s="125" t="s">
        <v>90</v>
      </c>
      <c r="AY83" s="118" t="s">
        <v>156</v>
      </c>
      <c r="BK83" s="126">
        <f>BK84</f>
        <v>0</v>
      </c>
    </row>
    <row r="84" spans="2:65" s="1" customFormat="1" ht="16.5" customHeight="1">
      <c r="B84" s="34"/>
      <c r="C84" s="129" t="s">
        <v>90</v>
      </c>
      <c r="D84" s="129" t="s">
        <v>159</v>
      </c>
      <c r="E84" s="130" t="s">
        <v>2001</v>
      </c>
      <c r="F84" s="131" t="s">
        <v>128</v>
      </c>
      <c r="G84" s="132" t="s">
        <v>162</v>
      </c>
      <c r="H84" s="133">
        <v>1</v>
      </c>
      <c r="I84" s="134">
        <f>Rekapitulace!H12</f>
        <v>0</v>
      </c>
      <c r="J84" s="135">
        <f>ROUND(I84*H84,2)</f>
        <v>0</v>
      </c>
      <c r="K84" s="131" t="s">
        <v>44</v>
      </c>
      <c r="L84" s="34"/>
      <c r="M84" s="191" t="s">
        <v>44</v>
      </c>
      <c r="N84" s="192" t="s">
        <v>53</v>
      </c>
      <c r="O84" s="176"/>
      <c r="P84" s="193">
        <f>O84*H84</f>
        <v>0</v>
      </c>
      <c r="Q84" s="193">
        <v>0</v>
      </c>
      <c r="R84" s="193">
        <f>Q84*H84</f>
        <v>0</v>
      </c>
      <c r="S84" s="193">
        <v>0</v>
      </c>
      <c r="T84" s="194">
        <f>S84*H84</f>
        <v>0</v>
      </c>
      <c r="AR84" s="140" t="s">
        <v>848</v>
      </c>
      <c r="AT84" s="140" t="s">
        <v>159</v>
      </c>
      <c r="AU84" s="140" t="s">
        <v>21</v>
      </c>
      <c r="AY84" s="18" t="s">
        <v>156</v>
      </c>
      <c r="BE84" s="141">
        <f>IF(N84="základní",J84,0)</f>
        <v>0</v>
      </c>
      <c r="BF84" s="141">
        <f>IF(N84="snížená",J84,0)</f>
        <v>0</v>
      </c>
      <c r="BG84" s="141">
        <f>IF(N84="zákl. přenesená",J84,0)</f>
        <v>0</v>
      </c>
      <c r="BH84" s="141">
        <f>IF(N84="sníž. přenesená",J84,0)</f>
        <v>0</v>
      </c>
      <c r="BI84" s="141">
        <f>IF(N84="nulová",J84,0)</f>
        <v>0</v>
      </c>
      <c r="BJ84" s="18" t="s">
        <v>90</v>
      </c>
      <c r="BK84" s="141">
        <f>ROUND(I84*H84,2)</f>
        <v>0</v>
      </c>
      <c r="BL84" s="18" t="s">
        <v>848</v>
      </c>
      <c r="BM84" s="140" t="s">
        <v>2007</v>
      </c>
    </row>
    <row r="85" spans="2:65" s="1" customFormat="1" ht="6.9" customHeight="1">
      <c r="B85" s="43"/>
      <c r="C85" s="44"/>
      <c r="D85" s="44"/>
      <c r="E85" s="44"/>
      <c r="F85" s="44"/>
      <c r="G85" s="44"/>
      <c r="H85" s="44"/>
      <c r="I85" s="44"/>
      <c r="J85" s="44"/>
      <c r="K85" s="44"/>
      <c r="L85" s="34"/>
    </row>
  </sheetData>
  <sheetProtection algorithmName="SHA-512" hashValue="J8QjpFcaX0kcG8XjOQgLqdp/GW1OwfiVgJRssidlGX4iJ+LN2UcXtjiBfqibxd+CDG18n30y8EsPNssjvvWtQw==" saltValue="KRRhb/7jpLUblMvvGVy/Lz+uwIqNWjkPKOnIijsJUVEgWtbpdp7jRTJan8GjrX+/emg9ZU2QVJ1iBXydBlprHA==" spinCount="100000" sheet="1" objects="1" scenarios="1" formatColumns="0" formatRows="0" autoFilter="0"/>
  <autoFilter ref="C80:K84" xr:uid="{00000000-0009-0000-0000-00000B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0A16-A36F-4EC3-AC90-513F58147785}">
  <sheetPr codeName="List1"/>
  <dimension ref="A1:J44"/>
  <sheetViews>
    <sheetView zoomScale="130" zoomScaleNormal="130" workbookViewId="0">
      <selection activeCell="H20" sqref="H20"/>
    </sheetView>
  </sheetViews>
  <sheetFormatPr defaultColWidth="11.7109375" defaultRowHeight="12.75" customHeight="1"/>
  <cols>
    <col min="1" max="1" width="12.140625" style="572" customWidth="1"/>
    <col min="2" max="7" width="12.140625" style="571" customWidth="1"/>
    <col min="8" max="8" width="26.85546875" style="571" customWidth="1"/>
    <col min="9" max="9" width="11.7109375" style="571" customWidth="1"/>
    <col min="10" max="10" width="20.85546875" style="571" customWidth="1"/>
    <col min="11" max="250" width="11.7109375" style="571" customWidth="1"/>
    <col min="251" max="16384" width="11.7109375" style="571"/>
  </cols>
  <sheetData>
    <row r="1" spans="1:10" ht="12.75" customHeight="1">
      <c r="A1" s="627" t="s">
        <v>2563</v>
      </c>
      <c r="B1" s="625"/>
      <c r="C1" s="626"/>
      <c r="D1" s="625"/>
      <c r="E1" s="625"/>
      <c r="F1" s="625"/>
      <c r="G1" s="625"/>
      <c r="H1" s="624"/>
    </row>
    <row r="2" spans="1:10" ht="6.75" customHeight="1">
      <c r="A2" s="623"/>
      <c r="B2" s="622"/>
      <c r="C2" s="622"/>
      <c r="D2" s="622"/>
      <c r="E2" s="622"/>
      <c r="F2" s="622"/>
      <c r="G2" s="622"/>
      <c r="H2" s="621"/>
    </row>
    <row r="3" spans="1:10" s="595" customFormat="1" ht="49.5" customHeight="1">
      <c r="A3" s="620" t="s">
        <v>2562</v>
      </c>
      <c r="B3" s="619"/>
      <c r="C3" s="619"/>
      <c r="D3" s="619"/>
      <c r="E3" s="619"/>
      <c r="F3" s="619"/>
      <c r="G3" s="619"/>
      <c r="H3" s="618"/>
    </row>
    <row r="4" spans="1:10" ht="6.75" customHeight="1">
      <c r="A4" s="617"/>
      <c r="B4" s="616"/>
      <c r="C4" s="616"/>
      <c r="D4" s="616"/>
      <c r="E4" s="616"/>
      <c r="F4" s="616"/>
      <c r="G4" s="616"/>
      <c r="H4" s="615"/>
    </row>
    <row r="5" spans="1:10" ht="12.75" customHeight="1">
      <c r="A5" s="611" t="s">
        <v>2387</v>
      </c>
      <c r="B5" s="610"/>
      <c r="C5" s="613"/>
      <c r="D5" s="613"/>
      <c r="E5" s="613"/>
      <c r="F5" s="613"/>
      <c r="G5" s="613"/>
      <c r="H5" s="612"/>
    </row>
    <row r="6" spans="1:10" ht="12.75" customHeight="1">
      <c r="A6" s="611" t="s">
        <v>2561</v>
      </c>
      <c r="B6" s="610"/>
      <c r="C6" s="610"/>
      <c r="D6" s="610"/>
      <c r="E6" s="610"/>
      <c r="F6" s="610"/>
      <c r="G6" s="610"/>
      <c r="H6" s="614"/>
    </row>
    <row r="7" spans="1:10" ht="12.75" customHeight="1">
      <c r="A7" s="611" t="s">
        <v>2560</v>
      </c>
      <c r="B7" s="610"/>
      <c r="C7" s="613"/>
      <c r="D7" s="613"/>
      <c r="E7" s="613"/>
      <c r="F7" s="613"/>
      <c r="G7" s="613"/>
      <c r="H7" s="612"/>
    </row>
    <row r="8" spans="1:10" ht="12.75" customHeight="1">
      <c r="A8" s="611" t="s">
        <v>2559</v>
      </c>
      <c r="B8" s="610"/>
      <c r="C8" s="609"/>
      <c r="D8" s="609"/>
      <c r="E8" s="609"/>
      <c r="F8" s="609"/>
      <c r="G8" s="609"/>
      <c r="H8" s="608"/>
    </row>
    <row r="9" spans="1:10" ht="6.75" customHeight="1">
      <c r="A9" s="607"/>
      <c r="B9" s="606"/>
      <c r="C9" s="606"/>
      <c r="D9" s="606"/>
      <c r="E9" s="606"/>
      <c r="F9" s="606"/>
      <c r="G9" s="606"/>
      <c r="H9" s="605"/>
    </row>
    <row r="10" spans="1:10" ht="13.5" customHeight="1">
      <c r="A10" s="604"/>
      <c r="B10" s="604"/>
      <c r="C10" s="604"/>
      <c r="D10" s="604"/>
      <c r="E10" s="604"/>
      <c r="F10" s="604"/>
      <c r="G10" s="604"/>
      <c r="H10" s="604"/>
    </row>
    <row r="11" spans="1:10" s="456" customFormat="1" ht="21.9" customHeight="1">
      <c r="A11" s="603" t="s">
        <v>2558</v>
      </c>
      <c r="B11" s="602"/>
      <c r="C11" s="602"/>
      <c r="D11" s="602"/>
      <c r="E11" s="602"/>
      <c r="F11" s="602"/>
      <c r="G11" s="602"/>
      <c r="H11" s="601"/>
    </row>
    <row r="12" spans="1:10" s="595" customFormat="1" ht="21.9" customHeight="1">
      <c r="A12" s="600" t="s">
        <v>2433</v>
      </c>
      <c r="B12" s="599"/>
      <c r="C12" s="599"/>
      <c r="D12" s="599"/>
      <c r="E12" s="599"/>
      <c r="F12" s="599"/>
      <c r="G12" s="598"/>
      <c r="H12" s="597">
        <f>H14+H19</f>
        <v>0</v>
      </c>
      <c r="J12" s="596"/>
    </row>
    <row r="13" spans="1:10" ht="16.350000000000001" customHeight="1">
      <c r="A13" s="594" t="s">
        <v>64</v>
      </c>
      <c r="B13" s="594"/>
      <c r="C13" s="594"/>
      <c r="D13" s="594"/>
      <c r="E13" s="594"/>
      <c r="F13" s="594"/>
      <c r="G13" s="594"/>
      <c r="H13" s="593" t="s">
        <v>2427</v>
      </c>
    </row>
    <row r="14" spans="1:10" ht="11.25" customHeight="1">
      <c r="A14" s="586" t="s">
        <v>2432</v>
      </c>
      <c r="B14" s="592" t="str">
        <f>Dodávky!A1</f>
        <v>Dodávky</v>
      </c>
      <c r="C14" s="591"/>
      <c r="D14" s="591"/>
      <c r="E14" s="591"/>
      <c r="F14" s="591"/>
      <c r="G14" s="590"/>
      <c r="H14" s="583">
        <f>Dodávky!H2</f>
        <v>0</v>
      </c>
    </row>
    <row r="15" spans="1:10" ht="11.25" customHeight="1">
      <c r="A15" s="559" t="str">
        <f>Dodávky!A4</f>
        <v>1</v>
      </c>
      <c r="B15" s="589" t="str">
        <f>Dodávky!B4</f>
        <v>Dodávka rozvaděče RM1</v>
      </c>
      <c r="C15" s="588"/>
      <c r="D15" s="588"/>
      <c r="E15" s="588"/>
      <c r="F15" s="588"/>
      <c r="G15" s="587"/>
      <c r="H15" s="581">
        <f>Dodávky!H4</f>
        <v>0</v>
      </c>
    </row>
    <row r="16" spans="1:10" ht="11.25" customHeight="1">
      <c r="A16" s="526" t="str">
        <f>Dodávky!A23</f>
        <v>2</v>
      </c>
      <c r="B16" s="589" t="str">
        <f>Dodávky!B23</f>
        <v>Dodávka polní instrumentace MaR</v>
      </c>
      <c r="C16" s="588"/>
      <c r="D16" s="588"/>
      <c r="E16" s="588"/>
      <c r="F16" s="588"/>
      <c r="G16" s="587"/>
      <c r="H16" s="581">
        <f>Dodávky!H23</f>
        <v>0</v>
      </c>
    </row>
    <row r="17" spans="1:8" ht="11.25" customHeight="1">
      <c r="A17" s="526" t="str">
        <f>Dodávky!A31</f>
        <v>3</v>
      </c>
      <c r="B17" s="589" t="str">
        <f>Dodávky!B31</f>
        <v>Kabely, kabelové trasy a elektromontážní materiál</v>
      </c>
      <c r="C17" s="588"/>
      <c r="D17" s="588"/>
      <c r="E17" s="588"/>
      <c r="F17" s="588"/>
      <c r="G17" s="587"/>
      <c r="H17" s="581">
        <f>Dodávky!H31</f>
        <v>0</v>
      </c>
    </row>
    <row r="18" spans="1:8" ht="11.25" customHeight="1">
      <c r="A18" s="526"/>
      <c r="B18" s="589"/>
      <c r="C18" s="588"/>
      <c r="D18" s="588"/>
      <c r="E18" s="588"/>
      <c r="F18" s="588"/>
      <c r="G18" s="587"/>
      <c r="H18" s="581"/>
    </row>
    <row r="19" spans="1:8" ht="11.25" customHeight="1">
      <c r="A19" s="586" t="s">
        <v>2432</v>
      </c>
      <c r="B19" s="585" t="str">
        <f>'Elektromontáže a služby'!A1</f>
        <v>Elektromontáže a služby</v>
      </c>
      <c r="C19" s="584"/>
      <c r="D19" s="584"/>
      <c r="E19" s="584"/>
      <c r="F19" s="584"/>
      <c r="G19" s="584"/>
      <c r="H19" s="583">
        <f>'Elektromontáže a služby'!G2</f>
        <v>0</v>
      </c>
    </row>
    <row r="20" spans="1:8" ht="11.25" customHeight="1">
      <c r="A20" s="526" t="str">
        <f>'Elektromontáže a služby'!A4</f>
        <v>4</v>
      </c>
      <c r="B20" s="582" t="str">
        <f>'Elektromontáže a služby'!B4:F4</f>
        <v>Elektromontáže</v>
      </c>
      <c r="C20" s="582"/>
      <c r="D20" s="582"/>
      <c r="E20" s="582"/>
      <c r="F20" s="582"/>
      <c r="G20" s="582"/>
      <c r="H20" s="581">
        <f>'Elektromontáže a služby'!G4</f>
        <v>0</v>
      </c>
    </row>
    <row r="21" spans="1:8" ht="11.25" customHeight="1">
      <c r="A21" s="526" t="str">
        <f>'Elektromontáže a služby'!A10</f>
        <v>5</v>
      </c>
      <c r="B21" s="582" t="str">
        <f>'Elektromontáže a služby'!B10:F10</f>
        <v>Služby</v>
      </c>
      <c r="C21" s="582"/>
      <c r="D21" s="582"/>
      <c r="E21" s="582"/>
      <c r="F21" s="582"/>
      <c r="G21" s="582"/>
      <c r="H21" s="581">
        <f>'Elektromontáže a služby'!G10</f>
        <v>0</v>
      </c>
    </row>
    <row r="22" spans="1:8" ht="11.25" customHeight="1">
      <c r="A22" s="580"/>
      <c r="B22" s="579"/>
      <c r="C22" s="578"/>
      <c r="D22" s="578"/>
      <c r="E22" s="578"/>
      <c r="F22" s="578"/>
      <c r="G22" s="577"/>
      <c r="H22" s="576"/>
    </row>
    <row r="23" spans="1:8" ht="11.25" customHeight="1">
      <c r="A23" s="573"/>
      <c r="B23" s="573"/>
      <c r="C23" s="573"/>
    </row>
    <row r="24" spans="1:8" ht="11.25" customHeight="1">
      <c r="A24" s="573"/>
      <c r="B24" s="573"/>
      <c r="C24" s="573"/>
    </row>
    <row r="25" spans="1:8" ht="11.25" customHeight="1">
      <c r="A25" s="573"/>
      <c r="B25" s="573"/>
      <c r="C25" s="573"/>
    </row>
    <row r="26" spans="1:8" ht="11.25" customHeight="1">
      <c r="A26" s="573"/>
      <c r="B26" s="573"/>
      <c r="C26" s="573"/>
    </row>
    <row r="27" spans="1:8" ht="11.25" customHeight="1">
      <c r="A27" s="573"/>
      <c r="B27" s="573"/>
      <c r="C27" s="573"/>
    </row>
    <row r="28" spans="1:8" ht="10.199999999999999">
      <c r="A28" s="571"/>
    </row>
    <row r="29" spans="1:8" ht="81" customHeight="1">
      <c r="A29" s="575" t="s">
        <v>2557</v>
      </c>
      <c r="B29" s="575"/>
      <c r="C29" s="575"/>
      <c r="D29" s="575"/>
      <c r="E29" s="575"/>
      <c r="F29" s="575"/>
      <c r="G29" s="575"/>
      <c r="H29" s="575"/>
    </row>
    <row r="30" spans="1:8" ht="10.199999999999999">
      <c r="A30" s="574"/>
      <c r="B30" s="573"/>
      <c r="C30" s="573"/>
      <c r="D30" s="573"/>
      <c r="E30" s="573"/>
      <c r="F30" s="573"/>
      <c r="G30" s="573"/>
      <c r="H30" s="573"/>
    </row>
    <row r="31" spans="1:8" ht="12.75" customHeight="1">
      <c r="A31" s="574"/>
      <c r="B31" s="573"/>
      <c r="C31" s="573"/>
      <c r="D31" s="573"/>
      <c r="E31" s="573"/>
      <c r="F31" s="573"/>
      <c r="G31" s="573"/>
      <c r="H31" s="573"/>
    </row>
    <row r="32" spans="1:8" ht="12.75" customHeight="1">
      <c r="A32" s="574"/>
      <c r="B32" s="573"/>
      <c r="C32" s="573"/>
      <c r="D32" s="573"/>
      <c r="E32" s="573"/>
      <c r="F32" s="573"/>
      <c r="G32" s="573"/>
      <c r="H32" s="573"/>
    </row>
    <row r="33" spans="1:8" ht="12.75" customHeight="1">
      <c r="A33" s="574"/>
      <c r="B33" s="573"/>
      <c r="C33" s="573"/>
      <c r="D33" s="573"/>
      <c r="E33" s="573"/>
      <c r="F33" s="573"/>
      <c r="G33" s="573"/>
      <c r="H33" s="573"/>
    </row>
    <row r="34" spans="1:8" ht="12.75" customHeight="1">
      <c r="A34" s="574"/>
      <c r="B34" s="573"/>
      <c r="C34" s="573"/>
      <c r="D34" s="573"/>
      <c r="E34" s="573"/>
      <c r="F34" s="573"/>
      <c r="G34" s="573"/>
      <c r="H34" s="573"/>
    </row>
    <row r="35" spans="1:8" ht="12.75" customHeight="1">
      <c r="A35" s="574"/>
      <c r="B35" s="573"/>
      <c r="C35" s="573"/>
      <c r="D35" s="573"/>
      <c r="E35" s="573"/>
      <c r="F35" s="573"/>
      <c r="G35" s="573"/>
      <c r="H35" s="573"/>
    </row>
    <row r="36" spans="1:8" ht="12.75" customHeight="1">
      <c r="A36" s="574"/>
      <c r="B36" s="573"/>
      <c r="C36" s="573"/>
      <c r="D36" s="573"/>
      <c r="E36" s="573"/>
      <c r="F36" s="573"/>
      <c r="G36" s="573"/>
      <c r="H36" s="573"/>
    </row>
    <row r="37" spans="1:8" ht="12.75" customHeight="1">
      <c r="A37" s="574"/>
      <c r="B37" s="573"/>
      <c r="C37" s="573"/>
      <c r="D37" s="573"/>
      <c r="E37" s="573"/>
      <c r="F37" s="573"/>
      <c r="G37" s="573"/>
      <c r="H37" s="573"/>
    </row>
    <row r="38" spans="1:8" ht="12.75" customHeight="1">
      <c r="A38" s="574"/>
      <c r="B38" s="573"/>
      <c r="C38" s="573"/>
      <c r="D38" s="573"/>
      <c r="E38" s="573"/>
      <c r="F38" s="573"/>
      <c r="G38" s="573"/>
      <c r="H38" s="573"/>
    </row>
    <row r="39" spans="1:8" ht="12.75" customHeight="1">
      <c r="A39" s="574"/>
      <c r="B39" s="573"/>
      <c r="C39" s="573"/>
      <c r="D39" s="573"/>
      <c r="E39" s="573"/>
      <c r="F39" s="573"/>
      <c r="G39" s="573"/>
      <c r="H39" s="573"/>
    </row>
    <row r="40" spans="1:8" ht="12.75" customHeight="1">
      <c r="A40" s="574"/>
      <c r="B40" s="573"/>
      <c r="C40" s="573"/>
      <c r="D40" s="573"/>
      <c r="E40" s="573"/>
      <c r="F40" s="573"/>
      <c r="G40" s="573"/>
      <c r="H40" s="573"/>
    </row>
    <row r="41" spans="1:8" ht="12.75" customHeight="1">
      <c r="A41" s="574"/>
      <c r="B41" s="573"/>
      <c r="C41" s="573"/>
      <c r="D41" s="573"/>
      <c r="E41" s="573"/>
      <c r="F41" s="573"/>
      <c r="G41" s="573"/>
      <c r="H41" s="573"/>
    </row>
    <row r="42" spans="1:8" ht="12.75" customHeight="1">
      <c r="A42" s="574"/>
      <c r="B42" s="573"/>
      <c r="C42" s="573"/>
      <c r="D42" s="573"/>
      <c r="E42" s="573"/>
      <c r="F42" s="573"/>
      <c r="G42" s="573"/>
      <c r="H42" s="573"/>
    </row>
    <row r="43" spans="1:8" ht="12.75" customHeight="1">
      <c r="A43" s="574"/>
      <c r="B43" s="573"/>
      <c r="C43" s="573"/>
      <c r="D43" s="573"/>
      <c r="E43" s="573"/>
      <c r="F43" s="573"/>
      <c r="G43" s="573"/>
      <c r="H43" s="573"/>
    </row>
    <row r="44" spans="1:8" ht="12.75" customHeight="1">
      <c r="A44" s="574"/>
      <c r="B44" s="573"/>
      <c r="C44" s="573"/>
      <c r="D44" s="573"/>
      <c r="E44" s="573"/>
      <c r="F44" s="573"/>
      <c r="G44" s="573"/>
      <c r="H44" s="573"/>
    </row>
  </sheetData>
  <sheetProtection insertRows="0" selectLockedCells="1"/>
  <mergeCells count="28">
    <mergeCell ref="B22:G22"/>
    <mergeCell ref="C5:H5"/>
    <mergeCell ref="A10:H10"/>
    <mergeCell ref="B18:G18"/>
    <mergeCell ref="B17:G17"/>
    <mergeCell ref="B16:G16"/>
    <mergeCell ref="C8:H8"/>
    <mergeCell ref="A8:B8"/>
    <mergeCell ref="B21:G21"/>
    <mergeCell ref="A5:B5"/>
    <mergeCell ref="B19:G19"/>
    <mergeCell ref="A3:H3"/>
    <mergeCell ref="A9:H9"/>
    <mergeCell ref="A2:H2"/>
    <mergeCell ref="B20:G20"/>
    <mergeCell ref="B14:G14"/>
    <mergeCell ref="A4:H4"/>
    <mergeCell ref="B15:G15"/>
    <mergeCell ref="A29:H29"/>
    <mergeCell ref="A6:B6"/>
    <mergeCell ref="A13:G13"/>
    <mergeCell ref="A11:H11"/>
    <mergeCell ref="A12:G12"/>
    <mergeCell ref="A1:B1"/>
    <mergeCell ref="C1:H1"/>
    <mergeCell ref="C6:H6"/>
    <mergeCell ref="C7:H7"/>
    <mergeCell ref="A7:B7"/>
  </mergeCells>
  <printOptions horizontalCentered="1"/>
  <pageMargins left="0.70866141732283472" right="0.70866141732283472" top="0.78740157480314965" bottom="0.78740157480314965" header="0.31496062992125984" footer="0.31496062992125984"/>
  <pageSetup paperSize="9" scale="99" orientation="portrait" r:id="rId1"/>
  <headerFooter>
    <oddHeader>&amp;R&amp;"Arial,Kurzíva"&amp;8Intenzifikace ČOV Přízeř, Rožmberk nad Vltavou
PS-02 Elektroinstalace a MaR ČOV</oddHeader>
    <oddFooter xml:space="preserve">&amp;L&amp;"Arial,Kurzíva"&amp;8Technická specifikace - &amp;A
&amp;R&amp;"Arial,Kurzíva"&amp;8Strana &amp;P z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3B742-B4D7-412D-ABEB-7B7BE9C518F4}">
  <sheetPr codeName="List2"/>
  <dimension ref="A1:H97"/>
  <sheetViews>
    <sheetView zoomScale="120" zoomScaleNormal="120" zoomScalePageLayoutView="130" workbookViewId="0">
      <pane ySplit="3" topLeftCell="A58" activePane="bottomLeft" state="frozen"/>
      <selection pane="bottomLeft" activeCell="G58" sqref="G58:G67"/>
    </sheetView>
  </sheetViews>
  <sheetFormatPr defaultColWidth="11.7109375" defaultRowHeight="10.199999999999999"/>
  <cols>
    <col min="1" max="1" width="9.5703125" style="495" customWidth="1"/>
    <col min="2" max="2" width="67.7109375" style="496" customWidth="1"/>
    <col min="3" max="3" width="15.28515625" style="495" customWidth="1"/>
    <col min="4" max="4" width="24.5703125" style="495" customWidth="1"/>
    <col min="5" max="5" width="6.28515625" style="494" customWidth="1"/>
    <col min="6" max="6" width="10.7109375" style="494" customWidth="1"/>
    <col min="7" max="7" width="16" style="493" customWidth="1"/>
    <col min="8" max="8" width="18" style="493" customWidth="1"/>
    <col min="9" max="16384" width="11.7109375" style="456"/>
  </cols>
  <sheetData>
    <row r="1" spans="1:8" ht="21.9" customHeight="1">
      <c r="A1" s="492" t="s">
        <v>2556</v>
      </c>
      <c r="B1" s="491"/>
      <c r="C1" s="491"/>
      <c r="D1" s="491"/>
      <c r="E1" s="491"/>
      <c r="F1" s="491"/>
      <c r="G1" s="491"/>
      <c r="H1" s="490"/>
    </row>
    <row r="2" spans="1:8" s="569" customFormat="1" ht="21.9" customHeight="1">
      <c r="A2" s="489" t="s">
        <v>2433</v>
      </c>
      <c r="B2" s="488"/>
      <c r="C2" s="488"/>
      <c r="D2" s="488"/>
      <c r="E2" s="488"/>
      <c r="F2" s="488"/>
      <c r="G2" s="487"/>
      <c r="H2" s="570">
        <f>ROUND(H4+H23+H31,0)</f>
        <v>0</v>
      </c>
    </row>
    <row r="3" spans="1:8" ht="12">
      <c r="A3" s="568"/>
      <c r="B3" s="568" t="s">
        <v>2432</v>
      </c>
      <c r="C3" s="568" t="s">
        <v>2369</v>
      </c>
      <c r="D3" s="568" t="s">
        <v>67</v>
      </c>
      <c r="E3" s="567" t="s">
        <v>2430</v>
      </c>
      <c r="F3" s="567" t="s">
        <v>2429</v>
      </c>
      <c r="G3" s="566" t="s">
        <v>2428</v>
      </c>
      <c r="H3" s="565" t="s">
        <v>2427</v>
      </c>
    </row>
    <row r="4" spans="1:8">
      <c r="A4" s="555" t="s">
        <v>90</v>
      </c>
      <c r="B4" s="564" t="s">
        <v>2555</v>
      </c>
      <c r="C4" s="563"/>
      <c r="D4" s="563"/>
      <c r="E4" s="563"/>
      <c r="F4" s="563"/>
      <c r="G4" s="562"/>
      <c r="H4" s="561">
        <f>ROUND((SUM(H5+H6+H7+H8+H9+H10+H11+H12+H13+H14+H15+H16+H17+H18+H19+H20+H21)),0)</f>
        <v>0</v>
      </c>
    </row>
    <row r="5" spans="1:8" ht="30.6">
      <c r="A5" s="526" t="s">
        <v>2554</v>
      </c>
      <c r="B5" s="560" t="s">
        <v>2553</v>
      </c>
      <c r="C5" s="523"/>
      <c r="D5" s="523"/>
      <c r="E5" s="559" t="s">
        <v>214</v>
      </c>
      <c r="F5" s="559">
        <v>1</v>
      </c>
      <c r="G5" s="524"/>
      <c r="H5" s="517">
        <f>F5*G5</f>
        <v>0</v>
      </c>
    </row>
    <row r="6" spans="1:8" ht="61.2">
      <c r="A6" s="526" t="s">
        <v>2552</v>
      </c>
      <c r="B6" s="558" t="s">
        <v>2551</v>
      </c>
      <c r="C6" s="523"/>
      <c r="D6" s="523"/>
      <c r="E6" s="518" t="s">
        <v>214</v>
      </c>
      <c r="F6" s="559">
        <v>1</v>
      </c>
      <c r="G6" s="524"/>
      <c r="H6" s="517">
        <f>F6*G6</f>
        <v>0</v>
      </c>
    </row>
    <row r="7" spans="1:8">
      <c r="A7" s="526" t="s">
        <v>2550</v>
      </c>
      <c r="B7" s="510" t="s">
        <v>2549</v>
      </c>
      <c r="C7" s="523"/>
      <c r="D7" s="519"/>
      <c r="E7" s="547" t="s">
        <v>214</v>
      </c>
      <c r="F7" s="547">
        <v>1</v>
      </c>
      <c r="G7" s="524"/>
      <c r="H7" s="516">
        <f>F7*G7</f>
        <v>0</v>
      </c>
    </row>
    <row r="8" spans="1:8">
      <c r="A8" s="526" t="s">
        <v>2548</v>
      </c>
      <c r="B8" s="510" t="s">
        <v>2547</v>
      </c>
      <c r="C8" s="523"/>
      <c r="D8" s="519"/>
      <c r="E8" s="547" t="s">
        <v>214</v>
      </c>
      <c r="F8" s="547">
        <v>1</v>
      </c>
      <c r="G8" s="524"/>
      <c r="H8" s="516">
        <f>F8*G8</f>
        <v>0</v>
      </c>
    </row>
    <row r="9" spans="1:8" ht="51">
      <c r="A9" s="526" t="s">
        <v>2546</v>
      </c>
      <c r="B9" s="520" t="s">
        <v>2545</v>
      </c>
      <c r="C9" s="523"/>
      <c r="D9" s="519"/>
      <c r="E9" s="547" t="s">
        <v>214</v>
      </c>
      <c r="F9" s="547">
        <v>2</v>
      </c>
      <c r="G9" s="524"/>
      <c r="H9" s="516">
        <f>F9*G9</f>
        <v>0</v>
      </c>
    </row>
    <row r="10" spans="1:8" ht="40.799999999999997">
      <c r="A10" s="526" t="s">
        <v>2544</v>
      </c>
      <c r="B10" s="510" t="s">
        <v>2543</v>
      </c>
      <c r="C10" s="523"/>
      <c r="D10" s="519"/>
      <c r="E10" s="547" t="s">
        <v>214</v>
      </c>
      <c r="F10" s="547">
        <v>1</v>
      </c>
      <c r="G10" s="524"/>
      <c r="H10" s="516">
        <f>F10*G10</f>
        <v>0</v>
      </c>
    </row>
    <row r="11" spans="1:8" ht="40.799999999999997">
      <c r="A11" s="526" t="s">
        <v>2542</v>
      </c>
      <c r="B11" s="510" t="s">
        <v>2541</v>
      </c>
      <c r="C11" s="523"/>
      <c r="D11" s="519"/>
      <c r="E11" s="547" t="s">
        <v>214</v>
      </c>
      <c r="F11" s="547">
        <v>1</v>
      </c>
      <c r="G11" s="524"/>
      <c r="H11" s="516">
        <f>F11*G11</f>
        <v>0</v>
      </c>
    </row>
    <row r="12" spans="1:8" ht="40.799999999999997">
      <c r="A12" s="526" t="s">
        <v>2540</v>
      </c>
      <c r="B12" s="510" t="s">
        <v>2539</v>
      </c>
      <c r="C12" s="523"/>
      <c r="D12" s="519"/>
      <c r="E12" s="547" t="s">
        <v>214</v>
      </c>
      <c r="F12" s="547">
        <v>1</v>
      </c>
      <c r="G12" s="524"/>
      <c r="H12" s="516">
        <f>F12*G12</f>
        <v>0</v>
      </c>
    </row>
    <row r="13" spans="1:8" ht="20.399999999999999">
      <c r="A13" s="526" t="s">
        <v>2538</v>
      </c>
      <c r="B13" s="510" t="s">
        <v>2537</v>
      </c>
      <c r="C13" s="523"/>
      <c r="D13" s="519"/>
      <c r="E13" s="547" t="s">
        <v>214</v>
      </c>
      <c r="F13" s="547">
        <v>1</v>
      </c>
      <c r="G13" s="524"/>
      <c r="H13" s="516">
        <f>F13*G13</f>
        <v>0</v>
      </c>
    </row>
    <row r="14" spans="1:8" ht="30.6">
      <c r="A14" s="526" t="s">
        <v>2536</v>
      </c>
      <c r="B14" s="510" t="s">
        <v>2535</v>
      </c>
      <c r="C14" s="523"/>
      <c r="D14" s="519"/>
      <c r="E14" s="547" t="s">
        <v>214</v>
      </c>
      <c r="F14" s="547">
        <v>1</v>
      </c>
      <c r="G14" s="524"/>
      <c r="H14" s="516">
        <f>F14*G14</f>
        <v>0</v>
      </c>
    </row>
    <row r="15" spans="1:8" ht="183.6">
      <c r="A15" s="526" t="s">
        <v>2534</v>
      </c>
      <c r="B15" s="558" t="s">
        <v>2533</v>
      </c>
      <c r="C15" s="523"/>
      <c r="D15" s="519"/>
      <c r="E15" s="547" t="s">
        <v>214</v>
      </c>
      <c r="F15" s="547">
        <v>1</v>
      </c>
      <c r="G15" s="524"/>
      <c r="H15" s="516">
        <f>F15*G15</f>
        <v>0</v>
      </c>
    </row>
    <row r="16" spans="1:8" ht="40.799999999999997">
      <c r="A16" s="526" t="s">
        <v>2532</v>
      </c>
      <c r="B16" s="557" t="s">
        <v>2531</v>
      </c>
      <c r="C16" s="523"/>
      <c r="D16" s="519"/>
      <c r="E16" s="547" t="s">
        <v>214</v>
      </c>
      <c r="F16" s="547">
        <v>1</v>
      </c>
      <c r="G16" s="524"/>
      <c r="H16" s="516">
        <f>F16*G16</f>
        <v>0</v>
      </c>
    </row>
    <row r="17" spans="1:8" ht="30.6">
      <c r="A17" s="526" t="s">
        <v>2530</v>
      </c>
      <c r="B17" s="556" t="s">
        <v>2529</v>
      </c>
      <c r="C17" s="523"/>
      <c r="D17" s="519"/>
      <c r="E17" s="547" t="s">
        <v>214</v>
      </c>
      <c r="F17" s="547">
        <v>1</v>
      </c>
      <c r="G17" s="524"/>
      <c r="H17" s="516">
        <f>F17*G17</f>
        <v>0</v>
      </c>
    </row>
    <row r="18" spans="1:8" ht="30.6">
      <c r="A18" s="526" t="s">
        <v>2528</v>
      </c>
      <c r="B18" s="556" t="s">
        <v>2527</v>
      </c>
      <c r="C18" s="523"/>
      <c r="D18" s="519"/>
      <c r="E18" s="547" t="s">
        <v>214</v>
      </c>
      <c r="F18" s="547">
        <v>1</v>
      </c>
      <c r="G18" s="524"/>
      <c r="H18" s="516">
        <f>F18*G18</f>
        <v>0</v>
      </c>
    </row>
    <row r="19" spans="1:8" ht="30.6">
      <c r="A19" s="526" t="s">
        <v>2526</v>
      </c>
      <c r="B19" s="557" t="s">
        <v>2525</v>
      </c>
      <c r="C19" s="523"/>
      <c r="D19" s="519"/>
      <c r="E19" s="547" t="s">
        <v>214</v>
      </c>
      <c r="F19" s="547">
        <v>1</v>
      </c>
      <c r="G19" s="524"/>
      <c r="H19" s="516">
        <f>F19*G19</f>
        <v>0</v>
      </c>
    </row>
    <row r="20" spans="1:8" ht="20.399999999999999">
      <c r="A20" s="526" t="s">
        <v>2524</v>
      </c>
      <c r="B20" s="556" t="s">
        <v>2523</v>
      </c>
      <c r="C20" s="523"/>
      <c r="D20" s="519"/>
      <c r="E20" s="547" t="s">
        <v>214</v>
      </c>
      <c r="F20" s="547">
        <v>1</v>
      </c>
      <c r="G20" s="524"/>
      <c r="H20" s="516">
        <f>F20*G20</f>
        <v>0</v>
      </c>
    </row>
    <row r="21" spans="1:8" ht="20.399999999999999">
      <c r="A21" s="526" t="s">
        <v>2522</v>
      </c>
      <c r="B21" s="546" t="s">
        <v>2521</v>
      </c>
      <c r="C21" s="523"/>
      <c r="D21" s="519"/>
      <c r="E21" s="547" t="s">
        <v>2228</v>
      </c>
      <c r="F21" s="547">
        <v>1</v>
      </c>
      <c r="G21" s="524"/>
      <c r="H21" s="516">
        <f>F21*G21</f>
        <v>0</v>
      </c>
    </row>
    <row r="22" spans="1:8">
      <c r="A22" s="504"/>
      <c r="B22" s="503"/>
      <c r="C22" s="502"/>
      <c r="D22" s="502"/>
      <c r="E22" s="501"/>
      <c r="F22" s="500"/>
      <c r="G22" s="499"/>
      <c r="H22" s="498"/>
    </row>
    <row r="23" spans="1:8">
      <c r="A23" s="555" t="s">
        <v>21</v>
      </c>
      <c r="B23" s="554" t="s">
        <v>2520</v>
      </c>
      <c r="C23" s="553"/>
      <c r="D23" s="553"/>
      <c r="E23" s="553"/>
      <c r="F23" s="553"/>
      <c r="G23" s="552"/>
      <c r="H23" s="551">
        <f>ROUND(SUM(H24:H29),0)</f>
        <v>0</v>
      </c>
    </row>
    <row r="24" spans="1:8" ht="51">
      <c r="A24" s="526" t="s">
        <v>2519</v>
      </c>
      <c r="B24" s="520" t="s">
        <v>2518</v>
      </c>
      <c r="C24" s="523"/>
      <c r="D24" s="508"/>
      <c r="E24" s="547" t="s">
        <v>2228</v>
      </c>
      <c r="F24" s="550">
        <v>2</v>
      </c>
      <c r="G24" s="528"/>
      <c r="H24" s="505">
        <f>F24*G24</f>
        <v>0</v>
      </c>
    </row>
    <row r="25" spans="1:8" ht="30.6">
      <c r="A25" s="526" t="s">
        <v>2517</v>
      </c>
      <c r="B25" s="510" t="s">
        <v>2516</v>
      </c>
      <c r="C25" s="529"/>
      <c r="D25" s="529"/>
      <c r="E25" s="550" t="s">
        <v>2228</v>
      </c>
      <c r="F25" s="550">
        <v>1</v>
      </c>
      <c r="G25" s="512"/>
      <c r="H25" s="505">
        <f>F25*G25</f>
        <v>0</v>
      </c>
    </row>
    <row r="26" spans="1:8" ht="51">
      <c r="A26" s="526" t="s">
        <v>2515</v>
      </c>
      <c r="B26" s="510" t="s">
        <v>2514</v>
      </c>
      <c r="C26" s="529"/>
      <c r="D26" s="529"/>
      <c r="E26" s="550" t="s">
        <v>214</v>
      </c>
      <c r="F26" s="550">
        <v>1</v>
      </c>
      <c r="G26" s="512"/>
      <c r="H26" s="505">
        <f>F26*G26</f>
        <v>0</v>
      </c>
    </row>
    <row r="27" spans="1:8" ht="51">
      <c r="A27" s="526" t="s">
        <v>2513</v>
      </c>
      <c r="B27" s="514" t="s">
        <v>2512</v>
      </c>
      <c r="C27" s="549"/>
      <c r="D27" s="548"/>
      <c r="E27" s="547" t="s">
        <v>214</v>
      </c>
      <c r="F27" s="547">
        <v>1</v>
      </c>
      <c r="G27" s="512"/>
      <c r="H27" s="505">
        <f>F27*G27</f>
        <v>0</v>
      </c>
    </row>
    <row r="28" spans="1:8">
      <c r="A28" s="526" t="s">
        <v>2511</v>
      </c>
      <c r="B28" s="546" t="s">
        <v>2510</v>
      </c>
      <c r="C28" s="529"/>
      <c r="D28" s="529"/>
      <c r="E28" s="523" t="s">
        <v>2228</v>
      </c>
      <c r="F28" s="545">
        <v>2</v>
      </c>
      <c r="G28" s="524"/>
      <c r="H28" s="544">
        <f>F28*G28</f>
        <v>0</v>
      </c>
    </row>
    <row r="29" spans="1:8" ht="30.6">
      <c r="A29" s="526" t="s">
        <v>2509</v>
      </c>
      <c r="B29" s="546" t="s">
        <v>2508</v>
      </c>
      <c r="C29" s="529"/>
      <c r="D29" s="529"/>
      <c r="E29" s="523" t="s">
        <v>2228</v>
      </c>
      <c r="F29" s="545">
        <v>1</v>
      </c>
      <c r="G29" s="524"/>
      <c r="H29" s="544">
        <f>F29*G29</f>
        <v>0</v>
      </c>
    </row>
    <row r="30" spans="1:8">
      <c r="A30" s="543"/>
      <c r="B30" s="543"/>
      <c r="C30" s="543"/>
      <c r="D30" s="543"/>
      <c r="E30" s="543"/>
      <c r="F30" s="543"/>
      <c r="G30" s="542"/>
      <c r="H30" s="541"/>
    </row>
    <row r="31" spans="1:8">
      <c r="A31" s="540" t="s">
        <v>170</v>
      </c>
      <c r="B31" s="539" t="s">
        <v>2507</v>
      </c>
      <c r="C31" s="538"/>
      <c r="D31" s="538"/>
      <c r="E31" s="538"/>
      <c r="F31" s="538"/>
      <c r="G31" s="537"/>
      <c r="H31" s="536">
        <f>ROUND(SUM(H32:H68),0)</f>
        <v>0</v>
      </c>
    </row>
    <row r="32" spans="1:8">
      <c r="A32" s="511" t="s">
        <v>2506</v>
      </c>
      <c r="B32" s="520" t="s">
        <v>2505</v>
      </c>
      <c r="C32" s="523"/>
      <c r="D32" s="508"/>
      <c r="E32" s="522" t="s">
        <v>2228</v>
      </c>
      <c r="F32" s="513">
        <v>1</v>
      </c>
      <c r="G32" s="521"/>
      <c r="H32" s="505">
        <f>F32*G32</f>
        <v>0</v>
      </c>
    </row>
    <row r="33" spans="1:8" ht="20.399999999999999">
      <c r="A33" s="511" t="s">
        <v>2504</v>
      </c>
      <c r="B33" s="520" t="s">
        <v>2503</v>
      </c>
      <c r="C33" s="523"/>
      <c r="D33" s="508"/>
      <c r="E33" s="523" t="s">
        <v>277</v>
      </c>
      <c r="F33" s="513">
        <v>4</v>
      </c>
      <c r="G33" s="524"/>
      <c r="H33" s="505">
        <f>F33*G33</f>
        <v>0</v>
      </c>
    </row>
    <row r="34" spans="1:8" ht="20.399999999999999">
      <c r="A34" s="511" t="s">
        <v>2502</v>
      </c>
      <c r="B34" s="535" t="s">
        <v>2501</v>
      </c>
      <c r="C34" s="523"/>
      <c r="D34" s="508"/>
      <c r="E34" s="523" t="s">
        <v>277</v>
      </c>
      <c r="F34" s="513">
        <v>26</v>
      </c>
      <c r="G34" s="524"/>
      <c r="H34" s="505">
        <f>F34*G34</f>
        <v>0</v>
      </c>
    </row>
    <row r="35" spans="1:8" ht="20.399999999999999">
      <c r="A35" s="511" t="s">
        <v>2500</v>
      </c>
      <c r="B35" s="520" t="s">
        <v>2499</v>
      </c>
      <c r="C35" s="534"/>
      <c r="D35" s="533"/>
      <c r="E35" s="523" t="s">
        <v>277</v>
      </c>
      <c r="F35" s="532">
        <v>16</v>
      </c>
      <c r="G35" s="524"/>
      <c r="H35" s="505">
        <f>F35*G35</f>
        <v>0</v>
      </c>
    </row>
    <row r="36" spans="1:8" ht="20.399999999999999">
      <c r="A36" s="511" t="s">
        <v>2498</v>
      </c>
      <c r="B36" s="520" t="s">
        <v>2497</v>
      </c>
      <c r="C36" s="523"/>
      <c r="D36" s="508"/>
      <c r="E36" s="519" t="s">
        <v>2228</v>
      </c>
      <c r="F36" s="518">
        <v>9</v>
      </c>
      <c r="G36" s="512"/>
      <c r="H36" s="505">
        <f>F36*G36</f>
        <v>0</v>
      </c>
    </row>
    <row r="37" spans="1:8">
      <c r="A37" s="511" t="s">
        <v>2496</v>
      </c>
      <c r="B37" s="520" t="s">
        <v>2495</v>
      </c>
      <c r="C37" s="523"/>
      <c r="D37" s="508"/>
      <c r="E37" s="519" t="s">
        <v>2228</v>
      </c>
      <c r="F37" s="518">
        <v>1</v>
      </c>
      <c r="G37" s="528"/>
      <c r="H37" s="505">
        <f>F37*G37</f>
        <v>0</v>
      </c>
    </row>
    <row r="38" spans="1:8" ht="30.6">
      <c r="A38" s="511" t="s">
        <v>2494</v>
      </c>
      <c r="B38" s="520" t="s">
        <v>2493</v>
      </c>
      <c r="C38" s="523"/>
      <c r="D38" s="508"/>
      <c r="E38" s="523" t="s">
        <v>2228</v>
      </c>
      <c r="F38" s="523">
        <v>1</v>
      </c>
      <c r="G38" s="524"/>
      <c r="H38" s="505">
        <f>F38*G38</f>
        <v>0</v>
      </c>
    </row>
    <row r="39" spans="1:8">
      <c r="A39" s="511" t="s">
        <v>2492</v>
      </c>
      <c r="B39" s="520" t="s">
        <v>2491</v>
      </c>
      <c r="C39" s="523"/>
      <c r="D39" s="523"/>
      <c r="E39" s="519" t="s">
        <v>2228</v>
      </c>
      <c r="F39" s="518">
        <v>1</v>
      </c>
      <c r="G39" s="512"/>
      <c r="H39" s="505">
        <f>F39*G39</f>
        <v>0</v>
      </c>
    </row>
    <row r="40" spans="1:8" ht="20.399999999999999">
      <c r="A40" s="511" t="s">
        <v>2490</v>
      </c>
      <c r="B40" s="520" t="s">
        <v>2489</v>
      </c>
      <c r="C40" s="523"/>
      <c r="D40" s="508"/>
      <c r="E40" s="523" t="s">
        <v>277</v>
      </c>
      <c r="F40" s="513">
        <v>25</v>
      </c>
      <c r="G40" s="524"/>
      <c r="H40" s="505">
        <f>F40*G40</f>
        <v>0</v>
      </c>
    </row>
    <row r="41" spans="1:8" ht="20.399999999999999">
      <c r="A41" s="511" t="s">
        <v>2488</v>
      </c>
      <c r="B41" s="520" t="s">
        <v>2487</v>
      </c>
      <c r="C41" s="523"/>
      <c r="D41" s="523"/>
      <c r="E41" s="507" t="s">
        <v>277</v>
      </c>
      <c r="F41" s="507">
        <v>25</v>
      </c>
      <c r="G41" s="530"/>
      <c r="H41" s="531">
        <f>F41*G41</f>
        <v>0</v>
      </c>
    </row>
    <row r="42" spans="1:8">
      <c r="A42" s="511" t="s">
        <v>2486</v>
      </c>
      <c r="B42" s="520" t="s">
        <v>2485</v>
      </c>
      <c r="C42" s="523"/>
      <c r="D42" s="508"/>
      <c r="E42" s="507" t="s">
        <v>277</v>
      </c>
      <c r="F42" s="507">
        <v>15</v>
      </c>
      <c r="G42" s="530"/>
      <c r="H42" s="505">
        <f>F42*G42</f>
        <v>0</v>
      </c>
    </row>
    <row r="43" spans="1:8" ht="20.399999999999999">
      <c r="A43" s="511" t="s">
        <v>2484</v>
      </c>
      <c r="B43" s="520" t="s">
        <v>2483</v>
      </c>
      <c r="C43" s="523"/>
      <c r="D43" s="508"/>
      <c r="E43" s="523" t="s">
        <v>2228</v>
      </c>
      <c r="F43" s="507">
        <v>1</v>
      </c>
      <c r="G43" s="528"/>
      <c r="H43" s="505">
        <f>F43*G43</f>
        <v>0</v>
      </c>
    </row>
    <row r="44" spans="1:8">
      <c r="A44" s="511" t="s">
        <v>2482</v>
      </c>
      <c r="B44" s="520" t="s">
        <v>2481</v>
      </c>
      <c r="C44" s="523"/>
      <c r="D44" s="529"/>
      <c r="E44" s="513" t="s">
        <v>277</v>
      </c>
      <c r="F44" s="513">
        <v>1</v>
      </c>
      <c r="G44" s="512"/>
      <c r="H44" s="505">
        <f>F44*G44</f>
        <v>0</v>
      </c>
    </row>
    <row r="45" spans="1:8">
      <c r="A45" s="511" t="s">
        <v>2480</v>
      </c>
      <c r="B45" s="520" t="s">
        <v>2479</v>
      </c>
      <c r="C45" s="523"/>
      <c r="D45" s="523"/>
      <c r="E45" s="523" t="s">
        <v>277</v>
      </c>
      <c r="F45" s="507">
        <v>70</v>
      </c>
      <c r="G45" s="528"/>
      <c r="H45" s="505">
        <f>F45*G45</f>
        <v>0</v>
      </c>
    </row>
    <row r="46" spans="1:8">
      <c r="A46" s="511" t="s">
        <v>2478</v>
      </c>
      <c r="B46" s="520" t="s">
        <v>2477</v>
      </c>
      <c r="C46" s="523"/>
      <c r="D46" s="508"/>
      <c r="E46" s="523" t="s">
        <v>277</v>
      </c>
      <c r="F46" s="507">
        <v>60</v>
      </c>
      <c r="G46" s="528"/>
      <c r="H46" s="505">
        <f>F46*G46</f>
        <v>0</v>
      </c>
    </row>
    <row r="47" spans="1:8">
      <c r="A47" s="511" t="s">
        <v>2476</v>
      </c>
      <c r="B47" s="520" t="s">
        <v>2475</v>
      </c>
      <c r="C47" s="523"/>
      <c r="D47" s="523"/>
      <c r="E47" s="523" t="s">
        <v>277</v>
      </c>
      <c r="F47" s="507">
        <v>18</v>
      </c>
      <c r="G47" s="528"/>
      <c r="H47" s="505">
        <f>F47*G47</f>
        <v>0</v>
      </c>
    </row>
    <row r="48" spans="1:8">
      <c r="A48" s="511" t="s">
        <v>2474</v>
      </c>
      <c r="B48" s="520" t="s">
        <v>2473</v>
      </c>
      <c r="C48" s="523"/>
      <c r="D48" s="508"/>
      <c r="E48" s="523" t="s">
        <v>277</v>
      </c>
      <c r="F48" s="507">
        <v>5</v>
      </c>
      <c r="G48" s="528"/>
      <c r="H48" s="505">
        <f>F48*G48</f>
        <v>0</v>
      </c>
    </row>
    <row r="49" spans="1:8" ht="20.399999999999999">
      <c r="A49" s="511" t="s">
        <v>2472</v>
      </c>
      <c r="B49" s="520" t="s">
        <v>2471</v>
      </c>
      <c r="C49" s="523"/>
      <c r="D49" s="508"/>
      <c r="E49" s="513" t="s">
        <v>277</v>
      </c>
      <c r="F49" s="513">
        <v>5</v>
      </c>
      <c r="G49" s="512"/>
      <c r="H49" s="505">
        <f>F49*G49</f>
        <v>0</v>
      </c>
    </row>
    <row r="50" spans="1:8" ht="20.399999999999999">
      <c r="A50" s="511" t="s">
        <v>2470</v>
      </c>
      <c r="B50" s="520" t="s">
        <v>2469</v>
      </c>
      <c r="C50" s="523"/>
      <c r="D50" s="508"/>
      <c r="E50" s="513" t="s">
        <v>277</v>
      </c>
      <c r="F50" s="513">
        <v>80</v>
      </c>
      <c r="G50" s="512"/>
      <c r="H50" s="505">
        <f>F50*G50</f>
        <v>0</v>
      </c>
    </row>
    <row r="51" spans="1:8" ht="20.399999999999999">
      <c r="A51" s="511" t="s">
        <v>2468</v>
      </c>
      <c r="B51" s="520" t="s">
        <v>2467</v>
      </c>
      <c r="C51" s="523"/>
      <c r="D51" s="508"/>
      <c r="E51" s="523" t="s">
        <v>277</v>
      </c>
      <c r="F51" s="507">
        <v>20</v>
      </c>
      <c r="G51" s="528"/>
      <c r="H51" s="505">
        <f>F51*G51</f>
        <v>0</v>
      </c>
    </row>
    <row r="52" spans="1:8" ht="20.399999999999999">
      <c r="A52" s="511" t="s">
        <v>2466</v>
      </c>
      <c r="B52" s="520" t="s">
        <v>2465</v>
      </c>
      <c r="C52" s="523"/>
      <c r="D52" s="523"/>
      <c r="E52" s="523" t="s">
        <v>277</v>
      </c>
      <c r="F52" s="507">
        <v>25</v>
      </c>
      <c r="G52" s="528"/>
      <c r="H52" s="505">
        <f>F52*G52</f>
        <v>0</v>
      </c>
    </row>
    <row r="53" spans="1:8" ht="20.399999999999999">
      <c r="A53" s="511" t="s">
        <v>2464</v>
      </c>
      <c r="B53" s="520" t="s">
        <v>2463</v>
      </c>
      <c r="C53" s="523"/>
      <c r="D53" s="508"/>
      <c r="E53" s="523" t="s">
        <v>277</v>
      </c>
      <c r="F53" s="507">
        <v>40</v>
      </c>
      <c r="G53" s="528"/>
      <c r="H53" s="505">
        <f>F53*G53</f>
        <v>0</v>
      </c>
    </row>
    <row r="54" spans="1:8" ht="20.399999999999999">
      <c r="A54" s="511" t="s">
        <v>2462</v>
      </c>
      <c r="B54" s="520" t="s">
        <v>2461</v>
      </c>
      <c r="C54" s="523"/>
      <c r="D54" s="508"/>
      <c r="E54" s="523" t="s">
        <v>277</v>
      </c>
      <c r="F54" s="507">
        <v>15</v>
      </c>
      <c r="G54" s="528"/>
      <c r="H54" s="505">
        <f>F54*G54</f>
        <v>0</v>
      </c>
    </row>
    <row r="55" spans="1:8">
      <c r="A55" s="511" t="s">
        <v>2460</v>
      </c>
      <c r="B55" s="520" t="s">
        <v>2459</v>
      </c>
      <c r="C55" s="523"/>
      <c r="D55" s="508"/>
      <c r="E55" s="513" t="s">
        <v>277</v>
      </c>
      <c r="F55" s="513">
        <v>4</v>
      </c>
      <c r="G55" s="512"/>
      <c r="H55" s="505">
        <f>F55*G55</f>
        <v>0</v>
      </c>
    </row>
    <row r="56" spans="1:8" ht="20.399999999999999">
      <c r="A56" s="511" t="s">
        <v>2458</v>
      </c>
      <c r="B56" s="520" t="s">
        <v>2457</v>
      </c>
      <c r="C56" s="523"/>
      <c r="D56" s="523"/>
      <c r="E56" s="513" t="s">
        <v>277</v>
      </c>
      <c r="F56" s="507">
        <v>25</v>
      </c>
      <c r="G56" s="528"/>
      <c r="H56" s="505">
        <f>F56*G56</f>
        <v>0</v>
      </c>
    </row>
    <row r="57" spans="1:8" ht="20.399999999999999">
      <c r="A57" s="511" t="s">
        <v>2456</v>
      </c>
      <c r="B57" s="520" t="s">
        <v>2455</v>
      </c>
      <c r="C57" s="523"/>
      <c r="D57" s="508"/>
      <c r="E57" s="519" t="s">
        <v>2228</v>
      </c>
      <c r="F57" s="519">
        <v>1</v>
      </c>
      <c r="G57" s="524"/>
      <c r="H57" s="505">
        <f>F57*G57</f>
        <v>0</v>
      </c>
    </row>
    <row r="58" spans="1:8" ht="20.399999999999999">
      <c r="A58" s="511" t="s">
        <v>2454</v>
      </c>
      <c r="B58" s="520" t="s">
        <v>2453</v>
      </c>
      <c r="C58" s="523"/>
      <c r="D58" s="508"/>
      <c r="E58" s="522" t="s">
        <v>2228</v>
      </c>
      <c r="F58" s="513">
        <v>5</v>
      </c>
      <c r="G58" s="521"/>
      <c r="H58" s="505">
        <f>F58*G58</f>
        <v>0</v>
      </c>
    </row>
    <row r="59" spans="1:8">
      <c r="A59" s="511" t="s">
        <v>2452</v>
      </c>
      <c r="B59" s="520" t="s">
        <v>2451</v>
      </c>
      <c r="C59" s="523"/>
      <c r="D59" s="523"/>
      <c r="E59" s="523" t="s">
        <v>2228</v>
      </c>
      <c r="F59" s="513">
        <v>6</v>
      </c>
      <c r="G59" s="524"/>
      <c r="H59" s="505">
        <f>F59*G59</f>
        <v>0</v>
      </c>
    </row>
    <row r="60" spans="1:8">
      <c r="A60" s="511" t="s">
        <v>2450</v>
      </c>
      <c r="B60" s="527" t="s">
        <v>2449</v>
      </c>
      <c r="C60" s="526"/>
      <c r="D60" s="525"/>
      <c r="E60" s="523" t="s">
        <v>277</v>
      </c>
      <c r="F60" s="513">
        <v>50</v>
      </c>
      <c r="G60" s="524"/>
      <c r="H60" s="516">
        <f>F60*G60</f>
        <v>0</v>
      </c>
    </row>
    <row r="61" spans="1:8" ht="20.399999999999999">
      <c r="A61" s="511" t="s">
        <v>2448</v>
      </c>
      <c r="B61" s="520" t="s">
        <v>2447</v>
      </c>
      <c r="C61" s="523"/>
      <c r="D61" s="508"/>
      <c r="E61" s="519" t="s">
        <v>2228</v>
      </c>
      <c r="F61" s="519">
        <v>8</v>
      </c>
      <c r="G61" s="524"/>
      <c r="H61" s="505">
        <f>F61*G61</f>
        <v>0</v>
      </c>
    </row>
    <row r="62" spans="1:8">
      <c r="A62" s="511" t="s">
        <v>2446</v>
      </c>
      <c r="B62" s="520" t="s">
        <v>2445</v>
      </c>
      <c r="C62" s="523"/>
      <c r="D62" s="508"/>
      <c r="E62" s="522" t="s">
        <v>233</v>
      </c>
      <c r="F62" s="513">
        <v>5</v>
      </c>
      <c r="G62" s="521"/>
      <c r="H62" s="505">
        <f>F62*G62</f>
        <v>0</v>
      </c>
    </row>
    <row r="63" spans="1:8">
      <c r="A63" s="511" t="s">
        <v>2444</v>
      </c>
      <c r="B63" s="520" t="s">
        <v>2443</v>
      </c>
      <c r="C63" s="509"/>
      <c r="D63" s="508"/>
      <c r="E63" s="519" t="s">
        <v>214</v>
      </c>
      <c r="F63" s="518">
        <v>1</v>
      </c>
      <c r="G63" s="517"/>
      <c r="H63" s="516">
        <f>F63*G63</f>
        <v>0</v>
      </c>
    </row>
    <row r="64" spans="1:8">
      <c r="A64" s="511" t="s">
        <v>2442</v>
      </c>
      <c r="B64" s="510" t="s">
        <v>2441</v>
      </c>
      <c r="C64" s="509"/>
      <c r="D64" s="508"/>
      <c r="E64" s="507" t="s">
        <v>366</v>
      </c>
      <c r="F64" s="507">
        <v>5</v>
      </c>
      <c r="G64" s="515"/>
      <c r="H64" s="505">
        <f>F64*G64</f>
        <v>0</v>
      </c>
    </row>
    <row r="65" spans="1:8" ht="20.399999999999999">
      <c r="A65" s="511" t="s">
        <v>2440</v>
      </c>
      <c r="B65" s="510" t="s">
        <v>2439</v>
      </c>
      <c r="C65" s="509"/>
      <c r="D65" s="508"/>
      <c r="E65" s="507" t="s">
        <v>214</v>
      </c>
      <c r="F65" s="507">
        <v>1</v>
      </c>
      <c r="G65" s="515"/>
      <c r="H65" s="505">
        <f>F65*G65</f>
        <v>0</v>
      </c>
    </row>
    <row r="66" spans="1:8">
      <c r="A66" s="511" t="s">
        <v>2438</v>
      </c>
      <c r="B66" s="514" t="s">
        <v>2437</v>
      </c>
      <c r="C66" s="509"/>
      <c r="D66" s="508"/>
      <c r="E66" s="513" t="s">
        <v>233</v>
      </c>
      <c r="F66" s="513">
        <v>2</v>
      </c>
      <c r="G66" s="512"/>
      <c r="H66" s="505">
        <f>F66*G66</f>
        <v>0</v>
      </c>
    </row>
    <row r="67" spans="1:8">
      <c r="A67" s="511" t="s">
        <v>2436</v>
      </c>
      <c r="B67" s="510" t="s">
        <v>2435</v>
      </c>
      <c r="C67" s="509"/>
      <c r="D67" s="508"/>
      <c r="E67" s="507" t="s">
        <v>277</v>
      </c>
      <c r="F67" s="507">
        <v>100</v>
      </c>
      <c r="G67" s="506"/>
      <c r="H67" s="505">
        <f>F67*G67</f>
        <v>0</v>
      </c>
    </row>
    <row r="68" spans="1:8">
      <c r="A68" s="504"/>
      <c r="B68" s="503"/>
      <c r="C68" s="502"/>
      <c r="D68" s="502"/>
      <c r="E68" s="501"/>
      <c r="F68" s="500"/>
      <c r="G68" s="499"/>
      <c r="H68" s="498"/>
    </row>
    <row r="69" spans="1:8">
      <c r="A69" s="497"/>
      <c r="B69" s="497"/>
      <c r="C69" s="497"/>
      <c r="D69" s="497"/>
      <c r="E69" s="497"/>
      <c r="F69" s="497"/>
    </row>
    <row r="70" spans="1:8">
      <c r="A70" s="497"/>
      <c r="B70" s="497"/>
      <c r="C70" s="497"/>
      <c r="D70" s="497"/>
      <c r="E70" s="497"/>
      <c r="F70" s="497"/>
    </row>
    <row r="71" spans="1:8">
      <c r="C71" s="497"/>
      <c r="D71" s="497"/>
      <c r="E71" s="497"/>
      <c r="F71" s="497"/>
    </row>
    <row r="72" spans="1:8">
      <c r="C72" s="497"/>
      <c r="D72" s="497"/>
      <c r="E72" s="497"/>
      <c r="F72" s="497"/>
    </row>
    <row r="73" spans="1:8">
      <c r="C73" s="497"/>
      <c r="D73" s="497"/>
      <c r="E73" s="497"/>
      <c r="F73" s="497"/>
    </row>
    <row r="74" spans="1:8">
      <c r="C74" s="497"/>
      <c r="D74" s="497"/>
      <c r="E74" s="497"/>
      <c r="F74" s="497"/>
    </row>
    <row r="75" spans="1:8">
      <c r="C75" s="497"/>
      <c r="D75" s="497"/>
      <c r="E75" s="497"/>
      <c r="F75" s="497"/>
    </row>
    <row r="76" spans="1:8">
      <c r="C76" s="497"/>
      <c r="D76" s="497"/>
      <c r="E76" s="497"/>
      <c r="F76" s="497"/>
    </row>
    <row r="77" spans="1:8">
      <c r="C77" s="497"/>
      <c r="D77" s="497"/>
      <c r="E77" s="497"/>
      <c r="F77" s="497"/>
    </row>
    <row r="78" spans="1:8">
      <c r="C78" s="497"/>
      <c r="D78" s="497"/>
      <c r="E78" s="497"/>
      <c r="F78" s="497"/>
    </row>
    <row r="79" spans="1:8">
      <c r="C79" s="497"/>
      <c r="D79" s="497"/>
      <c r="E79" s="497"/>
      <c r="F79" s="497"/>
    </row>
    <row r="80" spans="1:8">
      <c r="C80" s="497"/>
      <c r="D80" s="497"/>
      <c r="E80" s="497"/>
      <c r="F80" s="497"/>
    </row>
    <row r="81" spans="3:6">
      <c r="C81" s="497"/>
      <c r="D81" s="497"/>
      <c r="E81" s="497"/>
      <c r="F81" s="497"/>
    </row>
    <row r="82" spans="3:6">
      <c r="C82" s="497"/>
      <c r="D82" s="497"/>
      <c r="E82" s="497"/>
      <c r="F82" s="497"/>
    </row>
    <row r="83" spans="3:6">
      <c r="C83" s="497"/>
      <c r="D83" s="497"/>
      <c r="E83" s="497"/>
      <c r="F83" s="497"/>
    </row>
    <row r="84" spans="3:6">
      <c r="C84" s="497"/>
      <c r="D84" s="497"/>
      <c r="E84" s="497"/>
      <c r="F84" s="497"/>
    </row>
    <row r="85" spans="3:6">
      <c r="C85" s="497"/>
      <c r="D85" s="497"/>
      <c r="E85" s="497"/>
      <c r="F85" s="497"/>
    </row>
    <row r="86" spans="3:6">
      <c r="C86" s="497"/>
      <c r="D86" s="497"/>
      <c r="E86" s="497"/>
      <c r="F86" s="497"/>
    </row>
    <row r="87" spans="3:6">
      <c r="C87" s="497"/>
      <c r="D87" s="497"/>
      <c r="E87" s="497"/>
      <c r="F87" s="497"/>
    </row>
    <row r="88" spans="3:6">
      <c r="C88" s="497"/>
      <c r="D88" s="497"/>
      <c r="E88" s="497"/>
      <c r="F88" s="497"/>
    </row>
    <row r="89" spans="3:6">
      <c r="C89" s="497"/>
      <c r="D89" s="497"/>
      <c r="E89" s="497"/>
      <c r="F89" s="497"/>
    </row>
    <row r="90" spans="3:6">
      <c r="C90" s="497"/>
      <c r="D90" s="497"/>
      <c r="E90" s="497"/>
      <c r="F90" s="497"/>
    </row>
    <row r="91" spans="3:6">
      <c r="C91" s="497"/>
      <c r="D91" s="497"/>
      <c r="E91" s="497"/>
      <c r="F91" s="497"/>
    </row>
    <row r="92" spans="3:6">
      <c r="C92" s="497"/>
      <c r="D92" s="497"/>
      <c r="E92" s="497"/>
      <c r="F92" s="497"/>
    </row>
    <row r="93" spans="3:6">
      <c r="C93" s="497"/>
      <c r="D93" s="497"/>
      <c r="E93" s="497"/>
      <c r="F93" s="497"/>
    </row>
    <row r="94" spans="3:6">
      <c r="C94" s="497"/>
      <c r="D94" s="497"/>
      <c r="E94" s="497"/>
      <c r="F94" s="497"/>
    </row>
    <row r="95" spans="3:6">
      <c r="C95" s="497"/>
      <c r="D95" s="497"/>
      <c r="E95" s="497"/>
      <c r="F95" s="497"/>
    </row>
    <row r="96" spans="3:6">
      <c r="C96" s="497"/>
      <c r="D96" s="497"/>
      <c r="E96" s="497"/>
      <c r="F96" s="497"/>
    </row>
    <row r="97" spans="3:6">
      <c r="C97" s="497"/>
      <c r="D97" s="497"/>
      <c r="E97" s="497"/>
      <c r="F97" s="497"/>
    </row>
  </sheetData>
  <sheetProtection insertColumns="0" insertRows="0" deleteColumns="0" deleteRows="0" selectLockedCells="1" autoFilter="0"/>
  <autoFilter ref="A3:H67" xr:uid="{512EEEB0-305F-453C-847A-B218CFD33AA8}"/>
  <mergeCells count="3">
    <mergeCell ref="A1:H1"/>
    <mergeCell ref="B4:G4"/>
    <mergeCell ref="A2:G2"/>
  </mergeCells>
  <printOptions horizontalCentered="1"/>
  <pageMargins left="0.70866141732283472" right="0.70866141732283472" top="1.2598425196850394" bottom="0.78740157480314965" header="0.78740157480314965" footer="0.31496062992125984"/>
  <pageSetup paperSize="9" scale="98" firstPageNumber="2" orientation="landscape" r:id="rId1"/>
  <headerFooter>
    <oddHeader>&amp;R&amp;"Arial,Kurzíva"&amp;8Intenzifikace ČOV Přízeř, Rožmberk nad Vltavou
PS-02 Elektroinstalace a MaR ČOV</oddHeader>
    <oddFooter>&amp;L&amp;"Arial,Kurzíva"&amp;8Technická specifikace - &amp;A &amp;R
&amp;"Arial,Kurzíva"&amp;8Strana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44BF-AD95-4637-B0EB-B9333488A576}">
  <sheetPr codeName="List4"/>
  <dimension ref="A1:G25"/>
  <sheetViews>
    <sheetView zoomScale="120" zoomScaleNormal="120" workbookViewId="0">
      <pane ySplit="3" topLeftCell="A4" activePane="bottomLeft" state="frozen"/>
      <selection pane="bottomLeft" activeCell="F11" sqref="F11:F24"/>
    </sheetView>
  </sheetViews>
  <sheetFormatPr defaultColWidth="11.7109375" defaultRowHeight="10.199999999999999"/>
  <cols>
    <col min="1" max="1" width="9.5703125" style="460" customWidth="1"/>
    <col min="2" max="2" width="89.85546875" style="459" customWidth="1"/>
    <col min="3" max="3" width="17.85546875" style="459" customWidth="1"/>
    <col min="4" max="4" width="6.28515625" style="458" customWidth="1"/>
    <col min="5" max="5" width="10.7109375" style="457" customWidth="1"/>
    <col min="6" max="6" width="16" style="456" customWidth="1"/>
    <col min="7" max="7" width="18" style="456" customWidth="1"/>
    <col min="8" max="16384" width="11.7109375" style="456"/>
  </cols>
  <sheetData>
    <row r="1" spans="1:7" ht="21.9" customHeight="1">
      <c r="A1" s="492" t="s">
        <v>2434</v>
      </c>
      <c r="B1" s="491"/>
      <c r="C1" s="491"/>
      <c r="D1" s="491"/>
      <c r="E1" s="491"/>
      <c r="F1" s="491"/>
      <c r="G1" s="490"/>
    </row>
    <row r="2" spans="1:7" ht="21.9" customHeight="1">
      <c r="A2" s="489" t="s">
        <v>2433</v>
      </c>
      <c r="B2" s="488"/>
      <c r="C2" s="488"/>
      <c r="D2" s="488"/>
      <c r="E2" s="488"/>
      <c r="F2" s="487"/>
      <c r="G2" s="486">
        <f>ROUND(G4+G10,0)</f>
        <v>0</v>
      </c>
    </row>
    <row r="3" spans="1:7" ht="12">
      <c r="A3" s="485" t="s">
        <v>2432</v>
      </c>
      <c r="B3" s="485" t="s">
        <v>64</v>
      </c>
      <c r="C3" s="485" t="s">
        <v>2431</v>
      </c>
      <c r="D3" s="484" t="s">
        <v>2430</v>
      </c>
      <c r="E3" s="484" t="s">
        <v>2429</v>
      </c>
      <c r="F3" s="483" t="s">
        <v>2428</v>
      </c>
      <c r="G3" s="482" t="s">
        <v>2427</v>
      </c>
    </row>
    <row r="4" spans="1:7">
      <c r="A4" s="476" t="s">
        <v>174</v>
      </c>
      <c r="B4" s="475" t="s">
        <v>2006</v>
      </c>
      <c r="C4" s="474"/>
      <c r="D4" s="474"/>
      <c r="E4" s="474"/>
      <c r="F4" s="474"/>
      <c r="G4" s="473">
        <f>ROUND(SUM(G5:G9),0)</f>
        <v>0</v>
      </c>
    </row>
    <row r="5" spans="1:7">
      <c r="A5" s="465" t="s">
        <v>2426</v>
      </c>
      <c r="B5" s="470" t="s">
        <v>2425</v>
      </c>
      <c r="C5" s="470"/>
      <c r="D5" s="481" t="s">
        <v>214</v>
      </c>
      <c r="E5" s="468">
        <v>1</v>
      </c>
      <c r="F5" s="480"/>
      <c r="G5" s="466">
        <f>E5*F5</f>
        <v>0</v>
      </c>
    </row>
    <row r="6" spans="1:7">
      <c r="A6" s="465" t="s">
        <v>2424</v>
      </c>
      <c r="B6" s="470" t="s">
        <v>2006</v>
      </c>
      <c r="C6" s="470"/>
      <c r="D6" s="481" t="s">
        <v>214</v>
      </c>
      <c r="E6" s="468">
        <v>1</v>
      </c>
      <c r="F6" s="480"/>
      <c r="G6" s="466">
        <f>E6*F6</f>
        <v>0</v>
      </c>
    </row>
    <row r="7" spans="1:7" ht="20.399999999999999">
      <c r="A7" s="465" t="s">
        <v>2423</v>
      </c>
      <c r="B7" s="470" t="s">
        <v>2422</v>
      </c>
      <c r="C7" s="470"/>
      <c r="D7" s="481" t="s">
        <v>214</v>
      </c>
      <c r="E7" s="468">
        <v>1</v>
      </c>
      <c r="F7" s="480"/>
      <c r="G7" s="466">
        <f>E7*F7</f>
        <v>0</v>
      </c>
    </row>
    <row r="8" spans="1:7">
      <c r="A8" s="465" t="s">
        <v>2421</v>
      </c>
      <c r="B8" s="470" t="s">
        <v>2420</v>
      </c>
      <c r="C8" s="470"/>
      <c r="D8" s="481" t="s">
        <v>2228</v>
      </c>
      <c r="E8" s="468">
        <v>6</v>
      </c>
      <c r="F8" s="480"/>
      <c r="G8" s="466">
        <f>E8*F8</f>
        <v>0</v>
      </c>
    </row>
    <row r="9" spans="1:7" ht="11.25" customHeight="1">
      <c r="A9" s="465"/>
      <c r="B9" s="470"/>
      <c r="C9" s="470"/>
      <c r="D9" s="479"/>
      <c r="E9" s="469"/>
      <c r="F9" s="478"/>
      <c r="G9" s="477"/>
    </row>
    <row r="10" spans="1:7" ht="11.25" customHeight="1">
      <c r="A10" s="476" t="s">
        <v>155</v>
      </c>
      <c r="B10" s="475" t="s">
        <v>2375</v>
      </c>
      <c r="C10" s="474"/>
      <c r="D10" s="474"/>
      <c r="E10" s="474"/>
      <c r="F10" s="474"/>
      <c r="G10" s="473">
        <f>ROUND(SUM(G11:G25),0)</f>
        <v>0</v>
      </c>
    </row>
    <row r="11" spans="1:7" ht="11.25" customHeight="1">
      <c r="A11" s="465" t="s">
        <v>2419</v>
      </c>
      <c r="B11" s="471" t="s">
        <v>2418</v>
      </c>
      <c r="C11" s="469"/>
      <c r="D11" s="469" t="s">
        <v>214</v>
      </c>
      <c r="E11" s="468">
        <v>1</v>
      </c>
      <c r="F11" s="472"/>
      <c r="G11" s="466">
        <f>E11*F11</f>
        <v>0</v>
      </c>
    </row>
    <row r="12" spans="1:7" ht="11.25" customHeight="1">
      <c r="A12" s="465" t="s">
        <v>2417</v>
      </c>
      <c r="B12" s="461" t="s">
        <v>2416</v>
      </c>
      <c r="C12" s="469"/>
      <c r="D12" s="469" t="s">
        <v>214</v>
      </c>
      <c r="E12" s="468">
        <v>1</v>
      </c>
      <c r="F12" s="472"/>
      <c r="G12" s="466">
        <f>E12*F12</f>
        <v>0</v>
      </c>
    </row>
    <row r="13" spans="1:7" ht="11.25" customHeight="1">
      <c r="A13" s="465" t="s">
        <v>2415</v>
      </c>
      <c r="B13" s="471" t="s">
        <v>2414</v>
      </c>
      <c r="C13" s="469"/>
      <c r="D13" s="469" t="s">
        <v>214</v>
      </c>
      <c r="E13" s="468">
        <v>1</v>
      </c>
      <c r="F13" s="472"/>
      <c r="G13" s="466">
        <f>E13*F13</f>
        <v>0</v>
      </c>
    </row>
    <row r="14" spans="1:7" ht="11.25" customHeight="1">
      <c r="A14" s="465" t="s">
        <v>2413</v>
      </c>
      <c r="B14" s="471" t="s">
        <v>2412</v>
      </c>
      <c r="C14" s="469"/>
      <c r="D14" s="469" t="s">
        <v>214</v>
      </c>
      <c r="E14" s="468">
        <v>1</v>
      </c>
      <c r="F14" s="472"/>
      <c r="G14" s="466">
        <f>E14*F14</f>
        <v>0</v>
      </c>
    </row>
    <row r="15" spans="1:7" ht="11.25" customHeight="1">
      <c r="A15" s="465" t="s">
        <v>2411</v>
      </c>
      <c r="B15" s="471" t="s">
        <v>2410</v>
      </c>
      <c r="C15" s="469"/>
      <c r="D15" s="469" t="s">
        <v>214</v>
      </c>
      <c r="E15" s="468">
        <v>1</v>
      </c>
      <c r="F15" s="467"/>
      <c r="G15" s="466">
        <f>E15*F15</f>
        <v>0</v>
      </c>
    </row>
    <row r="16" spans="1:7" ht="11.25" customHeight="1">
      <c r="A16" s="465" t="s">
        <v>2409</v>
      </c>
      <c r="B16" s="471" t="s">
        <v>2408</v>
      </c>
      <c r="C16" s="469"/>
      <c r="D16" s="469" t="s">
        <v>214</v>
      </c>
      <c r="E16" s="468">
        <v>1</v>
      </c>
      <c r="F16" s="467"/>
      <c r="G16" s="466">
        <f>E16*F16</f>
        <v>0</v>
      </c>
    </row>
    <row r="17" spans="1:7" ht="11.25" customHeight="1">
      <c r="A17" s="465" t="s">
        <v>2407</v>
      </c>
      <c r="B17" s="471" t="s">
        <v>2406</v>
      </c>
      <c r="C17" s="469"/>
      <c r="D17" s="469" t="s">
        <v>214</v>
      </c>
      <c r="E17" s="468">
        <v>1</v>
      </c>
      <c r="F17" s="467"/>
      <c r="G17" s="466">
        <f>E17*F17</f>
        <v>0</v>
      </c>
    </row>
    <row r="18" spans="1:7">
      <c r="A18" s="465" t="s">
        <v>2405</v>
      </c>
      <c r="B18" s="471" t="s">
        <v>2210</v>
      </c>
      <c r="C18" s="469"/>
      <c r="D18" s="469" t="s">
        <v>214</v>
      </c>
      <c r="E18" s="468">
        <v>1</v>
      </c>
      <c r="F18" s="467"/>
      <c r="G18" s="466">
        <f>E18*F18</f>
        <v>0</v>
      </c>
    </row>
    <row r="19" spans="1:7">
      <c r="A19" s="465" t="s">
        <v>2404</v>
      </c>
      <c r="B19" s="471" t="s">
        <v>2202</v>
      </c>
      <c r="C19" s="469"/>
      <c r="D19" s="469" t="s">
        <v>214</v>
      </c>
      <c r="E19" s="468">
        <v>1</v>
      </c>
      <c r="F19" s="467"/>
      <c r="G19" s="466">
        <f>E19*F19</f>
        <v>0</v>
      </c>
    </row>
    <row r="20" spans="1:7">
      <c r="A20" s="465" t="s">
        <v>2403</v>
      </c>
      <c r="B20" s="471" t="s">
        <v>2402</v>
      </c>
      <c r="C20" s="469"/>
      <c r="D20" s="469" t="s">
        <v>214</v>
      </c>
      <c r="E20" s="468">
        <v>1</v>
      </c>
      <c r="F20" s="467"/>
      <c r="G20" s="466">
        <f>E20*F20</f>
        <v>0</v>
      </c>
    </row>
    <row r="21" spans="1:7">
      <c r="A21" s="465" t="s">
        <v>2401</v>
      </c>
      <c r="B21" s="470" t="s">
        <v>2400</v>
      </c>
      <c r="C21" s="469"/>
      <c r="D21" s="469" t="s">
        <v>214</v>
      </c>
      <c r="E21" s="468">
        <v>1</v>
      </c>
      <c r="F21" s="467"/>
      <c r="G21" s="466">
        <f>E21*F21</f>
        <v>0</v>
      </c>
    </row>
    <row r="22" spans="1:7" ht="11.25" customHeight="1">
      <c r="A22" s="465" t="s">
        <v>2399</v>
      </c>
      <c r="B22" s="461" t="s">
        <v>2398</v>
      </c>
      <c r="C22" s="461"/>
      <c r="D22" s="469" t="s">
        <v>214</v>
      </c>
      <c r="E22" s="468">
        <v>1</v>
      </c>
      <c r="F22" s="467"/>
      <c r="G22" s="466">
        <f>E22*F22</f>
        <v>0</v>
      </c>
    </row>
    <row r="23" spans="1:7">
      <c r="A23" s="465" t="s">
        <v>2397</v>
      </c>
      <c r="B23" s="470" t="s">
        <v>2396</v>
      </c>
      <c r="C23" s="461"/>
      <c r="D23" s="469" t="s">
        <v>214</v>
      </c>
      <c r="E23" s="468">
        <v>1</v>
      </c>
      <c r="F23" s="467"/>
      <c r="G23" s="466">
        <f>E23*F23</f>
        <v>0</v>
      </c>
    </row>
    <row r="24" spans="1:7">
      <c r="A24" s="465" t="s">
        <v>2395</v>
      </c>
      <c r="B24" s="470" t="s">
        <v>2394</v>
      </c>
      <c r="C24" s="461"/>
      <c r="D24" s="469" t="s">
        <v>214</v>
      </c>
      <c r="E24" s="468">
        <v>1</v>
      </c>
      <c r="F24" s="467"/>
      <c r="G24" s="466">
        <f>E24*F24</f>
        <v>0</v>
      </c>
    </row>
    <row r="25" spans="1:7">
      <c r="A25" s="465"/>
      <c r="B25" s="464"/>
      <c r="C25" s="464"/>
      <c r="D25" s="463"/>
      <c r="E25" s="462"/>
      <c r="F25" s="461"/>
      <c r="G25" s="461"/>
    </row>
  </sheetData>
  <autoFilter ref="A3:G24" xr:uid="{545E03D9-2ED2-4A7F-8DC0-373948EC457B}"/>
  <mergeCells count="4">
    <mergeCell ref="A2:F2"/>
    <mergeCell ref="B4:F4"/>
    <mergeCell ref="B10:F10"/>
    <mergeCell ref="A1:G1"/>
  </mergeCells>
  <printOptions horizontalCentered="1"/>
  <pageMargins left="0.70866141732283472" right="0.70866141732283472" top="1.2598425196850394" bottom="0.78740157480314965" header="0.78740157480314965" footer="0.31496062992125984"/>
  <pageSetup paperSize="9" scale="98" firstPageNumber="2" orientation="landscape" r:id="rId1"/>
  <headerFooter>
    <oddHeader>&amp;R&amp;"Arial,Kurzíva"&amp;8Intenzifikace ČOV Přízeř, Rožmberk nad Vltavou
PS-02 Elektroinstalace a MaR ČOV</oddHeader>
    <oddFooter>&amp;L&amp;"Arial,Kurzíva"&amp;8Technická specifikace - &amp;A &amp;R
&amp;"Arial,Kurzíva"&amp;8Strana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6"/>
  <sheetViews>
    <sheetView showGridLines="0" workbookViewId="0"/>
  </sheetViews>
  <sheetFormatPr defaultRowHeight="14.4"/>
  <cols>
    <col min="1" max="1" width="8.28515625" customWidth="1"/>
    <col min="2" max="2" width="1.7109375" customWidth="1"/>
    <col min="3" max="3" width="25" customWidth="1"/>
    <col min="4" max="4" width="130.85546875" customWidth="1"/>
    <col min="5" max="5" width="13.28515625" customWidth="1"/>
    <col min="6" max="6" width="20" customWidth="1"/>
    <col min="7" max="7" width="1.7109375" customWidth="1"/>
    <col min="8" max="8" width="8.28515625" customWidth="1"/>
  </cols>
  <sheetData>
    <row r="1" spans="2:8" ht="11.25" customHeight="1"/>
    <row r="2" spans="2:8" ht="36.9" customHeight="1"/>
    <row r="3" spans="2:8" ht="6.9" customHeight="1">
      <c r="B3" s="19"/>
      <c r="C3" s="20"/>
      <c r="D3" s="20"/>
      <c r="E3" s="20"/>
      <c r="F3" s="20"/>
      <c r="G3" s="20"/>
      <c r="H3" s="21"/>
    </row>
    <row r="4" spans="2:8" ht="24.9" customHeight="1">
      <c r="B4" s="21"/>
      <c r="C4" s="22" t="s">
        <v>2008</v>
      </c>
      <c r="H4" s="21"/>
    </row>
    <row r="5" spans="2:8" ht="12" customHeight="1">
      <c r="B5" s="21"/>
      <c r="C5" s="25" t="s">
        <v>13</v>
      </c>
      <c r="D5" s="302" t="s">
        <v>14</v>
      </c>
      <c r="E5" s="298"/>
      <c r="F5" s="298"/>
      <c r="H5" s="21"/>
    </row>
    <row r="6" spans="2:8" ht="36.9" customHeight="1">
      <c r="B6" s="21"/>
      <c r="C6" s="27" t="s">
        <v>16</v>
      </c>
      <c r="D6" s="299" t="s">
        <v>17</v>
      </c>
      <c r="E6" s="298"/>
      <c r="F6" s="298"/>
      <c r="H6" s="21"/>
    </row>
    <row r="7" spans="2:8" ht="16.5" customHeight="1">
      <c r="B7" s="21"/>
      <c r="C7" s="28" t="s">
        <v>24</v>
      </c>
      <c r="D7" s="51" t="str">
        <f>'Rekapitulace stavby'!AN8</f>
        <v>19. 5. 2025</v>
      </c>
      <c r="H7" s="21"/>
    </row>
    <row r="8" spans="2:8" s="1" customFormat="1" ht="10.8" customHeight="1">
      <c r="B8" s="34"/>
      <c r="H8" s="34"/>
    </row>
    <row r="9" spans="2:8" s="10" customFormat="1" ht="29.25" customHeight="1">
      <c r="B9" s="109"/>
      <c r="C9" s="110" t="s">
        <v>63</v>
      </c>
      <c r="D9" s="111" t="s">
        <v>64</v>
      </c>
      <c r="E9" s="111" t="s">
        <v>143</v>
      </c>
      <c r="F9" s="112" t="s">
        <v>2009</v>
      </c>
      <c r="H9" s="109"/>
    </row>
    <row r="10" spans="2:8" s="1" customFormat="1" ht="26.4" customHeight="1">
      <c r="B10" s="34"/>
      <c r="C10" s="195" t="s">
        <v>115</v>
      </c>
      <c r="D10" s="195" t="s">
        <v>116</v>
      </c>
      <c r="H10" s="34"/>
    </row>
    <row r="11" spans="2:8" s="1" customFormat="1" ht="16.8" customHeight="1">
      <c r="B11" s="34"/>
      <c r="C11" s="196" t="s">
        <v>2010</v>
      </c>
      <c r="D11" s="197" t="s">
        <v>2011</v>
      </c>
      <c r="E11" s="198" t="s">
        <v>242</v>
      </c>
      <c r="F11" s="199">
        <v>3.032</v>
      </c>
      <c r="H11" s="34"/>
    </row>
    <row r="12" spans="2:8" s="1" customFormat="1" ht="16.8" customHeight="1">
      <c r="B12" s="34"/>
      <c r="C12" s="200" t="s">
        <v>44</v>
      </c>
      <c r="D12" s="200" t="s">
        <v>2012</v>
      </c>
      <c r="E12" s="18" t="s">
        <v>44</v>
      </c>
      <c r="F12" s="201">
        <v>2.0990000000000002</v>
      </c>
      <c r="H12" s="34"/>
    </row>
    <row r="13" spans="2:8" s="1" customFormat="1" ht="16.8" customHeight="1">
      <c r="B13" s="34"/>
      <c r="C13" s="200" t="s">
        <v>44</v>
      </c>
      <c r="D13" s="200" t="s">
        <v>2013</v>
      </c>
      <c r="E13" s="18" t="s">
        <v>44</v>
      </c>
      <c r="F13" s="201">
        <v>0.93300000000000005</v>
      </c>
      <c r="H13" s="34"/>
    </row>
    <row r="14" spans="2:8" s="1" customFormat="1" ht="16.8" customHeight="1">
      <c r="B14" s="34"/>
      <c r="C14" s="200" t="s">
        <v>2010</v>
      </c>
      <c r="D14" s="200" t="s">
        <v>462</v>
      </c>
      <c r="E14" s="18" t="s">
        <v>44</v>
      </c>
      <c r="F14" s="201">
        <v>3.032</v>
      </c>
      <c r="H14" s="34"/>
    </row>
    <row r="15" spans="2:8" s="1" customFormat="1" ht="7.35" customHeight="1">
      <c r="B15" s="43"/>
      <c r="C15" s="44"/>
      <c r="D15" s="44"/>
      <c r="E15" s="44"/>
      <c r="F15" s="44"/>
      <c r="G15" s="44"/>
      <c r="H15" s="34"/>
    </row>
    <row r="16" spans="2:8" s="1" customFormat="1" ht="10.199999999999999"/>
  </sheetData>
  <sheetProtection algorithmName="SHA-512" hashValue="iO4bkwrJD82KLOGZND3+WuQmN0mXCcxiTBKYvXdELhkBOL6tKh0lNaPXwjaKzILcuCbKs4xpk/S+JqketZ5GNA==" saltValue="P0Neh9nyxrNNxWRmCsTL4z8iWZS0uASRNxjgSnvFsgdRNxteETWw8iMc0MjF7KDABuWgi8eLe5zI7gx283MGbg==" spinCount="100000" sheet="1" objects="1" scenarios="1" formatColumns="0" formatRows="0"/>
  <mergeCells count="2">
    <mergeCell ref="D5:F5"/>
    <mergeCell ref="D6:F6"/>
  </mergeCells>
  <pageMargins left="0.7" right="0.7" top="0.78740157499999996" bottom="0.78740157499999996" header="0.3" footer="0.3"/>
  <pageSetup paperSize="9" fitToHeight="0" orientation="landscape"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19"/>
  <sheetViews>
    <sheetView showGridLines="0" topLeftCell="A43" zoomScale="110" zoomScaleNormal="110" workbookViewId="0"/>
  </sheetViews>
  <sheetFormatPr defaultRowHeight="14.4"/>
  <cols>
    <col min="1" max="1" width="8.28515625" style="202" customWidth="1"/>
    <col min="2" max="2" width="1.7109375" style="202" customWidth="1"/>
    <col min="3" max="4" width="5" style="202" customWidth="1"/>
    <col min="5" max="5" width="11.7109375" style="202" customWidth="1"/>
    <col min="6" max="6" width="9.140625" style="202" customWidth="1"/>
    <col min="7" max="7" width="5" style="202" customWidth="1"/>
    <col min="8" max="8" width="77.85546875" style="202" customWidth="1"/>
    <col min="9" max="10" width="20" style="202" customWidth="1"/>
    <col min="11" max="11" width="1.7109375" style="202" customWidth="1"/>
  </cols>
  <sheetData>
    <row r="1" spans="2:11" customFormat="1" ht="37.5" customHeight="1"/>
    <row r="2" spans="2:11" customFormat="1" ht="7.5" customHeight="1">
      <c r="B2" s="203"/>
      <c r="C2" s="204"/>
      <c r="D2" s="204"/>
      <c r="E2" s="204"/>
      <c r="F2" s="204"/>
      <c r="G2" s="204"/>
      <c r="H2" s="204"/>
      <c r="I2" s="204"/>
      <c r="J2" s="204"/>
      <c r="K2" s="205"/>
    </row>
    <row r="3" spans="2:11" s="16" customFormat="1" ht="45" customHeight="1">
      <c r="B3" s="206"/>
      <c r="C3" s="330" t="s">
        <v>2014</v>
      </c>
      <c r="D3" s="330"/>
      <c r="E3" s="330"/>
      <c r="F3" s="330"/>
      <c r="G3" s="330"/>
      <c r="H3" s="330"/>
      <c r="I3" s="330"/>
      <c r="J3" s="330"/>
      <c r="K3" s="207"/>
    </row>
    <row r="4" spans="2:11" customFormat="1" ht="25.5" customHeight="1">
      <c r="B4" s="208"/>
      <c r="C4" s="329" t="s">
        <v>2015</v>
      </c>
      <c r="D4" s="329"/>
      <c r="E4" s="329"/>
      <c r="F4" s="329"/>
      <c r="G4" s="329"/>
      <c r="H4" s="329"/>
      <c r="I4" s="329"/>
      <c r="J4" s="329"/>
      <c r="K4" s="209"/>
    </row>
    <row r="5" spans="2:11" customFormat="1" ht="5.25" customHeight="1">
      <c r="B5" s="208"/>
      <c r="C5" s="210"/>
      <c r="D5" s="210"/>
      <c r="E5" s="210"/>
      <c r="F5" s="210"/>
      <c r="G5" s="210"/>
      <c r="H5" s="210"/>
      <c r="I5" s="210"/>
      <c r="J5" s="210"/>
      <c r="K5" s="209"/>
    </row>
    <row r="6" spans="2:11" customFormat="1" ht="15" customHeight="1">
      <c r="B6" s="208"/>
      <c r="C6" s="328" t="s">
        <v>2016</v>
      </c>
      <c r="D6" s="328"/>
      <c r="E6" s="328"/>
      <c r="F6" s="328"/>
      <c r="G6" s="328"/>
      <c r="H6" s="328"/>
      <c r="I6" s="328"/>
      <c r="J6" s="328"/>
      <c r="K6" s="209"/>
    </row>
    <row r="7" spans="2:11" customFormat="1" ht="15" customHeight="1">
      <c r="B7" s="212"/>
      <c r="C7" s="328" t="s">
        <v>2017</v>
      </c>
      <c r="D7" s="328"/>
      <c r="E7" s="328"/>
      <c r="F7" s="328"/>
      <c r="G7" s="328"/>
      <c r="H7" s="328"/>
      <c r="I7" s="328"/>
      <c r="J7" s="328"/>
      <c r="K7" s="209"/>
    </row>
    <row r="8" spans="2:11" customFormat="1" ht="12.75" customHeight="1">
      <c r="B8" s="212"/>
      <c r="C8" s="211"/>
      <c r="D8" s="211"/>
      <c r="E8" s="211"/>
      <c r="F8" s="211"/>
      <c r="G8" s="211"/>
      <c r="H8" s="211"/>
      <c r="I8" s="211"/>
      <c r="J8" s="211"/>
      <c r="K8" s="209"/>
    </row>
    <row r="9" spans="2:11" customFormat="1" ht="15" customHeight="1">
      <c r="B9" s="212"/>
      <c r="C9" s="328" t="s">
        <v>2018</v>
      </c>
      <c r="D9" s="328"/>
      <c r="E9" s="328"/>
      <c r="F9" s="328"/>
      <c r="G9" s="328"/>
      <c r="H9" s="328"/>
      <c r="I9" s="328"/>
      <c r="J9" s="328"/>
      <c r="K9" s="209"/>
    </row>
    <row r="10" spans="2:11" customFormat="1" ht="15" customHeight="1">
      <c r="B10" s="212"/>
      <c r="C10" s="211"/>
      <c r="D10" s="328" t="s">
        <v>2019</v>
      </c>
      <c r="E10" s="328"/>
      <c r="F10" s="328"/>
      <c r="G10" s="328"/>
      <c r="H10" s="328"/>
      <c r="I10" s="328"/>
      <c r="J10" s="328"/>
      <c r="K10" s="209"/>
    </row>
    <row r="11" spans="2:11" customFormat="1" ht="15" customHeight="1">
      <c r="B11" s="212"/>
      <c r="C11" s="213"/>
      <c r="D11" s="328" t="s">
        <v>2020</v>
      </c>
      <c r="E11" s="328"/>
      <c r="F11" s="328"/>
      <c r="G11" s="328"/>
      <c r="H11" s="328"/>
      <c r="I11" s="328"/>
      <c r="J11" s="328"/>
      <c r="K11" s="209"/>
    </row>
    <row r="12" spans="2:11" customFormat="1" ht="15" customHeight="1">
      <c r="B12" s="212"/>
      <c r="C12" s="213"/>
      <c r="D12" s="211"/>
      <c r="E12" s="211"/>
      <c r="F12" s="211"/>
      <c r="G12" s="211"/>
      <c r="H12" s="211"/>
      <c r="I12" s="211"/>
      <c r="J12" s="211"/>
      <c r="K12" s="209"/>
    </row>
    <row r="13" spans="2:11" customFormat="1" ht="15" customHeight="1">
      <c r="B13" s="212"/>
      <c r="C13" s="213"/>
      <c r="D13" s="214" t="s">
        <v>2021</v>
      </c>
      <c r="E13" s="211"/>
      <c r="F13" s="211"/>
      <c r="G13" s="211"/>
      <c r="H13" s="211"/>
      <c r="I13" s="211"/>
      <c r="J13" s="211"/>
      <c r="K13" s="209"/>
    </row>
    <row r="14" spans="2:11" customFormat="1" ht="12.75" customHeight="1">
      <c r="B14" s="212"/>
      <c r="C14" s="213"/>
      <c r="D14" s="213"/>
      <c r="E14" s="213"/>
      <c r="F14" s="213"/>
      <c r="G14" s="213"/>
      <c r="H14" s="213"/>
      <c r="I14" s="213"/>
      <c r="J14" s="213"/>
      <c r="K14" s="209"/>
    </row>
    <row r="15" spans="2:11" customFormat="1" ht="15" customHeight="1">
      <c r="B15" s="212"/>
      <c r="C15" s="213"/>
      <c r="D15" s="328" t="s">
        <v>2022</v>
      </c>
      <c r="E15" s="328"/>
      <c r="F15" s="328"/>
      <c r="G15" s="328"/>
      <c r="H15" s="328"/>
      <c r="I15" s="328"/>
      <c r="J15" s="328"/>
      <c r="K15" s="209"/>
    </row>
    <row r="16" spans="2:11" customFormat="1" ht="15" customHeight="1">
      <c r="B16" s="212"/>
      <c r="C16" s="213"/>
      <c r="D16" s="328" t="s">
        <v>2023</v>
      </c>
      <c r="E16" s="328"/>
      <c r="F16" s="328"/>
      <c r="G16" s="328"/>
      <c r="H16" s="328"/>
      <c r="I16" s="328"/>
      <c r="J16" s="328"/>
      <c r="K16" s="209"/>
    </row>
    <row r="17" spans="2:11" customFormat="1" ht="15" customHeight="1">
      <c r="B17" s="212"/>
      <c r="C17" s="213"/>
      <c r="D17" s="328" t="s">
        <v>2024</v>
      </c>
      <c r="E17" s="328"/>
      <c r="F17" s="328"/>
      <c r="G17" s="328"/>
      <c r="H17" s="328"/>
      <c r="I17" s="328"/>
      <c r="J17" s="328"/>
      <c r="K17" s="209"/>
    </row>
    <row r="18" spans="2:11" customFormat="1" ht="15" customHeight="1">
      <c r="B18" s="212"/>
      <c r="C18" s="213"/>
      <c r="D18" s="213"/>
      <c r="E18" s="215" t="s">
        <v>95</v>
      </c>
      <c r="F18" s="328" t="s">
        <v>2025</v>
      </c>
      <c r="G18" s="328"/>
      <c r="H18" s="328"/>
      <c r="I18" s="328"/>
      <c r="J18" s="328"/>
      <c r="K18" s="209"/>
    </row>
    <row r="19" spans="2:11" customFormat="1" ht="15" customHeight="1">
      <c r="B19" s="212"/>
      <c r="C19" s="213"/>
      <c r="D19" s="213"/>
      <c r="E19" s="215" t="s">
        <v>2026</v>
      </c>
      <c r="F19" s="328" t="s">
        <v>2027</v>
      </c>
      <c r="G19" s="328"/>
      <c r="H19" s="328"/>
      <c r="I19" s="328"/>
      <c r="J19" s="328"/>
      <c r="K19" s="209"/>
    </row>
    <row r="20" spans="2:11" customFormat="1" ht="15" customHeight="1">
      <c r="B20" s="212"/>
      <c r="C20" s="213"/>
      <c r="D20" s="213"/>
      <c r="E20" s="215" t="s">
        <v>125</v>
      </c>
      <c r="F20" s="328" t="s">
        <v>2028</v>
      </c>
      <c r="G20" s="328"/>
      <c r="H20" s="328"/>
      <c r="I20" s="328"/>
      <c r="J20" s="328"/>
      <c r="K20" s="209"/>
    </row>
    <row r="21" spans="2:11" customFormat="1" ht="15" customHeight="1">
      <c r="B21" s="212"/>
      <c r="C21" s="213"/>
      <c r="D21" s="213"/>
      <c r="E21" s="215" t="s">
        <v>89</v>
      </c>
      <c r="F21" s="328" t="s">
        <v>2029</v>
      </c>
      <c r="G21" s="328"/>
      <c r="H21" s="328"/>
      <c r="I21" s="328"/>
      <c r="J21" s="328"/>
      <c r="K21" s="209"/>
    </row>
    <row r="22" spans="2:11" customFormat="1" ht="15" customHeight="1">
      <c r="B22" s="212"/>
      <c r="C22" s="213"/>
      <c r="D22" s="213"/>
      <c r="E22" s="215" t="s">
        <v>2030</v>
      </c>
      <c r="F22" s="328" t="s">
        <v>2031</v>
      </c>
      <c r="G22" s="328"/>
      <c r="H22" s="328"/>
      <c r="I22" s="328"/>
      <c r="J22" s="328"/>
      <c r="K22" s="209"/>
    </row>
    <row r="23" spans="2:11" customFormat="1" ht="15" customHeight="1">
      <c r="B23" s="212"/>
      <c r="C23" s="213"/>
      <c r="D23" s="213"/>
      <c r="E23" s="215" t="s">
        <v>2032</v>
      </c>
      <c r="F23" s="328" t="s">
        <v>2033</v>
      </c>
      <c r="G23" s="328"/>
      <c r="H23" s="328"/>
      <c r="I23" s="328"/>
      <c r="J23" s="328"/>
      <c r="K23" s="209"/>
    </row>
    <row r="24" spans="2:11" customFormat="1" ht="12.75" customHeight="1">
      <c r="B24" s="212"/>
      <c r="C24" s="213"/>
      <c r="D24" s="213"/>
      <c r="E24" s="213"/>
      <c r="F24" s="213"/>
      <c r="G24" s="213"/>
      <c r="H24" s="213"/>
      <c r="I24" s="213"/>
      <c r="J24" s="213"/>
      <c r="K24" s="209"/>
    </row>
    <row r="25" spans="2:11" customFormat="1" ht="15" customHeight="1">
      <c r="B25" s="212"/>
      <c r="C25" s="328" t="s">
        <v>2034</v>
      </c>
      <c r="D25" s="328"/>
      <c r="E25" s="328"/>
      <c r="F25" s="328"/>
      <c r="G25" s="328"/>
      <c r="H25" s="328"/>
      <c r="I25" s="328"/>
      <c r="J25" s="328"/>
      <c r="K25" s="209"/>
    </row>
    <row r="26" spans="2:11" customFormat="1" ht="15" customHeight="1">
      <c r="B26" s="212"/>
      <c r="C26" s="328" t="s">
        <v>2035</v>
      </c>
      <c r="D26" s="328"/>
      <c r="E26" s="328"/>
      <c r="F26" s="328"/>
      <c r="G26" s="328"/>
      <c r="H26" s="328"/>
      <c r="I26" s="328"/>
      <c r="J26" s="328"/>
      <c r="K26" s="209"/>
    </row>
    <row r="27" spans="2:11" customFormat="1" ht="15" customHeight="1">
      <c r="B27" s="212"/>
      <c r="C27" s="211"/>
      <c r="D27" s="328" t="s">
        <v>2036</v>
      </c>
      <c r="E27" s="328"/>
      <c r="F27" s="328"/>
      <c r="G27" s="328"/>
      <c r="H27" s="328"/>
      <c r="I27" s="328"/>
      <c r="J27" s="328"/>
      <c r="K27" s="209"/>
    </row>
    <row r="28" spans="2:11" customFormat="1" ht="15" customHeight="1">
      <c r="B28" s="212"/>
      <c r="C28" s="213"/>
      <c r="D28" s="328" t="s">
        <v>2037</v>
      </c>
      <c r="E28" s="328"/>
      <c r="F28" s="328"/>
      <c r="G28" s="328"/>
      <c r="H28" s="328"/>
      <c r="I28" s="328"/>
      <c r="J28" s="328"/>
      <c r="K28" s="209"/>
    </row>
    <row r="29" spans="2:11" customFormat="1" ht="12.75" customHeight="1">
      <c r="B29" s="212"/>
      <c r="C29" s="213"/>
      <c r="D29" s="213"/>
      <c r="E29" s="213"/>
      <c r="F29" s="213"/>
      <c r="G29" s="213"/>
      <c r="H29" s="213"/>
      <c r="I29" s="213"/>
      <c r="J29" s="213"/>
      <c r="K29" s="209"/>
    </row>
    <row r="30" spans="2:11" customFormat="1" ht="15" customHeight="1">
      <c r="B30" s="212"/>
      <c r="C30" s="213"/>
      <c r="D30" s="328" t="s">
        <v>2038</v>
      </c>
      <c r="E30" s="328"/>
      <c r="F30" s="328"/>
      <c r="G30" s="328"/>
      <c r="H30" s="328"/>
      <c r="I30" s="328"/>
      <c r="J30" s="328"/>
      <c r="K30" s="209"/>
    </row>
    <row r="31" spans="2:11" customFormat="1" ht="15" customHeight="1">
      <c r="B31" s="212"/>
      <c r="C31" s="213"/>
      <c r="D31" s="328" t="s">
        <v>2039</v>
      </c>
      <c r="E31" s="328"/>
      <c r="F31" s="328"/>
      <c r="G31" s="328"/>
      <c r="H31" s="328"/>
      <c r="I31" s="328"/>
      <c r="J31" s="328"/>
      <c r="K31" s="209"/>
    </row>
    <row r="32" spans="2:11" customFormat="1" ht="12.75" customHeight="1">
      <c r="B32" s="212"/>
      <c r="C32" s="213"/>
      <c r="D32" s="213"/>
      <c r="E32" s="213"/>
      <c r="F32" s="213"/>
      <c r="G32" s="213"/>
      <c r="H32" s="213"/>
      <c r="I32" s="213"/>
      <c r="J32" s="213"/>
      <c r="K32" s="209"/>
    </row>
    <row r="33" spans="2:11" customFormat="1" ht="15" customHeight="1">
      <c r="B33" s="212"/>
      <c r="C33" s="213"/>
      <c r="D33" s="328" t="s">
        <v>2040</v>
      </c>
      <c r="E33" s="328"/>
      <c r="F33" s="328"/>
      <c r="G33" s="328"/>
      <c r="H33" s="328"/>
      <c r="I33" s="328"/>
      <c r="J33" s="328"/>
      <c r="K33" s="209"/>
    </row>
    <row r="34" spans="2:11" customFormat="1" ht="15" customHeight="1">
      <c r="B34" s="212"/>
      <c r="C34" s="213"/>
      <c r="D34" s="328" t="s">
        <v>2041</v>
      </c>
      <c r="E34" s="328"/>
      <c r="F34" s="328"/>
      <c r="G34" s="328"/>
      <c r="H34" s="328"/>
      <c r="I34" s="328"/>
      <c r="J34" s="328"/>
      <c r="K34" s="209"/>
    </row>
    <row r="35" spans="2:11" customFormat="1" ht="15" customHeight="1">
      <c r="B35" s="212"/>
      <c r="C35" s="213"/>
      <c r="D35" s="328" t="s">
        <v>2042</v>
      </c>
      <c r="E35" s="328"/>
      <c r="F35" s="328"/>
      <c r="G35" s="328"/>
      <c r="H35" s="328"/>
      <c r="I35" s="328"/>
      <c r="J35" s="328"/>
      <c r="K35" s="209"/>
    </row>
    <row r="36" spans="2:11" customFormat="1" ht="15" customHeight="1">
      <c r="B36" s="212"/>
      <c r="C36" s="213"/>
      <c r="D36" s="211"/>
      <c r="E36" s="214" t="s">
        <v>142</v>
      </c>
      <c r="F36" s="211"/>
      <c r="G36" s="328" t="s">
        <v>2043</v>
      </c>
      <c r="H36" s="328"/>
      <c r="I36" s="328"/>
      <c r="J36" s="328"/>
      <c r="K36" s="209"/>
    </row>
    <row r="37" spans="2:11" customFormat="1" ht="30.75" customHeight="1">
      <c r="B37" s="212"/>
      <c r="C37" s="213"/>
      <c r="D37" s="211"/>
      <c r="E37" s="214" t="s">
        <v>2044</v>
      </c>
      <c r="F37" s="211"/>
      <c r="G37" s="328" t="s">
        <v>2045</v>
      </c>
      <c r="H37" s="328"/>
      <c r="I37" s="328"/>
      <c r="J37" s="328"/>
      <c r="K37" s="209"/>
    </row>
    <row r="38" spans="2:11" customFormat="1" ht="15" customHeight="1">
      <c r="B38" s="212"/>
      <c r="C38" s="213"/>
      <c r="D38" s="211"/>
      <c r="E38" s="214" t="s">
        <v>63</v>
      </c>
      <c r="F38" s="211"/>
      <c r="G38" s="328" t="s">
        <v>2046</v>
      </c>
      <c r="H38" s="328"/>
      <c r="I38" s="328"/>
      <c r="J38" s="328"/>
      <c r="K38" s="209"/>
    </row>
    <row r="39" spans="2:11" customFormat="1" ht="15" customHeight="1">
      <c r="B39" s="212"/>
      <c r="C39" s="213"/>
      <c r="D39" s="211"/>
      <c r="E39" s="214" t="s">
        <v>64</v>
      </c>
      <c r="F39" s="211"/>
      <c r="G39" s="328" t="s">
        <v>2047</v>
      </c>
      <c r="H39" s="328"/>
      <c r="I39" s="328"/>
      <c r="J39" s="328"/>
      <c r="K39" s="209"/>
    </row>
    <row r="40" spans="2:11" customFormat="1" ht="15" customHeight="1">
      <c r="B40" s="212"/>
      <c r="C40" s="213"/>
      <c r="D40" s="211"/>
      <c r="E40" s="214" t="s">
        <v>143</v>
      </c>
      <c r="F40" s="211"/>
      <c r="G40" s="328" t="s">
        <v>2048</v>
      </c>
      <c r="H40" s="328"/>
      <c r="I40" s="328"/>
      <c r="J40" s="328"/>
      <c r="K40" s="209"/>
    </row>
    <row r="41" spans="2:11" customFormat="1" ht="15" customHeight="1">
      <c r="B41" s="212"/>
      <c r="C41" s="213"/>
      <c r="D41" s="211"/>
      <c r="E41" s="214" t="s">
        <v>144</v>
      </c>
      <c r="F41" s="211"/>
      <c r="G41" s="328" t="s">
        <v>2049</v>
      </c>
      <c r="H41" s="328"/>
      <c r="I41" s="328"/>
      <c r="J41" s="328"/>
      <c r="K41" s="209"/>
    </row>
    <row r="42" spans="2:11" customFormat="1" ht="15" customHeight="1">
      <c r="B42" s="212"/>
      <c r="C42" s="213"/>
      <c r="D42" s="211"/>
      <c r="E42" s="214" t="s">
        <v>2050</v>
      </c>
      <c r="F42" s="211"/>
      <c r="G42" s="328" t="s">
        <v>2051</v>
      </c>
      <c r="H42" s="328"/>
      <c r="I42" s="328"/>
      <c r="J42" s="328"/>
      <c r="K42" s="209"/>
    </row>
    <row r="43" spans="2:11" customFormat="1" ht="15" customHeight="1">
      <c r="B43" s="212"/>
      <c r="C43" s="213"/>
      <c r="D43" s="211"/>
      <c r="E43" s="214"/>
      <c r="F43" s="211"/>
      <c r="G43" s="328" t="s">
        <v>2052</v>
      </c>
      <c r="H43" s="328"/>
      <c r="I43" s="328"/>
      <c r="J43" s="328"/>
      <c r="K43" s="209"/>
    </row>
    <row r="44" spans="2:11" customFormat="1" ht="15" customHeight="1">
      <c r="B44" s="212"/>
      <c r="C44" s="213"/>
      <c r="D44" s="211"/>
      <c r="E44" s="214" t="s">
        <v>2053</v>
      </c>
      <c r="F44" s="211"/>
      <c r="G44" s="328" t="s">
        <v>2054</v>
      </c>
      <c r="H44" s="328"/>
      <c r="I44" s="328"/>
      <c r="J44" s="328"/>
      <c r="K44" s="209"/>
    </row>
    <row r="45" spans="2:11" customFormat="1" ht="15" customHeight="1">
      <c r="B45" s="212"/>
      <c r="C45" s="213"/>
      <c r="D45" s="211"/>
      <c r="E45" s="214" t="s">
        <v>146</v>
      </c>
      <c r="F45" s="211"/>
      <c r="G45" s="328" t="s">
        <v>2055</v>
      </c>
      <c r="H45" s="328"/>
      <c r="I45" s="328"/>
      <c r="J45" s="328"/>
      <c r="K45" s="209"/>
    </row>
    <row r="46" spans="2:11" customFormat="1" ht="12.75" customHeight="1">
      <c r="B46" s="212"/>
      <c r="C46" s="213"/>
      <c r="D46" s="211"/>
      <c r="E46" s="211"/>
      <c r="F46" s="211"/>
      <c r="G46" s="211"/>
      <c r="H46" s="211"/>
      <c r="I46" s="211"/>
      <c r="J46" s="211"/>
      <c r="K46" s="209"/>
    </row>
    <row r="47" spans="2:11" customFormat="1" ht="15" customHeight="1">
      <c r="B47" s="212"/>
      <c r="C47" s="213"/>
      <c r="D47" s="328" t="s">
        <v>2056</v>
      </c>
      <c r="E47" s="328"/>
      <c r="F47" s="328"/>
      <c r="G47" s="328"/>
      <c r="H47" s="328"/>
      <c r="I47" s="328"/>
      <c r="J47" s="328"/>
      <c r="K47" s="209"/>
    </row>
    <row r="48" spans="2:11" customFormat="1" ht="15" customHeight="1">
      <c r="B48" s="212"/>
      <c r="C48" s="213"/>
      <c r="D48" s="213"/>
      <c r="E48" s="328" t="s">
        <v>2057</v>
      </c>
      <c r="F48" s="328"/>
      <c r="G48" s="328"/>
      <c r="H48" s="328"/>
      <c r="I48" s="328"/>
      <c r="J48" s="328"/>
      <c r="K48" s="209"/>
    </row>
    <row r="49" spans="2:11" customFormat="1" ht="15" customHeight="1">
      <c r="B49" s="212"/>
      <c r="C49" s="213"/>
      <c r="D49" s="213"/>
      <c r="E49" s="328" t="s">
        <v>2058</v>
      </c>
      <c r="F49" s="328"/>
      <c r="G49" s="328"/>
      <c r="H49" s="328"/>
      <c r="I49" s="328"/>
      <c r="J49" s="328"/>
      <c r="K49" s="209"/>
    </row>
    <row r="50" spans="2:11" customFormat="1" ht="15" customHeight="1">
      <c r="B50" s="212"/>
      <c r="C50" s="213"/>
      <c r="D50" s="213"/>
      <c r="E50" s="328" t="s">
        <v>2059</v>
      </c>
      <c r="F50" s="328"/>
      <c r="G50" s="328"/>
      <c r="H50" s="328"/>
      <c r="I50" s="328"/>
      <c r="J50" s="328"/>
      <c r="K50" s="209"/>
    </row>
    <row r="51" spans="2:11" customFormat="1" ht="15" customHeight="1">
      <c r="B51" s="212"/>
      <c r="C51" s="213"/>
      <c r="D51" s="328" t="s">
        <v>2060</v>
      </c>
      <c r="E51" s="328"/>
      <c r="F51" s="328"/>
      <c r="G51" s="328"/>
      <c r="H51" s="328"/>
      <c r="I51" s="328"/>
      <c r="J51" s="328"/>
      <c r="K51" s="209"/>
    </row>
    <row r="52" spans="2:11" customFormat="1" ht="25.5" customHeight="1">
      <c r="B52" s="208"/>
      <c r="C52" s="329" t="s">
        <v>2061</v>
      </c>
      <c r="D52" s="329"/>
      <c r="E52" s="329"/>
      <c r="F52" s="329"/>
      <c r="G52" s="329"/>
      <c r="H52" s="329"/>
      <c r="I52" s="329"/>
      <c r="J52" s="329"/>
      <c r="K52" s="209"/>
    </row>
    <row r="53" spans="2:11" customFormat="1" ht="5.25" customHeight="1">
      <c r="B53" s="208"/>
      <c r="C53" s="210"/>
      <c r="D53" s="210"/>
      <c r="E53" s="210"/>
      <c r="F53" s="210"/>
      <c r="G53" s="210"/>
      <c r="H53" s="210"/>
      <c r="I53" s="210"/>
      <c r="J53" s="210"/>
      <c r="K53" s="209"/>
    </row>
    <row r="54" spans="2:11" customFormat="1" ht="15" customHeight="1">
      <c r="B54" s="208"/>
      <c r="C54" s="328" t="s">
        <v>2062</v>
      </c>
      <c r="D54" s="328"/>
      <c r="E54" s="328"/>
      <c r="F54" s="328"/>
      <c r="G54" s="328"/>
      <c r="H54" s="328"/>
      <c r="I54" s="328"/>
      <c r="J54" s="328"/>
      <c r="K54" s="209"/>
    </row>
    <row r="55" spans="2:11" customFormat="1" ht="15" customHeight="1">
      <c r="B55" s="208"/>
      <c r="C55" s="328" t="s">
        <v>2063</v>
      </c>
      <c r="D55" s="328"/>
      <c r="E55" s="328"/>
      <c r="F55" s="328"/>
      <c r="G55" s="328"/>
      <c r="H55" s="328"/>
      <c r="I55" s="328"/>
      <c r="J55" s="328"/>
      <c r="K55" s="209"/>
    </row>
    <row r="56" spans="2:11" customFormat="1" ht="12.75" customHeight="1">
      <c r="B56" s="208"/>
      <c r="C56" s="211"/>
      <c r="D56" s="211"/>
      <c r="E56" s="211"/>
      <c r="F56" s="211"/>
      <c r="G56" s="211"/>
      <c r="H56" s="211"/>
      <c r="I56" s="211"/>
      <c r="J56" s="211"/>
      <c r="K56" s="209"/>
    </row>
    <row r="57" spans="2:11" customFormat="1" ht="15" customHeight="1">
      <c r="B57" s="208"/>
      <c r="C57" s="328" t="s">
        <v>2064</v>
      </c>
      <c r="D57" s="328"/>
      <c r="E57" s="328"/>
      <c r="F57" s="328"/>
      <c r="G57" s="328"/>
      <c r="H57" s="328"/>
      <c r="I57" s="328"/>
      <c r="J57" s="328"/>
      <c r="K57" s="209"/>
    </row>
    <row r="58" spans="2:11" customFormat="1" ht="15" customHeight="1">
      <c r="B58" s="208"/>
      <c r="C58" s="213"/>
      <c r="D58" s="328" t="s">
        <v>2065</v>
      </c>
      <c r="E58" s="328"/>
      <c r="F58" s="328"/>
      <c r="G58" s="328"/>
      <c r="H58" s="328"/>
      <c r="I58" s="328"/>
      <c r="J58" s="328"/>
      <c r="K58" s="209"/>
    </row>
    <row r="59" spans="2:11" customFormat="1" ht="15" customHeight="1">
      <c r="B59" s="208"/>
      <c r="C59" s="213"/>
      <c r="D59" s="328" t="s">
        <v>2066</v>
      </c>
      <c r="E59" s="328"/>
      <c r="F59" s="328"/>
      <c r="G59" s="328"/>
      <c r="H59" s="328"/>
      <c r="I59" s="328"/>
      <c r="J59" s="328"/>
      <c r="K59" s="209"/>
    </row>
    <row r="60" spans="2:11" customFormat="1" ht="15" customHeight="1">
      <c r="B60" s="208"/>
      <c r="C60" s="213"/>
      <c r="D60" s="328" t="s">
        <v>2067</v>
      </c>
      <c r="E60" s="328"/>
      <c r="F60" s="328"/>
      <c r="G60" s="328"/>
      <c r="H60" s="328"/>
      <c r="I60" s="328"/>
      <c r="J60" s="328"/>
      <c r="K60" s="209"/>
    </row>
    <row r="61" spans="2:11" customFormat="1" ht="15" customHeight="1">
      <c r="B61" s="208"/>
      <c r="C61" s="213"/>
      <c r="D61" s="328" t="s">
        <v>2068</v>
      </c>
      <c r="E61" s="328"/>
      <c r="F61" s="328"/>
      <c r="G61" s="328"/>
      <c r="H61" s="328"/>
      <c r="I61" s="328"/>
      <c r="J61" s="328"/>
      <c r="K61" s="209"/>
    </row>
    <row r="62" spans="2:11" customFormat="1" ht="15" customHeight="1">
      <c r="B62" s="208"/>
      <c r="C62" s="213"/>
      <c r="D62" s="331" t="s">
        <v>2069</v>
      </c>
      <c r="E62" s="331"/>
      <c r="F62" s="331"/>
      <c r="G62" s="331"/>
      <c r="H62" s="331"/>
      <c r="I62" s="331"/>
      <c r="J62" s="331"/>
      <c r="K62" s="209"/>
    </row>
    <row r="63" spans="2:11" customFormat="1" ht="15" customHeight="1">
      <c r="B63" s="208"/>
      <c r="C63" s="213"/>
      <c r="D63" s="328" t="s">
        <v>2070</v>
      </c>
      <c r="E63" s="328"/>
      <c r="F63" s="328"/>
      <c r="G63" s="328"/>
      <c r="H63" s="328"/>
      <c r="I63" s="328"/>
      <c r="J63" s="328"/>
      <c r="K63" s="209"/>
    </row>
    <row r="64" spans="2:11" customFormat="1" ht="12.75" customHeight="1">
      <c r="B64" s="208"/>
      <c r="C64" s="213"/>
      <c r="D64" s="213"/>
      <c r="E64" s="216"/>
      <c r="F64" s="213"/>
      <c r="G64" s="213"/>
      <c r="H64" s="213"/>
      <c r="I64" s="213"/>
      <c r="J64" s="213"/>
      <c r="K64" s="209"/>
    </row>
    <row r="65" spans="2:11" customFormat="1" ht="15" customHeight="1">
      <c r="B65" s="208"/>
      <c r="C65" s="213"/>
      <c r="D65" s="328" t="s">
        <v>2071</v>
      </c>
      <c r="E65" s="328"/>
      <c r="F65" s="328"/>
      <c r="G65" s="328"/>
      <c r="H65" s="328"/>
      <c r="I65" s="328"/>
      <c r="J65" s="328"/>
      <c r="K65" s="209"/>
    </row>
    <row r="66" spans="2:11" customFormat="1" ht="15" customHeight="1">
      <c r="B66" s="208"/>
      <c r="C66" s="213"/>
      <c r="D66" s="331" t="s">
        <v>2072</v>
      </c>
      <c r="E66" s="331"/>
      <c r="F66" s="331"/>
      <c r="G66" s="331"/>
      <c r="H66" s="331"/>
      <c r="I66" s="331"/>
      <c r="J66" s="331"/>
      <c r="K66" s="209"/>
    </row>
    <row r="67" spans="2:11" customFormat="1" ht="15" customHeight="1">
      <c r="B67" s="208"/>
      <c r="C67" s="213"/>
      <c r="D67" s="328" t="s">
        <v>2073</v>
      </c>
      <c r="E67" s="328"/>
      <c r="F67" s="328"/>
      <c r="G67" s="328"/>
      <c r="H67" s="328"/>
      <c r="I67" s="328"/>
      <c r="J67" s="328"/>
      <c r="K67" s="209"/>
    </row>
    <row r="68" spans="2:11" customFormat="1" ht="15" customHeight="1">
      <c r="B68" s="208"/>
      <c r="C68" s="213"/>
      <c r="D68" s="328" t="s">
        <v>2074</v>
      </c>
      <c r="E68" s="328"/>
      <c r="F68" s="328"/>
      <c r="G68" s="328"/>
      <c r="H68" s="328"/>
      <c r="I68" s="328"/>
      <c r="J68" s="328"/>
      <c r="K68" s="209"/>
    </row>
    <row r="69" spans="2:11" customFormat="1" ht="15" customHeight="1">
      <c r="B69" s="208"/>
      <c r="C69" s="213"/>
      <c r="D69" s="328" t="s">
        <v>2075</v>
      </c>
      <c r="E69" s="328"/>
      <c r="F69" s="328"/>
      <c r="G69" s="328"/>
      <c r="H69" s="328"/>
      <c r="I69" s="328"/>
      <c r="J69" s="328"/>
      <c r="K69" s="209"/>
    </row>
    <row r="70" spans="2:11" customFormat="1" ht="15" customHeight="1">
      <c r="B70" s="208"/>
      <c r="C70" s="213"/>
      <c r="D70" s="328" t="s">
        <v>2076</v>
      </c>
      <c r="E70" s="328"/>
      <c r="F70" s="328"/>
      <c r="G70" s="328"/>
      <c r="H70" s="328"/>
      <c r="I70" s="328"/>
      <c r="J70" s="328"/>
      <c r="K70" s="209"/>
    </row>
    <row r="71" spans="2:11" customFormat="1" ht="12.75" customHeight="1">
      <c r="B71" s="217"/>
      <c r="C71" s="218"/>
      <c r="D71" s="218"/>
      <c r="E71" s="218"/>
      <c r="F71" s="218"/>
      <c r="G71" s="218"/>
      <c r="H71" s="218"/>
      <c r="I71" s="218"/>
      <c r="J71" s="218"/>
      <c r="K71" s="219"/>
    </row>
    <row r="72" spans="2:11" customFormat="1" ht="18.75" customHeight="1">
      <c r="B72" s="220"/>
      <c r="C72" s="220"/>
      <c r="D72" s="220"/>
      <c r="E72" s="220"/>
      <c r="F72" s="220"/>
      <c r="G72" s="220"/>
      <c r="H72" s="220"/>
      <c r="I72" s="220"/>
      <c r="J72" s="220"/>
      <c r="K72" s="221"/>
    </row>
    <row r="73" spans="2:11" customFormat="1" ht="18.75" customHeight="1">
      <c r="B73" s="221"/>
      <c r="C73" s="221"/>
      <c r="D73" s="221"/>
      <c r="E73" s="221"/>
      <c r="F73" s="221"/>
      <c r="G73" s="221"/>
      <c r="H73" s="221"/>
      <c r="I73" s="221"/>
      <c r="J73" s="221"/>
      <c r="K73" s="221"/>
    </row>
    <row r="74" spans="2:11" customFormat="1" ht="7.5" customHeight="1">
      <c r="B74" s="222"/>
      <c r="C74" s="223"/>
      <c r="D74" s="223"/>
      <c r="E74" s="223"/>
      <c r="F74" s="223"/>
      <c r="G74" s="223"/>
      <c r="H74" s="223"/>
      <c r="I74" s="223"/>
      <c r="J74" s="223"/>
      <c r="K74" s="224"/>
    </row>
    <row r="75" spans="2:11" customFormat="1" ht="45" customHeight="1">
      <c r="B75" s="225"/>
      <c r="C75" s="332" t="s">
        <v>2077</v>
      </c>
      <c r="D75" s="332"/>
      <c r="E75" s="332"/>
      <c r="F75" s="332"/>
      <c r="G75" s="332"/>
      <c r="H75" s="332"/>
      <c r="I75" s="332"/>
      <c r="J75" s="332"/>
      <c r="K75" s="226"/>
    </row>
    <row r="76" spans="2:11" customFormat="1" ht="17.25" customHeight="1">
      <c r="B76" s="225"/>
      <c r="C76" s="227" t="s">
        <v>2078</v>
      </c>
      <c r="D76" s="227"/>
      <c r="E76" s="227"/>
      <c r="F76" s="227" t="s">
        <v>2079</v>
      </c>
      <c r="G76" s="228"/>
      <c r="H76" s="227" t="s">
        <v>64</v>
      </c>
      <c r="I76" s="227" t="s">
        <v>67</v>
      </c>
      <c r="J76" s="227" t="s">
        <v>2080</v>
      </c>
      <c r="K76" s="226"/>
    </row>
    <row r="77" spans="2:11" customFormat="1" ht="17.25" customHeight="1">
      <c r="B77" s="225"/>
      <c r="C77" s="229" t="s">
        <v>2081</v>
      </c>
      <c r="D77" s="229"/>
      <c r="E77" s="229"/>
      <c r="F77" s="230" t="s">
        <v>2082</v>
      </c>
      <c r="G77" s="231"/>
      <c r="H77" s="229"/>
      <c r="I77" s="229"/>
      <c r="J77" s="229" t="s">
        <v>2083</v>
      </c>
      <c r="K77" s="226"/>
    </row>
    <row r="78" spans="2:11" customFormat="1" ht="5.25" customHeight="1">
      <c r="B78" s="225"/>
      <c r="C78" s="232"/>
      <c r="D78" s="232"/>
      <c r="E78" s="232"/>
      <c r="F78" s="232"/>
      <c r="G78" s="233"/>
      <c r="H78" s="232"/>
      <c r="I78" s="232"/>
      <c r="J78" s="232"/>
      <c r="K78" s="226"/>
    </row>
    <row r="79" spans="2:11" customFormat="1" ht="15" customHeight="1">
      <c r="B79" s="225"/>
      <c r="C79" s="214" t="s">
        <v>63</v>
      </c>
      <c r="D79" s="234"/>
      <c r="E79" s="234"/>
      <c r="F79" s="235" t="s">
        <v>2084</v>
      </c>
      <c r="G79" s="236"/>
      <c r="H79" s="214" t="s">
        <v>2085</v>
      </c>
      <c r="I79" s="214" t="s">
        <v>2086</v>
      </c>
      <c r="J79" s="214">
        <v>20</v>
      </c>
      <c r="K79" s="226"/>
    </row>
    <row r="80" spans="2:11" customFormat="1" ht="15" customHeight="1">
      <c r="B80" s="225"/>
      <c r="C80" s="214" t="s">
        <v>2087</v>
      </c>
      <c r="D80" s="214"/>
      <c r="E80" s="214"/>
      <c r="F80" s="235" t="s">
        <v>2084</v>
      </c>
      <c r="G80" s="236"/>
      <c r="H80" s="214" t="s">
        <v>2088</v>
      </c>
      <c r="I80" s="214" t="s">
        <v>2086</v>
      </c>
      <c r="J80" s="214">
        <v>120</v>
      </c>
      <c r="K80" s="226"/>
    </row>
    <row r="81" spans="2:11" customFormat="1" ht="15" customHeight="1">
      <c r="B81" s="237"/>
      <c r="C81" s="214" t="s">
        <v>2089</v>
      </c>
      <c r="D81" s="214"/>
      <c r="E81" s="214"/>
      <c r="F81" s="235" t="s">
        <v>2090</v>
      </c>
      <c r="G81" s="236"/>
      <c r="H81" s="214" t="s">
        <v>2091</v>
      </c>
      <c r="I81" s="214" t="s">
        <v>2086</v>
      </c>
      <c r="J81" s="214">
        <v>50</v>
      </c>
      <c r="K81" s="226"/>
    </row>
    <row r="82" spans="2:11" customFormat="1" ht="15" customHeight="1">
      <c r="B82" s="237"/>
      <c r="C82" s="214" t="s">
        <v>2092</v>
      </c>
      <c r="D82" s="214"/>
      <c r="E82" s="214"/>
      <c r="F82" s="235" t="s">
        <v>2084</v>
      </c>
      <c r="G82" s="236"/>
      <c r="H82" s="214" t="s">
        <v>2093</v>
      </c>
      <c r="I82" s="214" t="s">
        <v>2094</v>
      </c>
      <c r="J82" s="214"/>
      <c r="K82" s="226"/>
    </row>
    <row r="83" spans="2:11" customFormat="1" ht="15" customHeight="1">
      <c r="B83" s="237"/>
      <c r="C83" s="214" t="s">
        <v>2095</v>
      </c>
      <c r="D83" s="214"/>
      <c r="E83" s="214"/>
      <c r="F83" s="235" t="s">
        <v>2090</v>
      </c>
      <c r="G83" s="214"/>
      <c r="H83" s="214" t="s">
        <v>2096</v>
      </c>
      <c r="I83" s="214" t="s">
        <v>2086</v>
      </c>
      <c r="J83" s="214">
        <v>15</v>
      </c>
      <c r="K83" s="226"/>
    </row>
    <row r="84" spans="2:11" customFormat="1" ht="15" customHeight="1">
      <c r="B84" s="237"/>
      <c r="C84" s="214" t="s">
        <v>2097</v>
      </c>
      <c r="D84" s="214"/>
      <c r="E84" s="214"/>
      <c r="F84" s="235" t="s">
        <v>2090</v>
      </c>
      <c r="G84" s="214"/>
      <c r="H84" s="214" t="s">
        <v>2098</v>
      </c>
      <c r="I84" s="214" t="s">
        <v>2086</v>
      </c>
      <c r="J84" s="214">
        <v>15</v>
      </c>
      <c r="K84" s="226"/>
    </row>
    <row r="85" spans="2:11" customFormat="1" ht="15" customHeight="1">
      <c r="B85" s="237"/>
      <c r="C85" s="214" t="s">
        <v>2099</v>
      </c>
      <c r="D85" s="214"/>
      <c r="E85" s="214"/>
      <c r="F85" s="235" t="s">
        <v>2090</v>
      </c>
      <c r="G85" s="214"/>
      <c r="H85" s="214" t="s">
        <v>2100</v>
      </c>
      <c r="I85" s="214" t="s">
        <v>2086</v>
      </c>
      <c r="J85" s="214">
        <v>20</v>
      </c>
      <c r="K85" s="226"/>
    </row>
    <row r="86" spans="2:11" customFormat="1" ht="15" customHeight="1">
      <c r="B86" s="237"/>
      <c r="C86" s="214" t="s">
        <v>2101</v>
      </c>
      <c r="D86" s="214"/>
      <c r="E86" s="214"/>
      <c r="F86" s="235" t="s">
        <v>2090</v>
      </c>
      <c r="G86" s="214"/>
      <c r="H86" s="214" t="s">
        <v>2102</v>
      </c>
      <c r="I86" s="214" t="s">
        <v>2086</v>
      </c>
      <c r="J86" s="214">
        <v>20</v>
      </c>
      <c r="K86" s="226"/>
    </row>
    <row r="87" spans="2:11" customFormat="1" ht="15" customHeight="1">
      <c r="B87" s="237"/>
      <c r="C87" s="214" t="s">
        <v>2103</v>
      </c>
      <c r="D87" s="214"/>
      <c r="E87" s="214"/>
      <c r="F87" s="235" t="s">
        <v>2090</v>
      </c>
      <c r="G87" s="236"/>
      <c r="H87" s="214" t="s">
        <v>2104</v>
      </c>
      <c r="I87" s="214" t="s">
        <v>2086</v>
      </c>
      <c r="J87" s="214">
        <v>50</v>
      </c>
      <c r="K87" s="226"/>
    </row>
    <row r="88" spans="2:11" customFormat="1" ht="15" customHeight="1">
      <c r="B88" s="237"/>
      <c r="C88" s="214" t="s">
        <v>2105</v>
      </c>
      <c r="D88" s="214"/>
      <c r="E88" s="214"/>
      <c r="F88" s="235" t="s">
        <v>2090</v>
      </c>
      <c r="G88" s="236"/>
      <c r="H88" s="214" t="s">
        <v>2106</v>
      </c>
      <c r="I88" s="214" t="s">
        <v>2086</v>
      </c>
      <c r="J88" s="214">
        <v>20</v>
      </c>
      <c r="K88" s="226"/>
    </row>
    <row r="89" spans="2:11" customFormat="1" ht="15" customHeight="1">
      <c r="B89" s="237"/>
      <c r="C89" s="214" t="s">
        <v>2107</v>
      </c>
      <c r="D89" s="214"/>
      <c r="E89" s="214"/>
      <c r="F89" s="235" t="s">
        <v>2090</v>
      </c>
      <c r="G89" s="236"/>
      <c r="H89" s="214" t="s">
        <v>2108</v>
      </c>
      <c r="I89" s="214" t="s">
        <v>2086</v>
      </c>
      <c r="J89" s="214">
        <v>20</v>
      </c>
      <c r="K89" s="226"/>
    </row>
    <row r="90" spans="2:11" customFormat="1" ht="15" customHeight="1">
      <c r="B90" s="237"/>
      <c r="C90" s="214" t="s">
        <v>2109</v>
      </c>
      <c r="D90" s="214"/>
      <c r="E90" s="214"/>
      <c r="F90" s="235" t="s">
        <v>2090</v>
      </c>
      <c r="G90" s="236"/>
      <c r="H90" s="214" t="s">
        <v>2110</v>
      </c>
      <c r="I90" s="214" t="s">
        <v>2086</v>
      </c>
      <c r="J90" s="214">
        <v>50</v>
      </c>
      <c r="K90" s="226"/>
    </row>
    <row r="91" spans="2:11" customFormat="1" ht="15" customHeight="1">
      <c r="B91" s="237"/>
      <c r="C91" s="214" t="s">
        <v>2111</v>
      </c>
      <c r="D91" s="214"/>
      <c r="E91" s="214"/>
      <c r="F91" s="235" t="s">
        <v>2090</v>
      </c>
      <c r="G91" s="236"/>
      <c r="H91" s="214" t="s">
        <v>2111</v>
      </c>
      <c r="I91" s="214" t="s">
        <v>2086</v>
      </c>
      <c r="J91" s="214">
        <v>50</v>
      </c>
      <c r="K91" s="226"/>
    </row>
    <row r="92" spans="2:11" customFormat="1" ht="15" customHeight="1">
      <c r="B92" s="237"/>
      <c r="C92" s="214" t="s">
        <v>2112</v>
      </c>
      <c r="D92" s="214"/>
      <c r="E92" s="214"/>
      <c r="F92" s="235" t="s">
        <v>2090</v>
      </c>
      <c r="G92" s="236"/>
      <c r="H92" s="214" t="s">
        <v>2113</v>
      </c>
      <c r="I92" s="214" t="s">
        <v>2086</v>
      </c>
      <c r="J92" s="214">
        <v>255</v>
      </c>
      <c r="K92" s="226"/>
    </row>
    <row r="93" spans="2:11" customFormat="1" ht="15" customHeight="1">
      <c r="B93" s="237"/>
      <c r="C93" s="214" t="s">
        <v>2114</v>
      </c>
      <c r="D93" s="214"/>
      <c r="E93" s="214"/>
      <c r="F93" s="235" t="s">
        <v>2084</v>
      </c>
      <c r="G93" s="236"/>
      <c r="H93" s="214" t="s">
        <v>2115</v>
      </c>
      <c r="I93" s="214" t="s">
        <v>2116</v>
      </c>
      <c r="J93" s="214"/>
      <c r="K93" s="226"/>
    </row>
    <row r="94" spans="2:11" customFormat="1" ht="15" customHeight="1">
      <c r="B94" s="237"/>
      <c r="C94" s="214" t="s">
        <v>2117</v>
      </c>
      <c r="D94" s="214"/>
      <c r="E94" s="214"/>
      <c r="F94" s="235" t="s">
        <v>2084</v>
      </c>
      <c r="G94" s="236"/>
      <c r="H94" s="214" t="s">
        <v>2118</v>
      </c>
      <c r="I94" s="214" t="s">
        <v>2119</v>
      </c>
      <c r="J94" s="214"/>
      <c r="K94" s="226"/>
    </row>
    <row r="95" spans="2:11" customFormat="1" ht="15" customHeight="1">
      <c r="B95" s="237"/>
      <c r="C95" s="214" t="s">
        <v>2120</v>
      </c>
      <c r="D95" s="214"/>
      <c r="E95" s="214"/>
      <c r="F95" s="235" t="s">
        <v>2084</v>
      </c>
      <c r="G95" s="236"/>
      <c r="H95" s="214" t="s">
        <v>2120</v>
      </c>
      <c r="I95" s="214" t="s">
        <v>2119</v>
      </c>
      <c r="J95" s="214"/>
      <c r="K95" s="226"/>
    </row>
    <row r="96" spans="2:11" customFormat="1" ht="15" customHeight="1">
      <c r="B96" s="237"/>
      <c r="C96" s="214" t="s">
        <v>48</v>
      </c>
      <c r="D96" s="214"/>
      <c r="E96" s="214"/>
      <c r="F96" s="235" t="s">
        <v>2084</v>
      </c>
      <c r="G96" s="236"/>
      <c r="H96" s="214" t="s">
        <v>2121</v>
      </c>
      <c r="I96" s="214" t="s">
        <v>2119</v>
      </c>
      <c r="J96" s="214"/>
      <c r="K96" s="226"/>
    </row>
    <row r="97" spans="2:11" customFormat="1" ht="15" customHeight="1">
      <c r="B97" s="237"/>
      <c r="C97" s="214" t="s">
        <v>58</v>
      </c>
      <c r="D97" s="214"/>
      <c r="E97" s="214"/>
      <c r="F97" s="235" t="s">
        <v>2084</v>
      </c>
      <c r="G97" s="236"/>
      <c r="H97" s="214" t="s">
        <v>2122</v>
      </c>
      <c r="I97" s="214" t="s">
        <v>2119</v>
      </c>
      <c r="J97" s="214"/>
      <c r="K97" s="226"/>
    </row>
    <row r="98" spans="2:11" customFormat="1" ht="15" customHeight="1">
      <c r="B98" s="238"/>
      <c r="C98" s="239"/>
      <c r="D98" s="239"/>
      <c r="E98" s="239"/>
      <c r="F98" s="239"/>
      <c r="G98" s="239"/>
      <c r="H98" s="239"/>
      <c r="I98" s="239"/>
      <c r="J98" s="239"/>
      <c r="K98" s="240"/>
    </row>
    <row r="99" spans="2:11" customFormat="1" ht="18.75" customHeight="1">
      <c r="B99" s="241"/>
      <c r="C99" s="242"/>
      <c r="D99" s="242"/>
      <c r="E99" s="242"/>
      <c r="F99" s="242"/>
      <c r="G99" s="242"/>
      <c r="H99" s="242"/>
      <c r="I99" s="242"/>
      <c r="J99" s="242"/>
      <c r="K99" s="241"/>
    </row>
    <row r="100" spans="2:11" customFormat="1" ht="18.75" customHeight="1">
      <c r="B100" s="221"/>
      <c r="C100" s="221"/>
      <c r="D100" s="221"/>
      <c r="E100" s="221"/>
      <c r="F100" s="221"/>
      <c r="G100" s="221"/>
      <c r="H100" s="221"/>
      <c r="I100" s="221"/>
      <c r="J100" s="221"/>
      <c r="K100" s="221"/>
    </row>
    <row r="101" spans="2:11" customFormat="1" ht="7.5" customHeight="1">
      <c r="B101" s="222"/>
      <c r="C101" s="223"/>
      <c r="D101" s="223"/>
      <c r="E101" s="223"/>
      <c r="F101" s="223"/>
      <c r="G101" s="223"/>
      <c r="H101" s="223"/>
      <c r="I101" s="223"/>
      <c r="J101" s="223"/>
      <c r="K101" s="224"/>
    </row>
    <row r="102" spans="2:11" customFormat="1" ht="45" customHeight="1">
      <c r="B102" s="225"/>
      <c r="C102" s="332" t="s">
        <v>2123</v>
      </c>
      <c r="D102" s="332"/>
      <c r="E102" s="332"/>
      <c r="F102" s="332"/>
      <c r="G102" s="332"/>
      <c r="H102" s="332"/>
      <c r="I102" s="332"/>
      <c r="J102" s="332"/>
      <c r="K102" s="226"/>
    </row>
    <row r="103" spans="2:11" customFormat="1" ht="17.25" customHeight="1">
      <c r="B103" s="225"/>
      <c r="C103" s="227" t="s">
        <v>2078</v>
      </c>
      <c r="D103" s="227"/>
      <c r="E103" s="227"/>
      <c r="F103" s="227" t="s">
        <v>2079</v>
      </c>
      <c r="G103" s="228"/>
      <c r="H103" s="227" t="s">
        <v>64</v>
      </c>
      <c r="I103" s="227" t="s">
        <v>67</v>
      </c>
      <c r="J103" s="227" t="s">
        <v>2080</v>
      </c>
      <c r="K103" s="226"/>
    </row>
    <row r="104" spans="2:11" customFormat="1" ht="17.25" customHeight="1">
      <c r="B104" s="225"/>
      <c r="C104" s="229" t="s">
        <v>2081</v>
      </c>
      <c r="D104" s="229"/>
      <c r="E104" s="229"/>
      <c r="F104" s="230" t="s">
        <v>2082</v>
      </c>
      <c r="G104" s="231"/>
      <c r="H104" s="229"/>
      <c r="I104" s="229"/>
      <c r="J104" s="229" t="s">
        <v>2083</v>
      </c>
      <c r="K104" s="226"/>
    </row>
    <row r="105" spans="2:11" customFormat="1" ht="5.25" customHeight="1">
      <c r="B105" s="225"/>
      <c r="C105" s="227"/>
      <c r="D105" s="227"/>
      <c r="E105" s="227"/>
      <c r="F105" s="227"/>
      <c r="G105" s="243"/>
      <c r="H105" s="227"/>
      <c r="I105" s="227"/>
      <c r="J105" s="227"/>
      <c r="K105" s="226"/>
    </row>
    <row r="106" spans="2:11" customFormat="1" ht="15" customHeight="1">
      <c r="B106" s="225"/>
      <c r="C106" s="214" t="s">
        <v>63</v>
      </c>
      <c r="D106" s="234"/>
      <c r="E106" s="234"/>
      <c r="F106" s="235" t="s">
        <v>2084</v>
      </c>
      <c r="G106" s="214"/>
      <c r="H106" s="214" t="s">
        <v>2124</v>
      </c>
      <c r="I106" s="214" t="s">
        <v>2086</v>
      </c>
      <c r="J106" s="214">
        <v>20</v>
      </c>
      <c r="K106" s="226"/>
    </row>
    <row r="107" spans="2:11" customFormat="1" ht="15" customHeight="1">
      <c r="B107" s="225"/>
      <c r="C107" s="214" t="s">
        <v>2087</v>
      </c>
      <c r="D107" s="214"/>
      <c r="E107" s="214"/>
      <c r="F107" s="235" t="s">
        <v>2084</v>
      </c>
      <c r="G107" s="214"/>
      <c r="H107" s="214" t="s">
        <v>2124</v>
      </c>
      <c r="I107" s="214" t="s">
        <v>2086</v>
      </c>
      <c r="J107" s="214">
        <v>120</v>
      </c>
      <c r="K107" s="226"/>
    </row>
    <row r="108" spans="2:11" customFormat="1" ht="15" customHeight="1">
      <c r="B108" s="237"/>
      <c r="C108" s="214" t="s">
        <v>2089</v>
      </c>
      <c r="D108" s="214"/>
      <c r="E108" s="214"/>
      <c r="F108" s="235" t="s">
        <v>2090</v>
      </c>
      <c r="G108" s="214"/>
      <c r="H108" s="214" t="s">
        <v>2124</v>
      </c>
      <c r="I108" s="214" t="s">
        <v>2086</v>
      </c>
      <c r="J108" s="214">
        <v>50</v>
      </c>
      <c r="K108" s="226"/>
    </row>
    <row r="109" spans="2:11" customFormat="1" ht="15" customHeight="1">
      <c r="B109" s="237"/>
      <c r="C109" s="214" t="s">
        <v>2092</v>
      </c>
      <c r="D109" s="214"/>
      <c r="E109" s="214"/>
      <c r="F109" s="235" t="s">
        <v>2084</v>
      </c>
      <c r="G109" s="214"/>
      <c r="H109" s="214" t="s">
        <v>2124</v>
      </c>
      <c r="I109" s="214" t="s">
        <v>2094</v>
      </c>
      <c r="J109" s="214"/>
      <c r="K109" s="226"/>
    </row>
    <row r="110" spans="2:11" customFormat="1" ht="15" customHeight="1">
      <c r="B110" s="237"/>
      <c r="C110" s="214" t="s">
        <v>2103</v>
      </c>
      <c r="D110" s="214"/>
      <c r="E110" s="214"/>
      <c r="F110" s="235" t="s">
        <v>2090</v>
      </c>
      <c r="G110" s="214"/>
      <c r="H110" s="214" t="s">
        <v>2124</v>
      </c>
      <c r="I110" s="214" t="s">
        <v>2086</v>
      </c>
      <c r="J110" s="214">
        <v>50</v>
      </c>
      <c r="K110" s="226"/>
    </row>
    <row r="111" spans="2:11" customFormat="1" ht="15" customHeight="1">
      <c r="B111" s="237"/>
      <c r="C111" s="214" t="s">
        <v>2111</v>
      </c>
      <c r="D111" s="214"/>
      <c r="E111" s="214"/>
      <c r="F111" s="235" t="s">
        <v>2090</v>
      </c>
      <c r="G111" s="214"/>
      <c r="H111" s="214" t="s">
        <v>2124</v>
      </c>
      <c r="I111" s="214" t="s">
        <v>2086</v>
      </c>
      <c r="J111" s="214">
        <v>50</v>
      </c>
      <c r="K111" s="226"/>
    </row>
    <row r="112" spans="2:11" customFormat="1" ht="15" customHeight="1">
      <c r="B112" s="237"/>
      <c r="C112" s="214" t="s">
        <v>2109</v>
      </c>
      <c r="D112" s="214"/>
      <c r="E112" s="214"/>
      <c r="F112" s="235" t="s">
        <v>2090</v>
      </c>
      <c r="G112" s="214"/>
      <c r="H112" s="214" t="s">
        <v>2124</v>
      </c>
      <c r="I112" s="214" t="s">
        <v>2086</v>
      </c>
      <c r="J112" s="214">
        <v>50</v>
      </c>
      <c r="K112" s="226"/>
    </row>
    <row r="113" spans="2:11" customFormat="1" ht="15" customHeight="1">
      <c r="B113" s="237"/>
      <c r="C113" s="214" t="s">
        <v>63</v>
      </c>
      <c r="D113" s="214"/>
      <c r="E113" s="214"/>
      <c r="F113" s="235" t="s">
        <v>2084</v>
      </c>
      <c r="G113" s="214"/>
      <c r="H113" s="214" t="s">
        <v>2125</v>
      </c>
      <c r="I113" s="214" t="s">
        <v>2086</v>
      </c>
      <c r="J113" s="214">
        <v>20</v>
      </c>
      <c r="K113" s="226"/>
    </row>
    <row r="114" spans="2:11" customFormat="1" ht="15" customHeight="1">
      <c r="B114" s="237"/>
      <c r="C114" s="214" t="s">
        <v>2126</v>
      </c>
      <c r="D114" s="214"/>
      <c r="E114" s="214"/>
      <c r="F114" s="235" t="s">
        <v>2084</v>
      </c>
      <c r="G114" s="214"/>
      <c r="H114" s="214" t="s">
        <v>2127</v>
      </c>
      <c r="I114" s="214" t="s">
        <v>2086</v>
      </c>
      <c r="J114" s="214">
        <v>120</v>
      </c>
      <c r="K114" s="226"/>
    </row>
    <row r="115" spans="2:11" customFormat="1" ht="15" customHeight="1">
      <c r="B115" s="237"/>
      <c r="C115" s="214" t="s">
        <v>48</v>
      </c>
      <c r="D115" s="214"/>
      <c r="E115" s="214"/>
      <c r="F115" s="235" t="s">
        <v>2084</v>
      </c>
      <c r="G115" s="214"/>
      <c r="H115" s="214" t="s">
        <v>2128</v>
      </c>
      <c r="I115" s="214" t="s">
        <v>2119</v>
      </c>
      <c r="J115" s="214"/>
      <c r="K115" s="226"/>
    </row>
    <row r="116" spans="2:11" customFormat="1" ht="15" customHeight="1">
      <c r="B116" s="237"/>
      <c r="C116" s="214" t="s">
        <v>58</v>
      </c>
      <c r="D116" s="214"/>
      <c r="E116" s="214"/>
      <c r="F116" s="235" t="s">
        <v>2084</v>
      </c>
      <c r="G116" s="214"/>
      <c r="H116" s="214" t="s">
        <v>2129</v>
      </c>
      <c r="I116" s="214" t="s">
        <v>2119</v>
      </c>
      <c r="J116" s="214"/>
      <c r="K116" s="226"/>
    </row>
    <row r="117" spans="2:11" customFormat="1" ht="15" customHeight="1">
      <c r="B117" s="237"/>
      <c r="C117" s="214" t="s">
        <v>67</v>
      </c>
      <c r="D117" s="214"/>
      <c r="E117" s="214"/>
      <c r="F117" s="235" t="s">
        <v>2084</v>
      </c>
      <c r="G117" s="214"/>
      <c r="H117" s="214" t="s">
        <v>2130</v>
      </c>
      <c r="I117" s="214" t="s">
        <v>2131</v>
      </c>
      <c r="J117" s="214"/>
      <c r="K117" s="226"/>
    </row>
    <row r="118" spans="2:11" customFormat="1" ht="15" customHeight="1">
      <c r="B118" s="238"/>
      <c r="C118" s="244"/>
      <c r="D118" s="244"/>
      <c r="E118" s="244"/>
      <c r="F118" s="244"/>
      <c r="G118" s="244"/>
      <c r="H118" s="244"/>
      <c r="I118" s="244"/>
      <c r="J118" s="244"/>
      <c r="K118" s="240"/>
    </row>
    <row r="119" spans="2:11" customFormat="1" ht="18.75" customHeight="1">
      <c r="B119" s="245"/>
      <c r="C119" s="246"/>
      <c r="D119" s="246"/>
      <c r="E119" s="246"/>
      <c r="F119" s="247"/>
      <c r="G119" s="246"/>
      <c r="H119" s="246"/>
      <c r="I119" s="246"/>
      <c r="J119" s="246"/>
      <c r="K119" s="245"/>
    </row>
    <row r="120" spans="2:11" customFormat="1" ht="18.75" customHeight="1">
      <c r="B120" s="221"/>
      <c r="C120" s="221"/>
      <c r="D120" s="221"/>
      <c r="E120" s="221"/>
      <c r="F120" s="221"/>
      <c r="G120" s="221"/>
      <c r="H120" s="221"/>
      <c r="I120" s="221"/>
      <c r="J120" s="221"/>
      <c r="K120" s="221"/>
    </row>
    <row r="121" spans="2:11" customFormat="1" ht="7.5" customHeight="1">
      <c r="B121" s="248"/>
      <c r="C121" s="249"/>
      <c r="D121" s="249"/>
      <c r="E121" s="249"/>
      <c r="F121" s="249"/>
      <c r="G121" s="249"/>
      <c r="H121" s="249"/>
      <c r="I121" s="249"/>
      <c r="J121" s="249"/>
      <c r="K121" s="250"/>
    </row>
    <row r="122" spans="2:11" customFormat="1" ht="45" customHeight="1">
      <c r="B122" s="251"/>
      <c r="C122" s="330" t="s">
        <v>2132</v>
      </c>
      <c r="D122" s="330"/>
      <c r="E122" s="330"/>
      <c r="F122" s="330"/>
      <c r="G122" s="330"/>
      <c r="H122" s="330"/>
      <c r="I122" s="330"/>
      <c r="J122" s="330"/>
      <c r="K122" s="252"/>
    </row>
    <row r="123" spans="2:11" customFormat="1" ht="17.25" customHeight="1">
      <c r="B123" s="253"/>
      <c r="C123" s="227" t="s">
        <v>2078</v>
      </c>
      <c r="D123" s="227"/>
      <c r="E123" s="227"/>
      <c r="F123" s="227" t="s">
        <v>2079</v>
      </c>
      <c r="G123" s="228"/>
      <c r="H123" s="227" t="s">
        <v>64</v>
      </c>
      <c r="I123" s="227" t="s">
        <v>67</v>
      </c>
      <c r="J123" s="227" t="s">
        <v>2080</v>
      </c>
      <c r="K123" s="254"/>
    </row>
    <row r="124" spans="2:11" customFormat="1" ht="17.25" customHeight="1">
      <c r="B124" s="253"/>
      <c r="C124" s="229" t="s">
        <v>2081</v>
      </c>
      <c r="D124" s="229"/>
      <c r="E124" s="229"/>
      <c r="F124" s="230" t="s">
        <v>2082</v>
      </c>
      <c r="G124" s="231"/>
      <c r="H124" s="229"/>
      <c r="I124" s="229"/>
      <c r="J124" s="229" t="s">
        <v>2083</v>
      </c>
      <c r="K124" s="254"/>
    </row>
    <row r="125" spans="2:11" customFormat="1" ht="5.25" customHeight="1">
      <c r="B125" s="255"/>
      <c r="C125" s="232"/>
      <c r="D125" s="232"/>
      <c r="E125" s="232"/>
      <c r="F125" s="232"/>
      <c r="G125" s="256"/>
      <c r="H125" s="232"/>
      <c r="I125" s="232"/>
      <c r="J125" s="232"/>
      <c r="K125" s="257"/>
    </row>
    <row r="126" spans="2:11" customFormat="1" ht="15" customHeight="1">
      <c r="B126" s="255"/>
      <c r="C126" s="214" t="s">
        <v>2087</v>
      </c>
      <c r="D126" s="234"/>
      <c r="E126" s="234"/>
      <c r="F126" s="235" t="s">
        <v>2084</v>
      </c>
      <c r="G126" s="214"/>
      <c r="H126" s="214" t="s">
        <v>2124</v>
      </c>
      <c r="I126" s="214" t="s">
        <v>2086</v>
      </c>
      <c r="J126" s="214">
        <v>120</v>
      </c>
      <c r="K126" s="258"/>
    </row>
    <row r="127" spans="2:11" customFormat="1" ht="15" customHeight="1">
      <c r="B127" s="255"/>
      <c r="C127" s="214" t="s">
        <v>2133</v>
      </c>
      <c r="D127" s="214"/>
      <c r="E127" s="214"/>
      <c r="F127" s="235" t="s">
        <v>2084</v>
      </c>
      <c r="G127" s="214"/>
      <c r="H127" s="214" t="s">
        <v>2134</v>
      </c>
      <c r="I127" s="214" t="s">
        <v>2086</v>
      </c>
      <c r="J127" s="214" t="s">
        <v>2135</v>
      </c>
      <c r="K127" s="258"/>
    </row>
    <row r="128" spans="2:11" customFormat="1" ht="15" customHeight="1">
      <c r="B128" s="255"/>
      <c r="C128" s="214" t="s">
        <v>2032</v>
      </c>
      <c r="D128" s="214"/>
      <c r="E128" s="214"/>
      <c r="F128" s="235" t="s">
        <v>2084</v>
      </c>
      <c r="G128" s="214"/>
      <c r="H128" s="214" t="s">
        <v>2136</v>
      </c>
      <c r="I128" s="214" t="s">
        <v>2086</v>
      </c>
      <c r="J128" s="214" t="s">
        <v>2135</v>
      </c>
      <c r="K128" s="258"/>
    </row>
    <row r="129" spans="2:11" customFormat="1" ht="15" customHeight="1">
      <c r="B129" s="255"/>
      <c r="C129" s="214" t="s">
        <v>2095</v>
      </c>
      <c r="D129" s="214"/>
      <c r="E129" s="214"/>
      <c r="F129" s="235" t="s">
        <v>2090</v>
      </c>
      <c r="G129" s="214"/>
      <c r="H129" s="214" t="s">
        <v>2096</v>
      </c>
      <c r="I129" s="214" t="s">
        <v>2086</v>
      </c>
      <c r="J129" s="214">
        <v>15</v>
      </c>
      <c r="K129" s="258"/>
    </row>
    <row r="130" spans="2:11" customFormat="1" ht="15" customHeight="1">
      <c r="B130" s="255"/>
      <c r="C130" s="214" t="s">
        <v>2097</v>
      </c>
      <c r="D130" s="214"/>
      <c r="E130" s="214"/>
      <c r="F130" s="235" t="s">
        <v>2090</v>
      </c>
      <c r="G130" s="214"/>
      <c r="H130" s="214" t="s">
        <v>2098</v>
      </c>
      <c r="I130" s="214" t="s">
        <v>2086</v>
      </c>
      <c r="J130" s="214">
        <v>15</v>
      </c>
      <c r="K130" s="258"/>
    </row>
    <row r="131" spans="2:11" customFormat="1" ht="15" customHeight="1">
      <c r="B131" s="255"/>
      <c r="C131" s="214" t="s">
        <v>2099</v>
      </c>
      <c r="D131" s="214"/>
      <c r="E131" s="214"/>
      <c r="F131" s="235" t="s">
        <v>2090</v>
      </c>
      <c r="G131" s="214"/>
      <c r="H131" s="214" t="s">
        <v>2100</v>
      </c>
      <c r="I131" s="214" t="s">
        <v>2086</v>
      </c>
      <c r="J131" s="214">
        <v>20</v>
      </c>
      <c r="K131" s="258"/>
    </row>
    <row r="132" spans="2:11" customFormat="1" ht="15" customHeight="1">
      <c r="B132" s="255"/>
      <c r="C132" s="214" t="s">
        <v>2101</v>
      </c>
      <c r="D132" s="214"/>
      <c r="E132" s="214"/>
      <c r="F132" s="235" t="s">
        <v>2090</v>
      </c>
      <c r="G132" s="214"/>
      <c r="H132" s="214" t="s">
        <v>2102</v>
      </c>
      <c r="I132" s="214" t="s">
        <v>2086</v>
      </c>
      <c r="J132" s="214">
        <v>20</v>
      </c>
      <c r="K132" s="258"/>
    </row>
    <row r="133" spans="2:11" customFormat="1" ht="15" customHeight="1">
      <c r="B133" s="255"/>
      <c r="C133" s="214" t="s">
        <v>2089</v>
      </c>
      <c r="D133" s="214"/>
      <c r="E133" s="214"/>
      <c r="F133" s="235" t="s">
        <v>2090</v>
      </c>
      <c r="G133" s="214"/>
      <c r="H133" s="214" t="s">
        <v>2124</v>
      </c>
      <c r="I133" s="214" t="s">
        <v>2086</v>
      </c>
      <c r="J133" s="214">
        <v>50</v>
      </c>
      <c r="K133" s="258"/>
    </row>
    <row r="134" spans="2:11" customFormat="1" ht="15" customHeight="1">
      <c r="B134" s="255"/>
      <c r="C134" s="214" t="s">
        <v>2103</v>
      </c>
      <c r="D134" s="214"/>
      <c r="E134" s="214"/>
      <c r="F134" s="235" t="s">
        <v>2090</v>
      </c>
      <c r="G134" s="214"/>
      <c r="H134" s="214" t="s">
        <v>2124</v>
      </c>
      <c r="I134" s="214" t="s">
        <v>2086</v>
      </c>
      <c r="J134" s="214">
        <v>50</v>
      </c>
      <c r="K134" s="258"/>
    </row>
    <row r="135" spans="2:11" customFormat="1" ht="15" customHeight="1">
      <c r="B135" s="255"/>
      <c r="C135" s="214" t="s">
        <v>2109</v>
      </c>
      <c r="D135" s="214"/>
      <c r="E135" s="214"/>
      <c r="F135" s="235" t="s">
        <v>2090</v>
      </c>
      <c r="G135" s="214"/>
      <c r="H135" s="214" t="s">
        <v>2124</v>
      </c>
      <c r="I135" s="214" t="s">
        <v>2086</v>
      </c>
      <c r="J135" s="214">
        <v>50</v>
      </c>
      <c r="K135" s="258"/>
    </row>
    <row r="136" spans="2:11" customFormat="1" ht="15" customHeight="1">
      <c r="B136" s="255"/>
      <c r="C136" s="214" t="s">
        <v>2111</v>
      </c>
      <c r="D136" s="214"/>
      <c r="E136" s="214"/>
      <c r="F136" s="235" t="s">
        <v>2090</v>
      </c>
      <c r="G136" s="214"/>
      <c r="H136" s="214" t="s">
        <v>2124</v>
      </c>
      <c r="I136" s="214" t="s">
        <v>2086</v>
      </c>
      <c r="J136" s="214">
        <v>50</v>
      </c>
      <c r="K136" s="258"/>
    </row>
    <row r="137" spans="2:11" customFormat="1" ht="15" customHeight="1">
      <c r="B137" s="255"/>
      <c r="C137" s="214" t="s">
        <v>2112</v>
      </c>
      <c r="D137" s="214"/>
      <c r="E137" s="214"/>
      <c r="F137" s="235" t="s">
        <v>2090</v>
      </c>
      <c r="G137" s="214"/>
      <c r="H137" s="214" t="s">
        <v>2137</v>
      </c>
      <c r="I137" s="214" t="s">
        <v>2086</v>
      </c>
      <c r="J137" s="214">
        <v>255</v>
      </c>
      <c r="K137" s="258"/>
    </row>
    <row r="138" spans="2:11" customFormat="1" ht="15" customHeight="1">
      <c r="B138" s="255"/>
      <c r="C138" s="214" t="s">
        <v>2114</v>
      </c>
      <c r="D138" s="214"/>
      <c r="E138" s="214"/>
      <c r="F138" s="235" t="s">
        <v>2084</v>
      </c>
      <c r="G138" s="214"/>
      <c r="H138" s="214" t="s">
        <v>2138</v>
      </c>
      <c r="I138" s="214" t="s">
        <v>2116</v>
      </c>
      <c r="J138" s="214"/>
      <c r="K138" s="258"/>
    </row>
    <row r="139" spans="2:11" customFormat="1" ht="15" customHeight="1">
      <c r="B139" s="255"/>
      <c r="C139" s="214" t="s">
        <v>2117</v>
      </c>
      <c r="D139" s="214"/>
      <c r="E139" s="214"/>
      <c r="F139" s="235" t="s">
        <v>2084</v>
      </c>
      <c r="G139" s="214"/>
      <c r="H139" s="214" t="s">
        <v>2139</v>
      </c>
      <c r="I139" s="214" t="s">
        <v>2119</v>
      </c>
      <c r="J139" s="214"/>
      <c r="K139" s="258"/>
    </row>
    <row r="140" spans="2:11" customFormat="1" ht="15" customHeight="1">
      <c r="B140" s="255"/>
      <c r="C140" s="214" t="s">
        <v>2120</v>
      </c>
      <c r="D140" s="214"/>
      <c r="E140" s="214"/>
      <c r="F140" s="235" t="s">
        <v>2084</v>
      </c>
      <c r="G140" s="214"/>
      <c r="H140" s="214" t="s">
        <v>2120</v>
      </c>
      <c r="I140" s="214" t="s">
        <v>2119</v>
      </c>
      <c r="J140" s="214"/>
      <c r="K140" s="258"/>
    </row>
    <row r="141" spans="2:11" customFormat="1" ht="15" customHeight="1">
      <c r="B141" s="255"/>
      <c r="C141" s="214" t="s">
        <v>48</v>
      </c>
      <c r="D141" s="214"/>
      <c r="E141" s="214"/>
      <c r="F141" s="235" t="s">
        <v>2084</v>
      </c>
      <c r="G141" s="214"/>
      <c r="H141" s="214" t="s">
        <v>2140</v>
      </c>
      <c r="I141" s="214" t="s">
        <v>2119</v>
      </c>
      <c r="J141" s="214"/>
      <c r="K141" s="258"/>
    </row>
    <row r="142" spans="2:11" customFormat="1" ht="15" customHeight="1">
      <c r="B142" s="255"/>
      <c r="C142" s="214" t="s">
        <v>2141</v>
      </c>
      <c r="D142" s="214"/>
      <c r="E142" s="214"/>
      <c r="F142" s="235" t="s">
        <v>2084</v>
      </c>
      <c r="G142" s="214"/>
      <c r="H142" s="214" t="s">
        <v>2142</v>
      </c>
      <c r="I142" s="214" t="s">
        <v>2119</v>
      </c>
      <c r="J142" s="214"/>
      <c r="K142" s="258"/>
    </row>
    <row r="143" spans="2:11" customFormat="1" ht="15" customHeight="1">
      <c r="B143" s="259"/>
      <c r="C143" s="260"/>
      <c r="D143" s="260"/>
      <c r="E143" s="260"/>
      <c r="F143" s="260"/>
      <c r="G143" s="260"/>
      <c r="H143" s="260"/>
      <c r="I143" s="260"/>
      <c r="J143" s="260"/>
      <c r="K143" s="261"/>
    </row>
    <row r="144" spans="2:11" customFormat="1" ht="18.75" customHeight="1">
      <c r="B144" s="246"/>
      <c r="C144" s="246"/>
      <c r="D144" s="246"/>
      <c r="E144" s="246"/>
      <c r="F144" s="247"/>
      <c r="G144" s="246"/>
      <c r="H144" s="246"/>
      <c r="I144" s="246"/>
      <c r="J144" s="246"/>
      <c r="K144" s="246"/>
    </row>
    <row r="145" spans="2:11" customFormat="1" ht="18.75" customHeight="1">
      <c r="B145" s="221"/>
      <c r="C145" s="221"/>
      <c r="D145" s="221"/>
      <c r="E145" s="221"/>
      <c r="F145" s="221"/>
      <c r="G145" s="221"/>
      <c r="H145" s="221"/>
      <c r="I145" s="221"/>
      <c r="J145" s="221"/>
      <c r="K145" s="221"/>
    </row>
    <row r="146" spans="2:11" customFormat="1" ht="7.5" customHeight="1">
      <c r="B146" s="222"/>
      <c r="C146" s="223"/>
      <c r="D146" s="223"/>
      <c r="E146" s="223"/>
      <c r="F146" s="223"/>
      <c r="G146" s="223"/>
      <c r="H146" s="223"/>
      <c r="I146" s="223"/>
      <c r="J146" s="223"/>
      <c r="K146" s="224"/>
    </row>
    <row r="147" spans="2:11" customFormat="1" ht="45" customHeight="1">
      <c r="B147" s="225"/>
      <c r="C147" s="332" t="s">
        <v>2143</v>
      </c>
      <c r="D147" s="332"/>
      <c r="E147" s="332"/>
      <c r="F147" s="332"/>
      <c r="G147" s="332"/>
      <c r="H147" s="332"/>
      <c r="I147" s="332"/>
      <c r="J147" s="332"/>
      <c r="K147" s="226"/>
    </row>
    <row r="148" spans="2:11" customFormat="1" ht="17.25" customHeight="1">
      <c r="B148" s="225"/>
      <c r="C148" s="227" t="s">
        <v>2078</v>
      </c>
      <c r="D148" s="227"/>
      <c r="E148" s="227"/>
      <c r="F148" s="227" t="s">
        <v>2079</v>
      </c>
      <c r="G148" s="228"/>
      <c r="H148" s="227" t="s">
        <v>64</v>
      </c>
      <c r="I148" s="227" t="s">
        <v>67</v>
      </c>
      <c r="J148" s="227" t="s">
        <v>2080</v>
      </c>
      <c r="K148" s="226"/>
    </row>
    <row r="149" spans="2:11" customFormat="1" ht="17.25" customHeight="1">
      <c r="B149" s="225"/>
      <c r="C149" s="229" t="s">
        <v>2081</v>
      </c>
      <c r="D149" s="229"/>
      <c r="E149" s="229"/>
      <c r="F149" s="230" t="s">
        <v>2082</v>
      </c>
      <c r="G149" s="231"/>
      <c r="H149" s="229"/>
      <c r="I149" s="229"/>
      <c r="J149" s="229" t="s">
        <v>2083</v>
      </c>
      <c r="K149" s="226"/>
    </row>
    <row r="150" spans="2:11" customFormat="1" ht="5.25" customHeight="1">
      <c r="B150" s="237"/>
      <c r="C150" s="232"/>
      <c r="D150" s="232"/>
      <c r="E150" s="232"/>
      <c r="F150" s="232"/>
      <c r="G150" s="233"/>
      <c r="H150" s="232"/>
      <c r="I150" s="232"/>
      <c r="J150" s="232"/>
      <c r="K150" s="258"/>
    </row>
    <row r="151" spans="2:11" customFormat="1" ht="15" customHeight="1">
      <c r="B151" s="237"/>
      <c r="C151" s="262" t="s">
        <v>2087</v>
      </c>
      <c r="D151" s="214"/>
      <c r="E151" s="214"/>
      <c r="F151" s="263" t="s">
        <v>2084</v>
      </c>
      <c r="G151" s="214"/>
      <c r="H151" s="262" t="s">
        <v>2124</v>
      </c>
      <c r="I151" s="262" t="s">
        <v>2086</v>
      </c>
      <c r="J151" s="262">
        <v>120</v>
      </c>
      <c r="K151" s="258"/>
    </row>
    <row r="152" spans="2:11" customFormat="1" ht="15" customHeight="1">
      <c r="B152" s="237"/>
      <c r="C152" s="262" t="s">
        <v>2133</v>
      </c>
      <c r="D152" s="214"/>
      <c r="E152" s="214"/>
      <c r="F152" s="263" t="s">
        <v>2084</v>
      </c>
      <c r="G152" s="214"/>
      <c r="H152" s="262" t="s">
        <v>2144</v>
      </c>
      <c r="I152" s="262" t="s">
        <v>2086</v>
      </c>
      <c r="J152" s="262" t="s">
        <v>2135</v>
      </c>
      <c r="K152" s="258"/>
    </row>
    <row r="153" spans="2:11" customFormat="1" ht="15" customHeight="1">
      <c r="B153" s="237"/>
      <c r="C153" s="262" t="s">
        <v>2032</v>
      </c>
      <c r="D153" s="214"/>
      <c r="E153" s="214"/>
      <c r="F153" s="263" t="s">
        <v>2084</v>
      </c>
      <c r="G153" s="214"/>
      <c r="H153" s="262" t="s">
        <v>2145</v>
      </c>
      <c r="I153" s="262" t="s">
        <v>2086</v>
      </c>
      <c r="J153" s="262" t="s">
        <v>2135</v>
      </c>
      <c r="K153" s="258"/>
    </row>
    <row r="154" spans="2:11" customFormat="1" ht="15" customHeight="1">
      <c r="B154" s="237"/>
      <c r="C154" s="262" t="s">
        <v>2089</v>
      </c>
      <c r="D154" s="214"/>
      <c r="E154" s="214"/>
      <c r="F154" s="263" t="s">
        <v>2090</v>
      </c>
      <c r="G154" s="214"/>
      <c r="H154" s="262" t="s">
        <v>2124</v>
      </c>
      <c r="I154" s="262" t="s">
        <v>2086</v>
      </c>
      <c r="J154" s="262">
        <v>50</v>
      </c>
      <c r="K154" s="258"/>
    </row>
    <row r="155" spans="2:11" customFormat="1" ht="15" customHeight="1">
      <c r="B155" s="237"/>
      <c r="C155" s="262" t="s">
        <v>2092</v>
      </c>
      <c r="D155" s="214"/>
      <c r="E155" s="214"/>
      <c r="F155" s="263" t="s">
        <v>2084</v>
      </c>
      <c r="G155" s="214"/>
      <c r="H155" s="262" t="s">
        <v>2124</v>
      </c>
      <c r="I155" s="262" t="s">
        <v>2094</v>
      </c>
      <c r="J155" s="262"/>
      <c r="K155" s="258"/>
    </row>
    <row r="156" spans="2:11" customFormat="1" ht="15" customHeight="1">
      <c r="B156" s="237"/>
      <c r="C156" s="262" t="s">
        <v>2103</v>
      </c>
      <c r="D156" s="214"/>
      <c r="E156" s="214"/>
      <c r="F156" s="263" t="s">
        <v>2090</v>
      </c>
      <c r="G156" s="214"/>
      <c r="H156" s="262" t="s">
        <v>2124</v>
      </c>
      <c r="I156" s="262" t="s">
        <v>2086</v>
      </c>
      <c r="J156" s="262">
        <v>50</v>
      </c>
      <c r="K156" s="258"/>
    </row>
    <row r="157" spans="2:11" customFormat="1" ht="15" customHeight="1">
      <c r="B157" s="237"/>
      <c r="C157" s="262" t="s">
        <v>2111</v>
      </c>
      <c r="D157" s="214"/>
      <c r="E157" s="214"/>
      <c r="F157" s="263" t="s">
        <v>2090</v>
      </c>
      <c r="G157" s="214"/>
      <c r="H157" s="262" t="s">
        <v>2124</v>
      </c>
      <c r="I157" s="262" t="s">
        <v>2086</v>
      </c>
      <c r="J157" s="262">
        <v>50</v>
      </c>
      <c r="K157" s="258"/>
    </row>
    <row r="158" spans="2:11" customFormat="1" ht="15" customHeight="1">
      <c r="B158" s="237"/>
      <c r="C158" s="262" t="s">
        <v>2109</v>
      </c>
      <c r="D158" s="214"/>
      <c r="E158" s="214"/>
      <c r="F158" s="263" t="s">
        <v>2090</v>
      </c>
      <c r="G158" s="214"/>
      <c r="H158" s="262" t="s">
        <v>2124</v>
      </c>
      <c r="I158" s="262" t="s">
        <v>2086</v>
      </c>
      <c r="J158" s="262">
        <v>50</v>
      </c>
      <c r="K158" s="258"/>
    </row>
    <row r="159" spans="2:11" customFormat="1" ht="15" customHeight="1">
      <c r="B159" s="237"/>
      <c r="C159" s="262" t="s">
        <v>134</v>
      </c>
      <c r="D159" s="214"/>
      <c r="E159" s="214"/>
      <c r="F159" s="263" t="s">
        <v>2084</v>
      </c>
      <c r="G159" s="214"/>
      <c r="H159" s="262" t="s">
        <v>2146</v>
      </c>
      <c r="I159" s="262" t="s">
        <v>2086</v>
      </c>
      <c r="J159" s="262" t="s">
        <v>2147</v>
      </c>
      <c r="K159" s="258"/>
    </row>
    <row r="160" spans="2:11" customFormat="1" ht="15" customHeight="1">
      <c r="B160" s="237"/>
      <c r="C160" s="262" t="s">
        <v>2148</v>
      </c>
      <c r="D160" s="214"/>
      <c r="E160" s="214"/>
      <c r="F160" s="263" t="s">
        <v>2084</v>
      </c>
      <c r="G160" s="214"/>
      <c r="H160" s="262" t="s">
        <v>2149</v>
      </c>
      <c r="I160" s="262" t="s">
        <v>2119</v>
      </c>
      <c r="J160" s="262"/>
      <c r="K160" s="258"/>
    </row>
    <row r="161" spans="2:11" customFormat="1" ht="15" customHeight="1">
      <c r="B161" s="264"/>
      <c r="C161" s="244"/>
      <c r="D161" s="244"/>
      <c r="E161" s="244"/>
      <c r="F161" s="244"/>
      <c r="G161" s="244"/>
      <c r="H161" s="244"/>
      <c r="I161" s="244"/>
      <c r="J161" s="244"/>
      <c r="K161" s="265"/>
    </row>
    <row r="162" spans="2:11" customFormat="1" ht="18.75" customHeight="1">
      <c r="B162" s="246"/>
      <c r="C162" s="256"/>
      <c r="D162" s="256"/>
      <c r="E162" s="256"/>
      <c r="F162" s="266"/>
      <c r="G162" s="256"/>
      <c r="H162" s="256"/>
      <c r="I162" s="256"/>
      <c r="J162" s="256"/>
      <c r="K162" s="246"/>
    </row>
    <row r="163" spans="2:11" customFormat="1" ht="18.75" customHeight="1">
      <c r="B163" s="221"/>
      <c r="C163" s="221"/>
      <c r="D163" s="221"/>
      <c r="E163" s="221"/>
      <c r="F163" s="221"/>
      <c r="G163" s="221"/>
      <c r="H163" s="221"/>
      <c r="I163" s="221"/>
      <c r="J163" s="221"/>
      <c r="K163" s="221"/>
    </row>
    <row r="164" spans="2:11" customFormat="1" ht="7.5" customHeight="1">
      <c r="B164" s="203"/>
      <c r="C164" s="204"/>
      <c r="D164" s="204"/>
      <c r="E164" s="204"/>
      <c r="F164" s="204"/>
      <c r="G164" s="204"/>
      <c r="H164" s="204"/>
      <c r="I164" s="204"/>
      <c r="J164" s="204"/>
      <c r="K164" s="205"/>
    </row>
    <row r="165" spans="2:11" customFormat="1" ht="45" customHeight="1">
      <c r="B165" s="206"/>
      <c r="C165" s="330" t="s">
        <v>2150</v>
      </c>
      <c r="D165" s="330"/>
      <c r="E165" s="330"/>
      <c r="F165" s="330"/>
      <c r="G165" s="330"/>
      <c r="H165" s="330"/>
      <c r="I165" s="330"/>
      <c r="J165" s="330"/>
      <c r="K165" s="207"/>
    </row>
    <row r="166" spans="2:11" customFormat="1" ht="17.25" customHeight="1">
      <c r="B166" s="206"/>
      <c r="C166" s="227" t="s">
        <v>2078</v>
      </c>
      <c r="D166" s="227"/>
      <c r="E166" s="227"/>
      <c r="F166" s="227" t="s">
        <v>2079</v>
      </c>
      <c r="G166" s="267"/>
      <c r="H166" s="268" t="s">
        <v>64</v>
      </c>
      <c r="I166" s="268" t="s">
        <v>67</v>
      </c>
      <c r="J166" s="227" t="s">
        <v>2080</v>
      </c>
      <c r="K166" s="207"/>
    </row>
    <row r="167" spans="2:11" customFormat="1" ht="17.25" customHeight="1">
      <c r="B167" s="208"/>
      <c r="C167" s="229" t="s">
        <v>2081</v>
      </c>
      <c r="D167" s="229"/>
      <c r="E167" s="229"/>
      <c r="F167" s="230" t="s">
        <v>2082</v>
      </c>
      <c r="G167" s="269"/>
      <c r="H167" s="270"/>
      <c r="I167" s="270"/>
      <c r="J167" s="229" t="s">
        <v>2083</v>
      </c>
      <c r="K167" s="209"/>
    </row>
    <row r="168" spans="2:11" customFormat="1" ht="5.25" customHeight="1">
      <c r="B168" s="237"/>
      <c r="C168" s="232"/>
      <c r="D168" s="232"/>
      <c r="E168" s="232"/>
      <c r="F168" s="232"/>
      <c r="G168" s="233"/>
      <c r="H168" s="232"/>
      <c r="I168" s="232"/>
      <c r="J168" s="232"/>
      <c r="K168" s="258"/>
    </row>
    <row r="169" spans="2:11" customFormat="1" ht="15" customHeight="1">
      <c r="B169" s="237"/>
      <c r="C169" s="214" t="s">
        <v>2087</v>
      </c>
      <c r="D169" s="214"/>
      <c r="E169" s="214"/>
      <c r="F169" s="235" t="s">
        <v>2084</v>
      </c>
      <c r="G169" s="214"/>
      <c r="H169" s="214" t="s">
        <v>2124</v>
      </c>
      <c r="I169" s="214" t="s">
        <v>2086</v>
      </c>
      <c r="J169" s="214">
        <v>120</v>
      </c>
      <c r="K169" s="258"/>
    </row>
    <row r="170" spans="2:11" customFormat="1" ht="15" customHeight="1">
      <c r="B170" s="237"/>
      <c r="C170" s="214" t="s">
        <v>2133</v>
      </c>
      <c r="D170" s="214"/>
      <c r="E170" s="214"/>
      <c r="F170" s="235" t="s">
        <v>2084</v>
      </c>
      <c r="G170" s="214"/>
      <c r="H170" s="214" t="s">
        <v>2134</v>
      </c>
      <c r="I170" s="214" t="s">
        <v>2086</v>
      </c>
      <c r="J170" s="214" t="s">
        <v>2135</v>
      </c>
      <c r="K170" s="258"/>
    </row>
    <row r="171" spans="2:11" customFormat="1" ht="15" customHeight="1">
      <c r="B171" s="237"/>
      <c r="C171" s="214" t="s">
        <v>2032</v>
      </c>
      <c r="D171" s="214"/>
      <c r="E171" s="214"/>
      <c r="F171" s="235" t="s">
        <v>2084</v>
      </c>
      <c r="G171" s="214"/>
      <c r="H171" s="214" t="s">
        <v>2151</v>
      </c>
      <c r="I171" s="214" t="s">
        <v>2086</v>
      </c>
      <c r="J171" s="214" t="s">
        <v>2135</v>
      </c>
      <c r="K171" s="258"/>
    </row>
    <row r="172" spans="2:11" customFormat="1" ht="15" customHeight="1">
      <c r="B172" s="237"/>
      <c r="C172" s="214" t="s">
        <v>2089</v>
      </c>
      <c r="D172" s="214"/>
      <c r="E172" s="214"/>
      <c r="F172" s="235" t="s">
        <v>2090</v>
      </c>
      <c r="G172" s="214"/>
      <c r="H172" s="214" t="s">
        <v>2151</v>
      </c>
      <c r="I172" s="214" t="s">
        <v>2086</v>
      </c>
      <c r="J172" s="214">
        <v>50</v>
      </c>
      <c r="K172" s="258"/>
    </row>
    <row r="173" spans="2:11" customFormat="1" ht="15" customHeight="1">
      <c r="B173" s="237"/>
      <c r="C173" s="214" t="s">
        <v>2092</v>
      </c>
      <c r="D173" s="214"/>
      <c r="E173" s="214"/>
      <c r="F173" s="235" t="s">
        <v>2084</v>
      </c>
      <c r="G173" s="214"/>
      <c r="H173" s="214" t="s">
        <v>2151</v>
      </c>
      <c r="I173" s="214" t="s">
        <v>2094</v>
      </c>
      <c r="J173" s="214"/>
      <c r="K173" s="258"/>
    </row>
    <row r="174" spans="2:11" customFormat="1" ht="15" customHeight="1">
      <c r="B174" s="237"/>
      <c r="C174" s="214" t="s">
        <v>2103</v>
      </c>
      <c r="D174" s="214"/>
      <c r="E174" s="214"/>
      <c r="F174" s="235" t="s">
        <v>2090</v>
      </c>
      <c r="G174" s="214"/>
      <c r="H174" s="214" t="s">
        <v>2151</v>
      </c>
      <c r="I174" s="214" t="s">
        <v>2086</v>
      </c>
      <c r="J174" s="214">
        <v>50</v>
      </c>
      <c r="K174" s="258"/>
    </row>
    <row r="175" spans="2:11" customFormat="1" ht="15" customHeight="1">
      <c r="B175" s="237"/>
      <c r="C175" s="214" t="s">
        <v>2111</v>
      </c>
      <c r="D175" s="214"/>
      <c r="E175" s="214"/>
      <c r="F175" s="235" t="s">
        <v>2090</v>
      </c>
      <c r="G175" s="214"/>
      <c r="H175" s="214" t="s">
        <v>2151</v>
      </c>
      <c r="I175" s="214" t="s">
        <v>2086</v>
      </c>
      <c r="J175" s="214">
        <v>50</v>
      </c>
      <c r="K175" s="258"/>
    </row>
    <row r="176" spans="2:11" customFormat="1" ht="15" customHeight="1">
      <c r="B176" s="237"/>
      <c r="C176" s="214" t="s">
        <v>2109</v>
      </c>
      <c r="D176" s="214"/>
      <c r="E176" s="214"/>
      <c r="F176" s="235" t="s">
        <v>2090</v>
      </c>
      <c r="G176" s="214"/>
      <c r="H176" s="214" t="s">
        <v>2151</v>
      </c>
      <c r="I176" s="214" t="s">
        <v>2086</v>
      </c>
      <c r="J176" s="214">
        <v>50</v>
      </c>
      <c r="K176" s="258"/>
    </row>
    <row r="177" spans="2:11" customFormat="1" ht="15" customHeight="1">
      <c r="B177" s="237"/>
      <c r="C177" s="214" t="s">
        <v>142</v>
      </c>
      <c r="D177" s="214"/>
      <c r="E177" s="214"/>
      <c r="F177" s="235" t="s">
        <v>2084</v>
      </c>
      <c r="G177" s="214"/>
      <c r="H177" s="214" t="s">
        <v>2152</v>
      </c>
      <c r="I177" s="214" t="s">
        <v>2153</v>
      </c>
      <c r="J177" s="214"/>
      <c r="K177" s="258"/>
    </row>
    <row r="178" spans="2:11" customFormat="1" ht="15" customHeight="1">
      <c r="B178" s="237"/>
      <c r="C178" s="214" t="s">
        <v>67</v>
      </c>
      <c r="D178" s="214"/>
      <c r="E178" s="214"/>
      <c r="F178" s="235" t="s">
        <v>2084</v>
      </c>
      <c r="G178" s="214"/>
      <c r="H178" s="214" t="s">
        <v>2154</v>
      </c>
      <c r="I178" s="214" t="s">
        <v>2155</v>
      </c>
      <c r="J178" s="214">
        <v>1</v>
      </c>
      <c r="K178" s="258"/>
    </row>
    <row r="179" spans="2:11" customFormat="1" ht="15" customHeight="1">
      <c r="B179" s="237"/>
      <c r="C179" s="214" t="s">
        <v>63</v>
      </c>
      <c r="D179" s="214"/>
      <c r="E179" s="214"/>
      <c r="F179" s="235" t="s">
        <v>2084</v>
      </c>
      <c r="G179" s="214"/>
      <c r="H179" s="214" t="s">
        <v>2156</v>
      </c>
      <c r="I179" s="214" t="s">
        <v>2086</v>
      </c>
      <c r="J179" s="214">
        <v>20</v>
      </c>
      <c r="K179" s="258"/>
    </row>
    <row r="180" spans="2:11" customFormat="1" ht="15" customHeight="1">
      <c r="B180" s="237"/>
      <c r="C180" s="214" t="s">
        <v>64</v>
      </c>
      <c r="D180" s="214"/>
      <c r="E180" s="214"/>
      <c r="F180" s="235" t="s">
        <v>2084</v>
      </c>
      <c r="G180" s="214"/>
      <c r="H180" s="214" t="s">
        <v>2157</v>
      </c>
      <c r="I180" s="214" t="s">
        <v>2086</v>
      </c>
      <c r="J180" s="214">
        <v>255</v>
      </c>
      <c r="K180" s="258"/>
    </row>
    <row r="181" spans="2:11" customFormat="1" ht="15" customHeight="1">
      <c r="B181" s="237"/>
      <c r="C181" s="214" t="s">
        <v>143</v>
      </c>
      <c r="D181" s="214"/>
      <c r="E181" s="214"/>
      <c r="F181" s="235" t="s">
        <v>2084</v>
      </c>
      <c r="G181" s="214"/>
      <c r="H181" s="214" t="s">
        <v>2048</v>
      </c>
      <c r="I181" s="214" t="s">
        <v>2086</v>
      </c>
      <c r="J181" s="214">
        <v>10</v>
      </c>
      <c r="K181" s="258"/>
    </row>
    <row r="182" spans="2:11" customFormat="1" ht="15" customHeight="1">
      <c r="B182" s="237"/>
      <c r="C182" s="214" t="s">
        <v>144</v>
      </c>
      <c r="D182" s="214"/>
      <c r="E182" s="214"/>
      <c r="F182" s="235" t="s">
        <v>2084</v>
      </c>
      <c r="G182" s="214"/>
      <c r="H182" s="214" t="s">
        <v>2158</v>
      </c>
      <c r="I182" s="214" t="s">
        <v>2119</v>
      </c>
      <c r="J182" s="214"/>
      <c r="K182" s="258"/>
    </row>
    <row r="183" spans="2:11" customFormat="1" ht="15" customHeight="1">
      <c r="B183" s="237"/>
      <c r="C183" s="214" t="s">
        <v>2159</v>
      </c>
      <c r="D183" s="214"/>
      <c r="E183" s="214"/>
      <c r="F183" s="235" t="s">
        <v>2084</v>
      </c>
      <c r="G183" s="214"/>
      <c r="H183" s="214" t="s">
        <v>2160</v>
      </c>
      <c r="I183" s="214" t="s">
        <v>2119</v>
      </c>
      <c r="J183" s="214"/>
      <c r="K183" s="258"/>
    </row>
    <row r="184" spans="2:11" customFormat="1" ht="15" customHeight="1">
      <c r="B184" s="237"/>
      <c r="C184" s="214" t="s">
        <v>2148</v>
      </c>
      <c r="D184" s="214"/>
      <c r="E184" s="214"/>
      <c r="F184" s="235" t="s">
        <v>2084</v>
      </c>
      <c r="G184" s="214"/>
      <c r="H184" s="214" t="s">
        <v>2161</v>
      </c>
      <c r="I184" s="214" t="s">
        <v>2119</v>
      </c>
      <c r="J184" s="214"/>
      <c r="K184" s="258"/>
    </row>
    <row r="185" spans="2:11" customFormat="1" ht="15" customHeight="1">
      <c r="B185" s="237"/>
      <c r="C185" s="214" t="s">
        <v>146</v>
      </c>
      <c r="D185" s="214"/>
      <c r="E185" s="214"/>
      <c r="F185" s="235" t="s">
        <v>2090</v>
      </c>
      <c r="G185" s="214"/>
      <c r="H185" s="214" t="s">
        <v>2162</v>
      </c>
      <c r="I185" s="214" t="s">
        <v>2086</v>
      </c>
      <c r="J185" s="214">
        <v>50</v>
      </c>
      <c r="K185" s="258"/>
    </row>
    <row r="186" spans="2:11" customFormat="1" ht="15" customHeight="1">
      <c r="B186" s="237"/>
      <c r="C186" s="214" t="s">
        <v>2163</v>
      </c>
      <c r="D186" s="214"/>
      <c r="E186" s="214"/>
      <c r="F186" s="235" t="s">
        <v>2090</v>
      </c>
      <c r="G186" s="214"/>
      <c r="H186" s="214" t="s">
        <v>2164</v>
      </c>
      <c r="I186" s="214" t="s">
        <v>2165</v>
      </c>
      <c r="J186" s="214"/>
      <c r="K186" s="258"/>
    </row>
    <row r="187" spans="2:11" customFormat="1" ht="15" customHeight="1">
      <c r="B187" s="237"/>
      <c r="C187" s="214" t="s">
        <v>2166</v>
      </c>
      <c r="D187" s="214"/>
      <c r="E187" s="214"/>
      <c r="F187" s="235" t="s">
        <v>2090</v>
      </c>
      <c r="G187" s="214"/>
      <c r="H187" s="214" t="s">
        <v>2167</v>
      </c>
      <c r="I187" s="214" t="s">
        <v>2165</v>
      </c>
      <c r="J187" s="214"/>
      <c r="K187" s="258"/>
    </row>
    <row r="188" spans="2:11" customFormat="1" ht="15" customHeight="1">
      <c r="B188" s="237"/>
      <c r="C188" s="214" t="s">
        <v>2168</v>
      </c>
      <c r="D188" s="214"/>
      <c r="E188" s="214"/>
      <c r="F188" s="235" t="s">
        <v>2090</v>
      </c>
      <c r="G188" s="214"/>
      <c r="H188" s="214" t="s">
        <v>2169</v>
      </c>
      <c r="I188" s="214" t="s">
        <v>2165</v>
      </c>
      <c r="J188" s="214"/>
      <c r="K188" s="258"/>
    </row>
    <row r="189" spans="2:11" customFormat="1" ht="15" customHeight="1">
      <c r="B189" s="237"/>
      <c r="C189" s="271" t="s">
        <v>2170</v>
      </c>
      <c r="D189" s="214"/>
      <c r="E189" s="214"/>
      <c r="F189" s="235" t="s">
        <v>2090</v>
      </c>
      <c r="G189" s="214"/>
      <c r="H189" s="214" t="s">
        <v>2171</v>
      </c>
      <c r="I189" s="214" t="s">
        <v>2172</v>
      </c>
      <c r="J189" s="272" t="s">
        <v>2173</v>
      </c>
      <c r="K189" s="258"/>
    </row>
    <row r="190" spans="2:11" customFormat="1" ht="15" customHeight="1">
      <c r="B190" s="273"/>
      <c r="C190" s="274" t="s">
        <v>2174</v>
      </c>
      <c r="D190" s="275"/>
      <c r="E190" s="275"/>
      <c r="F190" s="276" t="s">
        <v>2090</v>
      </c>
      <c r="G190" s="275"/>
      <c r="H190" s="275" t="s">
        <v>2175</v>
      </c>
      <c r="I190" s="275" t="s">
        <v>2172</v>
      </c>
      <c r="J190" s="277" t="s">
        <v>2173</v>
      </c>
      <c r="K190" s="278"/>
    </row>
    <row r="191" spans="2:11" customFormat="1" ht="15" customHeight="1">
      <c r="B191" s="237"/>
      <c r="C191" s="271" t="s">
        <v>52</v>
      </c>
      <c r="D191" s="214"/>
      <c r="E191" s="214"/>
      <c r="F191" s="235" t="s">
        <v>2084</v>
      </c>
      <c r="G191" s="214"/>
      <c r="H191" s="211" t="s">
        <v>2176</v>
      </c>
      <c r="I191" s="214" t="s">
        <v>2177</v>
      </c>
      <c r="J191" s="214"/>
      <c r="K191" s="258"/>
    </row>
    <row r="192" spans="2:11" customFormat="1" ht="15" customHeight="1">
      <c r="B192" s="237"/>
      <c r="C192" s="271" t="s">
        <v>2178</v>
      </c>
      <c r="D192" s="214"/>
      <c r="E192" s="214"/>
      <c r="F192" s="235" t="s">
        <v>2084</v>
      </c>
      <c r="G192" s="214"/>
      <c r="H192" s="214" t="s">
        <v>2179</v>
      </c>
      <c r="I192" s="214" t="s">
        <v>2119</v>
      </c>
      <c r="J192" s="214"/>
      <c r="K192" s="258"/>
    </row>
    <row r="193" spans="2:11" customFormat="1" ht="15" customHeight="1">
      <c r="B193" s="237"/>
      <c r="C193" s="271" t="s">
        <v>2180</v>
      </c>
      <c r="D193" s="214"/>
      <c r="E193" s="214"/>
      <c r="F193" s="235" t="s">
        <v>2084</v>
      </c>
      <c r="G193" s="214"/>
      <c r="H193" s="214" t="s">
        <v>2181</v>
      </c>
      <c r="I193" s="214" t="s">
        <v>2119</v>
      </c>
      <c r="J193" s="214"/>
      <c r="K193" s="258"/>
    </row>
    <row r="194" spans="2:11" customFormat="1" ht="15" customHeight="1">
      <c r="B194" s="237"/>
      <c r="C194" s="271" t="s">
        <v>2182</v>
      </c>
      <c r="D194" s="214"/>
      <c r="E194" s="214"/>
      <c r="F194" s="235" t="s">
        <v>2090</v>
      </c>
      <c r="G194" s="214"/>
      <c r="H194" s="214" t="s">
        <v>2183</v>
      </c>
      <c r="I194" s="214" t="s">
        <v>2119</v>
      </c>
      <c r="J194" s="214"/>
      <c r="K194" s="258"/>
    </row>
    <row r="195" spans="2:11" customFormat="1" ht="15" customHeight="1">
      <c r="B195" s="264"/>
      <c r="C195" s="279"/>
      <c r="D195" s="244"/>
      <c r="E195" s="244"/>
      <c r="F195" s="244"/>
      <c r="G195" s="244"/>
      <c r="H195" s="244"/>
      <c r="I195" s="244"/>
      <c r="J195" s="244"/>
      <c r="K195" s="265"/>
    </row>
    <row r="196" spans="2:11" customFormat="1" ht="18.75" customHeight="1">
      <c r="B196" s="246"/>
      <c r="C196" s="256"/>
      <c r="D196" s="256"/>
      <c r="E196" s="256"/>
      <c r="F196" s="266"/>
      <c r="G196" s="256"/>
      <c r="H196" s="256"/>
      <c r="I196" s="256"/>
      <c r="J196" s="256"/>
      <c r="K196" s="246"/>
    </row>
    <row r="197" spans="2:11" customFormat="1" ht="18.75" customHeight="1">
      <c r="B197" s="246"/>
      <c r="C197" s="256"/>
      <c r="D197" s="256"/>
      <c r="E197" s="256"/>
      <c r="F197" s="266"/>
      <c r="G197" s="256"/>
      <c r="H197" s="256"/>
      <c r="I197" s="256"/>
      <c r="J197" s="256"/>
      <c r="K197" s="246"/>
    </row>
    <row r="198" spans="2:11" customFormat="1" ht="18.75" customHeight="1">
      <c r="B198" s="221"/>
      <c r="C198" s="221"/>
      <c r="D198" s="221"/>
      <c r="E198" s="221"/>
      <c r="F198" s="221"/>
      <c r="G198" s="221"/>
      <c r="H198" s="221"/>
      <c r="I198" s="221"/>
      <c r="J198" s="221"/>
      <c r="K198" s="221"/>
    </row>
    <row r="199" spans="2:11" customFormat="1" ht="12">
      <c r="B199" s="203"/>
      <c r="C199" s="204"/>
      <c r="D199" s="204"/>
      <c r="E199" s="204"/>
      <c r="F199" s="204"/>
      <c r="G199" s="204"/>
      <c r="H199" s="204"/>
      <c r="I199" s="204"/>
      <c r="J199" s="204"/>
      <c r="K199" s="205"/>
    </row>
    <row r="200" spans="2:11" customFormat="1" ht="22.2">
      <c r="B200" s="206"/>
      <c r="C200" s="330" t="s">
        <v>2184</v>
      </c>
      <c r="D200" s="330"/>
      <c r="E200" s="330"/>
      <c r="F200" s="330"/>
      <c r="G200" s="330"/>
      <c r="H200" s="330"/>
      <c r="I200" s="330"/>
      <c r="J200" s="330"/>
      <c r="K200" s="207"/>
    </row>
    <row r="201" spans="2:11" customFormat="1" ht="25.5" customHeight="1">
      <c r="B201" s="206"/>
      <c r="C201" s="280" t="s">
        <v>2185</v>
      </c>
      <c r="D201" s="280"/>
      <c r="E201" s="280"/>
      <c r="F201" s="280" t="s">
        <v>2186</v>
      </c>
      <c r="G201" s="281"/>
      <c r="H201" s="333" t="s">
        <v>2187</v>
      </c>
      <c r="I201" s="333"/>
      <c r="J201" s="333"/>
      <c r="K201" s="207"/>
    </row>
    <row r="202" spans="2:11" customFormat="1" ht="5.25" customHeight="1">
      <c r="B202" s="237"/>
      <c r="C202" s="232"/>
      <c r="D202" s="232"/>
      <c r="E202" s="232"/>
      <c r="F202" s="232"/>
      <c r="G202" s="256"/>
      <c r="H202" s="232"/>
      <c r="I202" s="232"/>
      <c r="J202" s="232"/>
      <c r="K202" s="258"/>
    </row>
    <row r="203" spans="2:11" customFormat="1" ht="15" customHeight="1">
      <c r="B203" s="237"/>
      <c r="C203" s="214" t="s">
        <v>2177</v>
      </c>
      <c r="D203" s="214"/>
      <c r="E203" s="214"/>
      <c r="F203" s="235" t="s">
        <v>53</v>
      </c>
      <c r="G203" s="214"/>
      <c r="H203" s="334" t="s">
        <v>2188</v>
      </c>
      <c r="I203" s="334"/>
      <c r="J203" s="334"/>
      <c r="K203" s="258"/>
    </row>
    <row r="204" spans="2:11" customFormat="1" ht="15" customHeight="1">
      <c r="B204" s="237"/>
      <c r="C204" s="214"/>
      <c r="D204" s="214"/>
      <c r="E204" s="214"/>
      <c r="F204" s="235" t="s">
        <v>54</v>
      </c>
      <c r="G204" s="214"/>
      <c r="H204" s="334" t="s">
        <v>2189</v>
      </c>
      <c r="I204" s="334"/>
      <c r="J204" s="334"/>
      <c r="K204" s="258"/>
    </row>
    <row r="205" spans="2:11" customFormat="1" ht="15" customHeight="1">
      <c r="B205" s="237"/>
      <c r="C205" s="214"/>
      <c r="D205" s="214"/>
      <c r="E205" s="214"/>
      <c r="F205" s="235" t="s">
        <v>57</v>
      </c>
      <c r="G205" s="214"/>
      <c r="H205" s="334" t="s">
        <v>2190</v>
      </c>
      <c r="I205" s="334"/>
      <c r="J205" s="334"/>
      <c r="K205" s="258"/>
    </row>
    <row r="206" spans="2:11" customFormat="1" ht="15" customHeight="1">
      <c r="B206" s="237"/>
      <c r="C206" s="214"/>
      <c r="D206" s="214"/>
      <c r="E206" s="214"/>
      <c r="F206" s="235" t="s">
        <v>55</v>
      </c>
      <c r="G206" s="214"/>
      <c r="H206" s="334" t="s">
        <v>2191</v>
      </c>
      <c r="I206" s="334"/>
      <c r="J206" s="334"/>
      <c r="K206" s="258"/>
    </row>
    <row r="207" spans="2:11" customFormat="1" ht="15" customHeight="1">
      <c r="B207" s="237"/>
      <c r="C207" s="214"/>
      <c r="D207" s="214"/>
      <c r="E207" s="214"/>
      <c r="F207" s="235" t="s">
        <v>56</v>
      </c>
      <c r="G207" s="214"/>
      <c r="H207" s="334" t="s">
        <v>2192</v>
      </c>
      <c r="I207" s="334"/>
      <c r="J207" s="334"/>
      <c r="K207" s="258"/>
    </row>
    <row r="208" spans="2:11" customFormat="1" ht="15" customHeight="1">
      <c r="B208" s="237"/>
      <c r="C208" s="214"/>
      <c r="D208" s="214"/>
      <c r="E208" s="214"/>
      <c r="F208" s="235"/>
      <c r="G208" s="214"/>
      <c r="H208" s="214"/>
      <c r="I208" s="214"/>
      <c r="J208" s="214"/>
      <c r="K208" s="258"/>
    </row>
    <row r="209" spans="2:11" customFormat="1" ht="15" customHeight="1">
      <c r="B209" s="237"/>
      <c r="C209" s="214" t="s">
        <v>2131</v>
      </c>
      <c r="D209" s="214"/>
      <c r="E209" s="214"/>
      <c r="F209" s="235" t="s">
        <v>95</v>
      </c>
      <c r="G209" s="214"/>
      <c r="H209" s="334" t="s">
        <v>2193</v>
      </c>
      <c r="I209" s="334"/>
      <c r="J209" s="334"/>
      <c r="K209" s="258"/>
    </row>
    <row r="210" spans="2:11" customFormat="1" ht="15" customHeight="1">
      <c r="B210" s="237"/>
      <c r="C210" s="214"/>
      <c r="D210" s="214"/>
      <c r="E210" s="214"/>
      <c r="F210" s="235" t="s">
        <v>125</v>
      </c>
      <c r="G210" s="214"/>
      <c r="H210" s="334" t="s">
        <v>2028</v>
      </c>
      <c r="I210" s="334"/>
      <c r="J210" s="334"/>
      <c r="K210" s="258"/>
    </row>
    <row r="211" spans="2:11" customFormat="1" ht="15" customHeight="1">
      <c r="B211" s="237"/>
      <c r="C211" s="214"/>
      <c r="D211" s="214"/>
      <c r="E211" s="214"/>
      <c r="F211" s="235" t="s">
        <v>2026</v>
      </c>
      <c r="G211" s="214"/>
      <c r="H211" s="334" t="s">
        <v>2194</v>
      </c>
      <c r="I211" s="334"/>
      <c r="J211" s="334"/>
      <c r="K211" s="258"/>
    </row>
    <row r="212" spans="2:11" customFormat="1" ht="15" customHeight="1">
      <c r="B212" s="282"/>
      <c r="C212" s="214"/>
      <c r="D212" s="214"/>
      <c r="E212" s="214"/>
      <c r="F212" s="235" t="s">
        <v>89</v>
      </c>
      <c r="G212" s="271"/>
      <c r="H212" s="335" t="s">
        <v>2029</v>
      </c>
      <c r="I212" s="335"/>
      <c r="J212" s="335"/>
      <c r="K212" s="283"/>
    </row>
    <row r="213" spans="2:11" customFormat="1" ht="15" customHeight="1">
      <c r="B213" s="282"/>
      <c r="C213" s="214"/>
      <c r="D213" s="214"/>
      <c r="E213" s="214"/>
      <c r="F213" s="235" t="s">
        <v>2030</v>
      </c>
      <c r="G213" s="271"/>
      <c r="H213" s="335" t="s">
        <v>2195</v>
      </c>
      <c r="I213" s="335"/>
      <c r="J213" s="335"/>
      <c r="K213" s="283"/>
    </row>
    <row r="214" spans="2:11" customFormat="1" ht="15" customHeight="1">
      <c r="B214" s="282"/>
      <c r="C214" s="214"/>
      <c r="D214" s="214"/>
      <c r="E214" s="214"/>
      <c r="F214" s="235"/>
      <c r="G214" s="271"/>
      <c r="H214" s="262"/>
      <c r="I214" s="262"/>
      <c r="J214" s="262"/>
      <c r="K214" s="283"/>
    </row>
    <row r="215" spans="2:11" customFormat="1" ht="15" customHeight="1">
      <c r="B215" s="282"/>
      <c r="C215" s="214" t="s">
        <v>2155</v>
      </c>
      <c r="D215" s="214"/>
      <c r="E215" s="214"/>
      <c r="F215" s="235">
        <v>1</v>
      </c>
      <c r="G215" s="271"/>
      <c r="H215" s="335" t="s">
        <v>2196</v>
      </c>
      <c r="I215" s="335"/>
      <c r="J215" s="335"/>
      <c r="K215" s="283"/>
    </row>
    <row r="216" spans="2:11" customFormat="1" ht="15" customHeight="1">
      <c r="B216" s="282"/>
      <c r="C216" s="214"/>
      <c r="D216" s="214"/>
      <c r="E216" s="214"/>
      <c r="F216" s="235">
        <v>2</v>
      </c>
      <c r="G216" s="271"/>
      <c r="H216" s="335" t="s">
        <v>2197</v>
      </c>
      <c r="I216" s="335"/>
      <c r="J216" s="335"/>
      <c r="K216" s="283"/>
    </row>
    <row r="217" spans="2:11" customFormat="1" ht="15" customHeight="1">
      <c r="B217" s="282"/>
      <c r="C217" s="214"/>
      <c r="D217" s="214"/>
      <c r="E217" s="214"/>
      <c r="F217" s="235">
        <v>3</v>
      </c>
      <c r="G217" s="271"/>
      <c r="H217" s="335" t="s">
        <v>2198</v>
      </c>
      <c r="I217" s="335"/>
      <c r="J217" s="335"/>
      <c r="K217" s="283"/>
    </row>
    <row r="218" spans="2:11" customFormat="1" ht="15" customHeight="1">
      <c r="B218" s="282"/>
      <c r="C218" s="214"/>
      <c r="D218" s="214"/>
      <c r="E218" s="214"/>
      <c r="F218" s="235">
        <v>4</v>
      </c>
      <c r="G218" s="271"/>
      <c r="H218" s="335" t="s">
        <v>2199</v>
      </c>
      <c r="I218" s="335"/>
      <c r="J218" s="335"/>
      <c r="K218" s="283"/>
    </row>
    <row r="219" spans="2:11" customFormat="1" ht="12.75" customHeight="1">
      <c r="B219" s="284"/>
      <c r="C219" s="285"/>
      <c r="D219" s="285"/>
      <c r="E219" s="285"/>
      <c r="F219" s="285"/>
      <c r="G219" s="285"/>
      <c r="H219" s="285"/>
      <c r="I219" s="285"/>
      <c r="J219" s="285"/>
      <c r="K219" s="286"/>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08"/>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91</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132</v>
      </c>
      <c r="F9" s="326"/>
      <c r="G9" s="326"/>
      <c r="H9" s="326"/>
      <c r="L9" s="34"/>
    </row>
    <row r="10" spans="2:46" s="1" customFormat="1" ht="10.199999999999999">
      <c r="B10" s="34"/>
      <c r="L10" s="34"/>
    </row>
    <row r="11" spans="2:46" s="1" customFormat="1" ht="12" customHeight="1">
      <c r="B11" s="34"/>
      <c r="D11" s="28" t="s">
        <v>18</v>
      </c>
      <c r="F11" s="26" t="s">
        <v>92</v>
      </c>
      <c r="I11" s="28" t="s">
        <v>20</v>
      </c>
      <c r="J11" s="26" t="s">
        <v>44</v>
      </c>
      <c r="L11" s="34"/>
    </row>
    <row r="12" spans="2:46" s="1" customFormat="1" ht="12" customHeight="1">
      <c r="B12" s="34"/>
      <c r="D12" s="28" t="s">
        <v>22</v>
      </c>
      <c r="F12" s="26" t="s">
        <v>23</v>
      </c>
      <c r="I12" s="28" t="s">
        <v>24</v>
      </c>
      <c r="J12" s="51" t="str">
        <f>'Rekapitulace stavby'!AN8</f>
        <v>19. 5. 2025</v>
      </c>
      <c r="L12" s="34"/>
    </row>
    <row r="13" spans="2:46" s="1" customFormat="1" ht="10.8"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ROUND(J83,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ROUND((SUM(BE83:BE107)),  2)</f>
        <v>0</v>
      </c>
      <c r="I33" s="91">
        <v>0.21</v>
      </c>
      <c r="J33" s="90">
        <f>ROUND(((SUM(BE83:BE107))*I33),  2)</f>
        <v>0</v>
      </c>
      <c r="L33" s="34"/>
    </row>
    <row r="34" spans="2:12" s="1" customFormat="1" ht="14.4" customHeight="1">
      <c r="B34" s="34"/>
      <c r="E34" s="28" t="s">
        <v>54</v>
      </c>
      <c r="F34" s="90">
        <f>ROUND((SUM(BF83:BF107)),  2)</f>
        <v>0</v>
      </c>
      <c r="I34" s="91">
        <v>0.12</v>
      </c>
      <c r="J34" s="90">
        <f>ROUND(((SUM(BF83:BF107))*I34),  2)</f>
        <v>0</v>
      </c>
      <c r="L34" s="34"/>
    </row>
    <row r="35" spans="2:12" s="1" customFormat="1" ht="14.4" hidden="1" customHeight="1">
      <c r="B35" s="34"/>
      <c r="E35" s="28" t="s">
        <v>55</v>
      </c>
      <c r="F35" s="90">
        <f>ROUND((SUM(BG83:BG107)),  2)</f>
        <v>0</v>
      </c>
      <c r="I35" s="91">
        <v>0.21</v>
      </c>
      <c r="J35" s="90">
        <f>0</f>
        <v>0</v>
      </c>
      <c r="L35" s="34"/>
    </row>
    <row r="36" spans="2:12" s="1" customFormat="1" ht="14.4" hidden="1" customHeight="1">
      <c r="B36" s="34"/>
      <c r="E36" s="28" t="s">
        <v>56</v>
      </c>
      <c r="F36" s="90">
        <f>ROUND((SUM(BH83:BH107)),  2)</f>
        <v>0</v>
      </c>
      <c r="I36" s="91">
        <v>0.12</v>
      </c>
      <c r="J36" s="90">
        <f>0</f>
        <v>0</v>
      </c>
      <c r="L36" s="34"/>
    </row>
    <row r="37" spans="2:12" s="1" customFormat="1" ht="14.4" hidden="1" customHeight="1">
      <c r="B37" s="34"/>
      <c r="E37" s="28" t="s">
        <v>57</v>
      </c>
      <c r="F37" s="90">
        <f>ROUND((SUM(BI83:BI107)),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VRN-00 - Vedlejší rozpočtové náklady</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J83</f>
        <v>0</v>
      </c>
      <c r="L59" s="34"/>
      <c r="AU59" s="18" t="s">
        <v>136</v>
      </c>
    </row>
    <row r="60" spans="2:47" s="8" customFormat="1" ht="24.9" customHeight="1">
      <c r="B60" s="101"/>
      <c r="D60" s="102" t="s">
        <v>137</v>
      </c>
      <c r="E60" s="103"/>
      <c r="F60" s="103"/>
      <c r="G60" s="103"/>
      <c r="H60" s="103"/>
      <c r="I60" s="103"/>
      <c r="J60" s="104">
        <f>J84</f>
        <v>0</v>
      </c>
      <c r="L60" s="101"/>
    </row>
    <row r="61" spans="2:47" s="9" customFormat="1" ht="19.95" customHeight="1">
      <c r="B61" s="105"/>
      <c r="D61" s="106" t="s">
        <v>138</v>
      </c>
      <c r="E61" s="107"/>
      <c r="F61" s="107"/>
      <c r="G61" s="107"/>
      <c r="H61" s="107"/>
      <c r="I61" s="107"/>
      <c r="J61" s="108">
        <f>J85</f>
        <v>0</v>
      </c>
      <c r="L61" s="105"/>
    </row>
    <row r="62" spans="2:47" s="9" customFormat="1" ht="19.95" customHeight="1">
      <c r="B62" s="105"/>
      <c r="D62" s="106" t="s">
        <v>139</v>
      </c>
      <c r="E62" s="107"/>
      <c r="F62" s="107"/>
      <c r="G62" s="107"/>
      <c r="H62" s="107"/>
      <c r="I62" s="107"/>
      <c r="J62" s="108">
        <f>J100</f>
        <v>0</v>
      </c>
      <c r="L62" s="105"/>
    </row>
    <row r="63" spans="2:47" s="9" customFormat="1" ht="19.95" customHeight="1">
      <c r="B63" s="105"/>
      <c r="D63" s="106" t="s">
        <v>140</v>
      </c>
      <c r="E63" s="107"/>
      <c r="F63" s="107"/>
      <c r="G63" s="107"/>
      <c r="H63" s="107"/>
      <c r="I63" s="107"/>
      <c r="J63" s="108">
        <f>J102</f>
        <v>0</v>
      </c>
      <c r="L63" s="105"/>
    </row>
    <row r="64" spans="2:47" s="1" customFormat="1" ht="21.75" customHeight="1">
      <c r="B64" s="34"/>
      <c r="L64" s="34"/>
    </row>
    <row r="65" spans="2:12" s="1" customFormat="1" ht="6.9" customHeight="1">
      <c r="B65" s="43"/>
      <c r="C65" s="44"/>
      <c r="D65" s="44"/>
      <c r="E65" s="44"/>
      <c r="F65" s="44"/>
      <c r="G65" s="44"/>
      <c r="H65" s="44"/>
      <c r="I65" s="44"/>
      <c r="J65" s="44"/>
      <c r="K65" s="44"/>
      <c r="L65" s="34"/>
    </row>
    <row r="69" spans="2:12" s="1" customFormat="1" ht="6.9" customHeight="1">
      <c r="B69" s="45"/>
      <c r="C69" s="46"/>
      <c r="D69" s="46"/>
      <c r="E69" s="46"/>
      <c r="F69" s="46"/>
      <c r="G69" s="46"/>
      <c r="H69" s="46"/>
      <c r="I69" s="46"/>
      <c r="J69" s="46"/>
      <c r="K69" s="46"/>
      <c r="L69" s="34"/>
    </row>
    <row r="70" spans="2:12" s="1" customFormat="1" ht="24.9" customHeight="1">
      <c r="B70" s="34"/>
      <c r="C70" s="22" t="s">
        <v>141</v>
      </c>
      <c r="L70" s="34"/>
    </row>
    <row r="71" spans="2:12" s="1" customFormat="1" ht="6.9" customHeight="1">
      <c r="B71" s="34"/>
      <c r="L71" s="34"/>
    </row>
    <row r="72" spans="2:12" s="1" customFormat="1" ht="12" customHeight="1">
      <c r="B72" s="34"/>
      <c r="C72" s="28" t="s">
        <v>16</v>
      </c>
      <c r="L72" s="34"/>
    </row>
    <row r="73" spans="2:12" s="1" customFormat="1" ht="16.5" customHeight="1">
      <c r="B73" s="34"/>
      <c r="E73" s="324" t="str">
        <f>E7</f>
        <v>Intenzifikace ČOV Přízeř / Rožmberk nad Vltavou</v>
      </c>
      <c r="F73" s="325"/>
      <c r="G73" s="325"/>
      <c r="H73" s="325"/>
      <c r="L73" s="34"/>
    </row>
    <row r="74" spans="2:12" s="1" customFormat="1" ht="12" customHeight="1">
      <c r="B74" s="34"/>
      <c r="C74" s="28" t="s">
        <v>131</v>
      </c>
      <c r="L74" s="34"/>
    </row>
    <row r="75" spans="2:12" s="1" customFormat="1" ht="16.5" customHeight="1">
      <c r="B75" s="34"/>
      <c r="E75" s="291" t="str">
        <f>E9</f>
        <v>VRN-00 - Vedlejší rozpočtové náklady</v>
      </c>
      <c r="F75" s="326"/>
      <c r="G75" s="326"/>
      <c r="H75" s="326"/>
      <c r="L75" s="34"/>
    </row>
    <row r="76" spans="2:12" s="1" customFormat="1" ht="6.9" customHeight="1">
      <c r="B76" s="34"/>
      <c r="L76" s="34"/>
    </row>
    <row r="77" spans="2:12" s="1" customFormat="1" ht="12" customHeight="1">
      <c r="B77" s="34"/>
      <c r="C77" s="28" t="s">
        <v>22</v>
      </c>
      <c r="F77" s="26" t="str">
        <f>F12</f>
        <v>Přízeř</v>
      </c>
      <c r="I77" s="28" t="s">
        <v>24</v>
      </c>
      <c r="J77" s="51" t="str">
        <f>IF(J12="","",J12)</f>
        <v>19. 5. 2025</v>
      </c>
      <c r="L77" s="34"/>
    </row>
    <row r="78" spans="2:12" s="1" customFormat="1" ht="6.9" customHeight="1">
      <c r="B78" s="34"/>
      <c r="L78" s="34"/>
    </row>
    <row r="79" spans="2:12" s="1" customFormat="1" ht="15.15" customHeight="1">
      <c r="B79" s="34"/>
      <c r="C79" s="28" t="s">
        <v>30</v>
      </c>
      <c r="F79" s="26" t="str">
        <f>E15</f>
        <v>Město Rožmberk nad Vltavou</v>
      </c>
      <c r="I79" s="28" t="s">
        <v>38</v>
      </c>
      <c r="J79" s="32" t="str">
        <f>E21</f>
        <v>VAK projekt s.r.o.</v>
      </c>
      <c r="L79" s="34"/>
    </row>
    <row r="80" spans="2:12" s="1" customFormat="1" ht="25.65" customHeight="1">
      <c r="B80" s="34"/>
      <c r="C80" s="28" t="s">
        <v>36</v>
      </c>
      <c r="F80" s="26" t="str">
        <f>IF(E18="","",E18)</f>
        <v>Vyplň údaj</v>
      </c>
      <c r="I80" s="28" t="s">
        <v>43</v>
      </c>
      <c r="J80" s="32" t="str">
        <f>E24</f>
        <v>Ing. Martina Zamlinská</v>
      </c>
      <c r="L80" s="34"/>
    </row>
    <row r="81" spans="2:65" s="1" customFormat="1" ht="10.35" customHeight="1">
      <c r="B81" s="34"/>
      <c r="L81" s="34"/>
    </row>
    <row r="82" spans="2:65" s="10" customFormat="1" ht="29.25" customHeight="1">
      <c r="B82" s="109"/>
      <c r="C82" s="110" t="s">
        <v>142</v>
      </c>
      <c r="D82" s="111" t="s">
        <v>67</v>
      </c>
      <c r="E82" s="111" t="s">
        <v>63</v>
      </c>
      <c r="F82" s="111" t="s">
        <v>64</v>
      </c>
      <c r="G82" s="111" t="s">
        <v>143</v>
      </c>
      <c r="H82" s="111" t="s">
        <v>144</v>
      </c>
      <c r="I82" s="111" t="s">
        <v>145</v>
      </c>
      <c r="J82" s="111" t="s">
        <v>135</v>
      </c>
      <c r="K82" s="112" t="s">
        <v>146</v>
      </c>
      <c r="L82" s="109"/>
      <c r="M82" s="58" t="s">
        <v>44</v>
      </c>
      <c r="N82" s="59" t="s">
        <v>52</v>
      </c>
      <c r="O82" s="59" t="s">
        <v>147</v>
      </c>
      <c r="P82" s="59" t="s">
        <v>148</v>
      </c>
      <c r="Q82" s="59" t="s">
        <v>149</v>
      </c>
      <c r="R82" s="59" t="s">
        <v>150</v>
      </c>
      <c r="S82" s="59" t="s">
        <v>151</v>
      </c>
      <c r="T82" s="60" t="s">
        <v>152</v>
      </c>
    </row>
    <row r="83" spans="2:65" s="1" customFormat="1" ht="22.8" customHeight="1">
      <c r="B83" s="34"/>
      <c r="C83" s="63" t="s">
        <v>153</v>
      </c>
      <c r="J83" s="113">
        <f>BK83</f>
        <v>0</v>
      </c>
      <c r="L83" s="34"/>
      <c r="M83" s="61"/>
      <c r="N83" s="52"/>
      <c r="O83" s="52"/>
      <c r="P83" s="114">
        <f>P84</f>
        <v>0</v>
      </c>
      <c r="Q83" s="52"/>
      <c r="R83" s="114">
        <f>R84</f>
        <v>0</v>
      </c>
      <c r="S83" s="52"/>
      <c r="T83" s="115">
        <f>T84</f>
        <v>0</v>
      </c>
      <c r="AT83" s="18" t="s">
        <v>81</v>
      </c>
      <c r="AU83" s="18" t="s">
        <v>136</v>
      </c>
      <c r="BK83" s="116">
        <f>BK84</f>
        <v>0</v>
      </c>
    </row>
    <row r="84" spans="2:65" s="11" customFormat="1" ht="25.95" customHeight="1">
      <c r="B84" s="117"/>
      <c r="D84" s="118" t="s">
        <v>81</v>
      </c>
      <c r="E84" s="119" t="s">
        <v>154</v>
      </c>
      <c r="F84" s="119" t="s">
        <v>88</v>
      </c>
      <c r="I84" s="120"/>
      <c r="J84" s="121">
        <f>BK84</f>
        <v>0</v>
      </c>
      <c r="L84" s="117"/>
      <c r="M84" s="122"/>
      <c r="P84" s="123">
        <f>P85+P100+P102</f>
        <v>0</v>
      </c>
      <c r="R84" s="123">
        <f>R85+R100+R102</f>
        <v>0</v>
      </c>
      <c r="T84" s="124">
        <f>T85+T100+T102</f>
        <v>0</v>
      </c>
      <c r="AR84" s="118" t="s">
        <v>155</v>
      </c>
      <c r="AT84" s="125" t="s">
        <v>81</v>
      </c>
      <c r="AU84" s="125" t="s">
        <v>82</v>
      </c>
      <c r="AY84" s="118" t="s">
        <v>156</v>
      </c>
      <c r="BK84" s="126">
        <f>BK85+BK100+BK102</f>
        <v>0</v>
      </c>
    </row>
    <row r="85" spans="2:65" s="11" customFormat="1" ht="22.8" customHeight="1">
      <c r="B85" s="117"/>
      <c r="D85" s="118" t="s">
        <v>81</v>
      </c>
      <c r="E85" s="127" t="s">
        <v>157</v>
      </c>
      <c r="F85" s="127" t="s">
        <v>158</v>
      </c>
      <c r="I85" s="120"/>
      <c r="J85" s="128">
        <f>BK85</f>
        <v>0</v>
      </c>
      <c r="L85" s="117"/>
      <c r="M85" s="122"/>
      <c r="P85" s="123">
        <f>SUM(P86:P99)</f>
        <v>0</v>
      </c>
      <c r="R85" s="123">
        <f>SUM(R86:R99)</f>
        <v>0</v>
      </c>
      <c r="T85" s="124">
        <f>SUM(T86:T99)</f>
        <v>0</v>
      </c>
      <c r="AR85" s="118" t="s">
        <v>155</v>
      </c>
      <c r="AT85" s="125" t="s">
        <v>81</v>
      </c>
      <c r="AU85" s="125" t="s">
        <v>90</v>
      </c>
      <c r="AY85" s="118" t="s">
        <v>156</v>
      </c>
      <c r="BK85" s="126">
        <f>SUM(BK86:BK99)</f>
        <v>0</v>
      </c>
    </row>
    <row r="86" spans="2:65" s="1" customFormat="1" ht="16.5" customHeight="1">
      <c r="B86" s="34"/>
      <c r="C86" s="129" t="s">
        <v>90</v>
      </c>
      <c r="D86" s="129" t="s">
        <v>159</v>
      </c>
      <c r="E86" s="130" t="s">
        <v>160</v>
      </c>
      <c r="F86" s="131" t="s">
        <v>161</v>
      </c>
      <c r="G86" s="132" t="s">
        <v>162</v>
      </c>
      <c r="H86" s="133">
        <v>1</v>
      </c>
      <c r="I86" s="134"/>
      <c r="J86" s="135">
        <f>ROUND(I86*H86,2)</f>
        <v>0</v>
      </c>
      <c r="K86" s="131" t="s">
        <v>44</v>
      </c>
      <c r="L86" s="34"/>
      <c r="M86" s="136" t="s">
        <v>44</v>
      </c>
      <c r="N86" s="137" t="s">
        <v>53</v>
      </c>
      <c r="P86" s="138">
        <f>O86*H86</f>
        <v>0</v>
      </c>
      <c r="Q86" s="138">
        <v>0</v>
      </c>
      <c r="R86" s="138">
        <f>Q86*H86</f>
        <v>0</v>
      </c>
      <c r="S86" s="138">
        <v>0</v>
      </c>
      <c r="T86" s="139">
        <f>S86*H86</f>
        <v>0</v>
      </c>
      <c r="AR86" s="140" t="s">
        <v>163</v>
      </c>
      <c r="AT86" s="140" t="s">
        <v>159</v>
      </c>
      <c r="AU86" s="140" t="s">
        <v>21</v>
      </c>
      <c r="AY86" s="18" t="s">
        <v>156</v>
      </c>
      <c r="BE86" s="141">
        <f>IF(N86="základní",J86,0)</f>
        <v>0</v>
      </c>
      <c r="BF86" s="141">
        <f>IF(N86="snížená",J86,0)</f>
        <v>0</v>
      </c>
      <c r="BG86" s="141">
        <f>IF(N86="zákl. přenesená",J86,0)</f>
        <v>0</v>
      </c>
      <c r="BH86" s="141">
        <f>IF(N86="sníž. přenesená",J86,0)</f>
        <v>0</v>
      </c>
      <c r="BI86" s="141">
        <f>IF(N86="nulová",J86,0)</f>
        <v>0</v>
      </c>
      <c r="BJ86" s="18" t="s">
        <v>90</v>
      </c>
      <c r="BK86" s="141">
        <f>ROUND(I86*H86,2)</f>
        <v>0</v>
      </c>
      <c r="BL86" s="18" t="s">
        <v>163</v>
      </c>
      <c r="BM86" s="140" t="s">
        <v>164</v>
      </c>
    </row>
    <row r="87" spans="2:65" s="1" customFormat="1" ht="19.2">
      <c r="B87" s="34"/>
      <c r="D87" s="142" t="s">
        <v>165</v>
      </c>
      <c r="F87" s="143" t="s">
        <v>166</v>
      </c>
      <c r="I87" s="144"/>
      <c r="L87" s="34"/>
      <c r="M87" s="145"/>
      <c r="T87" s="55"/>
      <c r="AT87" s="18" t="s">
        <v>165</v>
      </c>
      <c r="AU87" s="18" t="s">
        <v>21</v>
      </c>
    </row>
    <row r="88" spans="2:65" s="1" customFormat="1" ht="16.5" customHeight="1">
      <c r="B88" s="34"/>
      <c r="C88" s="129" t="s">
        <v>21</v>
      </c>
      <c r="D88" s="129" t="s">
        <v>159</v>
      </c>
      <c r="E88" s="130" t="s">
        <v>167</v>
      </c>
      <c r="F88" s="131" t="s">
        <v>168</v>
      </c>
      <c r="G88" s="132" t="s">
        <v>162</v>
      </c>
      <c r="H88" s="133">
        <v>1</v>
      </c>
      <c r="I88" s="134"/>
      <c r="J88" s="135">
        <f>ROUND(I88*H88,2)</f>
        <v>0</v>
      </c>
      <c r="K88" s="131" t="s">
        <v>44</v>
      </c>
      <c r="L88" s="34"/>
      <c r="M88" s="136" t="s">
        <v>44</v>
      </c>
      <c r="N88" s="137" t="s">
        <v>53</v>
      </c>
      <c r="P88" s="138">
        <f>O88*H88</f>
        <v>0</v>
      </c>
      <c r="Q88" s="138">
        <v>0</v>
      </c>
      <c r="R88" s="138">
        <f>Q88*H88</f>
        <v>0</v>
      </c>
      <c r="S88" s="138">
        <v>0</v>
      </c>
      <c r="T88" s="139">
        <f>S88*H88</f>
        <v>0</v>
      </c>
      <c r="AR88" s="140" t="s">
        <v>163</v>
      </c>
      <c r="AT88" s="140" t="s">
        <v>159</v>
      </c>
      <c r="AU88" s="140" t="s">
        <v>21</v>
      </c>
      <c r="AY88" s="18" t="s">
        <v>156</v>
      </c>
      <c r="BE88" s="141">
        <f>IF(N88="základní",J88,0)</f>
        <v>0</v>
      </c>
      <c r="BF88" s="141">
        <f>IF(N88="snížená",J88,0)</f>
        <v>0</v>
      </c>
      <c r="BG88" s="141">
        <f>IF(N88="zákl. přenesená",J88,0)</f>
        <v>0</v>
      </c>
      <c r="BH88" s="141">
        <f>IF(N88="sníž. přenesená",J88,0)</f>
        <v>0</v>
      </c>
      <c r="BI88" s="141">
        <f>IF(N88="nulová",J88,0)</f>
        <v>0</v>
      </c>
      <c r="BJ88" s="18" t="s">
        <v>90</v>
      </c>
      <c r="BK88" s="141">
        <f>ROUND(I88*H88,2)</f>
        <v>0</v>
      </c>
      <c r="BL88" s="18" t="s">
        <v>163</v>
      </c>
      <c r="BM88" s="140" t="s">
        <v>169</v>
      </c>
    </row>
    <row r="89" spans="2:65" s="1" customFormat="1" ht="16.5" customHeight="1">
      <c r="B89" s="34"/>
      <c r="C89" s="129" t="s">
        <v>170</v>
      </c>
      <c r="D89" s="129" t="s">
        <v>159</v>
      </c>
      <c r="E89" s="130" t="s">
        <v>171</v>
      </c>
      <c r="F89" s="131" t="s">
        <v>172</v>
      </c>
      <c r="G89" s="132" t="s">
        <v>162</v>
      </c>
      <c r="H89" s="133">
        <v>1</v>
      </c>
      <c r="I89" s="134"/>
      <c r="J89" s="135">
        <f>ROUND(I89*H89,2)</f>
        <v>0</v>
      </c>
      <c r="K89" s="131" t="s">
        <v>44</v>
      </c>
      <c r="L89" s="34"/>
      <c r="M89" s="136" t="s">
        <v>44</v>
      </c>
      <c r="N89" s="137" t="s">
        <v>53</v>
      </c>
      <c r="P89" s="138">
        <f>O89*H89</f>
        <v>0</v>
      </c>
      <c r="Q89" s="138">
        <v>0</v>
      </c>
      <c r="R89" s="138">
        <f>Q89*H89</f>
        <v>0</v>
      </c>
      <c r="S89" s="138">
        <v>0</v>
      </c>
      <c r="T89" s="139">
        <f>S89*H89</f>
        <v>0</v>
      </c>
      <c r="AR89" s="140" t="s">
        <v>163</v>
      </c>
      <c r="AT89" s="140" t="s">
        <v>159</v>
      </c>
      <c r="AU89" s="140" t="s">
        <v>21</v>
      </c>
      <c r="AY89" s="18" t="s">
        <v>156</v>
      </c>
      <c r="BE89" s="141">
        <f>IF(N89="základní",J89,0)</f>
        <v>0</v>
      </c>
      <c r="BF89" s="141">
        <f>IF(N89="snížená",J89,0)</f>
        <v>0</v>
      </c>
      <c r="BG89" s="141">
        <f>IF(N89="zákl. přenesená",J89,0)</f>
        <v>0</v>
      </c>
      <c r="BH89" s="141">
        <f>IF(N89="sníž. přenesená",J89,0)</f>
        <v>0</v>
      </c>
      <c r="BI89" s="141">
        <f>IF(N89="nulová",J89,0)</f>
        <v>0</v>
      </c>
      <c r="BJ89" s="18" t="s">
        <v>90</v>
      </c>
      <c r="BK89" s="141">
        <f>ROUND(I89*H89,2)</f>
        <v>0</v>
      </c>
      <c r="BL89" s="18" t="s">
        <v>163</v>
      </c>
      <c r="BM89" s="140" t="s">
        <v>173</v>
      </c>
    </row>
    <row r="90" spans="2:65" s="1" customFormat="1" ht="16.5" customHeight="1">
      <c r="B90" s="34"/>
      <c r="C90" s="129" t="s">
        <v>174</v>
      </c>
      <c r="D90" s="129" t="s">
        <v>159</v>
      </c>
      <c r="E90" s="130" t="s">
        <v>175</v>
      </c>
      <c r="F90" s="131" t="s">
        <v>176</v>
      </c>
      <c r="G90" s="132" t="s">
        <v>162</v>
      </c>
      <c r="H90" s="133">
        <v>1</v>
      </c>
      <c r="I90" s="134"/>
      <c r="J90" s="135">
        <f>ROUND(I90*H90,2)</f>
        <v>0</v>
      </c>
      <c r="K90" s="131" t="s">
        <v>44</v>
      </c>
      <c r="L90" s="34"/>
      <c r="M90" s="136" t="s">
        <v>44</v>
      </c>
      <c r="N90" s="137" t="s">
        <v>53</v>
      </c>
      <c r="P90" s="138">
        <f>O90*H90</f>
        <v>0</v>
      </c>
      <c r="Q90" s="138">
        <v>0</v>
      </c>
      <c r="R90" s="138">
        <f>Q90*H90</f>
        <v>0</v>
      </c>
      <c r="S90" s="138">
        <v>0</v>
      </c>
      <c r="T90" s="139">
        <f>S90*H90</f>
        <v>0</v>
      </c>
      <c r="AR90" s="140" t="s">
        <v>163</v>
      </c>
      <c r="AT90" s="140" t="s">
        <v>159</v>
      </c>
      <c r="AU90" s="140" t="s">
        <v>21</v>
      </c>
      <c r="AY90" s="18" t="s">
        <v>156</v>
      </c>
      <c r="BE90" s="141">
        <f>IF(N90="základní",J90,0)</f>
        <v>0</v>
      </c>
      <c r="BF90" s="141">
        <f>IF(N90="snížená",J90,0)</f>
        <v>0</v>
      </c>
      <c r="BG90" s="141">
        <f>IF(N90="zákl. přenesená",J90,0)</f>
        <v>0</v>
      </c>
      <c r="BH90" s="141">
        <f>IF(N90="sníž. přenesená",J90,0)</f>
        <v>0</v>
      </c>
      <c r="BI90" s="141">
        <f>IF(N90="nulová",J90,0)</f>
        <v>0</v>
      </c>
      <c r="BJ90" s="18" t="s">
        <v>90</v>
      </c>
      <c r="BK90" s="141">
        <f>ROUND(I90*H90,2)</f>
        <v>0</v>
      </c>
      <c r="BL90" s="18" t="s">
        <v>163</v>
      </c>
      <c r="BM90" s="140" t="s">
        <v>177</v>
      </c>
    </row>
    <row r="91" spans="2:65" s="12" customFormat="1" ht="10.199999999999999">
      <c r="B91" s="146"/>
      <c r="D91" s="142" t="s">
        <v>178</v>
      </c>
      <c r="E91" s="147" t="s">
        <v>44</v>
      </c>
      <c r="F91" s="148" t="s">
        <v>90</v>
      </c>
      <c r="H91" s="149">
        <v>1</v>
      </c>
      <c r="I91" s="150"/>
      <c r="L91" s="146"/>
      <c r="M91" s="151"/>
      <c r="T91" s="152"/>
      <c r="AT91" s="147" t="s">
        <v>178</v>
      </c>
      <c r="AU91" s="147" t="s">
        <v>21</v>
      </c>
      <c r="AV91" s="12" t="s">
        <v>21</v>
      </c>
      <c r="AW91" s="12" t="s">
        <v>42</v>
      </c>
      <c r="AX91" s="12" t="s">
        <v>90</v>
      </c>
      <c r="AY91" s="147" t="s">
        <v>156</v>
      </c>
    </row>
    <row r="92" spans="2:65" s="1" customFormat="1" ht="16.5" customHeight="1">
      <c r="B92" s="34"/>
      <c r="C92" s="129" t="s">
        <v>155</v>
      </c>
      <c r="D92" s="129" t="s">
        <v>159</v>
      </c>
      <c r="E92" s="130" t="s">
        <v>179</v>
      </c>
      <c r="F92" s="131" t="s">
        <v>180</v>
      </c>
      <c r="G92" s="132" t="s">
        <v>162</v>
      </c>
      <c r="H92" s="133">
        <v>1</v>
      </c>
      <c r="I92" s="134"/>
      <c r="J92" s="135">
        <f>ROUND(I92*H92,2)</f>
        <v>0</v>
      </c>
      <c r="K92" s="131" t="s">
        <v>44</v>
      </c>
      <c r="L92" s="34"/>
      <c r="M92" s="136" t="s">
        <v>44</v>
      </c>
      <c r="N92" s="137" t="s">
        <v>53</v>
      </c>
      <c r="P92" s="138">
        <f>O92*H92</f>
        <v>0</v>
      </c>
      <c r="Q92" s="138">
        <v>0</v>
      </c>
      <c r="R92" s="138">
        <f>Q92*H92</f>
        <v>0</v>
      </c>
      <c r="S92" s="138">
        <v>0</v>
      </c>
      <c r="T92" s="139">
        <f>S92*H92</f>
        <v>0</v>
      </c>
      <c r="AR92" s="140" t="s">
        <v>163</v>
      </c>
      <c r="AT92" s="140" t="s">
        <v>159</v>
      </c>
      <c r="AU92" s="140" t="s">
        <v>21</v>
      </c>
      <c r="AY92" s="18" t="s">
        <v>156</v>
      </c>
      <c r="BE92" s="141">
        <f>IF(N92="základní",J92,0)</f>
        <v>0</v>
      </c>
      <c r="BF92" s="141">
        <f>IF(N92="snížená",J92,0)</f>
        <v>0</v>
      </c>
      <c r="BG92" s="141">
        <f>IF(N92="zákl. přenesená",J92,0)</f>
        <v>0</v>
      </c>
      <c r="BH92" s="141">
        <f>IF(N92="sníž. přenesená",J92,0)</f>
        <v>0</v>
      </c>
      <c r="BI92" s="141">
        <f>IF(N92="nulová",J92,0)</f>
        <v>0</v>
      </c>
      <c r="BJ92" s="18" t="s">
        <v>90</v>
      </c>
      <c r="BK92" s="141">
        <f>ROUND(I92*H92,2)</f>
        <v>0</v>
      </c>
      <c r="BL92" s="18" t="s">
        <v>163</v>
      </c>
      <c r="BM92" s="140" t="s">
        <v>181</v>
      </c>
    </row>
    <row r="93" spans="2:65" s="12" customFormat="1" ht="10.199999999999999">
      <c r="B93" s="146"/>
      <c r="D93" s="142" t="s">
        <v>178</v>
      </c>
      <c r="E93" s="147" t="s">
        <v>44</v>
      </c>
      <c r="F93" s="148" t="s">
        <v>90</v>
      </c>
      <c r="H93" s="149">
        <v>1</v>
      </c>
      <c r="I93" s="150"/>
      <c r="L93" s="146"/>
      <c r="M93" s="151"/>
      <c r="T93" s="152"/>
      <c r="AT93" s="147" t="s">
        <v>178</v>
      </c>
      <c r="AU93" s="147" t="s">
        <v>21</v>
      </c>
      <c r="AV93" s="12" t="s">
        <v>21</v>
      </c>
      <c r="AW93" s="12" t="s">
        <v>42</v>
      </c>
      <c r="AX93" s="12" t="s">
        <v>90</v>
      </c>
      <c r="AY93" s="147" t="s">
        <v>156</v>
      </c>
    </row>
    <row r="94" spans="2:65" s="1" customFormat="1" ht="16.5" customHeight="1">
      <c r="B94" s="34"/>
      <c r="C94" s="129" t="s">
        <v>182</v>
      </c>
      <c r="D94" s="129" t="s">
        <v>159</v>
      </c>
      <c r="E94" s="130" t="s">
        <v>183</v>
      </c>
      <c r="F94" s="131" t="s">
        <v>184</v>
      </c>
      <c r="G94" s="132" t="s">
        <v>162</v>
      </c>
      <c r="H94" s="133">
        <v>1</v>
      </c>
      <c r="I94" s="134"/>
      <c r="J94" s="135">
        <f>ROUND(I94*H94,2)</f>
        <v>0</v>
      </c>
      <c r="K94" s="131" t="s">
        <v>44</v>
      </c>
      <c r="L94" s="34"/>
      <c r="M94" s="136" t="s">
        <v>44</v>
      </c>
      <c r="N94" s="137" t="s">
        <v>53</v>
      </c>
      <c r="P94" s="138">
        <f>O94*H94</f>
        <v>0</v>
      </c>
      <c r="Q94" s="138">
        <v>0</v>
      </c>
      <c r="R94" s="138">
        <f>Q94*H94</f>
        <v>0</v>
      </c>
      <c r="S94" s="138">
        <v>0</v>
      </c>
      <c r="T94" s="139">
        <f>S94*H94</f>
        <v>0</v>
      </c>
      <c r="AR94" s="140" t="s">
        <v>163</v>
      </c>
      <c r="AT94" s="140" t="s">
        <v>159</v>
      </c>
      <c r="AU94" s="140" t="s">
        <v>21</v>
      </c>
      <c r="AY94" s="18" t="s">
        <v>156</v>
      </c>
      <c r="BE94" s="141">
        <f>IF(N94="základní",J94,0)</f>
        <v>0</v>
      </c>
      <c r="BF94" s="141">
        <f>IF(N94="snížená",J94,0)</f>
        <v>0</v>
      </c>
      <c r="BG94" s="141">
        <f>IF(N94="zákl. přenesená",J94,0)</f>
        <v>0</v>
      </c>
      <c r="BH94" s="141">
        <f>IF(N94="sníž. přenesená",J94,0)</f>
        <v>0</v>
      </c>
      <c r="BI94" s="141">
        <f>IF(N94="nulová",J94,0)</f>
        <v>0</v>
      </c>
      <c r="BJ94" s="18" t="s">
        <v>90</v>
      </c>
      <c r="BK94" s="141">
        <f>ROUND(I94*H94,2)</f>
        <v>0</v>
      </c>
      <c r="BL94" s="18" t="s">
        <v>163</v>
      </c>
      <c r="BM94" s="140" t="s">
        <v>185</v>
      </c>
    </row>
    <row r="95" spans="2:65" s="12" customFormat="1" ht="10.199999999999999">
      <c r="B95" s="146"/>
      <c r="D95" s="142" t="s">
        <v>178</v>
      </c>
      <c r="E95" s="147" t="s">
        <v>44</v>
      </c>
      <c r="F95" s="148" t="s">
        <v>90</v>
      </c>
      <c r="H95" s="149">
        <v>1</v>
      </c>
      <c r="I95" s="150"/>
      <c r="L95" s="146"/>
      <c r="M95" s="151"/>
      <c r="T95" s="152"/>
      <c r="AT95" s="147" t="s">
        <v>178</v>
      </c>
      <c r="AU95" s="147" t="s">
        <v>21</v>
      </c>
      <c r="AV95" s="12" t="s">
        <v>21</v>
      </c>
      <c r="AW95" s="12" t="s">
        <v>42</v>
      </c>
      <c r="AX95" s="12" t="s">
        <v>90</v>
      </c>
      <c r="AY95" s="147" t="s">
        <v>156</v>
      </c>
    </row>
    <row r="96" spans="2:65" s="1" customFormat="1" ht="16.5" customHeight="1">
      <c r="B96" s="34"/>
      <c r="C96" s="129" t="s">
        <v>186</v>
      </c>
      <c r="D96" s="129" t="s">
        <v>159</v>
      </c>
      <c r="E96" s="130" t="s">
        <v>187</v>
      </c>
      <c r="F96" s="131" t="s">
        <v>188</v>
      </c>
      <c r="G96" s="132" t="s">
        <v>189</v>
      </c>
      <c r="H96" s="133">
        <v>1</v>
      </c>
      <c r="I96" s="134"/>
      <c r="J96" s="135">
        <f>ROUND(I96*H96,2)</f>
        <v>0</v>
      </c>
      <c r="K96" s="131" t="s">
        <v>44</v>
      </c>
      <c r="L96" s="34"/>
      <c r="M96" s="136" t="s">
        <v>44</v>
      </c>
      <c r="N96" s="137" t="s">
        <v>53</v>
      </c>
      <c r="P96" s="138">
        <f>O96*H96</f>
        <v>0</v>
      </c>
      <c r="Q96" s="138">
        <v>0</v>
      </c>
      <c r="R96" s="138">
        <f>Q96*H96</f>
        <v>0</v>
      </c>
      <c r="S96" s="138">
        <v>0</v>
      </c>
      <c r="T96" s="139">
        <f>S96*H96</f>
        <v>0</v>
      </c>
      <c r="AR96" s="140" t="s">
        <v>163</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163</v>
      </c>
      <c r="BM96" s="140" t="s">
        <v>190</v>
      </c>
    </row>
    <row r="97" spans="2:65" s="12" customFormat="1" ht="10.199999999999999">
      <c r="B97" s="146"/>
      <c r="D97" s="142" t="s">
        <v>178</v>
      </c>
      <c r="E97" s="147" t="s">
        <v>44</v>
      </c>
      <c r="F97" s="148" t="s">
        <v>90</v>
      </c>
      <c r="H97" s="149">
        <v>1</v>
      </c>
      <c r="I97" s="150"/>
      <c r="L97" s="146"/>
      <c r="M97" s="151"/>
      <c r="T97" s="152"/>
      <c r="AT97" s="147" t="s">
        <v>178</v>
      </c>
      <c r="AU97" s="147" t="s">
        <v>21</v>
      </c>
      <c r="AV97" s="12" t="s">
        <v>21</v>
      </c>
      <c r="AW97" s="12" t="s">
        <v>42</v>
      </c>
      <c r="AX97" s="12" t="s">
        <v>90</v>
      </c>
      <c r="AY97" s="147" t="s">
        <v>156</v>
      </c>
    </row>
    <row r="98" spans="2:65" s="1" customFormat="1" ht="21.75" customHeight="1">
      <c r="B98" s="34"/>
      <c r="C98" s="129" t="s">
        <v>191</v>
      </c>
      <c r="D98" s="129" t="s">
        <v>159</v>
      </c>
      <c r="E98" s="130" t="s">
        <v>192</v>
      </c>
      <c r="F98" s="131" t="s">
        <v>193</v>
      </c>
      <c r="G98" s="132" t="s">
        <v>162</v>
      </c>
      <c r="H98" s="133">
        <v>1</v>
      </c>
      <c r="I98" s="134"/>
      <c r="J98" s="135">
        <f>ROUND(I98*H98,2)</f>
        <v>0</v>
      </c>
      <c r="K98" s="131" t="s">
        <v>44</v>
      </c>
      <c r="L98" s="34"/>
      <c r="M98" s="136" t="s">
        <v>44</v>
      </c>
      <c r="N98" s="137" t="s">
        <v>53</v>
      </c>
      <c r="P98" s="138">
        <f>O98*H98</f>
        <v>0</v>
      </c>
      <c r="Q98" s="138">
        <v>0</v>
      </c>
      <c r="R98" s="138">
        <f>Q98*H98</f>
        <v>0</v>
      </c>
      <c r="S98" s="138">
        <v>0</v>
      </c>
      <c r="T98" s="139">
        <f>S98*H98</f>
        <v>0</v>
      </c>
      <c r="AR98" s="140" t="s">
        <v>163</v>
      </c>
      <c r="AT98" s="140" t="s">
        <v>159</v>
      </c>
      <c r="AU98" s="140" t="s">
        <v>21</v>
      </c>
      <c r="AY98" s="18" t="s">
        <v>156</v>
      </c>
      <c r="BE98" s="141">
        <f>IF(N98="základní",J98,0)</f>
        <v>0</v>
      </c>
      <c r="BF98" s="141">
        <f>IF(N98="snížená",J98,0)</f>
        <v>0</v>
      </c>
      <c r="BG98" s="141">
        <f>IF(N98="zákl. přenesená",J98,0)</f>
        <v>0</v>
      </c>
      <c r="BH98" s="141">
        <f>IF(N98="sníž. přenesená",J98,0)</f>
        <v>0</v>
      </c>
      <c r="BI98" s="141">
        <f>IF(N98="nulová",J98,0)</f>
        <v>0</v>
      </c>
      <c r="BJ98" s="18" t="s">
        <v>90</v>
      </c>
      <c r="BK98" s="141">
        <f>ROUND(I98*H98,2)</f>
        <v>0</v>
      </c>
      <c r="BL98" s="18" t="s">
        <v>163</v>
      </c>
      <c r="BM98" s="140" t="s">
        <v>194</v>
      </c>
    </row>
    <row r="99" spans="2:65" s="12" customFormat="1" ht="10.199999999999999">
      <c r="B99" s="146"/>
      <c r="D99" s="142" t="s">
        <v>178</v>
      </c>
      <c r="E99" s="147" t="s">
        <v>44</v>
      </c>
      <c r="F99" s="148" t="s">
        <v>90</v>
      </c>
      <c r="H99" s="149">
        <v>1</v>
      </c>
      <c r="I99" s="150"/>
      <c r="L99" s="146"/>
      <c r="M99" s="151"/>
      <c r="T99" s="152"/>
      <c r="AT99" s="147" t="s">
        <v>178</v>
      </c>
      <c r="AU99" s="147" t="s">
        <v>21</v>
      </c>
      <c r="AV99" s="12" t="s">
        <v>21</v>
      </c>
      <c r="AW99" s="12" t="s">
        <v>42</v>
      </c>
      <c r="AX99" s="12" t="s">
        <v>90</v>
      </c>
      <c r="AY99" s="147" t="s">
        <v>156</v>
      </c>
    </row>
    <row r="100" spans="2:65" s="11" customFormat="1" ht="22.8" customHeight="1">
      <c r="B100" s="117"/>
      <c r="D100" s="118" t="s">
        <v>81</v>
      </c>
      <c r="E100" s="127" t="s">
        <v>195</v>
      </c>
      <c r="F100" s="127" t="s">
        <v>196</v>
      </c>
      <c r="I100" s="120"/>
      <c r="J100" s="128">
        <f>BK100</f>
        <v>0</v>
      </c>
      <c r="L100" s="117"/>
      <c r="M100" s="122"/>
      <c r="P100" s="123">
        <f>P101</f>
        <v>0</v>
      </c>
      <c r="R100" s="123">
        <f>R101</f>
        <v>0</v>
      </c>
      <c r="T100" s="124">
        <f>T101</f>
        <v>0</v>
      </c>
      <c r="AR100" s="118" t="s">
        <v>155</v>
      </c>
      <c r="AT100" s="125" t="s">
        <v>81</v>
      </c>
      <c r="AU100" s="125" t="s">
        <v>90</v>
      </c>
      <c r="AY100" s="118" t="s">
        <v>156</v>
      </c>
      <c r="BK100" s="126">
        <f>BK101</f>
        <v>0</v>
      </c>
    </row>
    <row r="101" spans="2:65" s="1" customFormat="1" ht="16.5" customHeight="1">
      <c r="B101" s="34"/>
      <c r="C101" s="129" t="s">
        <v>197</v>
      </c>
      <c r="D101" s="129" t="s">
        <v>159</v>
      </c>
      <c r="E101" s="130" t="s">
        <v>198</v>
      </c>
      <c r="F101" s="131" t="s">
        <v>196</v>
      </c>
      <c r="G101" s="132" t="s">
        <v>199</v>
      </c>
      <c r="H101" s="133">
        <v>1</v>
      </c>
      <c r="I101" s="134"/>
      <c r="J101" s="135">
        <f>ROUND(I101*H101,2)</f>
        <v>0</v>
      </c>
      <c r="K101" s="131" t="s">
        <v>44</v>
      </c>
      <c r="L101" s="34"/>
      <c r="M101" s="136" t="s">
        <v>44</v>
      </c>
      <c r="N101" s="137" t="s">
        <v>53</v>
      </c>
      <c r="P101" s="138">
        <f>O101*H101</f>
        <v>0</v>
      </c>
      <c r="Q101" s="138">
        <v>0</v>
      </c>
      <c r="R101" s="138">
        <f>Q101*H101</f>
        <v>0</v>
      </c>
      <c r="S101" s="138">
        <v>0</v>
      </c>
      <c r="T101" s="139">
        <f>S101*H101</f>
        <v>0</v>
      </c>
      <c r="AR101" s="140" t="s">
        <v>163</v>
      </c>
      <c r="AT101" s="140" t="s">
        <v>159</v>
      </c>
      <c r="AU101" s="140" t="s">
        <v>21</v>
      </c>
      <c r="AY101" s="18" t="s">
        <v>156</v>
      </c>
      <c r="BE101" s="141">
        <f>IF(N101="základní",J101,0)</f>
        <v>0</v>
      </c>
      <c r="BF101" s="141">
        <f>IF(N101="snížená",J101,0)</f>
        <v>0</v>
      </c>
      <c r="BG101" s="141">
        <f>IF(N101="zákl. přenesená",J101,0)</f>
        <v>0</v>
      </c>
      <c r="BH101" s="141">
        <f>IF(N101="sníž. přenesená",J101,0)</f>
        <v>0</v>
      </c>
      <c r="BI101" s="141">
        <f>IF(N101="nulová",J101,0)</f>
        <v>0</v>
      </c>
      <c r="BJ101" s="18" t="s">
        <v>90</v>
      </c>
      <c r="BK101" s="141">
        <f>ROUND(I101*H101,2)</f>
        <v>0</v>
      </c>
      <c r="BL101" s="18" t="s">
        <v>163</v>
      </c>
      <c r="BM101" s="140" t="s">
        <v>200</v>
      </c>
    </row>
    <row r="102" spans="2:65" s="11" customFormat="1" ht="22.8" customHeight="1">
      <c r="B102" s="117"/>
      <c r="D102" s="118" t="s">
        <v>81</v>
      </c>
      <c r="E102" s="127" t="s">
        <v>201</v>
      </c>
      <c r="F102" s="127" t="s">
        <v>202</v>
      </c>
      <c r="I102" s="120"/>
      <c r="J102" s="128">
        <f>BK102</f>
        <v>0</v>
      </c>
      <c r="L102" s="117"/>
      <c r="M102" s="122"/>
      <c r="P102" s="123">
        <f>SUM(P103:P107)</f>
        <v>0</v>
      </c>
      <c r="R102" s="123">
        <f>SUM(R103:R107)</f>
        <v>0</v>
      </c>
      <c r="T102" s="124">
        <f>SUM(T103:T107)</f>
        <v>0</v>
      </c>
      <c r="AR102" s="118" t="s">
        <v>155</v>
      </c>
      <c r="AT102" s="125" t="s">
        <v>81</v>
      </c>
      <c r="AU102" s="125" t="s">
        <v>90</v>
      </c>
      <c r="AY102" s="118" t="s">
        <v>156</v>
      </c>
      <c r="BK102" s="126">
        <f>SUM(BK103:BK107)</f>
        <v>0</v>
      </c>
    </row>
    <row r="103" spans="2:65" s="1" customFormat="1" ht="16.5" customHeight="1">
      <c r="B103" s="34"/>
      <c r="C103" s="129" t="s">
        <v>203</v>
      </c>
      <c r="D103" s="129" t="s">
        <v>159</v>
      </c>
      <c r="E103" s="130" t="s">
        <v>204</v>
      </c>
      <c r="F103" s="131" t="s">
        <v>205</v>
      </c>
      <c r="G103" s="132" t="s">
        <v>162</v>
      </c>
      <c r="H103" s="133">
        <v>1</v>
      </c>
      <c r="I103" s="134"/>
      <c r="J103" s="135">
        <f>ROUND(I103*H103,2)</f>
        <v>0</v>
      </c>
      <c r="K103" s="131" t="s">
        <v>44</v>
      </c>
      <c r="L103" s="34"/>
      <c r="M103" s="136" t="s">
        <v>44</v>
      </c>
      <c r="N103" s="137" t="s">
        <v>53</v>
      </c>
      <c r="P103" s="138">
        <f>O103*H103</f>
        <v>0</v>
      </c>
      <c r="Q103" s="138">
        <v>0</v>
      </c>
      <c r="R103" s="138">
        <f>Q103*H103</f>
        <v>0</v>
      </c>
      <c r="S103" s="138">
        <v>0</v>
      </c>
      <c r="T103" s="139">
        <f>S103*H103</f>
        <v>0</v>
      </c>
      <c r="AR103" s="140" t="s">
        <v>163</v>
      </c>
      <c r="AT103" s="140" t="s">
        <v>159</v>
      </c>
      <c r="AU103" s="140" t="s">
        <v>21</v>
      </c>
      <c r="AY103" s="18" t="s">
        <v>156</v>
      </c>
      <c r="BE103" s="141">
        <f>IF(N103="základní",J103,0)</f>
        <v>0</v>
      </c>
      <c r="BF103" s="141">
        <f>IF(N103="snížená",J103,0)</f>
        <v>0</v>
      </c>
      <c r="BG103" s="141">
        <f>IF(N103="zákl. přenesená",J103,0)</f>
        <v>0</v>
      </c>
      <c r="BH103" s="141">
        <f>IF(N103="sníž. přenesená",J103,0)</f>
        <v>0</v>
      </c>
      <c r="BI103" s="141">
        <f>IF(N103="nulová",J103,0)</f>
        <v>0</v>
      </c>
      <c r="BJ103" s="18" t="s">
        <v>90</v>
      </c>
      <c r="BK103" s="141">
        <f>ROUND(I103*H103,2)</f>
        <v>0</v>
      </c>
      <c r="BL103" s="18" t="s">
        <v>163</v>
      </c>
      <c r="BM103" s="140" t="s">
        <v>206</v>
      </c>
    </row>
    <row r="104" spans="2:65" s="12" customFormat="1" ht="10.199999999999999">
      <c r="B104" s="146"/>
      <c r="D104" s="142" t="s">
        <v>178</v>
      </c>
      <c r="E104" s="147" t="s">
        <v>44</v>
      </c>
      <c r="F104" s="148" t="s">
        <v>90</v>
      </c>
      <c r="H104" s="149">
        <v>1</v>
      </c>
      <c r="I104" s="150"/>
      <c r="L104" s="146"/>
      <c r="M104" s="151"/>
      <c r="T104" s="152"/>
      <c r="AT104" s="147" t="s">
        <v>178</v>
      </c>
      <c r="AU104" s="147" t="s">
        <v>21</v>
      </c>
      <c r="AV104" s="12" t="s">
        <v>21</v>
      </c>
      <c r="AW104" s="12" t="s">
        <v>42</v>
      </c>
      <c r="AX104" s="12" t="s">
        <v>90</v>
      </c>
      <c r="AY104" s="147" t="s">
        <v>156</v>
      </c>
    </row>
    <row r="105" spans="2:65" s="1" customFormat="1" ht="16.5" customHeight="1">
      <c r="B105" s="34"/>
      <c r="C105" s="129" t="s">
        <v>207</v>
      </c>
      <c r="D105" s="129" t="s">
        <v>159</v>
      </c>
      <c r="E105" s="130" t="s">
        <v>208</v>
      </c>
      <c r="F105" s="131" t="s">
        <v>209</v>
      </c>
      <c r="G105" s="132" t="s">
        <v>162</v>
      </c>
      <c r="H105" s="133">
        <v>1</v>
      </c>
      <c r="I105" s="134"/>
      <c r="J105" s="135">
        <f>ROUND(I105*H105,2)</f>
        <v>0</v>
      </c>
      <c r="K105" s="131" t="s">
        <v>44</v>
      </c>
      <c r="L105" s="34"/>
      <c r="M105" s="136" t="s">
        <v>44</v>
      </c>
      <c r="N105" s="137" t="s">
        <v>53</v>
      </c>
      <c r="P105" s="138">
        <f>O105*H105</f>
        <v>0</v>
      </c>
      <c r="Q105" s="138">
        <v>0</v>
      </c>
      <c r="R105" s="138">
        <f>Q105*H105</f>
        <v>0</v>
      </c>
      <c r="S105" s="138">
        <v>0</v>
      </c>
      <c r="T105" s="139">
        <f>S105*H105</f>
        <v>0</v>
      </c>
      <c r="AR105" s="140" t="s">
        <v>163</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163</v>
      </c>
      <c r="BM105" s="140" t="s">
        <v>210</v>
      </c>
    </row>
    <row r="106" spans="2:65" s="1" customFormat="1" ht="28.8">
      <c r="B106" s="34"/>
      <c r="D106" s="142" t="s">
        <v>165</v>
      </c>
      <c r="F106" s="143" t="s">
        <v>211</v>
      </c>
      <c r="I106" s="144"/>
      <c r="L106" s="34"/>
      <c r="M106" s="145"/>
      <c r="T106" s="55"/>
      <c r="AT106" s="18" t="s">
        <v>165</v>
      </c>
      <c r="AU106" s="18" t="s">
        <v>21</v>
      </c>
    </row>
    <row r="107" spans="2:65" s="12" customFormat="1" ht="10.199999999999999">
      <c r="B107" s="146"/>
      <c r="D107" s="142" t="s">
        <v>178</v>
      </c>
      <c r="E107" s="147" t="s">
        <v>44</v>
      </c>
      <c r="F107" s="148" t="s">
        <v>90</v>
      </c>
      <c r="H107" s="149">
        <v>1</v>
      </c>
      <c r="I107" s="150"/>
      <c r="L107" s="146"/>
      <c r="M107" s="153"/>
      <c r="N107" s="154"/>
      <c r="O107" s="154"/>
      <c r="P107" s="154"/>
      <c r="Q107" s="154"/>
      <c r="R107" s="154"/>
      <c r="S107" s="154"/>
      <c r="T107" s="155"/>
      <c r="AT107" s="147" t="s">
        <v>178</v>
      </c>
      <c r="AU107" s="147" t="s">
        <v>21</v>
      </c>
      <c r="AV107" s="12" t="s">
        <v>21</v>
      </c>
      <c r="AW107" s="12" t="s">
        <v>42</v>
      </c>
      <c r="AX107" s="12" t="s">
        <v>90</v>
      </c>
      <c r="AY107" s="147" t="s">
        <v>156</v>
      </c>
    </row>
    <row r="108" spans="2:65" s="1" customFormat="1" ht="6.9" customHeight="1">
      <c r="B108" s="43"/>
      <c r="C108" s="44"/>
      <c r="D108" s="44"/>
      <c r="E108" s="44"/>
      <c r="F108" s="44"/>
      <c r="G108" s="44"/>
      <c r="H108" s="44"/>
      <c r="I108" s="44"/>
      <c r="J108" s="44"/>
      <c r="K108" s="44"/>
      <c r="L108" s="34"/>
    </row>
  </sheetData>
  <sheetProtection algorithmName="SHA-512" hashValue="dmG9WwntBONX3gKsy3mCGcNcpnhDdyolJ6f8nHcN5CA8P+RBtN59Q/J17M3Gv2NxzIManqKloptNbD2g4UxYNA==" saltValue="3P0VSOXXacX69ku21O/ySB9+CquqC22VFvMIaeV4A3CI6KRPDvv5ZIUL70bnlWicp7HJ+EFTOoxsrzHB8eLgoA==" spinCount="100000" sheet="1" objects="1" scenarios="1" formatColumns="0" formatRows="0" autoFilter="0"/>
  <autoFilter ref="C82:K107" xr:uid="{00000000-0009-0000-0000-000001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8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96</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212</v>
      </c>
      <c r="F9" s="326"/>
      <c r="G9" s="326"/>
      <c r="H9" s="326"/>
      <c r="L9" s="34"/>
    </row>
    <row r="10" spans="2:46" s="1" customFormat="1" ht="10.199999999999999">
      <c r="B10" s="34"/>
      <c r="L10" s="34"/>
    </row>
    <row r="11" spans="2:46" s="1" customFormat="1" ht="12" customHeight="1">
      <c r="B11" s="34"/>
      <c r="D11" s="28" t="s">
        <v>18</v>
      </c>
      <c r="F11" s="26" t="s">
        <v>92</v>
      </c>
      <c r="I11" s="28" t="s">
        <v>20</v>
      </c>
      <c r="J11" s="26" t="s">
        <v>44</v>
      </c>
      <c r="L11" s="34"/>
    </row>
    <row r="12" spans="2:46" s="1" customFormat="1" ht="12" customHeight="1">
      <c r="B12" s="34"/>
      <c r="D12" s="28" t="s">
        <v>22</v>
      </c>
      <c r="F12" s="26" t="s">
        <v>23</v>
      </c>
      <c r="I12" s="28" t="s">
        <v>24</v>
      </c>
      <c r="J12" s="51" t="str">
        <f>'Rekapitulace stavby'!AN8</f>
        <v>19. 5. 2025</v>
      </c>
      <c r="L12" s="34"/>
    </row>
    <row r="13" spans="2:46" s="1" customFormat="1" ht="10.8"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ROUND(J79,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ROUND((SUM(BE79:BE82)),  2)</f>
        <v>0</v>
      </c>
      <c r="I33" s="91">
        <v>0.21</v>
      </c>
      <c r="J33" s="90">
        <f>ROUND(((SUM(BE79:BE82))*I33),  2)</f>
        <v>0</v>
      </c>
      <c r="L33" s="34"/>
    </row>
    <row r="34" spans="2:12" s="1" customFormat="1" ht="14.4" customHeight="1">
      <c r="B34" s="34"/>
      <c r="E34" s="28" t="s">
        <v>54</v>
      </c>
      <c r="F34" s="90">
        <f>ROUND((SUM(BF79:BF82)),  2)</f>
        <v>0</v>
      </c>
      <c r="I34" s="91">
        <v>0.12</v>
      </c>
      <c r="J34" s="90">
        <f>ROUND(((SUM(BF79:BF82))*I34),  2)</f>
        <v>0</v>
      </c>
      <c r="L34" s="34"/>
    </row>
    <row r="35" spans="2:12" s="1" customFormat="1" ht="14.4" hidden="1" customHeight="1">
      <c r="B35" s="34"/>
      <c r="E35" s="28" t="s">
        <v>55</v>
      </c>
      <c r="F35" s="90">
        <f>ROUND((SUM(BG79:BG82)),  2)</f>
        <v>0</v>
      </c>
      <c r="I35" s="91">
        <v>0.21</v>
      </c>
      <c r="J35" s="90">
        <f>0</f>
        <v>0</v>
      </c>
      <c r="L35" s="34"/>
    </row>
    <row r="36" spans="2:12" s="1" customFormat="1" ht="14.4" hidden="1" customHeight="1">
      <c r="B36" s="34"/>
      <c r="E36" s="28" t="s">
        <v>56</v>
      </c>
      <c r="F36" s="90">
        <f>ROUND((SUM(BH79:BH82)),  2)</f>
        <v>0</v>
      </c>
      <c r="I36" s="91">
        <v>0.12</v>
      </c>
      <c r="J36" s="90">
        <f>0</f>
        <v>0</v>
      </c>
      <c r="L36" s="34"/>
    </row>
    <row r="37" spans="2:12" s="1" customFormat="1" ht="14.4" hidden="1" customHeight="1">
      <c r="B37" s="34"/>
      <c r="E37" s="28" t="s">
        <v>57</v>
      </c>
      <c r="F37" s="90">
        <f>ROUND((SUM(BI79:BI82)),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SO-00 - Provizorní opatření po dobu výstavby</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J79</f>
        <v>0</v>
      </c>
      <c r="L59" s="34"/>
      <c r="AU59" s="18" t="s">
        <v>136</v>
      </c>
    </row>
    <row r="60" spans="2:47" s="1" customFormat="1" ht="21.75" customHeight="1">
      <c r="B60" s="34"/>
      <c r="L60" s="34"/>
    </row>
    <row r="61" spans="2:47" s="1" customFormat="1" ht="6.9" customHeight="1">
      <c r="B61" s="43"/>
      <c r="C61" s="44"/>
      <c r="D61" s="44"/>
      <c r="E61" s="44"/>
      <c r="F61" s="44"/>
      <c r="G61" s="44"/>
      <c r="H61" s="44"/>
      <c r="I61" s="44"/>
      <c r="J61" s="44"/>
      <c r="K61" s="44"/>
      <c r="L61" s="34"/>
    </row>
    <row r="65" spans="2:65" s="1" customFormat="1" ht="6.9" customHeight="1">
      <c r="B65" s="45"/>
      <c r="C65" s="46"/>
      <c r="D65" s="46"/>
      <c r="E65" s="46"/>
      <c r="F65" s="46"/>
      <c r="G65" s="46"/>
      <c r="H65" s="46"/>
      <c r="I65" s="46"/>
      <c r="J65" s="46"/>
      <c r="K65" s="46"/>
      <c r="L65" s="34"/>
    </row>
    <row r="66" spans="2:65" s="1" customFormat="1" ht="24.9" customHeight="1">
      <c r="B66" s="34"/>
      <c r="C66" s="22" t="s">
        <v>141</v>
      </c>
      <c r="L66" s="34"/>
    </row>
    <row r="67" spans="2:65" s="1" customFormat="1" ht="6.9" customHeight="1">
      <c r="B67" s="34"/>
      <c r="L67" s="34"/>
    </row>
    <row r="68" spans="2:65" s="1" customFormat="1" ht="12" customHeight="1">
      <c r="B68" s="34"/>
      <c r="C68" s="28" t="s">
        <v>16</v>
      </c>
      <c r="L68" s="34"/>
    </row>
    <row r="69" spans="2:65" s="1" customFormat="1" ht="16.5" customHeight="1">
      <c r="B69" s="34"/>
      <c r="E69" s="324" t="str">
        <f>E7</f>
        <v>Intenzifikace ČOV Přízeř / Rožmberk nad Vltavou</v>
      </c>
      <c r="F69" s="325"/>
      <c r="G69" s="325"/>
      <c r="H69" s="325"/>
      <c r="L69" s="34"/>
    </row>
    <row r="70" spans="2:65" s="1" customFormat="1" ht="12" customHeight="1">
      <c r="B70" s="34"/>
      <c r="C70" s="28" t="s">
        <v>131</v>
      </c>
      <c r="L70" s="34"/>
    </row>
    <row r="71" spans="2:65" s="1" customFormat="1" ht="16.5" customHeight="1">
      <c r="B71" s="34"/>
      <c r="E71" s="291" t="str">
        <f>E9</f>
        <v>SO-00 - Provizorní opatření po dobu výstavby</v>
      </c>
      <c r="F71" s="326"/>
      <c r="G71" s="326"/>
      <c r="H71" s="326"/>
      <c r="L71" s="34"/>
    </row>
    <row r="72" spans="2:65" s="1" customFormat="1" ht="6.9" customHeight="1">
      <c r="B72" s="34"/>
      <c r="L72" s="34"/>
    </row>
    <row r="73" spans="2:65" s="1" customFormat="1" ht="12" customHeight="1">
      <c r="B73" s="34"/>
      <c r="C73" s="28" t="s">
        <v>22</v>
      </c>
      <c r="F73" s="26" t="str">
        <f>F12</f>
        <v>Přízeř</v>
      </c>
      <c r="I73" s="28" t="s">
        <v>24</v>
      </c>
      <c r="J73" s="51" t="str">
        <f>IF(J12="","",J12)</f>
        <v>19. 5. 2025</v>
      </c>
      <c r="L73" s="34"/>
    </row>
    <row r="74" spans="2:65" s="1" customFormat="1" ht="6.9" customHeight="1">
      <c r="B74" s="34"/>
      <c r="L74" s="34"/>
    </row>
    <row r="75" spans="2:65" s="1" customFormat="1" ht="15.15" customHeight="1">
      <c r="B75" s="34"/>
      <c r="C75" s="28" t="s">
        <v>30</v>
      </c>
      <c r="F75" s="26" t="str">
        <f>E15</f>
        <v>Město Rožmberk nad Vltavou</v>
      </c>
      <c r="I75" s="28" t="s">
        <v>38</v>
      </c>
      <c r="J75" s="32" t="str">
        <f>E21</f>
        <v>VAK projekt s.r.o.</v>
      </c>
      <c r="L75" s="34"/>
    </row>
    <row r="76" spans="2:65" s="1" customFormat="1" ht="25.65" customHeight="1">
      <c r="B76" s="34"/>
      <c r="C76" s="28" t="s">
        <v>36</v>
      </c>
      <c r="F76" s="26" t="str">
        <f>IF(E18="","",E18)</f>
        <v>Vyplň údaj</v>
      </c>
      <c r="I76" s="28" t="s">
        <v>43</v>
      </c>
      <c r="J76" s="32" t="str">
        <f>E24</f>
        <v>Ing. Martina Zamlinská</v>
      </c>
      <c r="L76" s="34"/>
    </row>
    <row r="77" spans="2:65" s="1" customFormat="1" ht="10.35" customHeight="1">
      <c r="B77" s="34"/>
      <c r="L77" s="34"/>
    </row>
    <row r="78" spans="2:65" s="10" customFormat="1" ht="29.25" customHeight="1">
      <c r="B78" s="109"/>
      <c r="C78" s="110" t="s">
        <v>142</v>
      </c>
      <c r="D78" s="111" t="s">
        <v>67</v>
      </c>
      <c r="E78" s="111" t="s">
        <v>63</v>
      </c>
      <c r="F78" s="111" t="s">
        <v>64</v>
      </c>
      <c r="G78" s="111" t="s">
        <v>143</v>
      </c>
      <c r="H78" s="111" t="s">
        <v>144</v>
      </c>
      <c r="I78" s="111" t="s">
        <v>145</v>
      </c>
      <c r="J78" s="111" t="s">
        <v>135</v>
      </c>
      <c r="K78" s="112" t="s">
        <v>146</v>
      </c>
      <c r="L78" s="109"/>
      <c r="M78" s="58" t="s">
        <v>44</v>
      </c>
      <c r="N78" s="59" t="s">
        <v>52</v>
      </c>
      <c r="O78" s="59" t="s">
        <v>147</v>
      </c>
      <c r="P78" s="59" t="s">
        <v>148</v>
      </c>
      <c r="Q78" s="59" t="s">
        <v>149</v>
      </c>
      <c r="R78" s="59" t="s">
        <v>150</v>
      </c>
      <c r="S78" s="59" t="s">
        <v>151</v>
      </c>
      <c r="T78" s="60" t="s">
        <v>152</v>
      </c>
    </row>
    <row r="79" spans="2:65" s="1" customFormat="1" ht="22.8" customHeight="1">
      <c r="B79" s="34"/>
      <c r="C79" s="63" t="s">
        <v>153</v>
      </c>
      <c r="J79" s="113">
        <f>BK79</f>
        <v>0</v>
      </c>
      <c r="L79" s="34"/>
      <c r="M79" s="61"/>
      <c r="N79" s="52"/>
      <c r="O79" s="52"/>
      <c r="P79" s="114">
        <f>SUM(P80:P82)</f>
        <v>0</v>
      </c>
      <c r="Q79" s="52"/>
      <c r="R79" s="114">
        <f>SUM(R80:R82)</f>
        <v>0</v>
      </c>
      <c r="S79" s="52"/>
      <c r="T79" s="115">
        <f>SUM(T80:T82)</f>
        <v>0</v>
      </c>
      <c r="AT79" s="18" t="s">
        <v>81</v>
      </c>
      <c r="AU79" s="18" t="s">
        <v>136</v>
      </c>
      <c r="BK79" s="116">
        <f>SUM(BK80:BK82)</f>
        <v>0</v>
      </c>
    </row>
    <row r="80" spans="2:65" s="1" customFormat="1" ht="16.5" customHeight="1">
      <c r="B80" s="34"/>
      <c r="C80" s="129" t="s">
        <v>90</v>
      </c>
      <c r="D80" s="129" t="s">
        <v>159</v>
      </c>
      <c r="E80" s="130" t="s">
        <v>213</v>
      </c>
      <c r="F80" s="131" t="s">
        <v>94</v>
      </c>
      <c r="G80" s="132" t="s">
        <v>214</v>
      </c>
      <c r="H80" s="133">
        <v>1</v>
      </c>
      <c r="I80" s="134"/>
      <c r="J80" s="135">
        <f>ROUND(I80*H80,2)</f>
        <v>0</v>
      </c>
      <c r="K80" s="131" t="s">
        <v>44</v>
      </c>
      <c r="L80" s="34"/>
      <c r="M80" s="136" t="s">
        <v>44</v>
      </c>
      <c r="N80" s="137" t="s">
        <v>53</v>
      </c>
      <c r="P80" s="138">
        <f>O80*H80</f>
        <v>0</v>
      </c>
      <c r="Q80" s="138">
        <v>0</v>
      </c>
      <c r="R80" s="138">
        <f>Q80*H80</f>
        <v>0</v>
      </c>
      <c r="S80" s="138">
        <v>0</v>
      </c>
      <c r="T80" s="139">
        <f>S80*H80</f>
        <v>0</v>
      </c>
      <c r="AR80" s="140" t="s">
        <v>174</v>
      </c>
      <c r="AT80" s="140" t="s">
        <v>159</v>
      </c>
      <c r="AU80" s="140" t="s">
        <v>82</v>
      </c>
      <c r="AY80" s="18" t="s">
        <v>156</v>
      </c>
      <c r="BE80" s="141">
        <f>IF(N80="základní",J80,0)</f>
        <v>0</v>
      </c>
      <c r="BF80" s="141">
        <f>IF(N80="snížená",J80,0)</f>
        <v>0</v>
      </c>
      <c r="BG80" s="141">
        <f>IF(N80="zákl. přenesená",J80,0)</f>
        <v>0</v>
      </c>
      <c r="BH80" s="141">
        <f>IF(N80="sníž. přenesená",J80,0)</f>
        <v>0</v>
      </c>
      <c r="BI80" s="141">
        <f>IF(N80="nulová",J80,0)</f>
        <v>0</v>
      </c>
      <c r="BJ80" s="18" t="s">
        <v>90</v>
      </c>
      <c r="BK80" s="141">
        <f>ROUND(I80*H80,2)</f>
        <v>0</v>
      </c>
      <c r="BL80" s="18" t="s">
        <v>174</v>
      </c>
      <c r="BM80" s="140" t="s">
        <v>215</v>
      </c>
    </row>
    <row r="81" spans="2:51" s="1" customFormat="1" ht="211.2">
      <c r="B81" s="34"/>
      <c r="D81" s="142" t="s">
        <v>165</v>
      </c>
      <c r="F81" s="143" t="s">
        <v>216</v>
      </c>
      <c r="I81" s="144"/>
      <c r="L81" s="34"/>
      <c r="M81" s="145"/>
      <c r="T81" s="55"/>
      <c r="AT81" s="18" t="s">
        <v>165</v>
      </c>
      <c r="AU81" s="18" t="s">
        <v>82</v>
      </c>
    </row>
    <row r="82" spans="2:51" s="12" customFormat="1" ht="10.199999999999999">
      <c r="B82" s="146"/>
      <c r="D82" s="142" t="s">
        <v>178</v>
      </c>
      <c r="E82" s="147" t="s">
        <v>44</v>
      </c>
      <c r="F82" s="148" t="s">
        <v>90</v>
      </c>
      <c r="H82" s="149">
        <v>1</v>
      </c>
      <c r="I82" s="150"/>
      <c r="L82" s="146"/>
      <c r="M82" s="153"/>
      <c r="N82" s="154"/>
      <c r="O82" s="154"/>
      <c r="P82" s="154"/>
      <c r="Q82" s="154"/>
      <c r="R82" s="154"/>
      <c r="S82" s="154"/>
      <c r="T82" s="155"/>
      <c r="AT82" s="147" t="s">
        <v>178</v>
      </c>
      <c r="AU82" s="147" t="s">
        <v>82</v>
      </c>
      <c r="AV82" s="12" t="s">
        <v>21</v>
      </c>
      <c r="AW82" s="12" t="s">
        <v>42</v>
      </c>
      <c r="AX82" s="12" t="s">
        <v>90</v>
      </c>
      <c r="AY82" s="147" t="s">
        <v>156</v>
      </c>
    </row>
    <row r="83" spans="2:51" s="1" customFormat="1" ht="6.9" customHeight="1">
      <c r="B83" s="43"/>
      <c r="C83" s="44"/>
      <c r="D83" s="44"/>
      <c r="E83" s="44"/>
      <c r="F83" s="44"/>
      <c r="G83" s="44"/>
      <c r="H83" s="44"/>
      <c r="I83" s="44"/>
      <c r="J83" s="44"/>
      <c r="K83" s="44"/>
      <c r="L83" s="34"/>
    </row>
  </sheetData>
  <sheetProtection algorithmName="SHA-512" hashValue="PrAENUixXK+KOPteNB1hSLCGFxur7S5qvV6kGU06TNImYtaARCEsdLodmRFuOyoi3AzPwZxyHmAJ21QKNBzgRA==" saltValue="05SyzoD39s19KV+L4gRgrpWpcOOs7egMnyJrmdezQVcJzSuMfrEQCsrf7vUgReT5gG6PDxirO2C3ogbENxVr8w==" spinCount="100000" sheet="1" objects="1" scenarios="1" formatColumns="0" formatRows="0" autoFilter="0"/>
  <autoFilter ref="C78:K82" xr:uid="{00000000-0009-0000-0000-000002000000}"/>
  <mergeCells count="9">
    <mergeCell ref="E50:H50"/>
    <mergeCell ref="E69:H69"/>
    <mergeCell ref="E71:H71"/>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74"/>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99</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217</v>
      </c>
      <c r="F9" s="326"/>
      <c r="G9" s="326"/>
      <c r="H9" s="326"/>
      <c r="L9" s="34"/>
    </row>
    <row r="10" spans="2:46" s="1" customFormat="1" ht="10.199999999999999">
      <c r="B10" s="34"/>
      <c r="L10" s="34"/>
    </row>
    <row r="11" spans="2:46" s="1" customFormat="1" ht="12" customHeight="1">
      <c r="B11" s="34"/>
      <c r="D11" s="28" t="s">
        <v>18</v>
      </c>
      <c r="F11" s="26" t="s">
        <v>100</v>
      </c>
      <c r="I11" s="28" t="s">
        <v>20</v>
      </c>
      <c r="J11" s="26" t="s">
        <v>218</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ROUND(J88,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ROUND((SUM(BE88:BE173)),  2)</f>
        <v>0</v>
      </c>
      <c r="I33" s="91">
        <v>0.21</v>
      </c>
      <c r="J33" s="90">
        <f>ROUND(((SUM(BE88:BE173))*I33),  2)</f>
        <v>0</v>
      </c>
      <c r="L33" s="34"/>
    </row>
    <row r="34" spans="2:12" s="1" customFormat="1" ht="14.4" customHeight="1">
      <c r="B34" s="34"/>
      <c r="E34" s="28" t="s">
        <v>54</v>
      </c>
      <c r="F34" s="90">
        <f>ROUND((SUM(BF88:BF173)),  2)</f>
        <v>0</v>
      </c>
      <c r="I34" s="91">
        <v>0.12</v>
      </c>
      <c r="J34" s="90">
        <f>ROUND(((SUM(BF88:BF173))*I34),  2)</f>
        <v>0</v>
      </c>
      <c r="L34" s="34"/>
    </row>
    <row r="35" spans="2:12" s="1" customFormat="1" ht="14.4" hidden="1" customHeight="1">
      <c r="B35" s="34"/>
      <c r="E35" s="28" t="s">
        <v>55</v>
      </c>
      <c r="F35" s="90">
        <f>ROUND((SUM(BG88:BG173)),  2)</f>
        <v>0</v>
      </c>
      <c r="I35" s="91">
        <v>0.21</v>
      </c>
      <c r="J35" s="90">
        <f>0</f>
        <v>0</v>
      </c>
      <c r="L35" s="34"/>
    </row>
    <row r="36" spans="2:12" s="1" customFormat="1" ht="14.4" hidden="1" customHeight="1">
      <c r="B36" s="34"/>
      <c r="E36" s="28" t="s">
        <v>56</v>
      </c>
      <c r="F36" s="90">
        <f>ROUND((SUM(BH88:BH173)),  2)</f>
        <v>0</v>
      </c>
      <c r="I36" s="91">
        <v>0.12</v>
      </c>
      <c r="J36" s="90">
        <f>0</f>
        <v>0</v>
      </c>
      <c r="L36" s="34"/>
    </row>
    <row r="37" spans="2:12" s="1" customFormat="1" ht="14.4" hidden="1" customHeight="1">
      <c r="B37" s="34"/>
      <c r="E37" s="28" t="s">
        <v>57</v>
      </c>
      <c r="F37" s="90">
        <f>ROUND((SUM(BI88:BI173)),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SO-01 - Hrubé předčištění</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J88</f>
        <v>0</v>
      </c>
      <c r="L59" s="34"/>
      <c r="AU59" s="18" t="s">
        <v>136</v>
      </c>
    </row>
    <row r="60" spans="2:47" s="8" customFormat="1" ht="24.9" customHeight="1">
      <c r="B60" s="101"/>
      <c r="D60" s="102" t="s">
        <v>219</v>
      </c>
      <c r="E60" s="103"/>
      <c r="F60" s="103"/>
      <c r="G60" s="103"/>
      <c r="H60" s="103"/>
      <c r="I60" s="103"/>
      <c r="J60" s="104">
        <f>J89</f>
        <v>0</v>
      </c>
      <c r="L60" s="101"/>
    </row>
    <row r="61" spans="2:47" s="9" customFormat="1" ht="19.95" customHeight="1">
      <c r="B61" s="105"/>
      <c r="D61" s="106" t="s">
        <v>220</v>
      </c>
      <c r="E61" s="107"/>
      <c r="F61" s="107"/>
      <c r="G61" s="107"/>
      <c r="H61" s="107"/>
      <c r="I61" s="107"/>
      <c r="J61" s="108">
        <f>J90</f>
        <v>0</v>
      </c>
      <c r="L61" s="105"/>
    </row>
    <row r="62" spans="2:47" s="9" customFormat="1" ht="19.95" customHeight="1">
      <c r="B62" s="105"/>
      <c r="D62" s="106" t="s">
        <v>221</v>
      </c>
      <c r="E62" s="107"/>
      <c r="F62" s="107"/>
      <c r="G62" s="107"/>
      <c r="H62" s="107"/>
      <c r="I62" s="107"/>
      <c r="J62" s="108">
        <f>J94</f>
        <v>0</v>
      </c>
      <c r="L62" s="105"/>
    </row>
    <row r="63" spans="2:47" s="9" customFormat="1" ht="19.95" customHeight="1">
      <c r="B63" s="105"/>
      <c r="D63" s="106" t="s">
        <v>222</v>
      </c>
      <c r="E63" s="107"/>
      <c r="F63" s="107"/>
      <c r="G63" s="107"/>
      <c r="H63" s="107"/>
      <c r="I63" s="107"/>
      <c r="J63" s="108">
        <f>J105</f>
        <v>0</v>
      </c>
      <c r="L63" s="105"/>
    </row>
    <row r="64" spans="2:47" s="9" customFormat="1" ht="19.95" customHeight="1">
      <c r="B64" s="105"/>
      <c r="D64" s="106" t="s">
        <v>223</v>
      </c>
      <c r="E64" s="107"/>
      <c r="F64" s="107"/>
      <c r="G64" s="107"/>
      <c r="H64" s="107"/>
      <c r="I64" s="107"/>
      <c r="J64" s="108">
        <f>J139</f>
        <v>0</v>
      </c>
      <c r="L64" s="105"/>
    </row>
    <row r="65" spans="2:12" s="9" customFormat="1" ht="19.95" customHeight="1">
      <c r="B65" s="105"/>
      <c r="D65" s="106" t="s">
        <v>224</v>
      </c>
      <c r="E65" s="107"/>
      <c r="F65" s="107"/>
      <c r="G65" s="107"/>
      <c r="H65" s="107"/>
      <c r="I65" s="107"/>
      <c r="J65" s="108">
        <f>J147</f>
        <v>0</v>
      </c>
      <c r="L65" s="105"/>
    </row>
    <row r="66" spans="2:12" s="8" customFormat="1" ht="24.9" customHeight="1">
      <c r="B66" s="101"/>
      <c r="D66" s="102" t="s">
        <v>225</v>
      </c>
      <c r="E66" s="103"/>
      <c r="F66" s="103"/>
      <c r="G66" s="103"/>
      <c r="H66" s="103"/>
      <c r="I66" s="103"/>
      <c r="J66" s="104">
        <f>J150</f>
        <v>0</v>
      </c>
      <c r="L66" s="101"/>
    </row>
    <row r="67" spans="2:12" s="9" customFormat="1" ht="19.95" customHeight="1">
      <c r="B67" s="105"/>
      <c r="D67" s="106" t="s">
        <v>226</v>
      </c>
      <c r="E67" s="107"/>
      <c r="F67" s="107"/>
      <c r="G67" s="107"/>
      <c r="H67" s="107"/>
      <c r="I67" s="107"/>
      <c r="J67" s="108">
        <f>J151</f>
        <v>0</v>
      </c>
      <c r="L67" s="105"/>
    </row>
    <row r="68" spans="2:12" s="9" customFormat="1" ht="19.95" customHeight="1">
      <c r="B68" s="105"/>
      <c r="D68" s="106" t="s">
        <v>227</v>
      </c>
      <c r="E68" s="107"/>
      <c r="F68" s="107"/>
      <c r="G68" s="107"/>
      <c r="H68" s="107"/>
      <c r="I68" s="107"/>
      <c r="J68" s="108">
        <f>J164</f>
        <v>0</v>
      </c>
      <c r="L68" s="105"/>
    </row>
    <row r="69" spans="2:12" s="1" customFormat="1" ht="21.75" customHeight="1">
      <c r="B69" s="34"/>
      <c r="L69" s="34"/>
    </row>
    <row r="70" spans="2:12" s="1" customFormat="1" ht="6.9" customHeight="1">
      <c r="B70" s="43"/>
      <c r="C70" s="44"/>
      <c r="D70" s="44"/>
      <c r="E70" s="44"/>
      <c r="F70" s="44"/>
      <c r="G70" s="44"/>
      <c r="H70" s="44"/>
      <c r="I70" s="44"/>
      <c r="J70" s="44"/>
      <c r="K70" s="44"/>
      <c r="L70" s="34"/>
    </row>
    <row r="74" spans="2:12" s="1" customFormat="1" ht="6.9" customHeight="1">
      <c r="B74" s="45"/>
      <c r="C74" s="46"/>
      <c r="D74" s="46"/>
      <c r="E74" s="46"/>
      <c r="F74" s="46"/>
      <c r="G74" s="46"/>
      <c r="H74" s="46"/>
      <c r="I74" s="46"/>
      <c r="J74" s="46"/>
      <c r="K74" s="46"/>
      <c r="L74" s="34"/>
    </row>
    <row r="75" spans="2:12" s="1" customFormat="1" ht="24.9" customHeight="1">
      <c r="B75" s="34"/>
      <c r="C75" s="22" t="s">
        <v>141</v>
      </c>
      <c r="L75" s="34"/>
    </row>
    <row r="76" spans="2:12" s="1" customFormat="1" ht="6.9" customHeight="1">
      <c r="B76" s="34"/>
      <c r="L76" s="34"/>
    </row>
    <row r="77" spans="2:12" s="1" customFormat="1" ht="12" customHeight="1">
      <c r="B77" s="34"/>
      <c r="C77" s="28" t="s">
        <v>16</v>
      </c>
      <c r="L77" s="34"/>
    </row>
    <row r="78" spans="2:12" s="1" customFormat="1" ht="16.5" customHeight="1">
      <c r="B78" s="34"/>
      <c r="E78" s="324" t="str">
        <f>E7</f>
        <v>Intenzifikace ČOV Přízeř / Rožmberk nad Vltavou</v>
      </c>
      <c r="F78" s="325"/>
      <c r="G78" s="325"/>
      <c r="H78" s="325"/>
      <c r="L78" s="34"/>
    </row>
    <row r="79" spans="2:12" s="1" customFormat="1" ht="12" customHeight="1">
      <c r="B79" s="34"/>
      <c r="C79" s="28" t="s">
        <v>131</v>
      </c>
      <c r="L79" s="34"/>
    </row>
    <row r="80" spans="2:12" s="1" customFormat="1" ht="16.5" customHeight="1">
      <c r="B80" s="34"/>
      <c r="E80" s="291" t="str">
        <f>E9</f>
        <v>SO-01 - Hrubé předčištění</v>
      </c>
      <c r="F80" s="326"/>
      <c r="G80" s="326"/>
      <c r="H80" s="326"/>
      <c r="L80" s="34"/>
    </row>
    <row r="81" spans="2:65" s="1" customFormat="1" ht="6.9" customHeight="1">
      <c r="B81" s="34"/>
      <c r="L81" s="34"/>
    </row>
    <row r="82" spans="2:65" s="1" customFormat="1" ht="12" customHeight="1">
      <c r="B82" s="34"/>
      <c r="C82" s="28" t="s">
        <v>22</v>
      </c>
      <c r="F82" s="26" t="str">
        <f>F12</f>
        <v>Přízeř</v>
      </c>
      <c r="I82" s="28" t="s">
        <v>24</v>
      </c>
      <c r="J82" s="51" t="str">
        <f>IF(J12="","",J12)</f>
        <v>19. 5. 2025</v>
      </c>
      <c r="L82" s="34"/>
    </row>
    <row r="83" spans="2:65" s="1" customFormat="1" ht="6.9" customHeight="1">
      <c r="B83" s="34"/>
      <c r="L83" s="34"/>
    </row>
    <row r="84" spans="2:65" s="1" customFormat="1" ht="15.15" customHeight="1">
      <c r="B84" s="34"/>
      <c r="C84" s="28" t="s">
        <v>30</v>
      </c>
      <c r="F84" s="26" t="str">
        <f>E15</f>
        <v>Město Rožmberk nad Vltavou</v>
      </c>
      <c r="I84" s="28" t="s">
        <v>38</v>
      </c>
      <c r="J84" s="32" t="str">
        <f>E21</f>
        <v>VAK projekt s.r.o.</v>
      </c>
      <c r="L84" s="34"/>
    </row>
    <row r="85" spans="2:65" s="1" customFormat="1" ht="25.65" customHeight="1">
      <c r="B85" s="34"/>
      <c r="C85" s="28" t="s">
        <v>36</v>
      </c>
      <c r="F85" s="26" t="str">
        <f>IF(E18="","",E18)</f>
        <v>Vyplň údaj</v>
      </c>
      <c r="I85" s="28" t="s">
        <v>43</v>
      </c>
      <c r="J85" s="32" t="str">
        <f>E24</f>
        <v>Ing. Martina Zamlinská</v>
      </c>
      <c r="L85" s="34"/>
    </row>
    <row r="86" spans="2:65" s="1" customFormat="1" ht="10.35" customHeight="1">
      <c r="B86" s="34"/>
      <c r="L86" s="34"/>
    </row>
    <row r="87" spans="2:65" s="10" customFormat="1" ht="29.25" customHeight="1">
      <c r="B87" s="109"/>
      <c r="C87" s="110" t="s">
        <v>142</v>
      </c>
      <c r="D87" s="111" t="s">
        <v>67</v>
      </c>
      <c r="E87" s="111" t="s">
        <v>63</v>
      </c>
      <c r="F87" s="111" t="s">
        <v>64</v>
      </c>
      <c r="G87" s="111" t="s">
        <v>143</v>
      </c>
      <c r="H87" s="111" t="s">
        <v>144</v>
      </c>
      <c r="I87" s="111" t="s">
        <v>145</v>
      </c>
      <c r="J87" s="111" t="s">
        <v>135</v>
      </c>
      <c r="K87" s="112" t="s">
        <v>146</v>
      </c>
      <c r="L87" s="109"/>
      <c r="M87" s="58" t="s">
        <v>44</v>
      </c>
      <c r="N87" s="59" t="s">
        <v>52</v>
      </c>
      <c r="O87" s="59" t="s">
        <v>147</v>
      </c>
      <c r="P87" s="59" t="s">
        <v>148</v>
      </c>
      <c r="Q87" s="59" t="s">
        <v>149</v>
      </c>
      <c r="R87" s="59" t="s">
        <v>150</v>
      </c>
      <c r="S87" s="59" t="s">
        <v>151</v>
      </c>
      <c r="T87" s="60" t="s">
        <v>152</v>
      </c>
    </row>
    <row r="88" spans="2:65" s="1" customFormat="1" ht="22.8" customHeight="1">
      <c r="B88" s="34"/>
      <c r="C88" s="63" t="s">
        <v>153</v>
      </c>
      <c r="J88" s="113">
        <f>BK88</f>
        <v>0</v>
      </c>
      <c r="L88" s="34"/>
      <c r="M88" s="61"/>
      <c r="N88" s="52"/>
      <c r="O88" s="52"/>
      <c r="P88" s="114">
        <f>P89+P150</f>
        <v>0</v>
      </c>
      <c r="Q88" s="52"/>
      <c r="R88" s="114">
        <f>R89+R150</f>
        <v>2.1690670000000001</v>
      </c>
      <c r="S88" s="52"/>
      <c r="T88" s="115">
        <f>T89+T150</f>
        <v>5.1858000000000004</v>
      </c>
      <c r="AT88" s="18" t="s">
        <v>81</v>
      </c>
      <c r="AU88" s="18" t="s">
        <v>136</v>
      </c>
      <c r="BK88" s="116">
        <f>BK89+BK150</f>
        <v>0</v>
      </c>
    </row>
    <row r="89" spans="2:65" s="11" customFormat="1" ht="25.95" customHeight="1">
      <c r="B89" s="117"/>
      <c r="D89" s="118" t="s">
        <v>81</v>
      </c>
      <c r="E89" s="119" t="s">
        <v>228</v>
      </c>
      <c r="F89" s="119" t="s">
        <v>229</v>
      </c>
      <c r="I89" s="120"/>
      <c r="J89" s="121">
        <f>BK89</f>
        <v>0</v>
      </c>
      <c r="L89" s="117"/>
      <c r="M89" s="122"/>
      <c r="P89" s="123">
        <f>P90+P94+P105+P139+P147</f>
        <v>0</v>
      </c>
      <c r="R89" s="123">
        <f>R90+R94+R105+R139+R147</f>
        <v>2.0134210000000001</v>
      </c>
      <c r="T89" s="124">
        <f>T90+T94+T105+T139+T147</f>
        <v>4.9858000000000002</v>
      </c>
      <c r="AR89" s="118" t="s">
        <v>90</v>
      </c>
      <c r="AT89" s="125" t="s">
        <v>81</v>
      </c>
      <c r="AU89" s="125" t="s">
        <v>82</v>
      </c>
      <c r="AY89" s="118" t="s">
        <v>156</v>
      </c>
      <c r="BK89" s="126">
        <f>BK90+BK94+BK105+BK139+BK147</f>
        <v>0</v>
      </c>
    </row>
    <row r="90" spans="2:65" s="11" customFormat="1" ht="22.8" customHeight="1">
      <c r="B90" s="117"/>
      <c r="D90" s="118" t="s">
        <v>81</v>
      </c>
      <c r="E90" s="127" t="s">
        <v>90</v>
      </c>
      <c r="F90" s="127" t="s">
        <v>230</v>
      </c>
      <c r="I90" s="120"/>
      <c r="J90" s="128">
        <f>BK90</f>
        <v>0</v>
      </c>
      <c r="L90" s="117"/>
      <c r="M90" s="122"/>
      <c r="P90" s="123">
        <f>SUM(P91:P93)</f>
        <v>0</v>
      </c>
      <c r="R90" s="123">
        <f>SUM(R91:R93)</f>
        <v>0</v>
      </c>
      <c r="T90" s="124">
        <f>SUM(T91:T93)</f>
        <v>1.8360000000000001</v>
      </c>
      <c r="AR90" s="118" t="s">
        <v>90</v>
      </c>
      <c r="AT90" s="125" t="s">
        <v>81</v>
      </c>
      <c r="AU90" s="125" t="s">
        <v>90</v>
      </c>
      <c r="AY90" s="118" t="s">
        <v>156</v>
      </c>
      <c r="BK90" s="126">
        <f>SUM(BK91:BK93)</f>
        <v>0</v>
      </c>
    </row>
    <row r="91" spans="2:65" s="1" customFormat="1" ht="44.25" customHeight="1">
      <c r="B91" s="34"/>
      <c r="C91" s="129" t="s">
        <v>90</v>
      </c>
      <c r="D91" s="129" t="s">
        <v>159</v>
      </c>
      <c r="E91" s="130" t="s">
        <v>231</v>
      </c>
      <c r="F91" s="131" t="s">
        <v>232</v>
      </c>
      <c r="G91" s="132" t="s">
        <v>233</v>
      </c>
      <c r="H91" s="133">
        <v>7.2</v>
      </c>
      <c r="I91" s="134"/>
      <c r="J91" s="135">
        <f>ROUND(I91*H91,2)</f>
        <v>0</v>
      </c>
      <c r="K91" s="131" t="s">
        <v>234</v>
      </c>
      <c r="L91" s="34"/>
      <c r="M91" s="136" t="s">
        <v>44</v>
      </c>
      <c r="N91" s="137" t="s">
        <v>53</v>
      </c>
      <c r="P91" s="138">
        <f>O91*H91</f>
        <v>0</v>
      </c>
      <c r="Q91" s="138">
        <v>0</v>
      </c>
      <c r="R91" s="138">
        <f>Q91*H91</f>
        <v>0</v>
      </c>
      <c r="S91" s="138">
        <v>0.255</v>
      </c>
      <c r="T91" s="139">
        <f>S91*H91</f>
        <v>1.8360000000000001</v>
      </c>
      <c r="AR91" s="140" t="s">
        <v>174</v>
      </c>
      <c r="AT91" s="140" t="s">
        <v>159</v>
      </c>
      <c r="AU91" s="140" t="s">
        <v>21</v>
      </c>
      <c r="AY91" s="18" t="s">
        <v>156</v>
      </c>
      <c r="BE91" s="141">
        <f>IF(N91="základní",J91,0)</f>
        <v>0</v>
      </c>
      <c r="BF91" s="141">
        <f>IF(N91="snížená",J91,0)</f>
        <v>0</v>
      </c>
      <c r="BG91" s="141">
        <f>IF(N91="zákl. přenesená",J91,0)</f>
        <v>0</v>
      </c>
      <c r="BH91" s="141">
        <f>IF(N91="sníž. přenesená",J91,0)</f>
        <v>0</v>
      </c>
      <c r="BI91" s="141">
        <f>IF(N91="nulová",J91,0)</f>
        <v>0</v>
      </c>
      <c r="BJ91" s="18" t="s">
        <v>90</v>
      </c>
      <c r="BK91" s="141">
        <f>ROUND(I91*H91,2)</f>
        <v>0</v>
      </c>
      <c r="BL91" s="18" t="s">
        <v>174</v>
      </c>
      <c r="BM91" s="140" t="s">
        <v>235</v>
      </c>
    </row>
    <row r="92" spans="2:65" s="1" customFormat="1" ht="10.199999999999999">
      <c r="B92" s="34"/>
      <c r="D92" s="156" t="s">
        <v>236</v>
      </c>
      <c r="F92" s="157" t="s">
        <v>237</v>
      </c>
      <c r="I92" s="144"/>
      <c r="L92" s="34"/>
      <c r="M92" s="145"/>
      <c r="T92" s="55"/>
      <c r="AT92" s="18" t="s">
        <v>236</v>
      </c>
      <c r="AU92" s="18" t="s">
        <v>21</v>
      </c>
    </row>
    <row r="93" spans="2:65" s="12" customFormat="1" ht="10.199999999999999">
      <c r="B93" s="146"/>
      <c r="D93" s="142" t="s">
        <v>178</v>
      </c>
      <c r="E93" s="147" t="s">
        <v>44</v>
      </c>
      <c r="F93" s="148" t="s">
        <v>238</v>
      </c>
      <c r="H93" s="149">
        <v>7.2</v>
      </c>
      <c r="I93" s="150"/>
      <c r="L93" s="146"/>
      <c r="M93" s="151"/>
      <c r="T93" s="152"/>
      <c r="AT93" s="147" t="s">
        <v>178</v>
      </c>
      <c r="AU93" s="147" t="s">
        <v>21</v>
      </c>
      <c r="AV93" s="12" t="s">
        <v>21</v>
      </c>
      <c r="AW93" s="12" t="s">
        <v>42</v>
      </c>
      <c r="AX93" s="12" t="s">
        <v>90</v>
      </c>
      <c r="AY93" s="147" t="s">
        <v>156</v>
      </c>
    </row>
    <row r="94" spans="2:65" s="11" customFormat="1" ht="22.8" customHeight="1">
      <c r="B94" s="117"/>
      <c r="D94" s="118" t="s">
        <v>81</v>
      </c>
      <c r="E94" s="127" t="s">
        <v>170</v>
      </c>
      <c r="F94" s="127" t="s">
        <v>239</v>
      </c>
      <c r="I94" s="120"/>
      <c r="J94" s="128">
        <f>BK94</f>
        <v>0</v>
      </c>
      <c r="L94" s="117"/>
      <c r="M94" s="122"/>
      <c r="P94" s="123">
        <f>SUM(P95:P104)</f>
        <v>0</v>
      </c>
      <c r="R94" s="123">
        <f>SUM(R95:R104)</f>
        <v>0.24188699999999999</v>
      </c>
      <c r="T94" s="124">
        <f>SUM(T95:T104)</f>
        <v>0</v>
      </c>
      <c r="AR94" s="118" t="s">
        <v>90</v>
      </c>
      <c r="AT94" s="125" t="s">
        <v>81</v>
      </c>
      <c r="AU94" s="125" t="s">
        <v>90</v>
      </c>
      <c r="AY94" s="118" t="s">
        <v>156</v>
      </c>
      <c r="BK94" s="126">
        <f>SUM(BK95:BK104)</f>
        <v>0</v>
      </c>
    </row>
    <row r="95" spans="2:65" s="1" customFormat="1" ht="24.15" customHeight="1">
      <c r="B95" s="34"/>
      <c r="C95" s="129" t="s">
        <v>21</v>
      </c>
      <c r="D95" s="129" t="s">
        <v>159</v>
      </c>
      <c r="E95" s="130" t="s">
        <v>240</v>
      </c>
      <c r="F95" s="131" t="s">
        <v>241</v>
      </c>
      <c r="G95" s="132" t="s">
        <v>242</v>
      </c>
      <c r="H95" s="133">
        <v>0.1</v>
      </c>
      <c r="I95" s="134"/>
      <c r="J95" s="135">
        <f>ROUND(I95*H95,2)</f>
        <v>0</v>
      </c>
      <c r="K95" s="131" t="s">
        <v>234</v>
      </c>
      <c r="L95" s="34"/>
      <c r="M95" s="136" t="s">
        <v>44</v>
      </c>
      <c r="N95" s="137" t="s">
        <v>53</v>
      </c>
      <c r="P95" s="138">
        <f>O95*H95</f>
        <v>0</v>
      </c>
      <c r="Q95" s="138">
        <v>2.39757</v>
      </c>
      <c r="R95" s="138">
        <f>Q95*H95</f>
        <v>0.239757</v>
      </c>
      <c r="S95" s="138">
        <v>0</v>
      </c>
      <c r="T95" s="139">
        <f>S95*H95</f>
        <v>0</v>
      </c>
      <c r="AR95" s="140" t="s">
        <v>174</v>
      </c>
      <c r="AT95" s="140" t="s">
        <v>159</v>
      </c>
      <c r="AU95" s="140" t="s">
        <v>21</v>
      </c>
      <c r="AY95" s="18" t="s">
        <v>156</v>
      </c>
      <c r="BE95" s="141">
        <f>IF(N95="základní",J95,0)</f>
        <v>0</v>
      </c>
      <c r="BF95" s="141">
        <f>IF(N95="snížená",J95,0)</f>
        <v>0</v>
      </c>
      <c r="BG95" s="141">
        <f>IF(N95="zákl. přenesená",J95,0)</f>
        <v>0</v>
      </c>
      <c r="BH95" s="141">
        <f>IF(N95="sníž. přenesená",J95,0)</f>
        <v>0</v>
      </c>
      <c r="BI95" s="141">
        <f>IF(N95="nulová",J95,0)</f>
        <v>0</v>
      </c>
      <c r="BJ95" s="18" t="s">
        <v>90</v>
      </c>
      <c r="BK95" s="141">
        <f>ROUND(I95*H95,2)</f>
        <v>0</v>
      </c>
      <c r="BL95" s="18" t="s">
        <v>174</v>
      </c>
      <c r="BM95" s="140" t="s">
        <v>243</v>
      </c>
    </row>
    <row r="96" spans="2:65" s="1" customFormat="1" ht="10.199999999999999">
      <c r="B96" s="34"/>
      <c r="D96" s="156" t="s">
        <v>236</v>
      </c>
      <c r="F96" s="157" t="s">
        <v>244</v>
      </c>
      <c r="I96" s="144"/>
      <c r="L96" s="34"/>
      <c r="M96" s="145"/>
      <c r="T96" s="55"/>
      <c r="AT96" s="18" t="s">
        <v>236</v>
      </c>
      <c r="AU96" s="18" t="s">
        <v>21</v>
      </c>
    </row>
    <row r="97" spans="2:65" s="12" customFormat="1" ht="10.199999999999999">
      <c r="B97" s="146"/>
      <c r="D97" s="142" t="s">
        <v>178</v>
      </c>
      <c r="E97" s="147" t="s">
        <v>44</v>
      </c>
      <c r="F97" s="148" t="s">
        <v>245</v>
      </c>
      <c r="H97" s="149">
        <v>0.1</v>
      </c>
      <c r="I97" s="150"/>
      <c r="L97" s="146"/>
      <c r="M97" s="151"/>
      <c r="T97" s="152"/>
      <c r="AT97" s="147" t="s">
        <v>178</v>
      </c>
      <c r="AU97" s="147" t="s">
        <v>21</v>
      </c>
      <c r="AV97" s="12" t="s">
        <v>21</v>
      </c>
      <c r="AW97" s="12" t="s">
        <v>42</v>
      </c>
      <c r="AX97" s="12" t="s">
        <v>90</v>
      </c>
      <c r="AY97" s="147" t="s">
        <v>156</v>
      </c>
    </row>
    <row r="98" spans="2:65" s="1" customFormat="1" ht="16.5" customHeight="1">
      <c r="B98" s="34"/>
      <c r="C98" s="129" t="s">
        <v>170</v>
      </c>
      <c r="D98" s="129" t="s">
        <v>159</v>
      </c>
      <c r="E98" s="130" t="s">
        <v>246</v>
      </c>
      <c r="F98" s="131" t="s">
        <v>247</v>
      </c>
      <c r="G98" s="132" t="s">
        <v>248</v>
      </c>
      <c r="H98" s="133">
        <v>1</v>
      </c>
      <c r="I98" s="134"/>
      <c r="J98" s="135">
        <f>ROUND(I98*H98,2)</f>
        <v>0</v>
      </c>
      <c r="K98" s="131" t="s">
        <v>234</v>
      </c>
      <c r="L98" s="34"/>
      <c r="M98" s="136" t="s">
        <v>44</v>
      </c>
      <c r="N98" s="137" t="s">
        <v>53</v>
      </c>
      <c r="P98" s="138">
        <f>O98*H98</f>
        <v>0</v>
      </c>
      <c r="Q98" s="138">
        <v>2.1000000000000001E-4</v>
      </c>
      <c r="R98" s="138">
        <f>Q98*H98</f>
        <v>2.1000000000000001E-4</v>
      </c>
      <c r="S98" s="138">
        <v>0</v>
      </c>
      <c r="T98" s="139">
        <f>S98*H98</f>
        <v>0</v>
      </c>
      <c r="AR98" s="140" t="s">
        <v>174</v>
      </c>
      <c r="AT98" s="140" t="s">
        <v>159</v>
      </c>
      <c r="AU98" s="140" t="s">
        <v>21</v>
      </c>
      <c r="AY98" s="18" t="s">
        <v>156</v>
      </c>
      <c r="BE98" s="141">
        <f>IF(N98="základní",J98,0)</f>
        <v>0</v>
      </c>
      <c r="BF98" s="141">
        <f>IF(N98="snížená",J98,0)</f>
        <v>0</v>
      </c>
      <c r="BG98" s="141">
        <f>IF(N98="zákl. přenesená",J98,0)</f>
        <v>0</v>
      </c>
      <c r="BH98" s="141">
        <f>IF(N98="sníž. přenesená",J98,0)</f>
        <v>0</v>
      </c>
      <c r="BI98" s="141">
        <f>IF(N98="nulová",J98,0)</f>
        <v>0</v>
      </c>
      <c r="BJ98" s="18" t="s">
        <v>90</v>
      </c>
      <c r="BK98" s="141">
        <f>ROUND(I98*H98,2)</f>
        <v>0</v>
      </c>
      <c r="BL98" s="18" t="s">
        <v>174</v>
      </c>
      <c r="BM98" s="140" t="s">
        <v>249</v>
      </c>
    </row>
    <row r="99" spans="2:65" s="1" customFormat="1" ht="10.199999999999999">
      <c r="B99" s="34"/>
      <c r="D99" s="156" t="s">
        <v>236</v>
      </c>
      <c r="F99" s="157" t="s">
        <v>250</v>
      </c>
      <c r="I99" s="144"/>
      <c r="L99" s="34"/>
      <c r="M99" s="145"/>
      <c r="T99" s="55"/>
      <c r="AT99" s="18" t="s">
        <v>236</v>
      </c>
      <c r="AU99" s="18" t="s">
        <v>21</v>
      </c>
    </row>
    <row r="100" spans="2:65" s="12" customFormat="1" ht="10.199999999999999">
      <c r="B100" s="146"/>
      <c r="D100" s="142" t="s">
        <v>178</v>
      </c>
      <c r="E100" s="147" t="s">
        <v>44</v>
      </c>
      <c r="F100" s="148" t="s">
        <v>90</v>
      </c>
      <c r="H100" s="149">
        <v>1</v>
      </c>
      <c r="I100" s="150"/>
      <c r="L100" s="146"/>
      <c r="M100" s="151"/>
      <c r="T100" s="152"/>
      <c r="AT100" s="147" t="s">
        <v>178</v>
      </c>
      <c r="AU100" s="147" t="s">
        <v>21</v>
      </c>
      <c r="AV100" s="12" t="s">
        <v>21</v>
      </c>
      <c r="AW100" s="12" t="s">
        <v>42</v>
      </c>
      <c r="AX100" s="12" t="s">
        <v>90</v>
      </c>
      <c r="AY100" s="147" t="s">
        <v>156</v>
      </c>
    </row>
    <row r="101" spans="2:65" s="1" customFormat="1" ht="16.5" customHeight="1">
      <c r="B101" s="34"/>
      <c r="C101" s="158" t="s">
        <v>174</v>
      </c>
      <c r="D101" s="158" t="s">
        <v>251</v>
      </c>
      <c r="E101" s="159" t="s">
        <v>252</v>
      </c>
      <c r="F101" s="160" t="s">
        <v>253</v>
      </c>
      <c r="G101" s="161" t="s">
        <v>233</v>
      </c>
      <c r="H101" s="162">
        <v>1.92</v>
      </c>
      <c r="I101" s="163"/>
      <c r="J101" s="164">
        <f>ROUND(I101*H101,2)</f>
        <v>0</v>
      </c>
      <c r="K101" s="160" t="s">
        <v>44</v>
      </c>
      <c r="L101" s="165"/>
      <c r="M101" s="166" t="s">
        <v>44</v>
      </c>
      <c r="N101" s="167" t="s">
        <v>53</v>
      </c>
      <c r="P101" s="138">
        <f>O101*H101</f>
        <v>0</v>
      </c>
      <c r="Q101" s="138">
        <v>1E-3</v>
      </c>
      <c r="R101" s="138">
        <f>Q101*H101</f>
        <v>1.92E-3</v>
      </c>
      <c r="S101" s="138">
        <v>0</v>
      </c>
      <c r="T101" s="139">
        <f>S101*H101</f>
        <v>0</v>
      </c>
      <c r="AR101" s="140" t="s">
        <v>191</v>
      </c>
      <c r="AT101" s="140" t="s">
        <v>251</v>
      </c>
      <c r="AU101" s="140" t="s">
        <v>21</v>
      </c>
      <c r="AY101" s="18" t="s">
        <v>156</v>
      </c>
      <c r="BE101" s="141">
        <f>IF(N101="základní",J101,0)</f>
        <v>0</v>
      </c>
      <c r="BF101" s="141">
        <f>IF(N101="snížená",J101,0)</f>
        <v>0</v>
      </c>
      <c r="BG101" s="141">
        <f>IF(N101="zákl. přenesená",J101,0)</f>
        <v>0</v>
      </c>
      <c r="BH101" s="141">
        <f>IF(N101="sníž. přenesená",J101,0)</f>
        <v>0</v>
      </c>
      <c r="BI101" s="141">
        <f>IF(N101="nulová",J101,0)</f>
        <v>0</v>
      </c>
      <c r="BJ101" s="18" t="s">
        <v>90</v>
      </c>
      <c r="BK101" s="141">
        <f>ROUND(I101*H101,2)</f>
        <v>0</v>
      </c>
      <c r="BL101" s="18" t="s">
        <v>174</v>
      </c>
      <c r="BM101" s="140" t="s">
        <v>254</v>
      </c>
    </row>
    <row r="102" spans="2:65" s="12" customFormat="1" ht="10.199999999999999">
      <c r="B102" s="146"/>
      <c r="D102" s="142" t="s">
        <v>178</v>
      </c>
      <c r="E102" s="147" t="s">
        <v>44</v>
      </c>
      <c r="F102" s="148" t="s">
        <v>255</v>
      </c>
      <c r="H102" s="149">
        <v>1.92</v>
      </c>
      <c r="I102" s="150"/>
      <c r="L102" s="146"/>
      <c r="M102" s="151"/>
      <c r="T102" s="152"/>
      <c r="AT102" s="147" t="s">
        <v>178</v>
      </c>
      <c r="AU102" s="147" t="s">
        <v>21</v>
      </c>
      <c r="AV102" s="12" t="s">
        <v>21</v>
      </c>
      <c r="AW102" s="12" t="s">
        <v>42</v>
      </c>
      <c r="AX102" s="12" t="s">
        <v>90</v>
      </c>
      <c r="AY102" s="147" t="s">
        <v>156</v>
      </c>
    </row>
    <row r="103" spans="2:65" s="1" customFormat="1" ht="16.5" customHeight="1">
      <c r="B103" s="34"/>
      <c r="C103" s="129" t="s">
        <v>155</v>
      </c>
      <c r="D103" s="129" t="s">
        <v>159</v>
      </c>
      <c r="E103" s="130" t="s">
        <v>256</v>
      </c>
      <c r="F103" s="131" t="s">
        <v>257</v>
      </c>
      <c r="G103" s="132" t="s">
        <v>248</v>
      </c>
      <c r="H103" s="133">
        <v>36</v>
      </c>
      <c r="I103" s="134"/>
      <c r="J103" s="135">
        <f>ROUND(I103*H103,2)</f>
        <v>0</v>
      </c>
      <c r="K103" s="131" t="s">
        <v>44</v>
      </c>
      <c r="L103" s="34"/>
      <c r="M103" s="136" t="s">
        <v>44</v>
      </c>
      <c r="N103" s="137" t="s">
        <v>53</v>
      </c>
      <c r="P103" s="138">
        <f>O103*H103</f>
        <v>0</v>
      </c>
      <c r="Q103" s="138">
        <v>0</v>
      </c>
      <c r="R103" s="138">
        <f>Q103*H103</f>
        <v>0</v>
      </c>
      <c r="S103" s="138">
        <v>0</v>
      </c>
      <c r="T103" s="139">
        <f>S103*H103</f>
        <v>0</v>
      </c>
      <c r="AR103" s="140" t="s">
        <v>174</v>
      </c>
      <c r="AT103" s="140" t="s">
        <v>159</v>
      </c>
      <c r="AU103" s="140" t="s">
        <v>21</v>
      </c>
      <c r="AY103" s="18" t="s">
        <v>156</v>
      </c>
      <c r="BE103" s="141">
        <f>IF(N103="základní",J103,0)</f>
        <v>0</v>
      </c>
      <c r="BF103" s="141">
        <f>IF(N103="snížená",J103,0)</f>
        <v>0</v>
      </c>
      <c r="BG103" s="141">
        <f>IF(N103="zákl. přenesená",J103,0)</f>
        <v>0</v>
      </c>
      <c r="BH103" s="141">
        <f>IF(N103="sníž. přenesená",J103,0)</f>
        <v>0</v>
      </c>
      <c r="BI103" s="141">
        <f>IF(N103="nulová",J103,0)</f>
        <v>0</v>
      </c>
      <c r="BJ103" s="18" t="s">
        <v>90</v>
      </c>
      <c r="BK103" s="141">
        <f>ROUND(I103*H103,2)</f>
        <v>0</v>
      </c>
      <c r="BL103" s="18" t="s">
        <v>174</v>
      </c>
      <c r="BM103" s="140" t="s">
        <v>258</v>
      </c>
    </row>
    <row r="104" spans="2:65" s="12" customFormat="1" ht="10.199999999999999">
      <c r="B104" s="146"/>
      <c r="D104" s="142" t="s">
        <v>178</v>
      </c>
      <c r="E104" s="147" t="s">
        <v>44</v>
      </c>
      <c r="F104" s="148" t="s">
        <v>259</v>
      </c>
      <c r="H104" s="149">
        <v>36</v>
      </c>
      <c r="I104" s="150"/>
      <c r="L104" s="146"/>
      <c r="M104" s="151"/>
      <c r="T104" s="152"/>
      <c r="AT104" s="147" t="s">
        <v>178</v>
      </c>
      <c r="AU104" s="147" t="s">
        <v>21</v>
      </c>
      <c r="AV104" s="12" t="s">
        <v>21</v>
      </c>
      <c r="AW104" s="12" t="s">
        <v>42</v>
      </c>
      <c r="AX104" s="12" t="s">
        <v>90</v>
      </c>
      <c r="AY104" s="147" t="s">
        <v>156</v>
      </c>
    </row>
    <row r="105" spans="2:65" s="11" customFormat="1" ht="22.8" customHeight="1">
      <c r="B105" s="117"/>
      <c r="D105" s="118" t="s">
        <v>81</v>
      </c>
      <c r="E105" s="127" t="s">
        <v>197</v>
      </c>
      <c r="F105" s="127" t="s">
        <v>260</v>
      </c>
      <c r="I105" s="120"/>
      <c r="J105" s="128">
        <f>BK105</f>
        <v>0</v>
      </c>
      <c r="L105" s="117"/>
      <c r="M105" s="122"/>
      <c r="P105" s="123">
        <f>SUM(P106:P138)</f>
        <v>0</v>
      </c>
      <c r="R105" s="123">
        <f>SUM(R106:R138)</f>
        <v>1.7715339999999999</v>
      </c>
      <c r="T105" s="124">
        <f>SUM(T106:T138)</f>
        <v>3.1498000000000004</v>
      </c>
      <c r="AR105" s="118" t="s">
        <v>90</v>
      </c>
      <c r="AT105" s="125" t="s">
        <v>81</v>
      </c>
      <c r="AU105" s="125" t="s">
        <v>90</v>
      </c>
      <c r="AY105" s="118" t="s">
        <v>156</v>
      </c>
      <c r="BK105" s="126">
        <f>SUM(BK106:BK138)</f>
        <v>0</v>
      </c>
    </row>
    <row r="106" spans="2:65" s="1" customFormat="1" ht="24.15" customHeight="1">
      <c r="B106" s="34"/>
      <c r="C106" s="129" t="s">
        <v>182</v>
      </c>
      <c r="D106" s="129" t="s">
        <v>159</v>
      </c>
      <c r="E106" s="130" t="s">
        <v>261</v>
      </c>
      <c r="F106" s="131" t="s">
        <v>262</v>
      </c>
      <c r="G106" s="132" t="s">
        <v>233</v>
      </c>
      <c r="H106" s="133">
        <v>9.8520000000000003</v>
      </c>
      <c r="I106" s="134"/>
      <c r="J106" s="135">
        <f>ROUND(I106*H106,2)</f>
        <v>0</v>
      </c>
      <c r="K106" s="131" t="s">
        <v>234</v>
      </c>
      <c r="L106" s="34"/>
      <c r="M106" s="136" t="s">
        <v>44</v>
      </c>
      <c r="N106" s="137" t="s">
        <v>53</v>
      </c>
      <c r="P106" s="138">
        <f>O106*H106</f>
        <v>0</v>
      </c>
      <c r="Q106" s="138">
        <v>0</v>
      </c>
      <c r="R106" s="138">
        <f>Q106*H106</f>
        <v>0</v>
      </c>
      <c r="S106" s="138">
        <v>0</v>
      </c>
      <c r="T106" s="139">
        <f>S106*H106</f>
        <v>0</v>
      </c>
      <c r="AR106" s="140" t="s">
        <v>174</v>
      </c>
      <c r="AT106" s="140" t="s">
        <v>159</v>
      </c>
      <c r="AU106" s="140" t="s">
        <v>21</v>
      </c>
      <c r="AY106" s="18" t="s">
        <v>156</v>
      </c>
      <c r="BE106" s="141">
        <f>IF(N106="základní",J106,0)</f>
        <v>0</v>
      </c>
      <c r="BF106" s="141">
        <f>IF(N106="snížená",J106,0)</f>
        <v>0</v>
      </c>
      <c r="BG106" s="141">
        <f>IF(N106="zákl. přenesená",J106,0)</f>
        <v>0</v>
      </c>
      <c r="BH106" s="141">
        <f>IF(N106="sníž. přenesená",J106,0)</f>
        <v>0</v>
      </c>
      <c r="BI106" s="141">
        <f>IF(N106="nulová",J106,0)</f>
        <v>0</v>
      </c>
      <c r="BJ106" s="18" t="s">
        <v>90</v>
      </c>
      <c r="BK106" s="141">
        <f>ROUND(I106*H106,2)</f>
        <v>0</v>
      </c>
      <c r="BL106" s="18" t="s">
        <v>174</v>
      </c>
      <c r="BM106" s="140" t="s">
        <v>263</v>
      </c>
    </row>
    <row r="107" spans="2:65" s="1" customFormat="1" ht="10.199999999999999">
      <c r="B107" s="34"/>
      <c r="D107" s="156" t="s">
        <v>236</v>
      </c>
      <c r="F107" s="157" t="s">
        <v>264</v>
      </c>
      <c r="I107" s="144"/>
      <c r="L107" s="34"/>
      <c r="M107" s="145"/>
      <c r="T107" s="55"/>
      <c r="AT107" s="18" t="s">
        <v>236</v>
      </c>
      <c r="AU107" s="18" t="s">
        <v>21</v>
      </c>
    </row>
    <row r="108" spans="2:65" s="12" customFormat="1" ht="10.199999999999999">
      <c r="B108" s="146"/>
      <c r="D108" s="142" t="s">
        <v>178</v>
      </c>
      <c r="E108" s="147" t="s">
        <v>44</v>
      </c>
      <c r="F108" s="148" t="s">
        <v>265</v>
      </c>
      <c r="H108" s="149">
        <v>9.8520000000000003</v>
      </c>
      <c r="I108" s="150"/>
      <c r="L108" s="146"/>
      <c r="M108" s="151"/>
      <c r="T108" s="152"/>
      <c r="AT108" s="147" t="s">
        <v>178</v>
      </c>
      <c r="AU108" s="147" t="s">
        <v>21</v>
      </c>
      <c r="AV108" s="12" t="s">
        <v>21</v>
      </c>
      <c r="AW108" s="12" t="s">
        <v>42</v>
      </c>
      <c r="AX108" s="12" t="s">
        <v>90</v>
      </c>
      <c r="AY108" s="147" t="s">
        <v>156</v>
      </c>
    </row>
    <row r="109" spans="2:65" s="1" customFormat="1" ht="24.15" customHeight="1">
      <c r="B109" s="34"/>
      <c r="C109" s="129" t="s">
        <v>186</v>
      </c>
      <c r="D109" s="129" t="s">
        <v>159</v>
      </c>
      <c r="E109" s="130" t="s">
        <v>266</v>
      </c>
      <c r="F109" s="131" t="s">
        <v>267</v>
      </c>
      <c r="G109" s="132" t="s">
        <v>248</v>
      </c>
      <c r="H109" s="133">
        <v>6</v>
      </c>
      <c r="I109" s="134"/>
      <c r="J109" s="135">
        <f>ROUND(I109*H109,2)</f>
        <v>0</v>
      </c>
      <c r="K109" s="131" t="s">
        <v>234</v>
      </c>
      <c r="L109" s="34"/>
      <c r="M109" s="136" t="s">
        <v>44</v>
      </c>
      <c r="N109" s="137" t="s">
        <v>53</v>
      </c>
      <c r="P109" s="138">
        <f>O109*H109</f>
        <v>0</v>
      </c>
      <c r="Q109" s="138">
        <v>2.5000000000000001E-4</v>
      </c>
      <c r="R109" s="138">
        <f>Q109*H109</f>
        <v>1.5E-3</v>
      </c>
      <c r="S109" s="138">
        <v>0</v>
      </c>
      <c r="T109" s="139">
        <f>S109*H109</f>
        <v>0</v>
      </c>
      <c r="AR109" s="140" t="s">
        <v>174</v>
      </c>
      <c r="AT109" s="140" t="s">
        <v>159</v>
      </c>
      <c r="AU109" s="140" t="s">
        <v>21</v>
      </c>
      <c r="AY109" s="18" t="s">
        <v>156</v>
      </c>
      <c r="BE109" s="141">
        <f>IF(N109="základní",J109,0)</f>
        <v>0</v>
      </c>
      <c r="BF109" s="141">
        <f>IF(N109="snížená",J109,0)</f>
        <v>0</v>
      </c>
      <c r="BG109" s="141">
        <f>IF(N109="zákl. přenesená",J109,0)</f>
        <v>0</v>
      </c>
      <c r="BH109" s="141">
        <f>IF(N109="sníž. přenesená",J109,0)</f>
        <v>0</v>
      </c>
      <c r="BI109" s="141">
        <f>IF(N109="nulová",J109,0)</f>
        <v>0</v>
      </c>
      <c r="BJ109" s="18" t="s">
        <v>90</v>
      </c>
      <c r="BK109" s="141">
        <f>ROUND(I109*H109,2)</f>
        <v>0</v>
      </c>
      <c r="BL109" s="18" t="s">
        <v>174</v>
      </c>
      <c r="BM109" s="140" t="s">
        <v>268</v>
      </c>
    </row>
    <row r="110" spans="2:65" s="1" customFormat="1" ht="10.199999999999999">
      <c r="B110" s="34"/>
      <c r="D110" s="156" t="s">
        <v>236</v>
      </c>
      <c r="F110" s="157" t="s">
        <v>269</v>
      </c>
      <c r="I110" s="144"/>
      <c r="L110" s="34"/>
      <c r="M110" s="145"/>
      <c r="T110" s="55"/>
      <c r="AT110" s="18" t="s">
        <v>236</v>
      </c>
      <c r="AU110" s="18" t="s">
        <v>21</v>
      </c>
    </row>
    <row r="111" spans="2:65" s="12" customFormat="1" ht="10.199999999999999">
      <c r="B111" s="146"/>
      <c r="D111" s="142" t="s">
        <v>178</v>
      </c>
      <c r="E111" s="147" t="s">
        <v>44</v>
      </c>
      <c r="F111" s="148" t="s">
        <v>182</v>
      </c>
      <c r="H111" s="149">
        <v>6</v>
      </c>
      <c r="I111" s="150"/>
      <c r="L111" s="146"/>
      <c r="M111" s="151"/>
      <c r="T111" s="152"/>
      <c r="AT111" s="147" t="s">
        <v>178</v>
      </c>
      <c r="AU111" s="147" t="s">
        <v>21</v>
      </c>
      <c r="AV111" s="12" t="s">
        <v>21</v>
      </c>
      <c r="AW111" s="12" t="s">
        <v>42</v>
      </c>
      <c r="AX111" s="12" t="s">
        <v>90</v>
      </c>
      <c r="AY111" s="147" t="s">
        <v>156</v>
      </c>
    </row>
    <row r="112" spans="2:65" s="1" customFormat="1" ht="16.5" customHeight="1">
      <c r="B112" s="34"/>
      <c r="C112" s="158" t="s">
        <v>191</v>
      </c>
      <c r="D112" s="158" t="s">
        <v>251</v>
      </c>
      <c r="E112" s="159" t="s">
        <v>270</v>
      </c>
      <c r="F112" s="160" t="s">
        <v>271</v>
      </c>
      <c r="G112" s="161" t="s">
        <v>272</v>
      </c>
      <c r="H112" s="162">
        <v>0.05</v>
      </c>
      <c r="I112" s="163"/>
      <c r="J112" s="164">
        <f>ROUND(I112*H112,2)</f>
        <v>0</v>
      </c>
      <c r="K112" s="160" t="s">
        <v>234</v>
      </c>
      <c r="L112" s="165"/>
      <c r="M112" s="166" t="s">
        <v>44</v>
      </c>
      <c r="N112" s="167" t="s">
        <v>53</v>
      </c>
      <c r="P112" s="138">
        <f>O112*H112</f>
        <v>0</v>
      </c>
      <c r="Q112" s="138">
        <v>1</v>
      </c>
      <c r="R112" s="138">
        <f>Q112*H112</f>
        <v>0.05</v>
      </c>
      <c r="S112" s="138">
        <v>0</v>
      </c>
      <c r="T112" s="139">
        <f>S112*H112</f>
        <v>0</v>
      </c>
      <c r="AR112" s="140" t="s">
        <v>191</v>
      </c>
      <c r="AT112" s="140" t="s">
        <v>251</v>
      </c>
      <c r="AU112" s="140" t="s">
        <v>21</v>
      </c>
      <c r="AY112" s="18" t="s">
        <v>156</v>
      </c>
      <c r="BE112" s="141">
        <f>IF(N112="základní",J112,0)</f>
        <v>0</v>
      </c>
      <c r="BF112" s="141">
        <f>IF(N112="snížená",J112,0)</f>
        <v>0</v>
      </c>
      <c r="BG112" s="141">
        <f>IF(N112="zákl. přenesená",J112,0)</f>
        <v>0</v>
      </c>
      <c r="BH112" s="141">
        <f>IF(N112="sníž. přenesená",J112,0)</f>
        <v>0</v>
      </c>
      <c r="BI112" s="141">
        <f>IF(N112="nulová",J112,0)</f>
        <v>0</v>
      </c>
      <c r="BJ112" s="18" t="s">
        <v>90</v>
      </c>
      <c r="BK112" s="141">
        <f>ROUND(I112*H112,2)</f>
        <v>0</v>
      </c>
      <c r="BL112" s="18" t="s">
        <v>174</v>
      </c>
      <c r="BM112" s="140" t="s">
        <v>273</v>
      </c>
    </row>
    <row r="113" spans="2:65" s="12" customFormat="1" ht="10.199999999999999">
      <c r="B113" s="146"/>
      <c r="D113" s="142" t="s">
        <v>178</v>
      </c>
      <c r="E113" s="147" t="s">
        <v>44</v>
      </c>
      <c r="F113" s="148" t="s">
        <v>274</v>
      </c>
      <c r="H113" s="149">
        <v>0.05</v>
      </c>
      <c r="I113" s="150"/>
      <c r="L113" s="146"/>
      <c r="M113" s="151"/>
      <c r="T113" s="152"/>
      <c r="AT113" s="147" t="s">
        <v>178</v>
      </c>
      <c r="AU113" s="147" t="s">
        <v>21</v>
      </c>
      <c r="AV113" s="12" t="s">
        <v>21</v>
      </c>
      <c r="AW113" s="12" t="s">
        <v>42</v>
      </c>
      <c r="AX113" s="12" t="s">
        <v>90</v>
      </c>
      <c r="AY113" s="147" t="s">
        <v>156</v>
      </c>
    </row>
    <row r="114" spans="2:65" s="1" customFormat="1" ht="24.15" customHeight="1">
      <c r="B114" s="34"/>
      <c r="C114" s="129" t="s">
        <v>197</v>
      </c>
      <c r="D114" s="129" t="s">
        <v>159</v>
      </c>
      <c r="E114" s="130" t="s">
        <v>275</v>
      </c>
      <c r="F114" s="131" t="s">
        <v>276</v>
      </c>
      <c r="G114" s="132" t="s">
        <v>277</v>
      </c>
      <c r="H114" s="133">
        <v>1.8</v>
      </c>
      <c r="I114" s="134"/>
      <c r="J114" s="135">
        <f>ROUND(I114*H114,2)</f>
        <v>0</v>
      </c>
      <c r="K114" s="131" t="s">
        <v>234</v>
      </c>
      <c r="L114" s="34"/>
      <c r="M114" s="136" t="s">
        <v>44</v>
      </c>
      <c r="N114" s="137" t="s">
        <v>53</v>
      </c>
      <c r="P114" s="138">
        <f>O114*H114</f>
        <v>0</v>
      </c>
      <c r="Q114" s="138">
        <v>1.1299999999999999E-3</v>
      </c>
      <c r="R114" s="138">
        <f>Q114*H114</f>
        <v>2.0339999999999998E-3</v>
      </c>
      <c r="S114" s="138">
        <v>1.0999999999999999E-2</v>
      </c>
      <c r="T114" s="139">
        <f>S114*H114</f>
        <v>1.9799999999999998E-2</v>
      </c>
      <c r="AR114" s="140" t="s">
        <v>174</v>
      </c>
      <c r="AT114" s="140" t="s">
        <v>159</v>
      </c>
      <c r="AU114" s="140" t="s">
        <v>21</v>
      </c>
      <c r="AY114" s="18" t="s">
        <v>156</v>
      </c>
      <c r="BE114" s="141">
        <f>IF(N114="základní",J114,0)</f>
        <v>0</v>
      </c>
      <c r="BF114" s="141">
        <f>IF(N114="snížená",J114,0)</f>
        <v>0</v>
      </c>
      <c r="BG114" s="141">
        <f>IF(N114="zákl. přenesená",J114,0)</f>
        <v>0</v>
      </c>
      <c r="BH114" s="141">
        <f>IF(N114="sníž. přenesená",J114,0)</f>
        <v>0</v>
      </c>
      <c r="BI114" s="141">
        <f>IF(N114="nulová",J114,0)</f>
        <v>0</v>
      </c>
      <c r="BJ114" s="18" t="s">
        <v>90</v>
      </c>
      <c r="BK114" s="141">
        <f>ROUND(I114*H114,2)</f>
        <v>0</v>
      </c>
      <c r="BL114" s="18" t="s">
        <v>174</v>
      </c>
      <c r="BM114" s="140" t="s">
        <v>278</v>
      </c>
    </row>
    <row r="115" spans="2:65" s="1" customFormat="1" ht="10.199999999999999">
      <c r="B115" s="34"/>
      <c r="D115" s="156" t="s">
        <v>236</v>
      </c>
      <c r="F115" s="157" t="s">
        <v>279</v>
      </c>
      <c r="I115" s="144"/>
      <c r="L115" s="34"/>
      <c r="M115" s="145"/>
      <c r="T115" s="55"/>
      <c r="AT115" s="18" t="s">
        <v>236</v>
      </c>
      <c r="AU115" s="18" t="s">
        <v>21</v>
      </c>
    </row>
    <row r="116" spans="2:65" s="12" customFormat="1" ht="10.199999999999999">
      <c r="B116" s="146"/>
      <c r="D116" s="142" t="s">
        <v>178</v>
      </c>
      <c r="E116" s="147" t="s">
        <v>44</v>
      </c>
      <c r="F116" s="148" t="s">
        <v>280</v>
      </c>
      <c r="H116" s="149">
        <v>1.8</v>
      </c>
      <c r="I116" s="150"/>
      <c r="L116" s="146"/>
      <c r="M116" s="151"/>
      <c r="T116" s="152"/>
      <c r="AT116" s="147" t="s">
        <v>178</v>
      </c>
      <c r="AU116" s="147" t="s">
        <v>21</v>
      </c>
      <c r="AV116" s="12" t="s">
        <v>21</v>
      </c>
      <c r="AW116" s="12" t="s">
        <v>42</v>
      </c>
      <c r="AX116" s="12" t="s">
        <v>90</v>
      </c>
      <c r="AY116" s="147" t="s">
        <v>156</v>
      </c>
    </row>
    <row r="117" spans="2:65" s="1" customFormat="1" ht="16.5" customHeight="1">
      <c r="B117" s="34"/>
      <c r="C117" s="129" t="s">
        <v>203</v>
      </c>
      <c r="D117" s="129" t="s">
        <v>159</v>
      </c>
      <c r="E117" s="130" t="s">
        <v>281</v>
      </c>
      <c r="F117" s="131" t="s">
        <v>282</v>
      </c>
      <c r="G117" s="132" t="s">
        <v>233</v>
      </c>
      <c r="H117" s="133">
        <v>5</v>
      </c>
      <c r="I117" s="134"/>
      <c r="J117" s="135">
        <f>ROUND(I117*H117,2)</f>
        <v>0</v>
      </c>
      <c r="K117" s="131" t="s">
        <v>234</v>
      </c>
      <c r="L117" s="34"/>
      <c r="M117" s="136" t="s">
        <v>44</v>
      </c>
      <c r="N117" s="137" t="s">
        <v>53</v>
      </c>
      <c r="P117" s="138">
        <f>O117*H117</f>
        <v>0</v>
      </c>
      <c r="Q117" s="138">
        <v>0</v>
      </c>
      <c r="R117" s="138">
        <f>Q117*H117</f>
        <v>0</v>
      </c>
      <c r="S117" s="138">
        <v>6.6000000000000003E-2</v>
      </c>
      <c r="T117" s="139">
        <f>S117*H117</f>
        <v>0.33</v>
      </c>
      <c r="AR117" s="140" t="s">
        <v>174</v>
      </c>
      <c r="AT117" s="140" t="s">
        <v>159</v>
      </c>
      <c r="AU117" s="140" t="s">
        <v>21</v>
      </c>
      <c r="AY117" s="18" t="s">
        <v>156</v>
      </c>
      <c r="BE117" s="141">
        <f>IF(N117="základní",J117,0)</f>
        <v>0</v>
      </c>
      <c r="BF117" s="141">
        <f>IF(N117="snížená",J117,0)</f>
        <v>0</v>
      </c>
      <c r="BG117" s="141">
        <f>IF(N117="zákl. přenesená",J117,0)</f>
        <v>0</v>
      </c>
      <c r="BH117" s="141">
        <f>IF(N117="sníž. přenesená",J117,0)</f>
        <v>0</v>
      </c>
      <c r="BI117" s="141">
        <f>IF(N117="nulová",J117,0)</f>
        <v>0</v>
      </c>
      <c r="BJ117" s="18" t="s">
        <v>90</v>
      </c>
      <c r="BK117" s="141">
        <f>ROUND(I117*H117,2)</f>
        <v>0</v>
      </c>
      <c r="BL117" s="18" t="s">
        <v>174</v>
      </c>
      <c r="BM117" s="140" t="s">
        <v>283</v>
      </c>
    </row>
    <row r="118" spans="2:65" s="1" customFormat="1" ht="10.199999999999999">
      <c r="B118" s="34"/>
      <c r="D118" s="156" t="s">
        <v>236</v>
      </c>
      <c r="F118" s="157" t="s">
        <v>284</v>
      </c>
      <c r="I118" s="144"/>
      <c r="L118" s="34"/>
      <c r="M118" s="145"/>
      <c r="T118" s="55"/>
      <c r="AT118" s="18" t="s">
        <v>236</v>
      </c>
      <c r="AU118" s="18" t="s">
        <v>21</v>
      </c>
    </row>
    <row r="119" spans="2:65" s="12" customFormat="1" ht="10.199999999999999">
      <c r="B119" s="146"/>
      <c r="D119" s="142" t="s">
        <v>178</v>
      </c>
      <c r="E119" s="147" t="s">
        <v>44</v>
      </c>
      <c r="F119" s="148" t="s">
        <v>155</v>
      </c>
      <c r="H119" s="149">
        <v>5</v>
      </c>
      <c r="I119" s="150"/>
      <c r="L119" s="146"/>
      <c r="M119" s="151"/>
      <c r="T119" s="152"/>
      <c r="AT119" s="147" t="s">
        <v>178</v>
      </c>
      <c r="AU119" s="147" t="s">
        <v>21</v>
      </c>
      <c r="AV119" s="12" t="s">
        <v>21</v>
      </c>
      <c r="AW119" s="12" t="s">
        <v>42</v>
      </c>
      <c r="AX119" s="12" t="s">
        <v>90</v>
      </c>
      <c r="AY119" s="147" t="s">
        <v>156</v>
      </c>
    </row>
    <row r="120" spans="2:65" s="1" customFormat="1" ht="21.75" customHeight="1">
      <c r="B120" s="34"/>
      <c r="C120" s="129" t="s">
        <v>207</v>
      </c>
      <c r="D120" s="129" t="s">
        <v>159</v>
      </c>
      <c r="E120" s="130" t="s">
        <v>285</v>
      </c>
      <c r="F120" s="131" t="s">
        <v>286</v>
      </c>
      <c r="G120" s="132" t="s">
        <v>233</v>
      </c>
      <c r="H120" s="133">
        <v>40</v>
      </c>
      <c r="I120" s="134"/>
      <c r="J120" s="135">
        <f>ROUND(I120*H120,2)</f>
        <v>0</v>
      </c>
      <c r="K120" s="131" t="s">
        <v>234</v>
      </c>
      <c r="L120" s="34"/>
      <c r="M120" s="136" t="s">
        <v>44</v>
      </c>
      <c r="N120" s="137" t="s">
        <v>53</v>
      </c>
      <c r="P120" s="138">
        <f>O120*H120</f>
        <v>0</v>
      </c>
      <c r="Q120" s="138">
        <v>0</v>
      </c>
      <c r="R120" s="138">
        <f>Q120*H120</f>
        <v>0</v>
      </c>
      <c r="S120" s="138">
        <v>7.0000000000000007E-2</v>
      </c>
      <c r="T120" s="139">
        <f>S120*H120</f>
        <v>2.8000000000000003</v>
      </c>
      <c r="AR120" s="140" t="s">
        <v>174</v>
      </c>
      <c r="AT120" s="140" t="s">
        <v>159</v>
      </c>
      <c r="AU120" s="140" t="s">
        <v>21</v>
      </c>
      <c r="AY120" s="18" t="s">
        <v>156</v>
      </c>
      <c r="BE120" s="141">
        <f>IF(N120="základní",J120,0)</f>
        <v>0</v>
      </c>
      <c r="BF120" s="141">
        <f>IF(N120="snížená",J120,0)</f>
        <v>0</v>
      </c>
      <c r="BG120" s="141">
        <f>IF(N120="zákl. přenesená",J120,0)</f>
        <v>0</v>
      </c>
      <c r="BH120" s="141">
        <f>IF(N120="sníž. přenesená",J120,0)</f>
        <v>0</v>
      </c>
      <c r="BI120" s="141">
        <f>IF(N120="nulová",J120,0)</f>
        <v>0</v>
      </c>
      <c r="BJ120" s="18" t="s">
        <v>90</v>
      </c>
      <c r="BK120" s="141">
        <f>ROUND(I120*H120,2)</f>
        <v>0</v>
      </c>
      <c r="BL120" s="18" t="s">
        <v>174</v>
      </c>
      <c r="BM120" s="140" t="s">
        <v>287</v>
      </c>
    </row>
    <row r="121" spans="2:65" s="1" customFormat="1" ht="10.199999999999999">
      <c r="B121" s="34"/>
      <c r="D121" s="156" t="s">
        <v>236</v>
      </c>
      <c r="F121" s="157" t="s">
        <v>288</v>
      </c>
      <c r="I121" s="144"/>
      <c r="L121" s="34"/>
      <c r="M121" s="145"/>
      <c r="T121" s="55"/>
      <c r="AT121" s="18" t="s">
        <v>236</v>
      </c>
      <c r="AU121" s="18" t="s">
        <v>21</v>
      </c>
    </row>
    <row r="122" spans="2:65" s="12" customFormat="1" ht="10.199999999999999">
      <c r="B122" s="146"/>
      <c r="D122" s="142" t="s">
        <v>178</v>
      </c>
      <c r="E122" s="147" t="s">
        <v>44</v>
      </c>
      <c r="F122" s="148" t="s">
        <v>289</v>
      </c>
      <c r="H122" s="149">
        <v>40</v>
      </c>
      <c r="I122" s="150"/>
      <c r="L122" s="146"/>
      <c r="M122" s="151"/>
      <c r="T122" s="152"/>
      <c r="AT122" s="147" t="s">
        <v>178</v>
      </c>
      <c r="AU122" s="147" t="s">
        <v>21</v>
      </c>
      <c r="AV122" s="12" t="s">
        <v>21</v>
      </c>
      <c r="AW122" s="12" t="s">
        <v>42</v>
      </c>
      <c r="AX122" s="12" t="s">
        <v>90</v>
      </c>
      <c r="AY122" s="147" t="s">
        <v>156</v>
      </c>
    </row>
    <row r="123" spans="2:65" s="1" customFormat="1" ht="16.5" customHeight="1">
      <c r="B123" s="34"/>
      <c r="C123" s="129" t="s">
        <v>8</v>
      </c>
      <c r="D123" s="129" t="s">
        <v>159</v>
      </c>
      <c r="E123" s="130" t="s">
        <v>290</v>
      </c>
      <c r="F123" s="131" t="s">
        <v>291</v>
      </c>
      <c r="G123" s="132" t="s">
        <v>233</v>
      </c>
      <c r="H123" s="133">
        <v>40</v>
      </c>
      <c r="I123" s="134"/>
      <c r="J123" s="135">
        <f>ROUND(I123*H123,2)</f>
        <v>0</v>
      </c>
      <c r="K123" s="131" t="s">
        <v>234</v>
      </c>
      <c r="L123" s="34"/>
      <c r="M123" s="136" t="s">
        <v>44</v>
      </c>
      <c r="N123" s="137" t="s">
        <v>53</v>
      </c>
      <c r="P123" s="138">
        <f>O123*H123</f>
        <v>0</v>
      </c>
      <c r="Q123" s="138">
        <v>0</v>
      </c>
      <c r="R123" s="138">
        <f>Q123*H123</f>
        <v>0</v>
      </c>
      <c r="S123" s="138">
        <v>0</v>
      </c>
      <c r="T123" s="139">
        <f>S123*H123</f>
        <v>0</v>
      </c>
      <c r="AR123" s="140" t="s">
        <v>174</v>
      </c>
      <c r="AT123" s="140" t="s">
        <v>159</v>
      </c>
      <c r="AU123" s="140" t="s">
        <v>21</v>
      </c>
      <c r="AY123" s="18" t="s">
        <v>156</v>
      </c>
      <c r="BE123" s="141">
        <f>IF(N123="základní",J123,0)</f>
        <v>0</v>
      </c>
      <c r="BF123" s="141">
        <f>IF(N123="snížená",J123,0)</f>
        <v>0</v>
      </c>
      <c r="BG123" s="141">
        <f>IF(N123="zákl. přenesená",J123,0)</f>
        <v>0</v>
      </c>
      <c r="BH123" s="141">
        <f>IF(N123="sníž. přenesená",J123,0)</f>
        <v>0</v>
      </c>
      <c r="BI123" s="141">
        <f>IF(N123="nulová",J123,0)</f>
        <v>0</v>
      </c>
      <c r="BJ123" s="18" t="s">
        <v>90</v>
      </c>
      <c r="BK123" s="141">
        <f>ROUND(I123*H123,2)</f>
        <v>0</v>
      </c>
      <c r="BL123" s="18" t="s">
        <v>174</v>
      </c>
      <c r="BM123" s="140" t="s">
        <v>292</v>
      </c>
    </row>
    <row r="124" spans="2:65" s="1" customFormat="1" ht="10.199999999999999">
      <c r="B124" s="34"/>
      <c r="D124" s="156" t="s">
        <v>236</v>
      </c>
      <c r="F124" s="157" t="s">
        <v>293</v>
      </c>
      <c r="I124" s="144"/>
      <c r="L124" s="34"/>
      <c r="M124" s="145"/>
      <c r="T124" s="55"/>
      <c r="AT124" s="18" t="s">
        <v>236</v>
      </c>
      <c r="AU124" s="18" t="s">
        <v>21</v>
      </c>
    </row>
    <row r="125" spans="2:65" s="12" customFormat="1" ht="10.199999999999999">
      <c r="B125" s="146"/>
      <c r="D125" s="142" t="s">
        <v>178</v>
      </c>
      <c r="E125" s="147" t="s">
        <v>44</v>
      </c>
      <c r="F125" s="148" t="s">
        <v>289</v>
      </c>
      <c r="H125" s="149">
        <v>40</v>
      </c>
      <c r="I125" s="150"/>
      <c r="L125" s="146"/>
      <c r="M125" s="151"/>
      <c r="T125" s="152"/>
      <c r="AT125" s="147" t="s">
        <v>178</v>
      </c>
      <c r="AU125" s="147" t="s">
        <v>21</v>
      </c>
      <c r="AV125" s="12" t="s">
        <v>21</v>
      </c>
      <c r="AW125" s="12" t="s">
        <v>42</v>
      </c>
      <c r="AX125" s="12" t="s">
        <v>90</v>
      </c>
      <c r="AY125" s="147" t="s">
        <v>156</v>
      </c>
    </row>
    <row r="126" spans="2:65" s="1" customFormat="1" ht="21.75" customHeight="1">
      <c r="B126" s="34"/>
      <c r="C126" s="129" t="s">
        <v>294</v>
      </c>
      <c r="D126" s="129" t="s">
        <v>159</v>
      </c>
      <c r="E126" s="130" t="s">
        <v>295</v>
      </c>
      <c r="F126" s="131" t="s">
        <v>296</v>
      </c>
      <c r="G126" s="132" t="s">
        <v>233</v>
      </c>
      <c r="H126" s="133">
        <v>40</v>
      </c>
      <c r="I126" s="134"/>
      <c r="J126" s="135">
        <f>ROUND(I126*H126,2)</f>
        <v>0</v>
      </c>
      <c r="K126" s="131" t="s">
        <v>234</v>
      </c>
      <c r="L126" s="34"/>
      <c r="M126" s="136" t="s">
        <v>44</v>
      </c>
      <c r="N126" s="137" t="s">
        <v>53</v>
      </c>
      <c r="P126" s="138">
        <f>O126*H126</f>
        <v>0</v>
      </c>
      <c r="Q126" s="138">
        <v>3.8850000000000003E-2</v>
      </c>
      <c r="R126" s="138">
        <f>Q126*H126</f>
        <v>1.554</v>
      </c>
      <c r="S126" s="138">
        <v>0</v>
      </c>
      <c r="T126" s="139">
        <f>S126*H126</f>
        <v>0</v>
      </c>
      <c r="AR126" s="140" t="s">
        <v>174</v>
      </c>
      <c r="AT126" s="140" t="s">
        <v>159</v>
      </c>
      <c r="AU126" s="140" t="s">
        <v>21</v>
      </c>
      <c r="AY126" s="18" t="s">
        <v>156</v>
      </c>
      <c r="BE126" s="141">
        <f>IF(N126="základní",J126,0)</f>
        <v>0</v>
      </c>
      <c r="BF126" s="141">
        <f>IF(N126="snížená",J126,0)</f>
        <v>0</v>
      </c>
      <c r="BG126" s="141">
        <f>IF(N126="zákl. přenesená",J126,0)</f>
        <v>0</v>
      </c>
      <c r="BH126" s="141">
        <f>IF(N126="sníž. přenesená",J126,0)</f>
        <v>0</v>
      </c>
      <c r="BI126" s="141">
        <f>IF(N126="nulová",J126,0)</f>
        <v>0</v>
      </c>
      <c r="BJ126" s="18" t="s">
        <v>90</v>
      </c>
      <c r="BK126" s="141">
        <f>ROUND(I126*H126,2)</f>
        <v>0</v>
      </c>
      <c r="BL126" s="18" t="s">
        <v>174</v>
      </c>
      <c r="BM126" s="140" t="s">
        <v>297</v>
      </c>
    </row>
    <row r="127" spans="2:65" s="1" customFormat="1" ht="10.199999999999999">
      <c r="B127" s="34"/>
      <c r="D127" s="156" t="s">
        <v>236</v>
      </c>
      <c r="F127" s="157" t="s">
        <v>298</v>
      </c>
      <c r="I127" s="144"/>
      <c r="L127" s="34"/>
      <c r="M127" s="145"/>
      <c r="T127" s="55"/>
      <c r="AT127" s="18" t="s">
        <v>236</v>
      </c>
      <c r="AU127" s="18" t="s">
        <v>21</v>
      </c>
    </row>
    <row r="128" spans="2:65" s="12" customFormat="1" ht="10.199999999999999">
      <c r="B128" s="146"/>
      <c r="D128" s="142" t="s">
        <v>178</v>
      </c>
      <c r="E128" s="147" t="s">
        <v>44</v>
      </c>
      <c r="F128" s="148" t="s">
        <v>289</v>
      </c>
      <c r="H128" s="149">
        <v>40</v>
      </c>
      <c r="I128" s="150"/>
      <c r="L128" s="146"/>
      <c r="M128" s="151"/>
      <c r="T128" s="152"/>
      <c r="AT128" s="147" t="s">
        <v>178</v>
      </c>
      <c r="AU128" s="147" t="s">
        <v>21</v>
      </c>
      <c r="AV128" s="12" t="s">
        <v>21</v>
      </c>
      <c r="AW128" s="12" t="s">
        <v>42</v>
      </c>
      <c r="AX128" s="12" t="s">
        <v>90</v>
      </c>
      <c r="AY128" s="147" t="s">
        <v>156</v>
      </c>
    </row>
    <row r="129" spans="2:65" s="1" customFormat="1" ht="21.75" customHeight="1">
      <c r="B129" s="34"/>
      <c r="C129" s="129" t="s">
        <v>299</v>
      </c>
      <c r="D129" s="129" t="s">
        <v>159</v>
      </c>
      <c r="E129" s="130" t="s">
        <v>300</v>
      </c>
      <c r="F129" s="131" t="s">
        <v>301</v>
      </c>
      <c r="G129" s="132" t="s">
        <v>233</v>
      </c>
      <c r="H129" s="133">
        <v>40</v>
      </c>
      <c r="I129" s="134"/>
      <c r="J129" s="135">
        <f>ROUND(I129*H129,2)</f>
        <v>0</v>
      </c>
      <c r="K129" s="131" t="s">
        <v>234</v>
      </c>
      <c r="L129" s="34"/>
      <c r="M129" s="136" t="s">
        <v>44</v>
      </c>
      <c r="N129" s="137" t="s">
        <v>53</v>
      </c>
      <c r="P129" s="138">
        <f>O129*H129</f>
        <v>0</v>
      </c>
      <c r="Q129" s="138">
        <v>1.5299999999999999E-3</v>
      </c>
      <c r="R129" s="138">
        <f>Q129*H129</f>
        <v>6.1199999999999997E-2</v>
      </c>
      <c r="S129" s="138">
        <v>0</v>
      </c>
      <c r="T129" s="139">
        <f>S129*H129</f>
        <v>0</v>
      </c>
      <c r="AR129" s="140" t="s">
        <v>174</v>
      </c>
      <c r="AT129" s="140" t="s">
        <v>159</v>
      </c>
      <c r="AU129" s="140" t="s">
        <v>21</v>
      </c>
      <c r="AY129" s="18" t="s">
        <v>156</v>
      </c>
      <c r="BE129" s="141">
        <f>IF(N129="základní",J129,0)</f>
        <v>0</v>
      </c>
      <c r="BF129" s="141">
        <f>IF(N129="snížená",J129,0)</f>
        <v>0</v>
      </c>
      <c r="BG129" s="141">
        <f>IF(N129="zákl. přenesená",J129,0)</f>
        <v>0</v>
      </c>
      <c r="BH129" s="141">
        <f>IF(N129="sníž. přenesená",J129,0)</f>
        <v>0</v>
      </c>
      <c r="BI129" s="141">
        <f>IF(N129="nulová",J129,0)</f>
        <v>0</v>
      </c>
      <c r="BJ129" s="18" t="s">
        <v>90</v>
      </c>
      <c r="BK129" s="141">
        <f>ROUND(I129*H129,2)</f>
        <v>0</v>
      </c>
      <c r="BL129" s="18" t="s">
        <v>174</v>
      </c>
      <c r="BM129" s="140" t="s">
        <v>302</v>
      </c>
    </row>
    <row r="130" spans="2:65" s="1" customFormat="1" ht="10.199999999999999">
      <c r="B130" s="34"/>
      <c r="D130" s="156" t="s">
        <v>236</v>
      </c>
      <c r="F130" s="157" t="s">
        <v>303</v>
      </c>
      <c r="I130" s="144"/>
      <c r="L130" s="34"/>
      <c r="M130" s="145"/>
      <c r="T130" s="55"/>
      <c r="AT130" s="18" t="s">
        <v>236</v>
      </c>
      <c r="AU130" s="18" t="s">
        <v>21</v>
      </c>
    </row>
    <row r="131" spans="2:65" s="12" customFormat="1" ht="10.199999999999999">
      <c r="B131" s="146"/>
      <c r="D131" s="142" t="s">
        <v>178</v>
      </c>
      <c r="E131" s="147" t="s">
        <v>44</v>
      </c>
      <c r="F131" s="148" t="s">
        <v>289</v>
      </c>
      <c r="H131" s="149">
        <v>40</v>
      </c>
      <c r="I131" s="150"/>
      <c r="L131" s="146"/>
      <c r="M131" s="151"/>
      <c r="T131" s="152"/>
      <c r="AT131" s="147" t="s">
        <v>178</v>
      </c>
      <c r="AU131" s="147" t="s">
        <v>21</v>
      </c>
      <c r="AV131" s="12" t="s">
        <v>21</v>
      </c>
      <c r="AW131" s="12" t="s">
        <v>42</v>
      </c>
      <c r="AX131" s="12" t="s">
        <v>90</v>
      </c>
      <c r="AY131" s="147" t="s">
        <v>156</v>
      </c>
    </row>
    <row r="132" spans="2:65" s="1" customFormat="1" ht="16.5" customHeight="1">
      <c r="B132" s="34"/>
      <c r="C132" s="129" t="s">
        <v>304</v>
      </c>
      <c r="D132" s="129" t="s">
        <v>159</v>
      </c>
      <c r="E132" s="130" t="s">
        <v>305</v>
      </c>
      <c r="F132" s="131" t="s">
        <v>306</v>
      </c>
      <c r="G132" s="132" t="s">
        <v>233</v>
      </c>
      <c r="H132" s="133">
        <v>40</v>
      </c>
      <c r="I132" s="134"/>
      <c r="J132" s="135">
        <f>ROUND(I132*H132,2)</f>
        <v>0</v>
      </c>
      <c r="K132" s="131" t="s">
        <v>234</v>
      </c>
      <c r="L132" s="34"/>
      <c r="M132" s="136" t="s">
        <v>44</v>
      </c>
      <c r="N132" s="137" t="s">
        <v>53</v>
      </c>
      <c r="P132" s="138">
        <f>O132*H132</f>
        <v>0</v>
      </c>
      <c r="Q132" s="138">
        <v>2.0999999999999999E-3</v>
      </c>
      <c r="R132" s="138">
        <f>Q132*H132</f>
        <v>8.3999999999999991E-2</v>
      </c>
      <c r="S132" s="138">
        <v>0</v>
      </c>
      <c r="T132" s="139">
        <f>S132*H132</f>
        <v>0</v>
      </c>
      <c r="AR132" s="140" t="s">
        <v>174</v>
      </c>
      <c r="AT132" s="140" t="s">
        <v>159</v>
      </c>
      <c r="AU132" s="140" t="s">
        <v>21</v>
      </c>
      <c r="AY132" s="18" t="s">
        <v>156</v>
      </c>
      <c r="BE132" s="141">
        <f>IF(N132="základní",J132,0)</f>
        <v>0</v>
      </c>
      <c r="BF132" s="141">
        <f>IF(N132="snížená",J132,0)</f>
        <v>0</v>
      </c>
      <c r="BG132" s="141">
        <f>IF(N132="zákl. přenesená",J132,0)</f>
        <v>0</v>
      </c>
      <c r="BH132" s="141">
        <f>IF(N132="sníž. přenesená",J132,0)</f>
        <v>0</v>
      </c>
      <c r="BI132" s="141">
        <f>IF(N132="nulová",J132,0)</f>
        <v>0</v>
      </c>
      <c r="BJ132" s="18" t="s">
        <v>90</v>
      </c>
      <c r="BK132" s="141">
        <f>ROUND(I132*H132,2)</f>
        <v>0</v>
      </c>
      <c r="BL132" s="18" t="s">
        <v>174</v>
      </c>
      <c r="BM132" s="140" t="s">
        <v>307</v>
      </c>
    </row>
    <row r="133" spans="2:65" s="1" customFormat="1" ht="10.199999999999999">
      <c r="B133" s="34"/>
      <c r="D133" s="156" t="s">
        <v>236</v>
      </c>
      <c r="F133" s="157" t="s">
        <v>308</v>
      </c>
      <c r="I133" s="144"/>
      <c r="L133" s="34"/>
      <c r="M133" s="145"/>
      <c r="T133" s="55"/>
      <c r="AT133" s="18" t="s">
        <v>236</v>
      </c>
      <c r="AU133" s="18" t="s">
        <v>21</v>
      </c>
    </row>
    <row r="134" spans="2:65" s="12" customFormat="1" ht="10.199999999999999">
      <c r="B134" s="146"/>
      <c r="D134" s="142" t="s">
        <v>178</v>
      </c>
      <c r="E134" s="147" t="s">
        <v>44</v>
      </c>
      <c r="F134" s="148" t="s">
        <v>289</v>
      </c>
      <c r="H134" s="149">
        <v>40</v>
      </c>
      <c r="I134" s="150"/>
      <c r="L134" s="146"/>
      <c r="M134" s="151"/>
      <c r="T134" s="152"/>
      <c r="AT134" s="147" t="s">
        <v>178</v>
      </c>
      <c r="AU134" s="147" t="s">
        <v>21</v>
      </c>
      <c r="AV134" s="12" t="s">
        <v>21</v>
      </c>
      <c r="AW134" s="12" t="s">
        <v>42</v>
      </c>
      <c r="AX134" s="12" t="s">
        <v>90</v>
      </c>
      <c r="AY134" s="147" t="s">
        <v>156</v>
      </c>
    </row>
    <row r="135" spans="2:65" s="1" customFormat="1" ht="21.75" customHeight="1">
      <c r="B135" s="34"/>
      <c r="C135" s="129" t="s">
        <v>309</v>
      </c>
      <c r="D135" s="129" t="s">
        <v>159</v>
      </c>
      <c r="E135" s="130" t="s">
        <v>310</v>
      </c>
      <c r="F135" s="131" t="s">
        <v>311</v>
      </c>
      <c r="G135" s="132" t="s">
        <v>233</v>
      </c>
      <c r="H135" s="133">
        <v>40</v>
      </c>
      <c r="I135" s="134"/>
      <c r="J135" s="135">
        <f>ROUND(I135*H135,2)</f>
        <v>0</v>
      </c>
      <c r="K135" s="131" t="s">
        <v>44</v>
      </c>
      <c r="L135" s="34"/>
      <c r="M135" s="136" t="s">
        <v>44</v>
      </c>
      <c r="N135" s="137" t="s">
        <v>53</v>
      </c>
      <c r="P135" s="138">
        <f>O135*H135</f>
        <v>0</v>
      </c>
      <c r="Q135" s="138">
        <v>4.6999999999999999E-4</v>
      </c>
      <c r="R135" s="138">
        <f>Q135*H135</f>
        <v>1.8800000000000001E-2</v>
      </c>
      <c r="S135" s="138">
        <v>0</v>
      </c>
      <c r="T135" s="139">
        <f>S135*H135</f>
        <v>0</v>
      </c>
      <c r="AR135" s="140" t="s">
        <v>174</v>
      </c>
      <c r="AT135" s="140" t="s">
        <v>159</v>
      </c>
      <c r="AU135" s="140" t="s">
        <v>21</v>
      </c>
      <c r="AY135" s="18" t="s">
        <v>156</v>
      </c>
      <c r="BE135" s="141">
        <f>IF(N135="základní",J135,0)</f>
        <v>0</v>
      </c>
      <c r="BF135" s="141">
        <f>IF(N135="snížená",J135,0)</f>
        <v>0</v>
      </c>
      <c r="BG135" s="141">
        <f>IF(N135="zákl. přenesená",J135,0)</f>
        <v>0</v>
      </c>
      <c r="BH135" s="141">
        <f>IF(N135="sníž. přenesená",J135,0)</f>
        <v>0</v>
      </c>
      <c r="BI135" s="141">
        <f>IF(N135="nulová",J135,0)</f>
        <v>0</v>
      </c>
      <c r="BJ135" s="18" t="s">
        <v>90</v>
      </c>
      <c r="BK135" s="141">
        <f>ROUND(I135*H135,2)</f>
        <v>0</v>
      </c>
      <c r="BL135" s="18" t="s">
        <v>174</v>
      </c>
      <c r="BM135" s="140" t="s">
        <v>312</v>
      </c>
    </row>
    <row r="136" spans="2:65" s="1" customFormat="1" ht="16.5" customHeight="1">
      <c r="B136" s="34"/>
      <c r="C136" s="129" t="s">
        <v>313</v>
      </c>
      <c r="D136" s="129" t="s">
        <v>159</v>
      </c>
      <c r="E136" s="130" t="s">
        <v>314</v>
      </c>
      <c r="F136" s="131" t="s">
        <v>315</v>
      </c>
      <c r="G136" s="132" t="s">
        <v>242</v>
      </c>
      <c r="H136" s="133">
        <v>6</v>
      </c>
      <c r="I136" s="134"/>
      <c r="J136" s="135">
        <f>ROUND(I136*H136,2)</f>
        <v>0</v>
      </c>
      <c r="K136" s="131" t="s">
        <v>44</v>
      </c>
      <c r="L136" s="34"/>
      <c r="M136" s="136" t="s">
        <v>44</v>
      </c>
      <c r="N136" s="137" t="s">
        <v>53</v>
      </c>
      <c r="P136" s="138">
        <f>O136*H136</f>
        <v>0</v>
      </c>
      <c r="Q136" s="138">
        <v>0</v>
      </c>
      <c r="R136" s="138">
        <f>Q136*H136</f>
        <v>0</v>
      </c>
      <c r="S136" s="138">
        <v>0</v>
      </c>
      <c r="T136" s="139">
        <f>S136*H136</f>
        <v>0</v>
      </c>
      <c r="AR136" s="140" t="s">
        <v>174</v>
      </c>
      <c r="AT136" s="140" t="s">
        <v>159</v>
      </c>
      <c r="AU136" s="140" t="s">
        <v>21</v>
      </c>
      <c r="AY136" s="18" t="s">
        <v>156</v>
      </c>
      <c r="BE136" s="141">
        <f>IF(N136="základní",J136,0)</f>
        <v>0</v>
      </c>
      <c r="BF136" s="141">
        <f>IF(N136="snížená",J136,0)</f>
        <v>0</v>
      </c>
      <c r="BG136" s="141">
        <f>IF(N136="zákl. přenesená",J136,0)</f>
        <v>0</v>
      </c>
      <c r="BH136" s="141">
        <f>IF(N136="sníž. přenesená",J136,0)</f>
        <v>0</v>
      </c>
      <c r="BI136" s="141">
        <f>IF(N136="nulová",J136,0)</f>
        <v>0</v>
      </c>
      <c r="BJ136" s="18" t="s">
        <v>90</v>
      </c>
      <c r="BK136" s="141">
        <f>ROUND(I136*H136,2)</f>
        <v>0</v>
      </c>
      <c r="BL136" s="18" t="s">
        <v>174</v>
      </c>
      <c r="BM136" s="140" t="s">
        <v>316</v>
      </c>
    </row>
    <row r="137" spans="2:65" s="1" customFormat="1" ht="19.2">
      <c r="B137" s="34"/>
      <c r="D137" s="142" t="s">
        <v>165</v>
      </c>
      <c r="F137" s="143" t="s">
        <v>317</v>
      </c>
      <c r="I137" s="144"/>
      <c r="L137" s="34"/>
      <c r="M137" s="145"/>
      <c r="T137" s="55"/>
      <c r="AT137" s="18" t="s">
        <v>165</v>
      </c>
      <c r="AU137" s="18" t="s">
        <v>21</v>
      </c>
    </row>
    <row r="138" spans="2:65" s="12" customFormat="1" ht="10.199999999999999">
      <c r="B138" s="146"/>
      <c r="D138" s="142" t="s">
        <v>178</v>
      </c>
      <c r="E138" s="147" t="s">
        <v>44</v>
      </c>
      <c r="F138" s="148" t="s">
        <v>182</v>
      </c>
      <c r="H138" s="149">
        <v>6</v>
      </c>
      <c r="I138" s="150"/>
      <c r="L138" s="146"/>
      <c r="M138" s="151"/>
      <c r="T138" s="152"/>
      <c r="AT138" s="147" t="s">
        <v>178</v>
      </c>
      <c r="AU138" s="147" t="s">
        <v>21</v>
      </c>
      <c r="AV138" s="12" t="s">
        <v>21</v>
      </c>
      <c r="AW138" s="12" t="s">
        <v>42</v>
      </c>
      <c r="AX138" s="12" t="s">
        <v>90</v>
      </c>
      <c r="AY138" s="147" t="s">
        <v>156</v>
      </c>
    </row>
    <row r="139" spans="2:65" s="11" customFormat="1" ht="22.8" customHeight="1">
      <c r="B139" s="117"/>
      <c r="D139" s="118" t="s">
        <v>81</v>
      </c>
      <c r="E139" s="127" t="s">
        <v>318</v>
      </c>
      <c r="F139" s="127" t="s">
        <v>319</v>
      </c>
      <c r="I139" s="120"/>
      <c r="J139" s="128">
        <f>BK139</f>
        <v>0</v>
      </c>
      <c r="L139" s="117"/>
      <c r="M139" s="122"/>
      <c r="P139" s="123">
        <f>SUM(P140:P146)</f>
        <v>0</v>
      </c>
      <c r="R139" s="123">
        <f>SUM(R140:R146)</f>
        <v>0</v>
      </c>
      <c r="T139" s="124">
        <f>SUM(T140:T146)</f>
        <v>0</v>
      </c>
      <c r="AR139" s="118" t="s">
        <v>90</v>
      </c>
      <c r="AT139" s="125" t="s">
        <v>81</v>
      </c>
      <c r="AU139" s="125" t="s">
        <v>90</v>
      </c>
      <c r="AY139" s="118" t="s">
        <v>156</v>
      </c>
      <c r="BK139" s="126">
        <f>SUM(BK140:BK146)</f>
        <v>0</v>
      </c>
    </row>
    <row r="140" spans="2:65" s="1" customFormat="1" ht="21.75" customHeight="1">
      <c r="B140" s="34"/>
      <c r="C140" s="129" t="s">
        <v>320</v>
      </c>
      <c r="D140" s="129" t="s">
        <v>159</v>
      </c>
      <c r="E140" s="130" t="s">
        <v>321</v>
      </c>
      <c r="F140" s="131" t="s">
        <v>322</v>
      </c>
      <c r="G140" s="132" t="s">
        <v>272</v>
      </c>
      <c r="H140" s="133">
        <v>5.1859999999999999</v>
      </c>
      <c r="I140" s="134"/>
      <c r="J140" s="135">
        <f>ROUND(I140*H140,2)</f>
        <v>0</v>
      </c>
      <c r="K140" s="131" t="s">
        <v>234</v>
      </c>
      <c r="L140" s="34"/>
      <c r="M140" s="136" t="s">
        <v>44</v>
      </c>
      <c r="N140" s="137" t="s">
        <v>53</v>
      </c>
      <c r="P140" s="138">
        <f>O140*H140</f>
        <v>0</v>
      </c>
      <c r="Q140" s="138">
        <v>0</v>
      </c>
      <c r="R140" s="138">
        <f>Q140*H140</f>
        <v>0</v>
      </c>
      <c r="S140" s="138">
        <v>0</v>
      </c>
      <c r="T140" s="139">
        <f>S140*H140</f>
        <v>0</v>
      </c>
      <c r="AR140" s="140" t="s">
        <v>174</v>
      </c>
      <c r="AT140" s="140" t="s">
        <v>159</v>
      </c>
      <c r="AU140" s="140" t="s">
        <v>21</v>
      </c>
      <c r="AY140" s="18" t="s">
        <v>156</v>
      </c>
      <c r="BE140" s="141">
        <f>IF(N140="základní",J140,0)</f>
        <v>0</v>
      </c>
      <c r="BF140" s="141">
        <f>IF(N140="snížená",J140,0)</f>
        <v>0</v>
      </c>
      <c r="BG140" s="141">
        <f>IF(N140="zákl. přenesená",J140,0)</f>
        <v>0</v>
      </c>
      <c r="BH140" s="141">
        <f>IF(N140="sníž. přenesená",J140,0)</f>
        <v>0</v>
      </c>
      <c r="BI140" s="141">
        <f>IF(N140="nulová",J140,0)</f>
        <v>0</v>
      </c>
      <c r="BJ140" s="18" t="s">
        <v>90</v>
      </c>
      <c r="BK140" s="141">
        <f>ROUND(I140*H140,2)</f>
        <v>0</v>
      </c>
      <c r="BL140" s="18" t="s">
        <v>174</v>
      </c>
      <c r="BM140" s="140" t="s">
        <v>323</v>
      </c>
    </row>
    <row r="141" spans="2:65" s="1" customFormat="1" ht="10.199999999999999">
      <c r="B141" s="34"/>
      <c r="D141" s="156" t="s">
        <v>236</v>
      </c>
      <c r="F141" s="157" t="s">
        <v>324</v>
      </c>
      <c r="I141" s="144"/>
      <c r="L141" s="34"/>
      <c r="M141" s="145"/>
      <c r="T141" s="55"/>
      <c r="AT141" s="18" t="s">
        <v>236</v>
      </c>
      <c r="AU141" s="18" t="s">
        <v>21</v>
      </c>
    </row>
    <row r="142" spans="2:65" s="1" customFormat="1" ht="24.15" customHeight="1">
      <c r="B142" s="34"/>
      <c r="C142" s="129" t="s">
        <v>325</v>
      </c>
      <c r="D142" s="129" t="s">
        <v>159</v>
      </c>
      <c r="E142" s="130" t="s">
        <v>326</v>
      </c>
      <c r="F142" s="131" t="s">
        <v>327</v>
      </c>
      <c r="G142" s="132" t="s">
        <v>272</v>
      </c>
      <c r="H142" s="133">
        <v>72.603999999999999</v>
      </c>
      <c r="I142" s="134"/>
      <c r="J142" s="135">
        <f>ROUND(I142*H142,2)</f>
        <v>0</v>
      </c>
      <c r="K142" s="131" t="s">
        <v>234</v>
      </c>
      <c r="L142" s="34"/>
      <c r="M142" s="136" t="s">
        <v>44</v>
      </c>
      <c r="N142" s="137" t="s">
        <v>53</v>
      </c>
      <c r="P142" s="138">
        <f>O142*H142</f>
        <v>0</v>
      </c>
      <c r="Q142" s="138">
        <v>0</v>
      </c>
      <c r="R142" s="138">
        <f>Q142*H142</f>
        <v>0</v>
      </c>
      <c r="S142" s="138">
        <v>0</v>
      </c>
      <c r="T142" s="139">
        <f>S142*H142</f>
        <v>0</v>
      </c>
      <c r="AR142" s="140" t="s">
        <v>174</v>
      </c>
      <c r="AT142" s="140" t="s">
        <v>159</v>
      </c>
      <c r="AU142" s="140" t="s">
        <v>21</v>
      </c>
      <c r="AY142" s="18" t="s">
        <v>156</v>
      </c>
      <c r="BE142" s="141">
        <f>IF(N142="základní",J142,0)</f>
        <v>0</v>
      </c>
      <c r="BF142" s="141">
        <f>IF(N142="snížená",J142,0)</f>
        <v>0</v>
      </c>
      <c r="BG142" s="141">
        <f>IF(N142="zákl. přenesená",J142,0)</f>
        <v>0</v>
      </c>
      <c r="BH142" s="141">
        <f>IF(N142="sníž. přenesená",J142,0)</f>
        <v>0</v>
      </c>
      <c r="BI142" s="141">
        <f>IF(N142="nulová",J142,0)</f>
        <v>0</v>
      </c>
      <c r="BJ142" s="18" t="s">
        <v>90</v>
      </c>
      <c r="BK142" s="141">
        <f>ROUND(I142*H142,2)</f>
        <v>0</v>
      </c>
      <c r="BL142" s="18" t="s">
        <v>174</v>
      </c>
      <c r="BM142" s="140" t="s">
        <v>328</v>
      </c>
    </row>
    <row r="143" spans="2:65" s="1" customFormat="1" ht="10.199999999999999">
      <c r="B143" s="34"/>
      <c r="D143" s="156" t="s">
        <v>236</v>
      </c>
      <c r="F143" s="157" t="s">
        <v>329</v>
      </c>
      <c r="I143" s="144"/>
      <c r="L143" s="34"/>
      <c r="M143" s="145"/>
      <c r="T143" s="55"/>
      <c r="AT143" s="18" t="s">
        <v>236</v>
      </c>
      <c r="AU143" s="18" t="s">
        <v>21</v>
      </c>
    </row>
    <row r="144" spans="2:65" s="12" customFormat="1" ht="10.199999999999999">
      <c r="B144" s="146"/>
      <c r="D144" s="142" t="s">
        <v>178</v>
      </c>
      <c r="F144" s="148" t="s">
        <v>330</v>
      </c>
      <c r="H144" s="149">
        <v>72.603999999999999</v>
      </c>
      <c r="I144" s="150"/>
      <c r="L144" s="146"/>
      <c r="M144" s="151"/>
      <c r="T144" s="152"/>
      <c r="AT144" s="147" t="s">
        <v>178</v>
      </c>
      <c r="AU144" s="147" t="s">
        <v>21</v>
      </c>
      <c r="AV144" s="12" t="s">
        <v>21</v>
      </c>
      <c r="AW144" s="12" t="s">
        <v>4</v>
      </c>
      <c r="AX144" s="12" t="s">
        <v>90</v>
      </c>
      <c r="AY144" s="147" t="s">
        <v>156</v>
      </c>
    </row>
    <row r="145" spans="2:65" s="1" customFormat="1" ht="24.15" customHeight="1">
      <c r="B145" s="34"/>
      <c r="C145" s="129" t="s">
        <v>331</v>
      </c>
      <c r="D145" s="129" t="s">
        <v>159</v>
      </c>
      <c r="E145" s="130" t="s">
        <v>332</v>
      </c>
      <c r="F145" s="131" t="s">
        <v>333</v>
      </c>
      <c r="G145" s="132" t="s">
        <v>272</v>
      </c>
      <c r="H145" s="133">
        <v>5.1859999999999999</v>
      </c>
      <c r="I145" s="134"/>
      <c r="J145" s="135">
        <f>ROUND(I145*H145,2)</f>
        <v>0</v>
      </c>
      <c r="K145" s="131" t="s">
        <v>234</v>
      </c>
      <c r="L145" s="34"/>
      <c r="M145" s="136" t="s">
        <v>44</v>
      </c>
      <c r="N145" s="137" t="s">
        <v>53</v>
      </c>
      <c r="P145" s="138">
        <f>O145*H145</f>
        <v>0</v>
      </c>
      <c r="Q145" s="138">
        <v>0</v>
      </c>
      <c r="R145" s="138">
        <f>Q145*H145</f>
        <v>0</v>
      </c>
      <c r="S145" s="138">
        <v>0</v>
      </c>
      <c r="T145" s="139">
        <f>S145*H145</f>
        <v>0</v>
      </c>
      <c r="AR145" s="140" t="s">
        <v>174</v>
      </c>
      <c r="AT145" s="140" t="s">
        <v>159</v>
      </c>
      <c r="AU145" s="140" t="s">
        <v>21</v>
      </c>
      <c r="AY145" s="18" t="s">
        <v>156</v>
      </c>
      <c r="BE145" s="141">
        <f>IF(N145="základní",J145,0)</f>
        <v>0</v>
      </c>
      <c r="BF145" s="141">
        <f>IF(N145="snížená",J145,0)</f>
        <v>0</v>
      </c>
      <c r="BG145" s="141">
        <f>IF(N145="zákl. přenesená",J145,0)</f>
        <v>0</v>
      </c>
      <c r="BH145" s="141">
        <f>IF(N145="sníž. přenesená",J145,0)</f>
        <v>0</v>
      </c>
      <c r="BI145" s="141">
        <f>IF(N145="nulová",J145,0)</f>
        <v>0</v>
      </c>
      <c r="BJ145" s="18" t="s">
        <v>90</v>
      </c>
      <c r="BK145" s="141">
        <f>ROUND(I145*H145,2)</f>
        <v>0</v>
      </c>
      <c r="BL145" s="18" t="s">
        <v>174</v>
      </c>
      <c r="BM145" s="140" t="s">
        <v>334</v>
      </c>
    </row>
    <row r="146" spans="2:65" s="1" customFormat="1" ht="10.199999999999999">
      <c r="B146" s="34"/>
      <c r="D146" s="156" t="s">
        <v>236</v>
      </c>
      <c r="F146" s="157" t="s">
        <v>335</v>
      </c>
      <c r="I146" s="144"/>
      <c r="L146" s="34"/>
      <c r="M146" s="145"/>
      <c r="T146" s="55"/>
      <c r="AT146" s="18" t="s">
        <v>236</v>
      </c>
      <c r="AU146" s="18" t="s">
        <v>21</v>
      </c>
    </row>
    <row r="147" spans="2:65" s="11" customFormat="1" ht="22.8" customHeight="1">
      <c r="B147" s="117"/>
      <c r="D147" s="118" t="s">
        <v>81</v>
      </c>
      <c r="E147" s="127" t="s">
        <v>336</v>
      </c>
      <c r="F147" s="127" t="s">
        <v>337</v>
      </c>
      <c r="I147" s="120"/>
      <c r="J147" s="128">
        <f>BK147</f>
        <v>0</v>
      </c>
      <c r="L147" s="117"/>
      <c r="M147" s="122"/>
      <c r="P147" s="123">
        <f>SUM(P148:P149)</f>
        <v>0</v>
      </c>
      <c r="R147" s="123">
        <f>SUM(R148:R149)</f>
        <v>0</v>
      </c>
      <c r="T147" s="124">
        <f>SUM(T148:T149)</f>
        <v>0</v>
      </c>
      <c r="AR147" s="118" t="s">
        <v>90</v>
      </c>
      <c r="AT147" s="125" t="s">
        <v>81</v>
      </c>
      <c r="AU147" s="125" t="s">
        <v>90</v>
      </c>
      <c r="AY147" s="118" t="s">
        <v>156</v>
      </c>
      <c r="BK147" s="126">
        <f>SUM(BK148:BK149)</f>
        <v>0</v>
      </c>
    </row>
    <row r="148" spans="2:65" s="1" customFormat="1" ht="33" customHeight="1">
      <c r="B148" s="34"/>
      <c r="C148" s="129" t="s">
        <v>7</v>
      </c>
      <c r="D148" s="129" t="s">
        <v>159</v>
      </c>
      <c r="E148" s="130" t="s">
        <v>338</v>
      </c>
      <c r="F148" s="131" t="s">
        <v>339</v>
      </c>
      <c r="G148" s="132" t="s">
        <v>272</v>
      </c>
      <c r="H148" s="133">
        <v>2.0129999999999999</v>
      </c>
      <c r="I148" s="134"/>
      <c r="J148" s="135">
        <f>ROUND(I148*H148,2)</f>
        <v>0</v>
      </c>
      <c r="K148" s="131" t="s">
        <v>340</v>
      </c>
      <c r="L148" s="34"/>
      <c r="M148" s="136" t="s">
        <v>44</v>
      </c>
      <c r="N148" s="137" t="s">
        <v>53</v>
      </c>
      <c r="P148" s="138">
        <f>O148*H148</f>
        <v>0</v>
      </c>
      <c r="Q148" s="138">
        <v>0</v>
      </c>
      <c r="R148" s="138">
        <f>Q148*H148</f>
        <v>0</v>
      </c>
      <c r="S148" s="138">
        <v>0</v>
      </c>
      <c r="T148" s="139">
        <f>S148*H148</f>
        <v>0</v>
      </c>
      <c r="AR148" s="140" t="s">
        <v>174</v>
      </c>
      <c r="AT148" s="140" t="s">
        <v>159</v>
      </c>
      <c r="AU148" s="140" t="s">
        <v>21</v>
      </c>
      <c r="AY148" s="18" t="s">
        <v>156</v>
      </c>
      <c r="BE148" s="141">
        <f>IF(N148="základní",J148,0)</f>
        <v>0</v>
      </c>
      <c r="BF148" s="141">
        <f>IF(N148="snížená",J148,0)</f>
        <v>0</v>
      </c>
      <c r="BG148" s="141">
        <f>IF(N148="zákl. přenesená",J148,0)</f>
        <v>0</v>
      </c>
      <c r="BH148" s="141">
        <f>IF(N148="sníž. přenesená",J148,0)</f>
        <v>0</v>
      </c>
      <c r="BI148" s="141">
        <f>IF(N148="nulová",J148,0)</f>
        <v>0</v>
      </c>
      <c r="BJ148" s="18" t="s">
        <v>90</v>
      </c>
      <c r="BK148" s="141">
        <f>ROUND(I148*H148,2)</f>
        <v>0</v>
      </c>
      <c r="BL148" s="18" t="s">
        <v>174</v>
      </c>
      <c r="BM148" s="140" t="s">
        <v>341</v>
      </c>
    </row>
    <row r="149" spans="2:65" s="1" customFormat="1" ht="10.199999999999999">
      <c r="B149" s="34"/>
      <c r="D149" s="156" t="s">
        <v>236</v>
      </c>
      <c r="F149" s="157" t="s">
        <v>342</v>
      </c>
      <c r="I149" s="144"/>
      <c r="L149" s="34"/>
      <c r="M149" s="145"/>
      <c r="T149" s="55"/>
      <c r="AT149" s="18" t="s">
        <v>236</v>
      </c>
      <c r="AU149" s="18" t="s">
        <v>21</v>
      </c>
    </row>
    <row r="150" spans="2:65" s="11" customFormat="1" ht="25.95" customHeight="1">
      <c r="B150" s="117"/>
      <c r="D150" s="118" t="s">
        <v>81</v>
      </c>
      <c r="E150" s="119" t="s">
        <v>343</v>
      </c>
      <c r="F150" s="119" t="s">
        <v>344</v>
      </c>
      <c r="I150" s="120"/>
      <c r="J150" s="121">
        <f>BK150</f>
        <v>0</v>
      </c>
      <c r="L150" s="117"/>
      <c r="M150" s="122"/>
      <c r="P150" s="123">
        <f>P151+P164</f>
        <v>0</v>
      </c>
      <c r="R150" s="123">
        <f>R151+R164</f>
        <v>0.15564600000000001</v>
      </c>
      <c r="T150" s="124">
        <f>T151+T164</f>
        <v>0.2</v>
      </c>
      <c r="AR150" s="118" t="s">
        <v>21</v>
      </c>
      <c r="AT150" s="125" t="s">
        <v>81</v>
      </c>
      <c r="AU150" s="125" t="s">
        <v>82</v>
      </c>
      <c r="AY150" s="118" t="s">
        <v>156</v>
      </c>
      <c r="BK150" s="126">
        <f>BK151+BK164</f>
        <v>0</v>
      </c>
    </row>
    <row r="151" spans="2:65" s="11" customFormat="1" ht="22.8" customHeight="1">
      <c r="B151" s="117"/>
      <c r="D151" s="118" t="s">
        <v>81</v>
      </c>
      <c r="E151" s="127" t="s">
        <v>345</v>
      </c>
      <c r="F151" s="127" t="s">
        <v>346</v>
      </c>
      <c r="I151" s="120"/>
      <c r="J151" s="128">
        <f>BK151</f>
        <v>0</v>
      </c>
      <c r="L151" s="117"/>
      <c r="M151" s="122"/>
      <c r="P151" s="123">
        <f>SUM(P152:P163)</f>
        <v>0</v>
      </c>
      <c r="R151" s="123">
        <f>SUM(R152:R163)</f>
        <v>0.154446</v>
      </c>
      <c r="T151" s="124">
        <f>SUM(T152:T163)</f>
        <v>0.2</v>
      </c>
      <c r="AR151" s="118" t="s">
        <v>21</v>
      </c>
      <c r="AT151" s="125" t="s">
        <v>81</v>
      </c>
      <c r="AU151" s="125" t="s">
        <v>90</v>
      </c>
      <c r="AY151" s="118" t="s">
        <v>156</v>
      </c>
      <c r="BK151" s="126">
        <f>SUM(BK152:BK163)</f>
        <v>0</v>
      </c>
    </row>
    <row r="152" spans="2:65" s="1" customFormat="1" ht="16.5" customHeight="1">
      <c r="B152" s="34"/>
      <c r="C152" s="129" t="s">
        <v>347</v>
      </c>
      <c r="D152" s="129" t="s">
        <v>159</v>
      </c>
      <c r="E152" s="130" t="s">
        <v>348</v>
      </c>
      <c r="F152" s="131" t="s">
        <v>349</v>
      </c>
      <c r="G152" s="132" t="s">
        <v>248</v>
      </c>
      <c r="H152" s="133">
        <v>1</v>
      </c>
      <c r="I152" s="134"/>
      <c r="J152" s="135">
        <f>ROUND(I152*H152,2)</f>
        <v>0</v>
      </c>
      <c r="K152" s="131" t="s">
        <v>44</v>
      </c>
      <c r="L152" s="34"/>
      <c r="M152" s="136" t="s">
        <v>44</v>
      </c>
      <c r="N152" s="137" t="s">
        <v>53</v>
      </c>
      <c r="P152" s="138">
        <f>O152*H152</f>
        <v>0</v>
      </c>
      <c r="Q152" s="138">
        <v>0.06</v>
      </c>
      <c r="R152" s="138">
        <f>Q152*H152</f>
        <v>0.06</v>
      </c>
      <c r="S152" s="138">
        <v>0</v>
      </c>
      <c r="T152" s="139">
        <f>S152*H152</f>
        <v>0</v>
      </c>
      <c r="AR152" s="140" t="s">
        <v>309</v>
      </c>
      <c r="AT152" s="140" t="s">
        <v>159</v>
      </c>
      <c r="AU152" s="140" t="s">
        <v>21</v>
      </c>
      <c r="AY152" s="18" t="s">
        <v>156</v>
      </c>
      <c r="BE152" s="141">
        <f>IF(N152="základní",J152,0)</f>
        <v>0</v>
      </c>
      <c r="BF152" s="141">
        <f>IF(N152="snížená",J152,0)</f>
        <v>0</v>
      </c>
      <c r="BG152" s="141">
        <f>IF(N152="zákl. přenesená",J152,0)</f>
        <v>0</v>
      </c>
      <c r="BH152" s="141">
        <f>IF(N152="sníž. přenesená",J152,0)</f>
        <v>0</v>
      </c>
      <c r="BI152" s="141">
        <f>IF(N152="nulová",J152,0)</f>
        <v>0</v>
      </c>
      <c r="BJ152" s="18" t="s">
        <v>90</v>
      </c>
      <c r="BK152" s="141">
        <f>ROUND(I152*H152,2)</f>
        <v>0</v>
      </c>
      <c r="BL152" s="18" t="s">
        <v>309</v>
      </c>
      <c r="BM152" s="140" t="s">
        <v>350</v>
      </c>
    </row>
    <row r="153" spans="2:65" s="1" customFormat="1" ht="67.2">
      <c r="B153" s="34"/>
      <c r="D153" s="142" t="s">
        <v>165</v>
      </c>
      <c r="F153" s="143" t="s">
        <v>351</v>
      </c>
      <c r="I153" s="144"/>
      <c r="L153" s="34"/>
      <c r="M153" s="145"/>
      <c r="T153" s="55"/>
      <c r="AT153" s="18" t="s">
        <v>165</v>
      </c>
      <c r="AU153" s="18" t="s">
        <v>21</v>
      </c>
    </row>
    <row r="154" spans="2:65" s="12" customFormat="1" ht="10.199999999999999">
      <c r="B154" s="146"/>
      <c r="D154" s="142" t="s">
        <v>178</v>
      </c>
      <c r="E154" s="147" t="s">
        <v>44</v>
      </c>
      <c r="F154" s="148" t="s">
        <v>90</v>
      </c>
      <c r="H154" s="149">
        <v>1</v>
      </c>
      <c r="I154" s="150"/>
      <c r="L154" s="146"/>
      <c r="M154" s="151"/>
      <c r="T154" s="152"/>
      <c r="AT154" s="147" t="s">
        <v>178</v>
      </c>
      <c r="AU154" s="147" t="s">
        <v>21</v>
      </c>
      <c r="AV154" s="12" t="s">
        <v>21</v>
      </c>
      <c r="AW154" s="12" t="s">
        <v>42</v>
      </c>
      <c r="AX154" s="12" t="s">
        <v>90</v>
      </c>
      <c r="AY154" s="147" t="s">
        <v>156</v>
      </c>
    </row>
    <row r="155" spans="2:65" s="1" customFormat="1" ht="16.5" customHeight="1">
      <c r="B155" s="34"/>
      <c r="C155" s="129" t="s">
        <v>352</v>
      </c>
      <c r="D155" s="129" t="s">
        <v>159</v>
      </c>
      <c r="E155" s="130" t="s">
        <v>353</v>
      </c>
      <c r="F155" s="131" t="s">
        <v>354</v>
      </c>
      <c r="G155" s="132" t="s">
        <v>277</v>
      </c>
      <c r="H155" s="133">
        <v>15.9</v>
      </c>
      <c r="I155" s="134"/>
      <c r="J155" s="135">
        <f>ROUND(I155*H155,2)</f>
        <v>0</v>
      </c>
      <c r="K155" s="131" t="s">
        <v>234</v>
      </c>
      <c r="L155" s="34"/>
      <c r="M155" s="136" t="s">
        <v>44</v>
      </c>
      <c r="N155" s="137" t="s">
        <v>53</v>
      </c>
      <c r="P155" s="138">
        <f>O155*H155</f>
        <v>0</v>
      </c>
      <c r="Q155" s="138">
        <v>2.4000000000000001E-4</v>
      </c>
      <c r="R155" s="138">
        <f>Q155*H155</f>
        <v>3.8160000000000004E-3</v>
      </c>
      <c r="S155" s="138">
        <v>0</v>
      </c>
      <c r="T155" s="139">
        <f>S155*H155</f>
        <v>0</v>
      </c>
      <c r="AR155" s="140" t="s">
        <v>309</v>
      </c>
      <c r="AT155" s="140" t="s">
        <v>159</v>
      </c>
      <c r="AU155" s="140" t="s">
        <v>21</v>
      </c>
      <c r="AY155" s="18" t="s">
        <v>156</v>
      </c>
      <c r="BE155" s="141">
        <f>IF(N155="základní",J155,0)</f>
        <v>0</v>
      </c>
      <c r="BF155" s="141">
        <f>IF(N155="snížená",J155,0)</f>
        <v>0</v>
      </c>
      <c r="BG155" s="141">
        <f>IF(N155="zákl. přenesená",J155,0)</f>
        <v>0</v>
      </c>
      <c r="BH155" s="141">
        <f>IF(N155="sníž. přenesená",J155,0)</f>
        <v>0</v>
      </c>
      <c r="BI155" s="141">
        <f>IF(N155="nulová",J155,0)</f>
        <v>0</v>
      </c>
      <c r="BJ155" s="18" t="s">
        <v>90</v>
      </c>
      <c r="BK155" s="141">
        <f>ROUND(I155*H155,2)</f>
        <v>0</v>
      </c>
      <c r="BL155" s="18" t="s">
        <v>309</v>
      </c>
      <c r="BM155" s="140" t="s">
        <v>355</v>
      </c>
    </row>
    <row r="156" spans="2:65" s="1" customFormat="1" ht="10.199999999999999">
      <c r="B156" s="34"/>
      <c r="D156" s="156" t="s">
        <v>236</v>
      </c>
      <c r="F156" s="157" t="s">
        <v>356</v>
      </c>
      <c r="I156" s="144"/>
      <c r="L156" s="34"/>
      <c r="M156" s="145"/>
      <c r="T156" s="55"/>
      <c r="AT156" s="18" t="s">
        <v>236</v>
      </c>
      <c r="AU156" s="18" t="s">
        <v>21</v>
      </c>
    </row>
    <row r="157" spans="2:65" s="12" customFormat="1" ht="10.199999999999999">
      <c r="B157" s="146"/>
      <c r="D157" s="142" t="s">
        <v>178</v>
      </c>
      <c r="E157" s="147" t="s">
        <v>44</v>
      </c>
      <c r="F157" s="148" t="s">
        <v>357</v>
      </c>
      <c r="H157" s="149">
        <v>15.9</v>
      </c>
      <c r="I157" s="150"/>
      <c r="L157" s="146"/>
      <c r="M157" s="151"/>
      <c r="T157" s="152"/>
      <c r="AT157" s="147" t="s">
        <v>178</v>
      </c>
      <c r="AU157" s="147" t="s">
        <v>21</v>
      </c>
      <c r="AV157" s="12" t="s">
        <v>21</v>
      </c>
      <c r="AW157" s="12" t="s">
        <v>42</v>
      </c>
      <c r="AX157" s="12" t="s">
        <v>90</v>
      </c>
      <c r="AY157" s="147" t="s">
        <v>156</v>
      </c>
    </row>
    <row r="158" spans="2:65" s="1" customFormat="1" ht="16.5" customHeight="1">
      <c r="B158" s="34"/>
      <c r="C158" s="158" t="s">
        <v>358</v>
      </c>
      <c r="D158" s="158" t="s">
        <v>251</v>
      </c>
      <c r="E158" s="159" t="s">
        <v>359</v>
      </c>
      <c r="F158" s="160" t="s">
        <v>360</v>
      </c>
      <c r="G158" s="161" t="s">
        <v>277</v>
      </c>
      <c r="H158" s="162">
        <v>15.9</v>
      </c>
      <c r="I158" s="163"/>
      <c r="J158" s="164">
        <f>ROUND(I158*H158,2)</f>
        <v>0</v>
      </c>
      <c r="K158" s="160" t="s">
        <v>234</v>
      </c>
      <c r="L158" s="165"/>
      <c r="M158" s="166" t="s">
        <v>44</v>
      </c>
      <c r="N158" s="167" t="s">
        <v>53</v>
      </c>
      <c r="P158" s="138">
        <f>O158*H158</f>
        <v>0</v>
      </c>
      <c r="Q158" s="138">
        <v>5.7000000000000002E-3</v>
      </c>
      <c r="R158" s="138">
        <f>Q158*H158</f>
        <v>9.0630000000000002E-2</v>
      </c>
      <c r="S158" s="138">
        <v>0</v>
      </c>
      <c r="T158" s="139">
        <f>S158*H158</f>
        <v>0</v>
      </c>
      <c r="AR158" s="140" t="s">
        <v>361</v>
      </c>
      <c r="AT158" s="140" t="s">
        <v>251</v>
      </c>
      <c r="AU158" s="140" t="s">
        <v>21</v>
      </c>
      <c r="AY158" s="18" t="s">
        <v>156</v>
      </c>
      <c r="BE158" s="141">
        <f>IF(N158="základní",J158,0)</f>
        <v>0</v>
      </c>
      <c r="BF158" s="141">
        <f>IF(N158="snížená",J158,0)</f>
        <v>0</v>
      </c>
      <c r="BG158" s="141">
        <f>IF(N158="zákl. přenesená",J158,0)</f>
        <v>0</v>
      </c>
      <c r="BH158" s="141">
        <f>IF(N158="sníž. přenesená",J158,0)</f>
        <v>0</v>
      </c>
      <c r="BI158" s="141">
        <f>IF(N158="nulová",J158,0)</f>
        <v>0</v>
      </c>
      <c r="BJ158" s="18" t="s">
        <v>90</v>
      </c>
      <c r="BK158" s="141">
        <f>ROUND(I158*H158,2)</f>
        <v>0</v>
      </c>
      <c r="BL158" s="18" t="s">
        <v>309</v>
      </c>
      <c r="BM158" s="140" t="s">
        <v>362</v>
      </c>
    </row>
    <row r="159" spans="2:65" s="1" customFormat="1" ht="21.75" customHeight="1">
      <c r="B159" s="34"/>
      <c r="C159" s="129" t="s">
        <v>363</v>
      </c>
      <c r="D159" s="129" t="s">
        <v>159</v>
      </c>
      <c r="E159" s="130" t="s">
        <v>364</v>
      </c>
      <c r="F159" s="131" t="s">
        <v>365</v>
      </c>
      <c r="G159" s="132" t="s">
        <v>366</v>
      </c>
      <c r="H159" s="133">
        <v>200</v>
      </c>
      <c r="I159" s="134"/>
      <c r="J159" s="135">
        <f>ROUND(I159*H159,2)</f>
        <v>0</v>
      </c>
      <c r="K159" s="131" t="s">
        <v>234</v>
      </c>
      <c r="L159" s="34"/>
      <c r="M159" s="136" t="s">
        <v>44</v>
      </c>
      <c r="N159" s="137" t="s">
        <v>53</v>
      </c>
      <c r="P159" s="138">
        <f>O159*H159</f>
        <v>0</v>
      </c>
      <c r="Q159" s="138">
        <v>0</v>
      </c>
      <c r="R159" s="138">
        <f>Q159*H159</f>
        <v>0</v>
      </c>
      <c r="S159" s="138">
        <v>1E-3</v>
      </c>
      <c r="T159" s="139">
        <f>S159*H159</f>
        <v>0.2</v>
      </c>
      <c r="AR159" s="140" t="s">
        <v>309</v>
      </c>
      <c r="AT159" s="140" t="s">
        <v>159</v>
      </c>
      <c r="AU159" s="140" t="s">
        <v>21</v>
      </c>
      <c r="AY159" s="18" t="s">
        <v>156</v>
      </c>
      <c r="BE159" s="141">
        <f>IF(N159="základní",J159,0)</f>
        <v>0</v>
      </c>
      <c r="BF159" s="141">
        <f>IF(N159="snížená",J159,0)</f>
        <v>0</v>
      </c>
      <c r="BG159" s="141">
        <f>IF(N159="zákl. přenesená",J159,0)</f>
        <v>0</v>
      </c>
      <c r="BH159" s="141">
        <f>IF(N159="sníž. přenesená",J159,0)</f>
        <v>0</v>
      </c>
      <c r="BI159" s="141">
        <f>IF(N159="nulová",J159,0)</f>
        <v>0</v>
      </c>
      <c r="BJ159" s="18" t="s">
        <v>90</v>
      </c>
      <c r="BK159" s="141">
        <f>ROUND(I159*H159,2)</f>
        <v>0</v>
      </c>
      <c r="BL159" s="18" t="s">
        <v>309</v>
      </c>
      <c r="BM159" s="140" t="s">
        <v>367</v>
      </c>
    </row>
    <row r="160" spans="2:65" s="1" customFormat="1" ht="10.199999999999999">
      <c r="B160" s="34"/>
      <c r="D160" s="156" t="s">
        <v>236</v>
      </c>
      <c r="F160" s="157" t="s">
        <v>368</v>
      </c>
      <c r="I160" s="144"/>
      <c r="L160" s="34"/>
      <c r="M160" s="145"/>
      <c r="T160" s="55"/>
      <c r="AT160" s="18" t="s">
        <v>236</v>
      </c>
      <c r="AU160" s="18" t="s">
        <v>21</v>
      </c>
    </row>
    <row r="161" spans="2:65" s="12" customFormat="1" ht="10.199999999999999">
      <c r="B161" s="146"/>
      <c r="D161" s="142" t="s">
        <v>178</v>
      </c>
      <c r="E161" s="147" t="s">
        <v>44</v>
      </c>
      <c r="F161" s="148" t="s">
        <v>369</v>
      </c>
      <c r="H161" s="149">
        <v>200</v>
      </c>
      <c r="I161" s="150"/>
      <c r="L161" s="146"/>
      <c r="M161" s="151"/>
      <c r="T161" s="152"/>
      <c r="AT161" s="147" t="s">
        <v>178</v>
      </c>
      <c r="AU161" s="147" t="s">
        <v>21</v>
      </c>
      <c r="AV161" s="12" t="s">
        <v>21</v>
      </c>
      <c r="AW161" s="12" t="s">
        <v>42</v>
      </c>
      <c r="AX161" s="12" t="s">
        <v>90</v>
      </c>
      <c r="AY161" s="147" t="s">
        <v>156</v>
      </c>
    </row>
    <row r="162" spans="2:65" s="1" customFormat="1" ht="24.15" customHeight="1">
      <c r="B162" s="34"/>
      <c r="C162" s="129" t="s">
        <v>370</v>
      </c>
      <c r="D162" s="129" t="s">
        <v>159</v>
      </c>
      <c r="E162" s="130" t="s">
        <v>371</v>
      </c>
      <c r="F162" s="131" t="s">
        <v>372</v>
      </c>
      <c r="G162" s="132" t="s">
        <v>272</v>
      </c>
      <c r="H162" s="133">
        <v>0.154</v>
      </c>
      <c r="I162" s="134"/>
      <c r="J162" s="135">
        <f>ROUND(I162*H162,2)</f>
        <v>0</v>
      </c>
      <c r="K162" s="131" t="s">
        <v>234</v>
      </c>
      <c r="L162" s="34"/>
      <c r="M162" s="136" t="s">
        <v>44</v>
      </c>
      <c r="N162" s="137" t="s">
        <v>53</v>
      </c>
      <c r="P162" s="138">
        <f>O162*H162</f>
        <v>0</v>
      </c>
      <c r="Q162" s="138">
        <v>0</v>
      </c>
      <c r="R162" s="138">
        <f>Q162*H162</f>
        <v>0</v>
      </c>
      <c r="S162" s="138">
        <v>0</v>
      </c>
      <c r="T162" s="139">
        <f>S162*H162</f>
        <v>0</v>
      </c>
      <c r="AR162" s="140" t="s">
        <v>309</v>
      </c>
      <c r="AT162" s="140" t="s">
        <v>159</v>
      </c>
      <c r="AU162" s="140" t="s">
        <v>21</v>
      </c>
      <c r="AY162" s="18" t="s">
        <v>156</v>
      </c>
      <c r="BE162" s="141">
        <f>IF(N162="základní",J162,0)</f>
        <v>0</v>
      </c>
      <c r="BF162" s="141">
        <f>IF(N162="snížená",J162,0)</f>
        <v>0</v>
      </c>
      <c r="BG162" s="141">
        <f>IF(N162="zákl. přenesená",J162,0)</f>
        <v>0</v>
      </c>
      <c r="BH162" s="141">
        <f>IF(N162="sníž. přenesená",J162,0)</f>
        <v>0</v>
      </c>
      <c r="BI162" s="141">
        <f>IF(N162="nulová",J162,0)</f>
        <v>0</v>
      </c>
      <c r="BJ162" s="18" t="s">
        <v>90</v>
      </c>
      <c r="BK162" s="141">
        <f>ROUND(I162*H162,2)</f>
        <v>0</v>
      </c>
      <c r="BL162" s="18" t="s">
        <v>309</v>
      </c>
      <c r="BM162" s="140" t="s">
        <v>373</v>
      </c>
    </row>
    <row r="163" spans="2:65" s="1" customFormat="1" ht="10.199999999999999">
      <c r="B163" s="34"/>
      <c r="D163" s="156" t="s">
        <v>236</v>
      </c>
      <c r="F163" s="157" t="s">
        <v>374</v>
      </c>
      <c r="I163" s="144"/>
      <c r="L163" s="34"/>
      <c r="M163" s="145"/>
      <c r="T163" s="55"/>
      <c r="AT163" s="18" t="s">
        <v>236</v>
      </c>
      <c r="AU163" s="18" t="s">
        <v>21</v>
      </c>
    </row>
    <row r="164" spans="2:65" s="11" customFormat="1" ht="22.8" customHeight="1">
      <c r="B164" s="117"/>
      <c r="D164" s="118" t="s">
        <v>81</v>
      </c>
      <c r="E164" s="127" t="s">
        <v>375</v>
      </c>
      <c r="F164" s="127" t="s">
        <v>376</v>
      </c>
      <c r="I164" s="120"/>
      <c r="J164" s="128">
        <f>BK164</f>
        <v>0</v>
      </c>
      <c r="L164" s="117"/>
      <c r="M164" s="122"/>
      <c r="P164" s="123">
        <f>SUM(P165:P173)</f>
        <v>0</v>
      </c>
      <c r="R164" s="123">
        <f>SUM(R165:R173)</f>
        <v>1.2000000000000001E-3</v>
      </c>
      <c r="T164" s="124">
        <f>SUM(T165:T173)</f>
        <v>0</v>
      </c>
      <c r="AR164" s="118" t="s">
        <v>21</v>
      </c>
      <c r="AT164" s="125" t="s">
        <v>81</v>
      </c>
      <c r="AU164" s="125" t="s">
        <v>90</v>
      </c>
      <c r="AY164" s="118" t="s">
        <v>156</v>
      </c>
      <c r="BK164" s="126">
        <f>SUM(BK165:BK173)</f>
        <v>0</v>
      </c>
    </row>
    <row r="165" spans="2:65" s="1" customFormat="1" ht="16.5" customHeight="1">
      <c r="B165" s="34"/>
      <c r="C165" s="129" t="s">
        <v>377</v>
      </c>
      <c r="D165" s="129" t="s">
        <v>159</v>
      </c>
      <c r="E165" s="130" t="s">
        <v>378</v>
      </c>
      <c r="F165" s="131" t="s">
        <v>379</v>
      </c>
      <c r="G165" s="132" t="s">
        <v>233</v>
      </c>
      <c r="H165" s="133">
        <v>2</v>
      </c>
      <c r="I165" s="134"/>
      <c r="J165" s="135">
        <f>ROUND(I165*H165,2)</f>
        <v>0</v>
      </c>
      <c r="K165" s="131" t="s">
        <v>234</v>
      </c>
      <c r="L165" s="34"/>
      <c r="M165" s="136" t="s">
        <v>44</v>
      </c>
      <c r="N165" s="137" t="s">
        <v>53</v>
      </c>
      <c r="P165" s="138">
        <f>O165*H165</f>
        <v>0</v>
      </c>
      <c r="Q165" s="138">
        <v>1.3999999999999999E-4</v>
      </c>
      <c r="R165" s="138">
        <f>Q165*H165</f>
        <v>2.7999999999999998E-4</v>
      </c>
      <c r="S165" s="138">
        <v>0</v>
      </c>
      <c r="T165" s="139">
        <f>S165*H165</f>
        <v>0</v>
      </c>
      <c r="AR165" s="140" t="s">
        <v>309</v>
      </c>
      <c r="AT165" s="140" t="s">
        <v>159</v>
      </c>
      <c r="AU165" s="140" t="s">
        <v>21</v>
      </c>
      <c r="AY165" s="18" t="s">
        <v>156</v>
      </c>
      <c r="BE165" s="141">
        <f>IF(N165="základní",J165,0)</f>
        <v>0</v>
      </c>
      <c r="BF165" s="141">
        <f>IF(N165="snížená",J165,0)</f>
        <v>0</v>
      </c>
      <c r="BG165" s="141">
        <f>IF(N165="zákl. přenesená",J165,0)</f>
        <v>0</v>
      </c>
      <c r="BH165" s="141">
        <f>IF(N165="sníž. přenesená",J165,0)</f>
        <v>0</v>
      </c>
      <c r="BI165" s="141">
        <f>IF(N165="nulová",J165,0)</f>
        <v>0</v>
      </c>
      <c r="BJ165" s="18" t="s">
        <v>90</v>
      </c>
      <c r="BK165" s="141">
        <f>ROUND(I165*H165,2)</f>
        <v>0</v>
      </c>
      <c r="BL165" s="18" t="s">
        <v>309</v>
      </c>
      <c r="BM165" s="140" t="s">
        <v>380</v>
      </c>
    </row>
    <row r="166" spans="2:65" s="1" customFormat="1" ht="10.199999999999999">
      <c r="B166" s="34"/>
      <c r="D166" s="156" t="s">
        <v>236</v>
      </c>
      <c r="F166" s="157" t="s">
        <v>381</v>
      </c>
      <c r="I166" s="144"/>
      <c r="L166" s="34"/>
      <c r="M166" s="145"/>
      <c r="T166" s="55"/>
      <c r="AT166" s="18" t="s">
        <v>236</v>
      </c>
      <c r="AU166" s="18" t="s">
        <v>21</v>
      </c>
    </row>
    <row r="167" spans="2:65" s="12" customFormat="1" ht="10.199999999999999">
      <c r="B167" s="146"/>
      <c r="D167" s="142" t="s">
        <v>178</v>
      </c>
      <c r="E167" s="147" t="s">
        <v>44</v>
      </c>
      <c r="F167" s="148" t="s">
        <v>21</v>
      </c>
      <c r="H167" s="149">
        <v>2</v>
      </c>
      <c r="I167" s="150"/>
      <c r="L167" s="146"/>
      <c r="M167" s="151"/>
      <c r="T167" s="152"/>
      <c r="AT167" s="147" t="s">
        <v>178</v>
      </c>
      <c r="AU167" s="147" t="s">
        <v>21</v>
      </c>
      <c r="AV167" s="12" t="s">
        <v>21</v>
      </c>
      <c r="AW167" s="12" t="s">
        <v>42</v>
      </c>
      <c r="AX167" s="12" t="s">
        <v>90</v>
      </c>
      <c r="AY167" s="147" t="s">
        <v>156</v>
      </c>
    </row>
    <row r="168" spans="2:65" s="1" customFormat="1" ht="16.5" customHeight="1">
      <c r="B168" s="34"/>
      <c r="C168" s="129" t="s">
        <v>382</v>
      </c>
      <c r="D168" s="129" t="s">
        <v>159</v>
      </c>
      <c r="E168" s="130" t="s">
        <v>383</v>
      </c>
      <c r="F168" s="131" t="s">
        <v>384</v>
      </c>
      <c r="G168" s="132" t="s">
        <v>233</v>
      </c>
      <c r="H168" s="133">
        <v>2</v>
      </c>
      <c r="I168" s="134"/>
      <c r="J168" s="135">
        <f>ROUND(I168*H168,2)</f>
        <v>0</v>
      </c>
      <c r="K168" s="131" t="s">
        <v>234</v>
      </c>
      <c r="L168" s="34"/>
      <c r="M168" s="136" t="s">
        <v>44</v>
      </c>
      <c r="N168" s="137" t="s">
        <v>53</v>
      </c>
      <c r="P168" s="138">
        <f>O168*H168</f>
        <v>0</v>
      </c>
      <c r="Q168" s="138">
        <v>2.3000000000000001E-4</v>
      </c>
      <c r="R168" s="138">
        <f>Q168*H168</f>
        <v>4.6000000000000001E-4</v>
      </c>
      <c r="S168" s="138">
        <v>0</v>
      </c>
      <c r="T168" s="139">
        <f>S168*H168</f>
        <v>0</v>
      </c>
      <c r="AR168" s="140" t="s">
        <v>309</v>
      </c>
      <c r="AT168" s="140" t="s">
        <v>159</v>
      </c>
      <c r="AU168" s="140" t="s">
        <v>21</v>
      </c>
      <c r="AY168" s="18" t="s">
        <v>156</v>
      </c>
      <c r="BE168" s="141">
        <f>IF(N168="základní",J168,0)</f>
        <v>0</v>
      </c>
      <c r="BF168" s="141">
        <f>IF(N168="snížená",J168,0)</f>
        <v>0</v>
      </c>
      <c r="BG168" s="141">
        <f>IF(N168="zákl. přenesená",J168,0)</f>
        <v>0</v>
      </c>
      <c r="BH168" s="141">
        <f>IF(N168="sníž. přenesená",J168,0)</f>
        <v>0</v>
      </c>
      <c r="BI168" s="141">
        <f>IF(N168="nulová",J168,0)</f>
        <v>0</v>
      </c>
      <c r="BJ168" s="18" t="s">
        <v>90</v>
      </c>
      <c r="BK168" s="141">
        <f>ROUND(I168*H168,2)</f>
        <v>0</v>
      </c>
      <c r="BL168" s="18" t="s">
        <v>309</v>
      </c>
      <c r="BM168" s="140" t="s">
        <v>385</v>
      </c>
    </row>
    <row r="169" spans="2:65" s="1" customFormat="1" ht="10.199999999999999">
      <c r="B169" s="34"/>
      <c r="D169" s="156" t="s">
        <v>236</v>
      </c>
      <c r="F169" s="157" t="s">
        <v>386</v>
      </c>
      <c r="I169" s="144"/>
      <c r="L169" s="34"/>
      <c r="M169" s="145"/>
      <c r="T169" s="55"/>
      <c r="AT169" s="18" t="s">
        <v>236</v>
      </c>
      <c r="AU169" s="18" t="s">
        <v>21</v>
      </c>
    </row>
    <row r="170" spans="2:65" s="12" customFormat="1" ht="10.199999999999999">
      <c r="B170" s="146"/>
      <c r="D170" s="142" t="s">
        <v>178</v>
      </c>
      <c r="E170" s="147" t="s">
        <v>44</v>
      </c>
      <c r="F170" s="148" t="s">
        <v>21</v>
      </c>
      <c r="H170" s="149">
        <v>2</v>
      </c>
      <c r="I170" s="150"/>
      <c r="L170" s="146"/>
      <c r="M170" s="151"/>
      <c r="T170" s="152"/>
      <c r="AT170" s="147" t="s">
        <v>178</v>
      </c>
      <c r="AU170" s="147" t="s">
        <v>21</v>
      </c>
      <c r="AV170" s="12" t="s">
        <v>21</v>
      </c>
      <c r="AW170" s="12" t="s">
        <v>42</v>
      </c>
      <c r="AX170" s="12" t="s">
        <v>90</v>
      </c>
      <c r="AY170" s="147" t="s">
        <v>156</v>
      </c>
    </row>
    <row r="171" spans="2:65" s="1" customFormat="1" ht="16.5" customHeight="1">
      <c r="B171" s="34"/>
      <c r="C171" s="129" t="s">
        <v>387</v>
      </c>
      <c r="D171" s="129" t="s">
        <v>159</v>
      </c>
      <c r="E171" s="130" t="s">
        <v>388</v>
      </c>
      <c r="F171" s="131" t="s">
        <v>389</v>
      </c>
      <c r="G171" s="132" t="s">
        <v>233</v>
      </c>
      <c r="H171" s="133">
        <v>2</v>
      </c>
      <c r="I171" s="134"/>
      <c r="J171" s="135">
        <f>ROUND(I171*H171,2)</f>
        <v>0</v>
      </c>
      <c r="K171" s="131" t="s">
        <v>234</v>
      </c>
      <c r="L171" s="34"/>
      <c r="M171" s="136" t="s">
        <v>44</v>
      </c>
      <c r="N171" s="137" t="s">
        <v>53</v>
      </c>
      <c r="P171" s="138">
        <f>O171*H171</f>
        <v>0</v>
      </c>
      <c r="Q171" s="138">
        <v>2.3000000000000001E-4</v>
      </c>
      <c r="R171" s="138">
        <f>Q171*H171</f>
        <v>4.6000000000000001E-4</v>
      </c>
      <c r="S171" s="138">
        <v>0</v>
      </c>
      <c r="T171" s="139">
        <f>S171*H171</f>
        <v>0</v>
      </c>
      <c r="AR171" s="140" t="s">
        <v>309</v>
      </c>
      <c r="AT171" s="140" t="s">
        <v>159</v>
      </c>
      <c r="AU171" s="140" t="s">
        <v>21</v>
      </c>
      <c r="AY171" s="18" t="s">
        <v>156</v>
      </c>
      <c r="BE171" s="141">
        <f>IF(N171="základní",J171,0)</f>
        <v>0</v>
      </c>
      <c r="BF171" s="141">
        <f>IF(N171="snížená",J171,0)</f>
        <v>0</v>
      </c>
      <c r="BG171" s="141">
        <f>IF(N171="zákl. přenesená",J171,0)</f>
        <v>0</v>
      </c>
      <c r="BH171" s="141">
        <f>IF(N171="sníž. přenesená",J171,0)</f>
        <v>0</v>
      </c>
      <c r="BI171" s="141">
        <f>IF(N171="nulová",J171,0)</f>
        <v>0</v>
      </c>
      <c r="BJ171" s="18" t="s">
        <v>90</v>
      </c>
      <c r="BK171" s="141">
        <f>ROUND(I171*H171,2)</f>
        <v>0</v>
      </c>
      <c r="BL171" s="18" t="s">
        <v>309</v>
      </c>
      <c r="BM171" s="140" t="s">
        <v>390</v>
      </c>
    </row>
    <row r="172" spans="2:65" s="1" customFormat="1" ht="10.199999999999999">
      <c r="B172" s="34"/>
      <c r="D172" s="156" t="s">
        <v>236</v>
      </c>
      <c r="F172" s="157" t="s">
        <v>391</v>
      </c>
      <c r="I172" s="144"/>
      <c r="L172" s="34"/>
      <c r="M172" s="145"/>
      <c r="T172" s="55"/>
      <c r="AT172" s="18" t="s">
        <v>236</v>
      </c>
      <c r="AU172" s="18" t="s">
        <v>21</v>
      </c>
    </row>
    <row r="173" spans="2:65" s="12" customFormat="1" ht="10.199999999999999">
      <c r="B173" s="146"/>
      <c r="D173" s="142" t="s">
        <v>178</v>
      </c>
      <c r="E173" s="147" t="s">
        <v>44</v>
      </c>
      <c r="F173" s="148" t="s">
        <v>21</v>
      </c>
      <c r="H173" s="149">
        <v>2</v>
      </c>
      <c r="I173" s="150"/>
      <c r="L173" s="146"/>
      <c r="M173" s="153"/>
      <c r="N173" s="154"/>
      <c r="O173" s="154"/>
      <c r="P173" s="154"/>
      <c r="Q173" s="154"/>
      <c r="R173" s="154"/>
      <c r="S173" s="154"/>
      <c r="T173" s="155"/>
      <c r="AT173" s="147" t="s">
        <v>178</v>
      </c>
      <c r="AU173" s="147" t="s">
        <v>21</v>
      </c>
      <c r="AV173" s="12" t="s">
        <v>21</v>
      </c>
      <c r="AW173" s="12" t="s">
        <v>42</v>
      </c>
      <c r="AX173" s="12" t="s">
        <v>90</v>
      </c>
      <c r="AY173" s="147" t="s">
        <v>156</v>
      </c>
    </row>
    <row r="174" spans="2:65" s="1" customFormat="1" ht="6.9" customHeight="1">
      <c r="B174" s="43"/>
      <c r="C174" s="44"/>
      <c r="D174" s="44"/>
      <c r="E174" s="44"/>
      <c r="F174" s="44"/>
      <c r="G174" s="44"/>
      <c r="H174" s="44"/>
      <c r="I174" s="44"/>
      <c r="J174" s="44"/>
      <c r="K174" s="44"/>
      <c r="L174" s="34"/>
    </row>
  </sheetData>
  <sheetProtection algorithmName="SHA-512" hashValue="1ngQkWrdlzdE0Y1J/kXMR8qE0f+WVr/dk+hSjhKYmGAak53GnQSe6Q6bn2h2snKlkqccwOFsIUwV5hh0w5kW7g==" saltValue="UxWIqMjJFctqh+Jkk/LTO50EK4e5xV3dvjHisGz7iXRW1Km2EIqVRftVbCwIValraqx5ZiJQLF2X9abLBmqtbg==" spinCount="100000" sheet="1" objects="1" scenarios="1" formatColumns="0" formatRows="0" autoFilter="0"/>
  <autoFilter ref="C87:K173" xr:uid="{00000000-0009-0000-0000-000003000000}"/>
  <mergeCells count="9">
    <mergeCell ref="E50:H50"/>
    <mergeCell ref="E78:H78"/>
    <mergeCell ref="E80:H80"/>
    <mergeCell ref="L2:V2"/>
    <mergeCell ref="E7:H7"/>
    <mergeCell ref="E9:H9"/>
    <mergeCell ref="E18:H18"/>
    <mergeCell ref="E27:H27"/>
    <mergeCell ref="E48:H48"/>
  </mergeCells>
  <hyperlinks>
    <hyperlink ref="F92" r:id="rId1" xr:uid="{00000000-0004-0000-0300-000000000000}"/>
    <hyperlink ref="F96" r:id="rId2" xr:uid="{00000000-0004-0000-0300-000001000000}"/>
    <hyperlink ref="F99" r:id="rId3" xr:uid="{00000000-0004-0000-0300-000002000000}"/>
    <hyperlink ref="F107" r:id="rId4" xr:uid="{00000000-0004-0000-0300-000003000000}"/>
    <hyperlink ref="F110" r:id="rId5" xr:uid="{00000000-0004-0000-0300-000004000000}"/>
    <hyperlink ref="F115" r:id="rId6" xr:uid="{00000000-0004-0000-0300-000005000000}"/>
    <hyperlink ref="F118" r:id="rId7" xr:uid="{00000000-0004-0000-0300-000006000000}"/>
    <hyperlink ref="F121" r:id="rId8" xr:uid="{00000000-0004-0000-0300-000007000000}"/>
    <hyperlink ref="F124" r:id="rId9" xr:uid="{00000000-0004-0000-0300-000008000000}"/>
    <hyperlink ref="F127" r:id="rId10" xr:uid="{00000000-0004-0000-0300-000009000000}"/>
    <hyperlink ref="F130" r:id="rId11" xr:uid="{00000000-0004-0000-0300-00000A000000}"/>
    <hyperlink ref="F133" r:id="rId12" xr:uid="{00000000-0004-0000-0300-00000B000000}"/>
    <hyperlink ref="F141" r:id="rId13" xr:uid="{00000000-0004-0000-0300-00000C000000}"/>
    <hyperlink ref="F143" r:id="rId14" xr:uid="{00000000-0004-0000-0300-00000D000000}"/>
    <hyperlink ref="F146" r:id="rId15" xr:uid="{00000000-0004-0000-0300-00000E000000}"/>
    <hyperlink ref="F149" r:id="rId16" xr:uid="{00000000-0004-0000-0300-00000F000000}"/>
    <hyperlink ref="F156" r:id="rId17" xr:uid="{00000000-0004-0000-0300-000010000000}"/>
    <hyperlink ref="F160" r:id="rId18" xr:uid="{00000000-0004-0000-0300-000011000000}"/>
    <hyperlink ref="F163" r:id="rId19" xr:uid="{00000000-0004-0000-0300-000012000000}"/>
    <hyperlink ref="F166" r:id="rId20" xr:uid="{00000000-0004-0000-0300-000013000000}"/>
    <hyperlink ref="F169" r:id="rId21" xr:uid="{00000000-0004-0000-0300-000014000000}"/>
    <hyperlink ref="F172" r:id="rId22" xr:uid="{00000000-0004-0000-0300-000015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02"/>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103</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392</v>
      </c>
      <c r="F9" s="326"/>
      <c r="G9" s="326"/>
      <c r="H9" s="326"/>
      <c r="L9" s="34"/>
    </row>
    <row r="10" spans="2:46" s="1" customFormat="1" ht="10.199999999999999">
      <c r="B10" s="34"/>
      <c r="L10" s="34"/>
    </row>
    <row r="11" spans="2:46" s="1" customFormat="1" ht="12" customHeight="1">
      <c r="B11" s="34"/>
      <c r="D11" s="28" t="s">
        <v>18</v>
      </c>
      <c r="F11" s="26" t="s">
        <v>104</v>
      </c>
      <c r="I11" s="28" t="s">
        <v>20</v>
      </c>
      <c r="J11" s="26" t="s">
        <v>393</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ROUND(J90,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ROUND((SUM(BE90:BE201)),  2)</f>
        <v>0</v>
      </c>
      <c r="I33" s="91">
        <v>0.21</v>
      </c>
      <c r="J33" s="90">
        <f>ROUND(((SUM(BE90:BE201))*I33),  2)</f>
        <v>0</v>
      </c>
      <c r="L33" s="34"/>
    </row>
    <row r="34" spans="2:12" s="1" customFormat="1" ht="14.4" customHeight="1">
      <c r="B34" s="34"/>
      <c r="E34" s="28" t="s">
        <v>54</v>
      </c>
      <c r="F34" s="90">
        <f>ROUND((SUM(BF90:BF201)),  2)</f>
        <v>0</v>
      </c>
      <c r="I34" s="91">
        <v>0.12</v>
      </c>
      <c r="J34" s="90">
        <f>ROUND(((SUM(BF90:BF201))*I34),  2)</f>
        <v>0</v>
      </c>
      <c r="L34" s="34"/>
    </row>
    <row r="35" spans="2:12" s="1" customFormat="1" ht="14.4" hidden="1" customHeight="1">
      <c r="B35" s="34"/>
      <c r="E35" s="28" t="s">
        <v>55</v>
      </c>
      <c r="F35" s="90">
        <f>ROUND((SUM(BG90:BG201)),  2)</f>
        <v>0</v>
      </c>
      <c r="I35" s="91">
        <v>0.21</v>
      </c>
      <c r="J35" s="90">
        <f>0</f>
        <v>0</v>
      </c>
      <c r="L35" s="34"/>
    </row>
    <row r="36" spans="2:12" s="1" customFormat="1" ht="14.4" hidden="1" customHeight="1">
      <c r="B36" s="34"/>
      <c r="E36" s="28" t="s">
        <v>56</v>
      </c>
      <c r="F36" s="90">
        <f>ROUND((SUM(BH90:BH201)),  2)</f>
        <v>0</v>
      </c>
      <c r="I36" s="91">
        <v>0.12</v>
      </c>
      <c r="J36" s="90">
        <f>0</f>
        <v>0</v>
      </c>
      <c r="L36" s="34"/>
    </row>
    <row r="37" spans="2:12" s="1" customFormat="1" ht="14.4" hidden="1" customHeight="1">
      <c r="B37" s="34"/>
      <c r="E37" s="28" t="s">
        <v>57</v>
      </c>
      <c r="F37" s="90">
        <f>ROUND((SUM(BI90:BI201)),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SO-02 - Odlehčovací komora</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J90</f>
        <v>0</v>
      </c>
      <c r="L59" s="34"/>
      <c r="AU59" s="18" t="s">
        <v>136</v>
      </c>
    </row>
    <row r="60" spans="2:47" s="8" customFormat="1" ht="24.9" customHeight="1">
      <c r="B60" s="101"/>
      <c r="D60" s="102" t="s">
        <v>219</v>
      </c>
      <c r="E60" s="103"/>
      <c r="F60" s="103"/>
      <c r="G60" s="103"/>
      <c r="H60" s="103"/>
      <c r="I60" s="103"/>
      <c r="J60" s="104">
        <f>J91</f>
        <v>0</v>
      </c>
      <c r="L60" s="101"/>
    </row>
    <row r="61" spans="2:47" s="9" customFormat="1" ht="19.95" customHeight="1">
      <c r="B61" s="105"/>
      <c r="D61" s="106" t="s">
        <v>220</v>
      </c>
      <c r="E61" s="107"/>
      <c r="F61" s="107"/>
      <c r="G61" s="107"/>
      <c r="H61" s="107"/>
      <c r="I61" s="107"/>
      <c r="J61" s="108">
        <f>J92</f>
        <v>0</v>
      </c>
      <c r="L61" s="105"/>
    </row>
    <row r="62" spans="2:47" s="9" customFormat="1" ht="19.95" customHeight="1">
      <c r="B62" s="105"/>
      <c r="D62" s="106" t="s">
        <v>394</v>
      </c>
      <c r="E62" s="107"/>
      <c r="F62" s="107"/>
      <c r="G62" s="107"/>
      <c r="H62" s="107"/>
      <c r="I62" s="107"/>
      <c r="J62" s="108">
        <f>J117</f>
        <v>0</v>
      </c>
      <c r="L62" s="105"/>
    </row>
    <row r="63" spans="2:47" s="9" customFormat="1" ht="19.95" customHeight="1">
      <c r="B63" s="105"/>
      <c r="D63" s="106" t="s">
        <v>221</v>
      </c>
      <c r="E63" s="107"/>
      <c r="F63" s="107"/>
      <c r="G63" s="107"/>
      <c r="H63" s="107"/>
      <c r="I63" s="107"/>
      <c r="J63" s="108">
        <f>J130</f>
        <v>0</v>
      </c>
      <c r="L63" s="105"/>
    </row>
    <row r="64" spans="2:47" s="9" customFormat="1" ht="19.95" customHeight="1">
      <c r="B64" s="105"/>
      <c r="D64" s="106" t="s">
        <v>395</v>
      </c>
      <c r="E64" s="107"/>
      <c r="F64" s="107"/>
      <c r="G64" s="107"/>
      <c r="H64" s="107"/>
      <c r="I64" s="107"/>
      <c r="J64" s="108">
        <f>J156</f>
        <v>0</v>
      </c>
      <c r="L64" s="105"/>
    </row>
    <row r="65" spans="2:12" s="9" customFormat="1" ht="19.95" customHeight="1">
      <c r="B65" s="105"/>
      <c r="D65" s="106" t="s">
        <v>396</v>
      </c>
      <c r="E65" s="107"/>
      <c r="F65" s="107"/>
      <c r="G65" s="107"/>
      <c r="H65" s="107"/>
      <c r="I65" s="107"/>
      <c r="J65" s="108">
        <f>J160</f>
        <v>0</v>
      </c>
      <c r="L65" s="105"/>
    </row>
    <row r="66" spans="2:12" s="9" customFormat="1" ht="19.95" customHeight="1">
      <c r="B66" s="105"/>
      <c r="D66" s="106" t="s">
        <v>397</v>
      </c>
      <c r="E66" s="107"/>
      <c r="F66" s="107"/>
      <c r="G66" s="107"/>
      <c r="H66" s="107"/>
      <c r="I66" s="107"/>
      <c r="J66" s="108">
        <f>J164</f>
        <v>0</v>
      </c>
      <c r="L66" s="105"/>
    </row>
    <row r="67" spans="2:12" s="9" customFormat="1" ht="19.95" customHeight="1">
      <c r="B67" s="105"/>
      <c r="D67" s="106" t="s">
        <v>222</v>
      </c>
      <c r="E67" s="107"/>
      <c r="F67" s="107"/>
      <c r="G67" s="107"/>
      <c r="H67" s="107"/>
      <c r="I67" s="107"/>
      <c r="J67" s="108">
        <f>J174</f>
        <v>0</v>
      </c>
      <c r="L67" s="105"/>
    </row>
    <row r="68" spans="2:12" s="9" customFormat="1" ht="19.95" customHeight="1">
      <c r="B68" s="105"/>
      <c r="D68" s="106" t="s">
        <v>224</v>
      </c>
      <c r="E68" s="107"/>
      <c r="F68" s="107"/>
      <c r="G68" s="107"/>
      <c r="H68" s="107"/>
      <c r="I68" s="107"/>
      <c r="J68" s="108">
        <f>J191</f>
        <v>0</v>
      </c>
      <c r="L68" s="105"/>
    </row>
    <row r="69" spans="2:12" s="8" customFormat="1" ht="24.9" customHeight="1">
      <c r="B69" s="101"/>
      <c r="D69" s="102" t="s">
        <v>225</v>
      </c>
      <c r="E69" s="103"/>
      <c r="F69" s="103"/>
      <c r="G69" s="103"/>
      <c r="H69" s="103"/>
      <c r="I69" s="103"/>
      <c r="J69" s="104">
        <f>J194</f>
        <v>0</v>
      </c>
      <c r="L69" s="101"/>
    </row>
    <row r="70" spans="2:12" s="9" customFormat="1" ht="19.95" customHeight="1">
      <c r="B70" s="105"/>
      <c r="D70" s="106" t="s">
        <v>226</v>
      </c>
      <c r="E70" s="107"/>
      <c r="F70" s="107"/>
      <c r="G70" s="107"/>
      <c r="H70" s="107"/>
      <c r="I70" s="107"/>
      <c r="J70" s="108">
        <f>J195</f>
        <v>0</v>
      </c>
      <c r="L70" s="105"/>
    </row>
    <row r="71" spans="2:12" s="1" customFormat="1" ht="21.75" customHeight="1">
      <c r="B71" s="34"/>
      <c r="L71" s="34"/>
    </row>
    <row r="72" spans="2:12" s="1" customFormat="1" ht="6.9" customHeight="1">
      <c r="B72" s="43"/>
      <c r="C72" s="44"/>
      <c r="D72" s="44"/>
      <c r="E72" s="44"/>
      <c r="F72" s="44"/>
      <c r="G72" s="44"/>
      <c r="H72" s="44"/>
      <c r="I72" s="44"/>
      <c r="J72" s="44"/>
      <c r="K72" s="44"/>
      <c r="L72" s="34"/>
    </row>
    <row r="76" spans="2:12" s="1" customFormat="1" ht="6.9" customHeight="1">
      <c r="B76" s="45"/>
      <c r="C76" s="46"/>
      <c r="D76" s="46"/>
      <c r="E76" s="46"/>
      <c r="F76" s="46"/>
      <c r="G76" s="46"/>
      <c r="H76" s="46"/>
      <c r="I76" s="46"/>
      <c r="J76" s="46"/>
      <c r="K76" s="46"/>
      <c r="L76" s="34"/>
    </row>
    <row r="77" spans="2:12" s="1" customFormat="1" ht="24.9" customHeight="1">
      <c r="B77" s="34"/>
      <c r="C77" s="22" t="s">
        <v>141</v>
      </c>
      <c r="L77" s="34"/>
    </row>
    <row r="78" spans="2:12" s="1" customFormat="1" ht="6.9" customHeight="1">
      <c r="B78" s="34"/>
      <c r="L78" s="34"/>
    </row>
    <row r="79" spans="2:12" s="1" customFormat="1" ht="12" customHeight="1">
      <c r="B79" s="34"/>
      <c r="C79" s="28" t="s">
        <v>16</v>
      </c>
      <c r="L79" s="34"/>
    </row>
    <row r="80" spans="2:12" s="1" customFormat="1" ht="16.5" customHeight="1">
      <c r="B80" s="34"/>
      <c r="E80" s="324" t="str">
        <f>E7</f>
        <v>Intenzifikace ČOV Přízeř / Rožmberk nad Vltavou</v>
      </c>
      <c r="F80" s="325"/>
      <c r="G80" s="325"/>
      <c r="H80" s="325"/>
      <c r="L80" s="34"/>
    </row>
    <row r="81" spans="2:65" s="1" customFormat="1" ht="12" customHeight="1">
      <c r="B81" s="34"/>
      <c r="C81" s="28" t="s">
        <v>131</v>
      </c>
      <c r="L81" s="34"/>
    </row>
    <row r="82" spans="2:65" s="1" customFormat="1" ht="16.5" customHeight="1">
      <c r="B82" s="34"/>
      <c r="E82" s="291" t="str">
        <f>E9</f>
        <v>SO-02 - Odlehčovací komora</v>
      </c>
      <c r="F82" s="326"/>
      <c r="G82" s="326"/>
      <c r="H82" s="326"/>
      <c r="L82" s="34"/>
    </row>
    <row r="83" spans="2:65" s="1" customFormat="1" ht="6.9" customHeight="1">
      <c r="B83" s="34"/>
      <c r="L83" s="34"/>
    </row>
    <row r="84" spans="2:65" s="1" customFormat="1" ht="12" customHeight="1">
      <c r="B84" s="34"/>
      <c r="C84" s="28" t="s">
        <v>22</v>
      </c>
      <c r="F84" s="26" t="str">
        <f>F12</f>
        <v>Přízeř</v>
      </c>
      <c r="I84" s="28" t="s">
        <v>24</v>
      </c>
      <c r="J84" s="51" t="str">
        <f>IF(J12="","",J12)</f>
        <v>19. 5. 2025</v>
      </c>
      <c r="L84" s="34"/>
    </row>
    <row r="85" spans="2:65" s="1" customFormat="1" ht="6.9" customHeight="1">
      <c r="B85" s="34"/>
      <c r="L85" s="34"/>
    </row>
    <row r="86" spans="2:65" s="1" customFormat="1" ht="15.15" customHeight="1">
      <c r="B86" s="34"/>
      <c r="C86" s="28" t="s">
        <v>30</v>
      </c>
      <c r="F86" s="26" t="str">
        <f>E15</f>
        <v>Město Rožmberk nad Vltavou</v>
      </c>
      <c r="I86" s="28" t="s">
        <v>38</v>
      </c>
      <c r="J86" s="32" t="str">
        <f>E21</f>
        <v>VAK projekt s.r.o.</v>
      </c>
      <c r="L86" s="34"/>
    </row>
    <row r="87" spans="2:65" s="1" customFormat="1" ht="25.65" customHeight="1">
      <c r="B87" s="34"/>
      <c r="C87" s="28" t="s">
        <v>36</v>
      </c>
      <c r="F87" s="26" t="str">
        <f>IF(E18="","",E18)</f>
        <v>Vyplň údaj</v>
      </c>
      <c r="I87" s="28" t="s">
        <v>43</v>
      </c>
      <c r="J87" s="32" t="str">
        <f>E24</f>
        <v>Ing. Martina Zamlinská</v>
      </c>
      <c r="L87" s="34"/>
    </row>
    <row r="88" spans="2:65" s="1" customFormat="1" ht="10.35" customHeight="1">
      <c r="B88" s="34"/>
      <c r="L88" s="34"/>
    </row>
    <row r="89" spans="2:65" s="10" customFormat="1" ht="29.25" customHeight="1">
      <c r="B89" s="109"/>
      <c r="C89" s="110" t="s">
        <v>142</v>
      </c>
      <c r="D89" s="111" t="s">
        <v>67</v>
      </c>
      <c r="E89" s="111" t="s">
        <v>63</v>
      </c>
      <c r="F89" s="111" t="s">
        <v>64</v>
      </c>
      <c r="G89" s="111" t="s">
        <v>143</v>
      </c>
      <c r="H89" s="111" t="s">
        <v>144</v>
      </c>
      <c r="I89" s="111" t="s">
        <v>145</v>
      </c>
      <c r="J89" s="111" t="s">
        <v>135</v>
      </c>
      <c r="K89" s="112" t="s">
        <v>146</v>
      </c>
      <c r="L89" s="109"/>
      <c r="M89" s="58" t="s">
        <v>44</v>
      </c>
      <c r="N89" s="59" t="s">
        <v>52</v>
      </c>
      <c r="O89" s="59" t="s">
        <v>147</v>
      </c>
      <c r="P89" s="59" t="s">
        <v>148</v>
      </c>
      <c r="Q89" s="59" t="s">
        <v>149</v>
      </c>
      <c r="R89" s="59" t="s">
        <v>150</v>
      </c>
      <c r="S89" s="59" t="s">
        <v>151</v>
      </c>
      <c r="T89" s="60" t="s">
        <v>152</v>
      </c>
    </row>
    <row r="90" spans="2:65" s="1" customFormat="1" ht="22.8" customHeight="1">
      <c r="B90" s="34"/>
      <c r="C90" s="63" t="s">
        <v>153</v>
      </c>
      <c r="J90" s="113">
        <f>BK90</f>
        <v>0</v>
      </c>
      <c r="L90" s="34"/>
      <c r="M90" s="61"/>
      <c r="N90" s="52"/>
      <c r="O90" s="52"/>
      <c r="P90" s="114">
        <f>P91+P194</f>
        <v>0</v>
      </c>
      <c r="Q90" s="52"/>
      <c r="R90" s="114">
        <f>R91+R194</f>
        <v>4.6249379199999998</v>
      </c>
      <c r="S90" s="52"/>
      <c r="T90" s="115">
        <f>T91+T194</f>
        <v>0</v>
      </c>
      <c r="AT90" s="18" t="s">
        <v>81</v>
      </c>
      <c r="AU90" s="18" t="s">
        <v>136</v>
      </c>
      <c r="BK90" s="116">
        <f>BK91+BK194</f>
        <v>0</v>
      </c>
    </row>
    <row r="91" spans="2:65" s="11" customFormat="1" ht="25.95" customHeight="1">
      <c r="B91" s="117"/>
      <c r="D91" s="118" t="s">
        <v>81</v>
      </c>
      <c r="E91" s="119" t="s">
        <v>228</v>
      </c>
      <c r="F91" s="119" t="s">
        <v>229</v>
      </c>
      <c r="I91" s="120"/>
      <c r="J91" s="121">
        <f>BK91</f>
        <v>0</v>
      </c>
      <c r="L91" s="117"/>
      <c r="M91" s="122"/>
      <c r="P91" s="123">
        <f>P92+P117+P130+P156+P160+P164+P174+P191</f>
        <v>0</v>
      </c>
      <c r="R91" s="123">
        <f>R92+R117+R130+R156+R160+R164+R174+R191</f>
        <v>4.5964259199999997</v>
      </c>
      <c r="T91" s="124">
        <f>T92+T117+T130+T156+T160+T164+T174+T191</f>
        <v>0</v>
      </c>
      <c r="AR91" s="118" t="s">
        <v>90</v>
      </c>
      <c r="AT91" s="125" t="s">
        <v>81</v>
      </c>
      <c r="AU91" s="125" t="s">
        <v>82</v>
      </c>
      <c r="AY91" s="118" t="s">
        <v>156</v>
      </c>
      <c r="BK91" s="126">
        <f>BK92+BK117+BK130+BK156+BK160+BK164+BK174+BK191</f>
        <v>0</v>
      </c>
    </row>
    <row r="92" spans="2:65" s="11" customFormat="1" ht="22.8" customHeight="1">
      <c r="B92" s="117"/>
      <c r="D92" s="118" t="s">
        <v>81</v>
      </c>
      <c r="E92" s="127" t="s">
        <v>90</v>
      </c>
      <c r="F92" s="127" t="s">
        <v>230</v>
      </c>
      <c r="I92" s="120"/>
      <c r="J92" s="128">
        <f>BK92</f>
        <v>0</v>
      </c>
      <c r="L92" s="117"/>
      <c r="M92" s="122"/>
      <c r="P92" s="123">
        <f>SUM(P93:P116)</f>
        <v>0</v>
      </c>
      <c r="R92" s="123">
        <f>SUM(R93:R116)</f>
        <v>1.44E-2</v>
      </c>
      <c r="T92" s="124">
        <f>SUM(T93:T116)</f>
        <v>0</v>
      </c>
      <c r="AR92" s="118" t="s">
        <v>90</v>
      </c>
      <c r="AT92" s="125" t="s">
        <v>81</v>
      </c>
      <c r="AU92" s="125" t="s">
        <v>90</v>
      </c>
      <c r="AY92" s="118" t="s">
        <v>156</v>
      </c>
      <c r="BK92" s="126">
        <f>SUM(BK93:BK116)</f>
        <v>0</v>
      </c>
    </row>
    <row r="93" spans="2:65" s="1" customFormat="1" ht="16.5" customHeight="1">
      <c r="B93" s="34"/>
      <c r="C93" s="129" t="s">
        <v>90</v>
      </c>
      <c r="D93" s="129" t="s">
        <v>159</v>
      </c>
      <c r="E93" s="130" t="s">
        <v>398</v>
      </c>
      <c r="F93" s="131" t="s">
        <v>399</v>
      </c>
      <c r="G93" s="132" t="s">
        <v>400</v>
      </c>
      <c r="H93" s="133">
        <v>480</v>
      </c>
      <c r="I93" s="134"/>
      <c r="J93" s="135">
        <f>ROUND(I93*H93,2)</f>
        <v>0</v>
      </c>
      <c r="K93" s="131" t="s">
        <v>234</v>
      </c>
      <c r="L93" s="34"/>
      <c r="M93" s="136" t="s">
        <v>44</v>
      </c>
      <c r="N93" s="137" t="s">
        <v>53</v>
      </c>
      <c r="P93" s="138">
        <f>O93*H93</f>
        <v>0</v>
      </c>
      <c r="Q93" s="138">
        <v>3.0000000000000001E-5</v>
      </c>
      <c r="R93" s="138">
        <f>Q93*H93</f>
        <v>1.44E-2</v>
      </c>
      <c r="S93" s="138">
        <v>0</v>
      </c>
      <c r="T93" s="139">
        <f>S93*H93</f>
        <v>0</v>
      </c>
      <c r="AR93" s="140" t="s">
        <v>174</v>
      </c>
      <c r="AT93" s="140" t="s">
        <v>159</v>
      </c>
      <c r="AU93" s="140" t="s">
        <v>21</v>
      </c>
      <c r="AY93" s="18" t="s">
        <v>156</v>
      </c>
      <c r="BE93" s="141">
        <f>IF(N93="základní",J93,0)</f>
        <v>0</v>
      </c>
      <c r="BF93" s="141">
        <f>IF(N93="snížená",J93,0)</f>
        <v>0</v>
      </c>
      <c r="BG93" s="141">
        <f>IF(N93="zákl. přenesená",J93,0)</f>
        <v>0</v>
      </c>
      <c r="BH93" s="141">
        <f>IF(N93="sníž. přenesená",J93,0)</f>
        <v>0</v>
      </c>
      <c r="BI93" s="141">
        <f>IF(N93="nulová",J93,0)</f>
        <v>0</v>
      </c>
      <c r="BJ93" s="18" t="s">
        <v>90</v>
      </c>
      <c r="BK93" s="141">
        <f>ROUND(I93*H93,2)</f>
        <v>0</v>
      </c>
      <c r="BL93" s="18" t="s">
        <v>174</v>
      </c>
      <c r="BM93" s="140" t="s">
        <v>401</v>
      </c>
    </row>
    <row r="94" spans="2:65" s="1" customFormat="1" ht="10.199999999999999">
      <c r="B94" s="34"/>
      <c r="D94" s="156" t="s">
        <v>236</v>
      </c>
      <c r="F94" s="157" t="s">
        <v>402</v>
      </c>
      <c r="I94" s="144"/>
      <c r="L94" s="34"/>
      <c r="M94" s="145"/>
      <c r="T94" s="55"/>
      <c r="AT94" s="18" t="s">
        <v>236</v>
      </c>
      <c r="AU94" s="18" t="s">
        <v>21</v>
      </c>
    </row>
    <row r="95" spans="2:65" s="12" customFormat="1" ht="10.199999999999999">
      <c r="B95" s="146"/>
      <c r="D95" s="142" t="s">
        <v>178</v>
      </c>
      <c r="E95" s="147" t="s">
        <v>44</v>
      </c>
      <c r="F95" s="148" t="s">
        <v>403</v>
      </c>
      <c r="H95" s="149">
        <v>480</v>
      </c>
      <c r="I95" s="150"/>
      <c r="L95" s="146"/>
      <c r="M95" s="151"/>
      <c r="T95" s="152"/>
      <c r="AT95" s="147" t="s">
        <v>178</v>
      </c>
      <c r="AU95" s="147" t="s">
        <v>21</v>
      </c>
      <c r="AV95" s="12" t="s">
        <v>21</v>
      </c>
      <c r="AW95" s="12" t="s">
        <v>42</v>
      </c>
      <c r="AX95" s="12" t="s">
        <v>90</v>
      </c>
      <c r="AY95" s="147" t="s">
        <v>156</v>
      </c>
    </row>
    <row r="96" spans="2:65" s="1" customFormat="1" ht="24.15" customHeight="1">
      <c r="B96" s="34"/>
      <c r="C96" s="129" t="s">
        <v>21</v>
      </c>
      <c r="D96" s="129" t="s">
        <v>159</v>
      </c>
      <c r="E96" s="130" t="s">
        <v>404</v>
      </c>
      <c r="F96" s="131" t="s">
        <v>405</v>
      </c>
      <c r="G96" s="132" t="s">
        <v>406</v>
      </c>
      <c r="H96" s="133">
        <v>20</v>
      </c>
      <c r="I96" s="134"/>
      <c r="J96" s="135">
        <f>ROUND(I96*H96,2)</f>
        <v>0</v>
      </c>
      <c r="K96" s="131" t="s">
        <v>234</v>
      </c>
      <c r="L96" s="34"/>
      <c r="M96" s="136" t="s">
        <v>44</v>
      </c>
      <c r="N96" s="137" t="s">
        <v>53</v>
      </c>
      <c r="P96" s="138">
        <f>O96*H96</f>
        <v>0</v>
      </c>
      <c r="Q96" s="138">
        <v>0</v>
      </c>
      <c r="R96" s="138">
        <f>Q96*H96</f>
        <v>0</v>
      </c>
      <c r="S96" s="138">
        <v>0</v>
      </c>
      <c r="T96" s="139">
        <f>S96*H96</f>
        <v>0</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407</v>
      </c>
    </row>
    <row r="97" spans="2:65" s="1" customFormat="1" ht="10.199999999999999">
      <c r="B97" s="34"/>
      <c r="D97" s="156" t="s">
        <v>236</v>
      </c>
      <c r="F97" s="157" t="s">
        <v>408</v>
      </c>
      <c r="I97" s="144"/>
      <c r="L97" s="34"/>
      <c r="M97" s="145"/>
      <c r="T97" s="55"/>
      <c r="AT97" s="18" t="s">
        <v>236</v>
      </c>
      <c r="AU97" s="18" t="s">
        <v>21</v>
      </c>
    </row>
    <row r="98" spans="2:65" s="12" customFormat="1" ht="10.199999999999999">
      <c r="B98" s="146"/>
      <c r="D98" s="142" t="s">
        <v>178</v>
      </c>
      <c r="E98" s="147" t="s">
        <v>44</v>
      </c>
      <c r="F98" s="148" t="s">
        <v>331</v>
      </c>
      <c r="H98" s="149">
        <v>20</v>
      </c>
      <c r="I98" s="150"/>
      <c r="L98" s="146"/>
      <c r="M98" s="151"/>
      <c r="T98" s="152"/>
      <c r="AT98" s="147" t="s">
        <v>178</v>
      </c>
      <c r="AU98" s="147" t="s">
        <v>21</v>
      </c>
      <c r="AV98" s="12" t="s">
        <v>21</v>
      </c>
      <c r="AW98" s="12" t="s">
        <v>42</v>
      </c>
      <c r="AX98" s="12" t="s">
        <v>90</v>
      </c>
      <c r="AY98" s="147" t="s">
        <v>156</v>
      </c>
    </row>
    <row r="99" spans="2:65" s="1" customFormat="1" ht="24.15" customHeight="1">
      <c r="B99" s="34"/>
      <c r="C99" s="129" t="s">
        <v>170</v>
      </c>
      <c r="D99" s="129" t="s">
        <v>159</v>
      </c>
      <c r="E99" s="130" t="s">
        <v>409</v>
      </c>
      <c r="F99" s="131" t="s">
        <v>410</v>
      </c>
      <c r="G99" s="132" t="s">
        <v>242</v>
      </c>
      <c r="H99" s="133">
        <v>18</v>
      </c>
      <c r="I99" s="134"/>
      <c r="J99" s="135">
        <f>ROUND(I99*H99,2)</f>
        <v>0</v>
      </c>
      <c r="K99" s="131" t="s">
        <v>234</v>
      </c>
      <c r="L99" s="34"/>
      <c r="M99" s="136" t="s">
        <v>44</v>
      </c>
      <c r="N99" s="137" t="s">
        <v>53</v>
      </c>
      <c r="P99" s="138">
        <f>O99*H99</f>
        <v>0</v>
      </c>
      <c r="Q99" s="138">
        <v>0</v>
      </c>
      <c r="R99" s="138">
        <f>Q99*H99</f>
        <v>0</v>
      </c>
      <c r="S99" s="138">
        <v>0</v>
      </c>
      <c r="T99" s="139">
        <f>S99*H99</f>
        <v>0</v>
      </c>
      <c r="AR99" s="140" t="s">
        <v>174</v>
      </c>
      <c r="AT99" s="140" t="s">
        <v>159</v>
      </c>
      <c r="AU99" s="140" t="s">
        <v>21</v>
      </c>
      <c r="AY99" s="18" t="s">
        <v>156</v>
      </c>
      <c r="BE99" s="141">
        <f>IF(N99="základní",J99,0)</f>
        <v>0</v>
      </c>
      <c r="BF99" s="141">
        <f>IF(N99="snížená",J99,0)</f>
        <v>0</v>
      </c>
      <c r="BG99" s="141">
        <f>IF(N99="zákl. přenesená",J99,0)</f>
        <v>0</v>
      </c>
      <c r="BH99" s="141">
        <f>IF(N99="sníž. přenesená",J99,0)</f>
        <v>0</v>
      </c>
      <c r="BI99" s="141">
        <f>IF(N99="nulová",J99,0)</f>
        <v>0</v>
      </c>
      <c r="BJ99" s="18" t="s">
        <v>90</v>
      </c>
      <c r="BK99" s="141">
        <f>ROUND(I99*H99,2)</f>
        <v>0</v>
      </c>
      <c r="BL99" s="18" t="s">
        <v>174</v>
      </c>
      <c r="BM99" s="140" t="s">
        <v>411</v>
      </c>
    </row>
    <row r="100" spans="2:65" s="1" customFormat="1" ht="10.199999999999999">
      <c r="B100" s="34"/>
      <c r="D100" s="156" t="s">
        <v>236</v>
      </c>
      <c r="F100" s="157" t="s">
        <v>412</v>
      </c>
      <c r="I100" s="144"/>
      <c r="L100" s="34"/>
      <c r="M100" s="145"/>
      <c r="T100" s="55"/>
      <c r="AT100" s="18" t="s">
        <v>236</v>
      </c>
      <c r="AU100" s="18" t="s">
        <v>21</v>
      </c>
    </row>
    <row r="101" spans="2:65" s="12" customFormat="1" ht="10.199999999999999">
      <c r="B101" s="146"/>
      <c r="D101" s="142" t="s">
        <v>178</v>
      </c>
      <c r="E101" s="147" t="s">
        <v>44</v>
      </c>
      <c r="F101" s="148" t="s">
        <v>320</v>
      </c>
      <c r="H101" s="149">
        <v>18</v>
      </c>
      <c r="I101" s="150"/>
      <c r="L101" s="146"/>
      <c r="M101" s="151"/>
      <c r="T101" s="152"/>
      <c r="AT101" s="147" t="s">
        <v>178</v>
      </c>
      <c r="AU101" s="147" t="s">
        <v>21</v>
      </c>
      <c r="AV101" s="12" t="s">
        <v>21</v>
      </c>
      <c r="AW101" s="12" t="s">
        <v>42</v>
      </c>
      <c r="AX101" s="12" t="s">
        <v>90</v>
      </c>
      <c r="AY101" s="147" t="s">
        <v>156</v>
      </c>
    </row>
    <row r="102" spans="2:65" s="1" customFormat="1" ht="37.799999999999997" customHeight="1">
      <c r="B102" s="34"/>
      <c r="C102" s="129" t="s">
        <v>174</v>
      </c>
      <c r="D102" s="129" t="s">
        <v>159</v>
      </c>
      <c r="E102" s="130" t="s">
        <v>413</v>
      </c>
      <c r="F102" s="131" t="s">
        <v>414</v>
      </c>
      <c r="G102" s="132" t="s">
        <v>242</v>
      </c>
      <c r="H102" s="133">
        <v>7</v>
      </c>
      <c r="I102" s="134"/>
      <c r="J102" s="135">
        <f>ROUND(I102*H102,2)</f>
        <v>0</v>
      </c>
      <c r="K102" s="131" t="s">
        <v>234</v>
      </c>
      <c r="L102" s="34"/>
      <c r="M102" s="136" t="s">
        <v>44</v>
      </c>
      <c r="N102" s="137" t="s">
        <v>53</v>
      </c>
      <c r="P102" s="138">
        <f>O102*H102</f>
        <v>0</v>
      </c>
      <c r="Q102" s="138">
        <v>0</v>
      </c>
      <c r="R102" s="138">
        <f>Q102*H102</f>
        <v>0</v>
      </c>
      <c r="S102" s="138">
        <v>0</v>
      </c>
      <c r="T102" s="139">
        <f>S102*H102</f>
        <v>0</v>
      </c>
      <c r="AR102" s="140" t="s">
        <v>174</v>
      </c>
      <c r="AT102" s="140" t="s">
        <v>159</v>
      </c>
      <c r="AU102" s="140" t="s">
        <v>21</v>
      </c>
      <c r="AY102" s="18" t="s">
        <v>156</v>
      </c>
      <c r="BE102" s="141">
        <f>IF(N102="základní",J102,0)</f>
        <v>0</v>
      </c>
      <c r="BF102" s="141">
        <f>IF(N102="snížená",J102,0)</f>
        <v>0</v>
      </c>
      <c r="BG102" s="141">
        <f>IF(N102="zákl. přenesená",J102,0)</f>
        <v>0</v>
      </c>
      <c r="BH102" s="141">
        <f>IF(N102="sníž. přenesená",J102,0)</f>
        <v>0</v>
      </c>
      <c r="BI102" s="141">
        <f>IF(N102="nulová",J102,0)</f>
        <v>0</v>
      </c>
      <c r="BJ102" s="18" t="s">
        <v>90</v>
      </c>
      <c r="BK102" s="141">
        <f>ROUND(I102*H102,2)</f>
        <v>0</v>
      </c>
      <c r="BL102" s="18" t="s">
        <v>174</v>
      </c>
      <c r="BM102" s="140" t="s">
        <v>415</v>
      </c>
    </row>
    <row r="103" spans="2:65" s="1" customFormat="1" ht="10.199999999999999">
      <c r="B103" s="34"/>
      <c r="D103" s="156" t="s">
        <v>236</v>
      </c>
      <c r="F103" s="157" t="s">
        <v>416</v>
      </c>
      <c r="I103" s="144"/>
      <c r="L103" s="34"/>
      <c r="M103" s="145"/>
      <c r="T103" s="55"/>
      <c r="AT103" s="18" t="s">
        <v>236</v>
      </c>
      <c r="AU103" s="18" t="s">
        <v>21</v>
      </c>
    </row>
    <row r="104" spans="2:65" s="12" customFormat="1" ht="10.199999999999999">
      <c r="B104" s="146"/>
      <c r="D104" s="142" t="s">
        <v>178</v>
      </c>
      <c r="E104" s="147" t="s">
        <v>44</v>
      </c>
      <c r="F104" s="148" t="s">
        <v>186</v>
      </c>
      <c r="H104" s="149">
        <v>7</v>
      </c>
      <c r="I104" s="150"/>
      <c r="L104" s="146"/>
      <c r="M104" s="151"/>
      <c r="T104" s="152"/>
      <c r="AT104" s="147" t="s">
        <v>178</v>
      </c>
      <c r="AU104" s="147" t="s">
        <v>21</v>
      </c>
      <c r="AV104" s="12" t="s">
        <v>21</v>
      </c>
      <c r="AW104" s="12" t="s">
        <v>42</v>
      </c>
      <c r="AX104" s="12" t="s">
        <v>90</v>
      </c>
      <c r="AY104" s="147" t="s">
        <v>156</v>
      </c>
    </row>
    <row r="105" spans="2:65" s="1" customFormat="1" ht="37.799999999999997" customHeight="1">
      <c r="B105" s="34"/>
      <c r="C105" s="129" t="s">
        <v>155</v>
      </c>
      <c r="D105" s="129" t="s">
        <v>159</v>
      </c>
      <c r="E105" s="130" t="s">
        <v>417</v>
      </c>
      <c r="F105" s="131" t="s">
        <v>418</v>
      </c>
      <c r="G105" s="132" t="s">
        <v>242</v>
      </c>
      <c r="H105" s="133">
        <v>35</v>
      </c>
      <c r="I105" s="134"/>
      <c r="J105" s="135">
        <f>ROUND(I105*H105,2)</f>
        <v>0</v>
      </c>
      <c r="K105" s="131" t="s">
        <v>234</v>
      </c>
      <c r="L105" s="34"/>
      <c r="M105" s="136" t="s">
        <v>44</v>
      </c>
      <c r="N105" s="137" t="s">
        <v>53</v>
      </c>
      <c r="P105" s="138">
        <f>O105*H105</f>
        <v>0</v>
      </c>
      <c r="Q105" s="138">
        <v>0</v>
      </c>
      <c r="R105" s="138">
        <f>Q105*H105</f>
        <v>0</v>
      </c>
      <c r="S105" s="138">
        <v>0</v>
      </c>
      <c r="T105" s="139">
        <f>S105*H105</f>
        <v>0</v>
      </c>
      <c r="AR105" s="140" t="s">
        <v>174</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174</v>
      </c>
      <c r="BM105" s="140" t="s">
        <v>419</v>
      </c>
    </row>
    <row r="106" spans="2:65" s="1" customFormat="1" ht="10.199999999999999">
      <c r="B106" s="34"/>
      <c r="D106" s="156" t="s">
        <v>236</v>
      </c>
      <c r="F106" s="157" t="s">
        <v>420</v>
      </c>
      <c r="I106" s="144"/>
      <c r="L106" s="34"/>
      <c r="M106" s="145"/>
      <c r="T106" s="55"/>
      <c r="AT106" s="18" t="s">
        <v>236</v>
      </c>
      <c r="AU106" s="18" t="s">
        <v>21</v>
      </c>
    </row>
    <row r="107" spans="2:65" s="12" customFormat="1" ht="10.199999999999999">
      <c r="B107" s="146"/>
      <c r="D107" s="142" t="s">
        <v>178</v>
      </c>
      <c r="F107" s="148" t="s">
        <v>421</v>
      </c>
      <c r="H107" s="149">
        <v>35</v>
      </c>
      <c r="I107" s="150"/>
      <c r="L107" s="146"/>
      <c r="M107" s="151"/>
      <c r="T107" s="152"/>
      <c r="AT107" s="147" t="s">
        <v>178</v>
      </c>
      <c r="AU107" s="147" t="s">
        <v>21</v>
      </c>
      <c r="AV107" s="12" t="s">
        <v>21</v>
      </c>
      <c r="AW107" s="12" t="s">
        <v>4</v>
      </c>
      <c r="AX107" s="12" t="s">
        <v>90</v>
      </c>
      <c r="AY107" s="147" t="s">
        <v>156</v>
      </c>
    </row>
    <row r="108" spans="2:65" s="1" customFormat="1" ht="24.15" customHeight="1">
      <c r="B108" s="34"/>
      <c r="C108" s="129" t="s">
        <v>182</v>
      </c>
      <c r="D108" s="129" t="s">
        <v>159</v>
      </c>
      <c r="E108" s="130" t="s">
        <v>422</v>
      </c>
      <c r="F108" s="131" t="s">
        <v>423</v>
      </c>
      <c r="G108" s="132" t="s">
        <v>272</v>
      </c>
      <c r="H108" s="133">
        <v>14</v>
      </c>
      <c r="I108" s="134"/>
      <c r="J108" s="135">
        <f>ROUND(I108*H108,2)</f>
        <v>0</v>
      </c>
      <c r="K108" s="131" t="s">
        <v>234</v>
      </c>
      <c r="L108" s="34"/>
      <c r="M108" s="136" t="s">
        <v>44</v>
      </c>
      <c r="N108" s="137" t="s">
        <v>53</v>
      </c>
      <c r="P108" s="138">
        <f>O108*H108</f>
        <v>0</v>
      </c>
      <c r="Q108" s="138">
        <v>0</v>
      </c>
      <c r="R108" s="138">
        <f>Q108*H108</f>
        <v>0</v>
      </c>
      <c r="S108" s="138">
        <v>0</v>
      </c>
      <c r="T108" s="139">
        <f>S108*H108</f>
        <v>0</v>
      </c>
      <c r="AR108" s="140" t="s">
        <v>174</v>
      </c>
      <c r="AT108" s="140" t="s">
        <v>159</v>
      </c>
      <c r="AU108" s="140" t="s">
        <v>21</v>
      </c>
      <c r="AY108" s="18" t="s">
        <v>156</v>
      </c>
      <c r="BE108" s="141">
        <f>IF(N108="základní",J108,0)</f>
        <v>0</v>
      </c>
      <c r="BF108" s="141">
        <f>IF(N108="snížená",J108,0)</f>
        <v>0</v>
      </c>
      <c r="BG108" s="141">
        <f>IF(N108="zákl. přenesená",J108,0)</f>
        <v>0</v>
      </c>
      <c r="BH108" s="141">
        <f>IF(N108="sníž. přenesená",J108,0)</f>
        <v>0</v>
      </c>
      <c r="BI108" s="141">
        <f>IF(N108="nulová",J108,0)</f>
        <v>0</v>
      </c>
      <c r="BJ108" s="18" t="s">
        <v>90</v>
      </c>
      <c r="BK108" s="141">
        <f>ROUND(I108*H108,2)</f>
        <v>0</v>
      </c>
      <c r="BL108" s="18" t="s">
        <v>174</v>
      </c>
      <c r="BM108" s="140" t="s">
        <v>424</v>
      </c>
    </row>
    <row r="109" spans="2:65" s="1" customFormat="1" ht="10.199999999999999">
      <c r="B109" s="34"/>
      <c r="D109" s="156" t="s">
        <v>236</v>
      </c>
      <c r="F109" s="157" t="s">
        <v>425</v>
      </c>
      <c r="I109" s="144"/>
      <c r="L109" s="34"/>
      <c r="M109" s="145"/>
      <c r="T109" s="55"/>
      <c r="AT109" s="18" t="s">
        <v>236</v>
      </c>
      <c r="AU109" s="18" t="s">
        <v>21</v>
      </c>
    </row>
    <row r="110" spans="2:65" s="12" customFormat="1" ht="10.199999999999999">
      <c r="B110" s="146"/>
      <c r="D110" s="142" t="s">
        <v>178</v>
      </c>
      <c r="F110" s="148" t="s">
        <v>426</v>
      </c>
      <c r="H110" s="149">
        <v>14</v>
      </c>
      <c r="I110" s="150"/>
      <c r="L110" s="146"/>
      <c r="M110" s="151"/>
      <c r="T110" s="152"/>
      <c r="AT110" s="147" t="s">
        <v>178</v>
      </c>
      <c r="AU110" s="147" t="s">
        <v>21</v>
      </c>
      <c r="AV110" s="12" t="s">
        <v>21</v>
      </c>
      <c r="AW110" s="12" t="s">
        <v>4</v>
      </c>
      <c r="AX110" s="12" t="s">
        <v>90</v>
      </c>
      <c r="AY110" s="147" t="s">
        <v>156</v>
      </c>
    </row>
    <row r="111" spans="2:65" s="1" customFormat="1" ht="24.15" customHeight="1">
      <c r="B111" s="34"/>
      <c r="C111" s="129" t="s">
        <v>186</v>
      </c>
      <c r="D111" s="129" t="s">
        <v>159</v>
      </c>
      <c r="E111" s="130" t="s">
        <v>427</v>
      </c>
      <c r="F111" s="131" t="s">
        <v>428</v>
      </c>
      <c r="G111" s="132" t="s">
        <v>242</v>
      </c>
      <c r="H111" s="133">
        <v>7</v>
      </c>
      <c r="I111" s="134"/>
      <c r="J111" s="135">
        <f>ROUND(I111*H111,2)</f>
        <v>0</v>
      </c>
      <c r="K111" s="131" t="s">
        <v>234</v>
      </c>
      <c r="L111" s="34"/>
      <c r="M111" s="136" t="s">
        <v>44</v>
      </c>
      <c r="N111" s="137" t="s">
        <v>53</v>
      </c>
      <c r="P111" s="138">
        <f>O111*H111</f>
        <v>0</v>
      </c>
      <c r="Q111" s="138">
        <v>0</v>
      </c>
      <c r="R111" s="138">
        <f>Q111*H111</f>
        <v>0</v>
      </c>
      <c r="S111" s="138">
        <v>0</v>
      </c>
      <c r="T111" s="139">
        <f>S111*H111</f>
        <v>0</v>
      </c>
      <c r="AR111" s="140" t="s">
        <v>174</v>
      </c>
      <c r="AT111" s="140" t="s">
        <v>159</v>
      </c>
      <c r="AU111" s="140" t="s">
        <v>21</v>
      </c>
      <c r="AY111" s="18" t="s">
        <v>156</v>
      </c>
      <c r="BE111" s="141">
        <f>IF(N111="základní",J111,0)</f>
        <v>0</v>
      </c>
      <c r="BF111" s="141">
        <f>IF(N111="snížená",J111,0)</f>
        <v>0</v>
      </c>
      <c r="BG111" s="141">
        <f>IF(N111="zákl. přenesená",J111,0)</f>
        <v>0</v>
      </c>
      <c r="BH111" s="141">
        <f>IF(N111="sníž. přenesená",J111,0)</f>
        <v>0</v>
      </c>
      <c r="BI111" s="141">
        <f>IF(N111="nulová",J111,0)</f>
        <v>0</v>
      </c>
      <c r="BJ111" s="18" t="s">
        <v>90</v>
      </c>
      <c r="BK111" s="141">
        <f>ROUND(I111*H111,2)</f>
        <v>0</v>
      </c>
      <c r="BL111" s="18" t="s">
        <v>174</v>
      </c>
      <c r="BM111" s="140" t="s">
        <v>429</v>
      </c>
    </row>
    <row r="112" spans="2:65" s="1" customFormat="1" ht="10.199999999999999">
      <c r="B112" s="34"/>
      <c r="D112" s="156" t="s">
        <v>236</v>
      </c>
      <c r="F112" s="157" t="s">
        <v>430</v>
      </c>
      <c r="I112" s="144"/>
      <c r="L112" s="34"/>
      <c r="M112" s="145"/>
      <c r="T112" s="55"/>
      <c r="AT112" s="18" t="s">
        <v>236</v>
      </c>
      <c r="AU112" s="18" t="s">
        <v>21</v>
      </c>
    </row>
    <row r="113" spans="2:65" s="12" customFormat="1" ht="10.199999999999999">
      <c r="B113" s="146"/>
      <c r="D113" s="142" t="s">
        <v>178</v>
      </c>
      <c r="E113" s="147" t="s">
        <v>44</v>
      </c>
      <c r="F113" s="148" t="s">
        <v>186</v>
      </c>
      <c r="H113" s="149">
        <v>7</v>
      </c>
      <c r="I113" s="150"/>
      <c r="L113" s="146"/>
      <c r="M113" s="151"/>
      <c r="T113" s="152"/>
      <c r="AT113" s="147" t="s">
        <v>178</v>
      </c>
      <c r="AU113" s="147" t="s">
        <v>21</v>
      </c>
      <c r="AV113" s="12" t="s">
        <v>21</v>
      </c>
      <c r="AW113" s="12" t="s">
        <v>42</v>
      </c>
      <c r="AX113" s="12" t="s">
        <v>90</v>
      </c>
      <c r="AY113" s="147" t="s">
        <v>156</v>
      </c>
    </row>
    <row r="114" spans="2:65" s="1" customFormat="1" ht="24.15" customHeight="1">
      <c r="B114" s="34"/>
      <c r="C114" s="129" t="s">
        <v>191</v>
      </c>
      <c r="D114" s="129" t="s">
        <v>159</v>
      </c>
      <c r="E114" s="130" t="s">
        <v>431</v>
      </c>
      <c r="F114" s="131" t="s">
        <v>432</v>
      </c>
      <c r="G114" s="132" t="s">
        <v>242</v>
      </c>
      <c r="H114" s="133">
        <v>11</v>
      </c>
      <c r="I114" s="134"/>
      <c r="J114" s="135">
        <f>ROUND(I114*H114,2)</f>
        <v>0</v>
      </c>
      <c r="K114" s="131" t="s">
        <v>234</v>
      </c>
      <c r="L114" s="34"/>
      <c r="M114" s="136" t="s">
        <v>44</v>
      </c>
      <c r="N114" s="137" t="s">
        <v>53</v>
      </c>
      <c r="P114" s="138">
        <f>O114*H114</f>
        <v>0</v>
      </c>
      <c r="Q114" s="138">
        <v>0</v>
      </c>
      <c r="R114" s="138">
        <f>Q114*H114</f>
        <v>0</v>
      </c>
      <c r="S114" s="138">
        <v>0</v>
      </c>
      <c r="T114" s="139">
        <f>S114*H114</f>
        <v>0</v>
      </c>
      <c r="AR114" s="140" t="s">
        <v>174</v>
      </c>
      <c r="AT114" s="140" t="s">
        <v>159</v>
      </c>
      <c r="AU114" s="140" t="s">
        <v>21</v>
      </c>
      <c r="AY114" s="18" t="s">
        <v>156</v>
      </c>
      <c r="BE114" s="141">
        <f>IF(N114="základní",J114,0)</f>
        <v>0</v>
      </c>
      <c r="BF114" s="141">
        <f>IF(N114="snížená",J114,0)</f>
        <v>0</v>
      </c>
      <c r="BG114" s="141">
        <f>IF(N114="zákl. přenesená",J114,0)</f>
        <v>0</v>
      </c>
      <c r="BH114" s="141">
        <f>IF(N114="sníž. přenesená",J114,0)</f>
        <v>0</v>
      </c>
      <c r="BI114" s="141">
        <f>IF(N114="nulová",J114,0)</f>
        <v>0</v>
      </c>
      <c r="BJ114" s="18" t="s">
        <v>90</v>
      </c>
      <c r="BK114" s="141">
        <f>ROUND(I114*H114,2)</f>
        <v>0</v>
      </c>
      <c r="BL114" s="18" t="s">
        <v>174</v>
      </c>
      <c r="BM114" s="140" t="s">
        <v>433</v>
      </c>
    </row>
    <row r="115" spans="2:65" s="1" customFormat="1" ht="10.199999999999999">
      <c r="B115" s="34"/>
      <c r="D115" s="156" t="s">
        <v>236</v>
      </c>
      <c r="F115" s="157" t="s">
        <v>434</v>
      </c>
      <c r="I115" s="144"/>
      <c r="L115" s="34"/>
      <c r="M115" s="145"/>
      <c r="T115" s="55"/>
      <c r="AT115" s="18" t="s">
        <v>236</v>
      </c>
      <c r="AU115" s="18" t="s">
        <v>21</v>
      </c>
    </row>
    <row r="116" spans="2:65" s="12" customFormat="1" ht="10.199999999999999">
      <c r="B116" s="146"/>
      <c r="D116" s="142" t="s">
        <v>178</v>
      </c>
      <c r="E116" s="147" t="s">
        <v>44</v>
      </c>
      <c r="F116" s="148" t="s">
        <v>207</v>
      </c>
      <c r="H116" s="149">
        <v>11</v>
      </c>
      <c r="I116" s="150"/>
      <c r="L116" s="146"/>
      <c r="M116" s="151"/>
      <c r="T116" s="152"/>
      <c r="AT116" s="147" t="s">
        <v>178</v>
      </c>
      <c r="AU116" s="147" t="s">
        <v>21</v>
      </c>
      <c r="AV116" s="12" t="s">
        <v>21</v>
      </c>
      <c r="AW116" s="12" t="s">
        <v>42</v>
      </c>
      <c r="AX116" s="12" t="s">
        <v>90</v>
      </c>
      <c r="AY116" s="147" t="s">
        <v>156</v>
      </c>
    </row>
    <row r="117" spans="2:65" s="11" customFormat="1" ht="22.8" customHeight="1">
      <c r="B117" s="117"/>
      <c r="D117" s="118" t="s">
        <v>81</v>
      </c>
      <c r="E117" s="127" t="s">
        <v>21</v>
      </c>
      <c r="F117" s="127" t="s">
        <v>435</v>
      </c>
      <c r="I117" s="120"/>
      <c r="J117" s="128">
        <f>BK117</f>
        <v>0</v>
      </c>
      <c r="L117" s="117"/>
      <c r="M117" s="122"/>
      <c r="P117" s="123">
        <f>SUM(P118:P129)</f>
        <v>0</v>
      </c>
      <c r="R117" s="123">
        <f>SUM(R118:R129)</f>
        <v>3.4345702199999999</v>
      </c>
      <c r="T117" s="124">
        <f>SUM(T118:T129)</f>
        <v>0</v>
      </c>
      <c r="AR117" s="118" t="s">
        <v>90</v>
      </c>
      <c r="AT117" s="125" t="s">
        <v>81</v>
      </c>
      <c r="AU117" s="125" t="s">
        <v>90</v>
      </c>
      <c r="AY117" s="118" t="s">
        <v>156</v>
      </c>
      <c r="BK117" s="126">
        <f>SUM(BK118:BK129)</f>
        <v>0</v>
      </c>
    </row>
    <row r="118" spans="2:65" s="1" customFormat="1" ht="16.5" customHeight="1">
      <c r="B118" s="34"/>
      <c r="C118" s="129" t="s">
        <v>197</v>
      </c>
      <c r="D118" s="129" t="s">
        <v>159</v>
      </c>
      <c r="E118" s="130" t="s">
        <v>436</v>
      </c>
      <c r="F118" s="131" t="s">
        <v>437</v>
      </c>
      <c r="G118" s="132" t="s">
        <v>242</v>
      </c>
      <c r="H118" s="133">
        <v>0.97699999999999998</v>
      </c>
      <c r="I118" s="134"/>
      <c r="J118" s="135">
        <f>ROUND(I118*H118,2)</f>
        <v>0</v>
      </c>
      <c r="K118" s="131" t="s">
        <v>234</v>
      </c>
      <c r="L118" s="34"/>
      <c r="M118" s="136" t="s">
        <v>44</v>
      </c>
      <c r="N118" s="137" t="s">
        <v>53</v>
      </c>
      <c r="P118" s="138">
        <f>O118*H118</f>
        <v>0</v>
      </c>
      <c r="Q118" s="138">
        <v>1.98</v>
      </c>
      <c r="R118" s="138">
        <f>Q118*H118</f>
        <v>1.9344599999999998</v>
      </c>
      <c r="S118" s="138">
        <v>0</v>
      </c>
      <c r="T118" s="139">
        <f>S118*H118</f>
        <v>0</v>
      </c>
      <c r="AR118" s="140" t="s">
        <v>174</v>
      </c>
      <c r="AT118" s="140" t="s">
        <v>159</v>
      </c>
      <c r="AU118" s="140" t="s">
        <v>21</v>
      </c>
      <c r="AY118" s="18" t="s">
        <v>156</v>
      </c>
      <c r="BE118" s="141">
        <f>IF(N118="základní",J118,0)</f>
        <v>0</v>
      </c>
      <c r="BF118" s="141">
        <f>IF(N118="snížená",J118,0)</f>
        <v>0</v>
      </c>
      <c r="BG118" s="141">
        <f>IF(N118="zákl. přenesená",J118,0)</f>
        <v>0</v>
      </c>
      <c r="BH118" s="141">
        <f>IF(N118="sníž. přenesená",J118,0)</f>
        <v>0</v>
      </c>
      <c r="BI118" s="141">
        <f>IF(N118="nulová",J118,0)</f>
        <v>0</v>
      </c>
      <c r="BJ118" s="18" t="s">
        <v>90</v>
      </c>
      <c r="BK118" s="141">
        <f>ROUND(I118*H118,2)</f>
        <v>0</v>
      </c>
      <c r="BL118" s="18" t="s">
        <v>174</v>
      </c>
      <c r="BM118" s="140" t="s">
        <v>438</v>
      </c>
    </row>
    <row r="119" spans="2:65" s="1" customFormat="1" ht="10.199999999999999">
      <c r="B119" s="34"/>
      <c r="D119" s="156" t="s">
        <v>236</v>
      </c>
      <c r="F119" s="157" t="s">
        <v>439</v>
      </c>
      <c r="I119" s="144"/>
      <c r="L119" s="34"/>
      <c r="M119" s="145"/>
      <c r="T119" s="55"/>
      <c r="AT119" s="18" t="s">
        <v>236</v>
      </c>
      <c r="AU119" s="18" t="s">
        <v>21</v>
      </c>
    </row>
    <row r="120" spans="2:65" s="12" customFormat="1" ht="10.199999999999999">
      <c r="B120" s="146"/>
      <c r="D120" s="142" t="s">
        <v>178</v>
      </c>
      <c r="E120" s="147" t="s">
        <v>44</v>
      </c>
      <c r="F120" s="148" t="s">
        <v>440</v>
      </c>
      <c r="H120" s="149">
        <v>0.97699999999999998</v>
      </c>
      <c r="I120" s="150"/>
      <c r="L120" s="146"/>
      <c r="M120" s="151"/>
      <c r="T120" s="152"/>
      <c r="AT120" s="147" t="s">
        <v>178</v>
      </c>
      <c r="AU120" s="147" t="s">
        <v>21</v>
      </c>
      <c r="AV120" s="12" t="s">
        <v>21</v>
      </c>
      <c r="AW120" s="12" t="s">
        <v>42</v>
      </c>
      <c r="AX120" s="12" t="s">
        <v>90</v>
      </c>
      <c r="AY120" s="147" t="s">
        <v>156</v>
      </c>
    </row>
    <row r="121" spans="2:65" s="1" customFormat="1" ht="16.5" customHeight="1">
      <c r="B121" s="34"/>
      <c r="C121" s="129" t="s">
        <v>203</v>
      </c>
      <c r="D121" s="129" t="s">
        <v>159</v>
      </c>
      <c r="E121" s="130" t="s">
        <v>441</v>
      </c>
      <c r="F121" s="131" t="s">
        <v>442</v>
      </c>
      <c r="G121" s="132" t="s">
        <v>242</v>
      </c>
      <c r="H121" s="133">
        <v>0.65100000000000002</v>
      </c>
      <c r="I121" s="134"/>
      <c r="J121" s="135">
        <f>ROUND(I121*H121,2)</f>
        <v>0</v>
      </c>
      <c r="K121" s="131" t="s">
        <v>234</v>
      </c>
      <c r="L121" s="34"/>
      <c r="M121" s="136" t="s">
        <v>44</v>
      </c>
      <c r="N121" s="137" t="s">
        <v>53</v>
      </c>
      <c r="P121" s="138">
        <f>O121*H121</f>
        <v>0</v>
      </c>
      <c r="Q121" s="138">
        <v>2.3010199999999998</v>
      </c>
      <c r="R121" s="138">
        <f>Q121*H121</f>
        <v>1.49796402</v>
      </c>
      <c r="S121" s="138">
        <v>0</v>
      </c>
      <c r="T121" s="139">
        <f>S121*H121</f>
        <v>0</v>
      </c>
      <c r="AR121" s="140" t="s">
        <v>174</v>
      </c>
      <c r="AT121" s="140" t="s">
        <v>159</v>
      </c>
      <c r="AU121" s="140" t="s">
        <v>21</v>
      </c>
      <c r="AY121" s="18" t="s">
        <v>156</v>
      </c>
      <c r="BE121" s="141">
        <f>IF(N121="základní",J121,0)</f>
        <v>0</v>
      </c>
      <c r="BF121" s="141">
        <f>IF(N121="snížená",J121,0)</f>
        <v>0</v>
      </c>
      <c r="BG121" s="141">
        <f>IF(N121="zákl. přenesená",J121,0)</f>
        <v>0</v>
      </c>
      <c r="BH121" s="141">
        <f>IF(N121="sníž. přenesená",J121,0)</f>
        <v>0</v>
      </c>
      <c r="BI121" s="141">
        <f>IF(N121="nulová",J121,0)</f>
        <v>0</v>
      </c>
      <c r="BJ121" s="18" t="s">
        <v>90</v>
      </c>
      <c r="BK121" s="141">
        <f>ROUND(I121*H121,2)</f>
        <v>0</v>
      </c>
      <c r="BL121" s="18" t="s">
        <v>174</v>
      </c>
      <c r="BM121" s="140" t="s">
        <v>443</v>
      </c>
    </row>
    <row r="122" spans="2:65" s="1" customFormat="1" ht="10.199999999999999">
      <c r="B122" s="34"/>
      <c r="D122" s="156" t="s">
        <v>236</v>
      </c>
      <c r="F122" s="157" t="s">
        <v>444</v>
      </c>
      <c r="I122" s="144"/>
      <c r="L122" s="34"/>
      <c r="M122" s="145"/>
      <c r="T122" s="55"/>
      <c r="AT122" s="18" t="s">
        <v>236</v>
      </c>
      <c r="AU122" s="18" t="s">
        <v>21</v>
      </c>
    </row>
    <row r="123" spans="2:65" s="12" customFormat="1" ht="10.199999999999999">
      <c r="B123" s="146"/>
      <c r="D123" s="142" t="s">
        <v>178</v>
      </c>
      <c r="E123" s="147" t="s">
        <v>44</v>
      </c>
      <c r="F123" s="148" t="s">
        <v>445</v>
      </c>
      <c r="H123" s="149">
        <v>0.65100000000000002</v>
      </c>
      <c r="I123" s="150"/>
      <c r="L123" s="146"/>
      <c r="M123" s="151"/>
      <c r="T123" s="152"/>
      <c r="AT123" s="147" t="s">
        <v>178</v>
      </c>
      <c r="AU123" s="147" t="s">
        <v>21</v>
      </c>
      <c r="AV123" s="12" t="s">
        <v>21</v>
      </c>
      <c r="AW123" s="12" t="s">
        <v>42</v>
      </c>
      <c r="AX123" s="12" t="s">
        <v>90</v>
      </c>
      <c r="AY123" s="147" t="s">
        <v>156</v>
      </c>
    </row>
    <row r="124" spans="2:65" s="1" customFormat="1" ht="16.5" customHeight="1">
      <c r="B124" s="34"/>
      <c r="C124" s="129" t="s">
        <v>207</v>
      </c>
      <c r="D124" s="129" t="s">
        <v>159</v>
      </c>
      <c r="E124" s="130" t="s">
        <v>446</v>
      </c>
      <c r="F124" s="131" t="s">
        <v>447</v>
      </c>
      <c r="G124" s="132" t="s">
        <v>233</v>
      </c>
      <c r="H124" s="133">
        <v>0.73</v>
      </c>
      <c r="I124" s="134"/>
      <c r="J124" s="135">
        <f>ROUND(I124*H124,2)</f>
        <v>0</v>
      </c>
      <c r="K124" s="131" t="s">
        <v>234</v>
      </c>
      <c r="L124" s="34"/>
      <c r="M124" s="136" t="s">
        <v>44</v>
      </c>
      <c r="N124" s="137" t="s">
        <v>53</v>
      </c>
      <c r="P124" s="138">
        <f>O124*H124</f>
        <v>0</v>
      </c>
      <c r="Q124" s="138">
        <v>2.9399999999999999E-3</v>
      </c>
      <c r="R124" s="138">
        <f>Q124*H124</f>
        <v>2.1462E-3</v>
      </c>
      <c r="S124" s="138">
        <v>0</v>
      </c>
      <c r="T124" s="139">
        <f>S124*H124</f>
        <v>0</v>
      </c>
      <c r="AR124" s="140" t="s">
        <v>174</v>
      </c>
      <c r="AT124" s="140" t="s">
        <v>159</v>
      </c>
      <c r="AU124" s="140" t="s">
        <v>21</v>
      </c>
      <c r="AY124" s="18" t="s">
        <v>156</v>
      </c>
      <c r="BE124" s="141">
        <f>IF(N124="základní",J124,0)</f>
        <v>0</v>
      </c>
      <c r="BF124" s="141">
        <f>IF(N124="snížená",J124,0)</f>
        <v>0</v>
      </c>
      <c r="BG124" s="141">
        <f>IF(N124="zákl. přenesená",J124,0)</f>
        <v>0</v>
      </c>
      <c r="BH124" s="141">
        <f>IF(N124="sníž. přenesená",J124,0)</f>
        <v>0</v>
      </c>
      <c r="BI124" s="141">
        <f>IF(N124="nulová",J124,0)</f>
        <v>0</v>
      </c>
      <c r="BJ124" s="18" t="s">
        <v>90</v>
      </c>
      <c r="BK124" s="141">
        <f>ROUND(I124*H124,2)</f>
        <v>0</v>
      </c>
      <c r="BL124" s="18" t="s">
        <v>174</v>
      </c>
      <c r="BM124" s="140" t="s">
        <v>448</v>
      </c>
    </row>
    <row r="125" spans="2:65" s="1" customFormat="1" ht="10.199999999999999">
      <c r="B125" s="34"/>
      <c r="D125" s="156" t="s">
        <v>236</v>
      </c>
      <c r="F125" s="157" t="s">
        <v>449</v>
      </c>
      <c r="I125" s="144"/>
      <c r="L125" s="34"/>
      <c r="M125" s="145"/>
      <c r="T125" s="55"/>
      <c r="AT125" s="18" t="s">
        <v>236</v>
      </c>
      <c r="AU125" s="18" t="s">
        <v>21</v>
      </c>
    </row>
    <row r="126" spans="2:65" s="12" customFormat="1" ht="10.199999999999999">
      <c r="B126" s="146"/>
      <c r="D126" s="142" t="s">
        <v>178</v>
      </c>
      <c r="E126" s="147" t="s">
        <v>44</v>
      </c>
      <c r="F126" s="148" t="s">
        <v>450</v>
      </c>
      <c r="H126" s="149">
        <v>0.73</v>
      </c>
      <c r="I126" s="150"/>
      <c r="L126" s="146"/>
      <c r="M126" s="151"/>
      <c r="T126" s="152"/>
      <c r="AT126" s="147" t="s">
        <v>178</v>
      </c>
      <c r="AU126" s="147" t="s">
        <v>21</v>
      </c>
      <c r="AV126" s="12" t="s">
        <v>21</v>
      </c>
      <c r="AW126" s="12" t="s">
        <v>42</v>
      </c>
      <c r="AX126" s="12" t="s">
        <v>90</v>
      </c>
      <c r="AY126" s="147" t="s">
        <v>156</v>
      </c>
    </row>
    <row r="127" spans="2:65" s="1" customFormat="1" ht="16.5" customHeight="1">
      <c r="B127" s="34"/>
      <c r="C127" s="129" t="s">
        <v>8</v>
      </c>
      <c r="D127" s="129" t="s">
        <v>159</v>
      </c>
      <c r="E127" s="130" t="s">
        <v>451</v>
      </c>
      <c r="F127" s="131" t="s">
        <v>452</v>
      </c>
      <c r="G127" s="132" t="s">
        <v>233</v>
      </c>
      <c r="H127" s="133">
        <v>0.73</v>
      </c>
      <c r="I127" s="134"/>
      <c r="J127" s="135">
        <f>ROUND(I127*H127,2)</f>
        <v>0</v>
      </c>
      <c r="K127" s="131" t="s">
        <v>234</v>
      </c>
      <c r="L127" s="34"/>
      <c r="M127" s="136" t="s">
        <v>44</v>
      </c>
      <c r="N127" s="137" t="s">
        <v>53</v>
      </c>
      <c r="P127" s="138">
        <f>O127*H127</f>
        <v>0</v>
      </c>
      <c r="Q127" s="138">
        <v>0</v>
      </c>
      <c r="R127" s="138">
        <f>Q127*H127</f>
        <v>0</v>
      </c>
      <c r="S127" s="138">
        <v>0</v>
      </c>
      <c r="T127" s="139">
        <f>S127*H127</f>
        <v>0</v>
      </c>
      <c r="AR127" s="140" t="s">
        <v>174</v>
      </c>
      <c r="AT127" s="140" t="s">
        <v>159</v>
      </c>
      <c r="AU127" s="140" t="s">
        <v>21</v>
      </c>
      <c r="AY127" s="18" t="s">
        <v>156</v>
      </c>
      <c r="BE127" s="141">
        <f>IF(N127="základní",J127,0)</f>
        <v>0</v>
      </c>
      <c r="BF127" s="141">
        <f>IF(N127="snížená",J127,0)</f>
        <v>0</v>
      </c>
      <c r="BG127" s="141">
        <f>IF(N127="zákl. přenesená",J127,0)</f>
        <v>0</v>
      </c>
      <c r="BH127" s="141">
        <f>IF(N127="sníž. přenesená",J127,0)</f>
        <v>0</v>
      </c>
      <c r="BI127" s="141">
        <f>IF(N127="nulová",J127,0)</f>
        <v>0</v>
      </c>
      <c r="BJ127" s="18" t="s">
        <v>90</v>
      </c>
      <c r="BK127" s="141">
        <f>ROUND(I127*H127,2)</f>
        <v>0</v>
      </c>
      <c r="BL127" s="18" t="s">
        <v>174</v>
      </c>
      <c r="BM127" s="140" t="s">
        <v>453</v>
      </c>
    </row>
    <row r="128" spans="2:65" s="1" customFormat="1" ht="10.199999999999999">
      <c r="B128" s="34"/>
      <c r="D128" s="156" t="s">
        <v>236</v>
      </c>
      <c r="F128" s="157" t="s">
        <v>454</v>
      </c>
      <c r="I128" s="144"/>
      <c r="L128" s="34"/>
      <c r="M128" s="145"/>
      <c r="T128" s="55"/>
      <c r="AT128" s="18" t="s">
        <v>236</v>
      </c>
      <c r="AU128" s="18" t="s">
        <v>21</v>
      </c>
    </row>
    <row r="129" spans="2:65" s="12" customFormat="1" ht="10.199999999999999">
      <c r="B129" s="146"/>
      <c r="D129" s="142" t="s">
        <v>178</v>
      </c>
      <c r="E129" s="147" t="s">
        <v>44</v>
      </c>
      <c r="F129" s="148" t="s">
        <v>450</v>
      </c>
      <c r="H129" s="149">
        <v>0.73</v>
      </c>
      <c r="I129" s="150"/>
      <c r="L129" s="146"/>
      <c r="M129" s="151"/>
      <c r="T129" s="152"/>
      <c r="AT129" s="147" t="s">
        <v>178</v>
      </c>
      <c r="AU129" s="147" t="s">
        <v>21</v>
      </c>
      <c r="AV129" s="12" t="s">
        <v>21</v>
      </c>
      <c r="AW129" s="12" t="s">
        <v>42</v>
      </c>
      <c r="AX129" s="12" t="s">
        <v>90</v>
      </c>
      <c r="AY129" s="147" t="s">
        <v>156</v>
      </c>
    </row>
    <row r="130" spans="2:65" s="11" customFormat="1" ht="22.8" customHeight="1">
      <c r="B130" s="117"/>
      <c r="D130" s="118" t="s">
        <v>81</v>
      </c>
      <c r="E130" s="127" t="s">
        <v>170</v>
      </c>
      <c r="F130" s="127" t="s">
        <v>239</v>
      </c>
      <c r="I130" s="120"/>
      <c r="J130" s="128">
        <f>BK130</f>
        <v>0</v>
      </c>
      <c r="L130" s="117"/>
      <c r="M130" s="122"/>
      <c r="P130" s="123">
        <f>SUM(P131:P155)</f>
        <v>0</v>
      </c>
      <c r="R130" s="123">
        <f>SUM(R131:R155)</f>
        <v>1.0698927</v>
      </c>
      <c r="T130" s="124">
        <f>SUM(T131:T155)</f>
        <v>0</v>
      </c>
      <c r="AR130" s="118" t="s">
        <v>90</v>
      </c>
      <c r="AT130" s="125" t="s">
        <v>81</v>
      </c>
      <c r="AU130" s="125" t="s">
        <v>90</v>
      </c>
      <c r="AY130" s="118" t="s">
        <v>156</v>
      </c>
      <c r="BK130" s="126">
        <f>SUM(BK131:BK155)</f>
        <v>0</v>
      </c>
    </row>
    <row r="131" spans="2:65" s="1" customFormat="1" ht="33" customHeight="1">
      <c r="B131" s="34"/>
      <c r="C131" s="129" t="s">
        <v>294</v>
      </c>
      <c r="D131" s="129" t="s">
        <v>159</v>
      </c>
      <c r="E131" s="130" t="s">
        <v>455</v>
      </c>
      <c r="F131" s="131" t="s">
        <v>456</v>
      </c>
      <c r="G131" s="132" t="s">
        <v>233</v>
      </c>
      <c r="H131" s="133">
        <v>23.81</v>
      </c>
      <c r="I131" s="134"/>
      <c r="J131" s="135">
        <f>ROUND(I131*H131,2)</f>
        <v>0</v>
      </c>
      <c r="K131" s="131" t="s">
        <v>340</v>
      </c>
      <c r="L131" s="34"/>
      <c r="M131" s="136" t="s">
        <v>44</v>
      </c>
      <c r="N131" s="137" t="s">
        <v>53</v>
      </c>
      <c r="P131" s="138">
        <f>O131*H131</f>
        <v>0</v>
      </c>
      <c r="Q131" s="138">
        <v>0.03</v>
      </c>
      <c r="R131" s="138">
        <f>Q131*H131</f>
        <v>0.71429999999999993</v>
      </c>
      <c r="S131" s="138">
        <v>0</v>
      </c>
      <c r="T131" s="139">
        <f>S131*H131</f>
        <v>0</v>
      </c>
      <c r="AR131" s="140" t="s">
        <v>174</v>
      </c>
      <c r="AT131" s="140" t="s">
        <v>159</v>
      </c>
      <c r="AU131" s="140" t="s">
        <v>21</v>
      </c>
      <c r="AY131" s="18" t="s">
        <v>156</v>
      </c>
      <c r="BE131" s="141">
        <f>IF(N131="základní",J131,0)</f>
        <v>0</v>
      </c>
      <c r="BF131" s="141">
        <f>IF(N131="snížená",J131,0)</f>
        <v>0</v>
      </c>
      <c r="BG131" s="141">
        <f>IF(N131="zákl. přenesená",J131,0)</f>
        <v>0</v>
      </c>
      <c r="BH131" s="141">
        <f>IF(N131="sníž. přenesená",J131,0)</f>
        <v>0</v>
      </c>
      <c r="BI131" s="141">
        <f>IF(N131="nulová",J131,0)</f>
        <v>0</v>
      </c>
      <c r="BJ131" s="18" t="s">
        <v>90</v>
      </c>
      <c r="BK131" s="141">
        <f>ROUND(I131*H131,2)</f>
        <v>0</v>
      </c>
      <c r="BL131" s="18" t="s">
        <v>174</v>
      </c>
      <c r="BM131" s="140" t="s">
        <v>457</v>
      </c>
    </row>
    <row r="132" spans="2:65" s="1" customFormat="1" ht="10.199999999999999">
      <c r="B132" s="34"/>
      <c r="D132" s="156" t="s">
        <v>236</v>
      </c>
      <c r="F132" s="157" t="s">
        <v>458</v>
      </c>
      <c r="I132" s="144"/>
      <c r="L132" s="34"/>
      <c r="M132" s="145"/>
      <c r="T132" s="55"/>
      <c r="AT132" s="18" t="s">
        <v>236</v>
      </c>
      <c r="AU132" s="18" t="s">
        <v>21</v>
      </c>
    </row>
    <row r="133" spans="2:65" s="12" customFormat="1" ht="10.199999999999999">
      <c r="B133" s="146"/>
      <c r="D133" s="142" t="s">
        <v>178</v>
      </c>
      <c r="E133" s="147" t="s">
        <v>44</v>
      </c>
      <c r="F133" s="148" t="s">
        <v>459</v>
      </c>
      <c r="H133" s="149">
        <v>12.32</v>
      </c>
      <c r="I133" s="150"/>
      <c r="L133" s="146"/>
      <c r="M133" s="151"/>
      <c r="T133" s="152"/>
      <c r="AT133" s="147" t="s">
        <v>178</v>
      </c>
      <c r="AU133" s="147" t="s">
        <v>21</v>
      </c>
      <c r="AV133" s="12" t="s">
        <v>21</v>
      </c>
      <c r="AW133" s="12" t="s">
        <v>42</v>
      </c>
      <c r="AX133" s="12" t="s">
        <v>82</v>
      </c>
      <c r="AY133" s="147" t="s">
        <v>156</v>
      </c>
    </row>
    <row r="134" spans="2:65" s="12" customFormat="1" ht="10.199999999999999">
      <c r="B134" s="146"/>
      <c r="D134" s="142" t="s">
        <v>178</v>
      </c>
      <c r="E134" s="147" t="s">
        <v>44</v>
      </c>
      <c r="F134" s="148" t="s">
        <v>460</v>
      </c>
      <c r="H134" s="149">
        <v>7.74</v>
      </c>
      <c r="I134" s="150"/>
      <c r="L134" s="146"/>
      <c r="M134" s="151"/>
      <c r="T134" s="152"/>
      <c r="AT134" s="147" t="s">
        <v>178</v>
      </c>
      <c r="AU134" s="147" t="s">
        <v>21</v>
      </c>
      <c r="AV134" s="12" t="s">
        <v>21</v>
      </c>
      <c r="AW134" s="12" t="s">
        <v>42</v>
      </c>
      <c r="AX134" s="12" t="s">
        <v>82</v>
      </c>
      <c r="AY134" s="147" t="s">
        <v>156</v>
      </c>
    </row>
    <row r="135" spans="2:65" s="12" customFormat="1" ht="10.199999999999999">
      <c r="B135" s="146"/>
      <c r="D135" s="142" t="s">
        <v>178</v>
      </c>
      <c r="E135" s="147" t="s">
        <v>44</v>
      </c>
      <c r="F135" s="148" t="s">
        <v>461</v>
      </c>
      <c r="H135" s="149">
        <v>3.75</v>
      </c>
      <c r="I135" s="150"/>
      <c r="L135" s="146"/>
      <c r="M135" s="151"/>
      <c r="T135" s="152"/>
      <c r="AT135" s="147" t="s">
        <v>178</v>
      </c>
      <c r="AU135" s="147" t="s">
        <v>21</v>
      </c>
      <c r="AV135" s="12" t="s">
        <v>21</v>
      </c>
      <c r="AW135" s="12" t="s">
        <v>42</v>
      </c>
      <c r="AX135" s="12" t="s">
        <v>82</v>
      </c>
      <c r="AY135" s="147" t="s">
        <v>156</v>
      </c>
    </row>
    <row r="136" spans="2:65" s="13" customFormat="1" ht="10.199999999999999">
      <c r="B136" s="168"/>
      <c r="D136" s="142" t="s">
        <v>178</v>
      </c>
      <c r="E136" s="169" t="s">
        <v>44</v>
      </c>
      <c r="F136" s="170" t="s">
        <v>462</v>
      </c>
      <c r="H136" s="171">
        <v>23.810000000000002</v>
      </c>
      <c r="I136" s="172"/>
      <c r="L136" s="168"/>
      <c r="M136" s="173"/>
      <c r="T136" s="174"/>
      <c r="AT136" s="169" t="s">
        <v>178</v>
      </c>
      <c r="AU136" s="169" t="s">
        <v>21</v>
      </c>
      <c r="AV136" s="13" t="s">
        <v>174</v>
      </c>
      <c r="AW136" s="13" t="s">
        <v>42</v>
      </c>
      <c r="AX136" s="13" t="s">
        <v>90</v>
      </c>
      <c r="AY136" s="169" t="s">
        <v>156</v>
      </c>
    </row>
    <row r="137" spans="2:65" s="1" customFormat="1" ht="24.15" customHeight="1">
      <c r="B137" s="34"/>
      <c r="C137" s="129" t="s">
        <v>299</v>
      </c>
      <c r="D137" s="129" t="s">
        <v>159</v>
      </c>
      <c r="E137" s="130" t="s">
        <v>463</v>
      </c>
      <c r="F137" s="131" t="s">
        <v>464</v>
      </c>
      <c r="G137" s="132" t="s">
        <v>242</v>
      </c>
      <c r="H137" s="133">
        <v>3.1949999999999998</v>
      </c>
      <c r="I137" s="134"/>
      <c r="J137" s="135">
        <f>ROUND(I137*H137,2)</f>
        <v>0</v>
      </c>
      <c r="K137" s="131" t="s">
        <v>234</v>
      </c>
      <c r="L137" s="34"/>
      <c r="M137" s="136" t="s">
        <v>44</v>
      </c>
      <c r="N137" s="137" t="s">
        <v>53</v>
      </c>
      <c r="P137" s="138">
        <f>O137*H137</f>
        <v>0</v>
      </c>
      <c r="Q137" s="138">
        <v>0</v>
      </c>
      <c r="R137" s="138">
        <f>Q137*H137</f>
        <v>0</v>
      </c>
      <c r="S137" s="138">
        <v>0</v>
      </c>
      <c r="T137" s="139">
        <f>S137*H137</f>
        <v>0</v>
      </c>
      <c r="AR137" s="140" t="s">
        <v>174</v>
      </c>
      <c r="AT137" s="140" t="s">
        <v>159</v>
      </c>
      <c r="AU137" s="140" t="s">
        <v>21</v>
      </c>
      <c r="AY137" s="18" t="s">
        <v>156</v>
      </c>
      <c r="BE137" s="141">
        <f>IF(N137="základní",J137,0)</f>
        <v>0</v>
      </c>
      <c r="BF137" s="141">
        <f>IF(N137="snížená",J137,0)</f>
        <v>0</v>
      </c>
      <c r="BG137" s="141">
        <f>IF(N137="zákl. přenesená",J137,0)</f>
        <v>0</v>
      </c>
      <c r="BH137" s="141">
        <f>IF(N137="sníž. přenesená",J137,0)</f>
        <v>0</v>
      </c>
      <c r="BI137" s="141">
        <f>IF(N137="nulová",J137,0)</f>
        <v>0</v>
      </c>
      <c r="BJ137" s="18" t="s">
        <v>90</v>
      </c>
      <c r="BK137" s="141">
        <f>ROUND(I137*H137,2)</f>
        <v>0</v>
      </c>
      <c r="BL137" s="18" t="s">
        <v>174</v>
      </c>
      <c r="BM137" s="140" t="s">
        <v>465</v>
      </c>
    </row>
    <row r="138" spans="2:65" s="1" customFormat="1" ht="10.199999999999999">
      <c r="B138" s="34"/>
      <c r="D138" s="156" t="s">
        <v>236</v>
      </c>
      <c r="F138" s="157" t="s">
        <v>466</v>
      </c>
      <c r="I138" s="144"/>
      <c r="L138" s="34"/>
      <c r="M138" s="145"/>
      <c r="T138" s="55"/>
      <c r="AT138" s="18" t="s">
        <v>236</v>
      </c>
      <c r="AU138" s="18" t="s">
        <v>21</v>
      </c>
    </row>
    <row r="139" spans="2:65" s="12" customFormat="1" ht="10.199999999999999">
      <c r="B139" s="146"/>
      <c r="D139" s="142" t="s">
        <v>178</v>
      </c>
      <c r="E139" s="147" t="s">
        <v>44</v>
      </c>
      <c r="F139" s="148" t="s">
        <v>467</v>
      </c>
      <c r="H139" s="149">
        <v>3.1949999999999998</v>
      </c>
      <c r="I139" s="150"/>
      <c r="L139" s="146"/>
      <c r="M139" s="151"/>
      <c r="T139" s="152"/>
      <c r="AT139" s="147" t="s">
        <v>178</v>
      </c>
      <c r="AU139" s="147" t="s">
        <v>21</v>
      </c>
      <c r="AV139" s="12" t="s">
        <v>21</v>
      </c>
      <c r="AW139" s="12" t="s">
        <v>42</v>
      </c>
      <c r="AX139" s="12" t="s">
        <v>90</v>
      </c>
      <c r="AY139" s="147" t="s">
        <v>156</v>
      </c>
    </row>
    <row r="140" spans="2:65" s="1" customFormat="1" ht="24.15" customHeight="1">
      <c r="B140" s="34"/>
      <c r="C140" s="129" t="s">
        <v>304</v>
      </c>
      <c r="D140" s="129" t="s">
        <v>159</v>
      </c>
      <c r="E140" s="130" t="s">
        <v>468</v>
      </c>
      <c r="F140" s="131" t="s">
        <v>469</v>
      </c>
      <c r="G140" s="132" t="s">
        <v>233</v>
      </c>
      <c r="H140" s="133">
        <v>20.059999999999999</v>
      </c>
      <c r="I140" s="134"/>
      <c r="J140" s="135">
        <f>ROUND(I140*H140,2)</f>
        <v>0</v>
      </c>
      <c r="K140" s="131" t="s">
        <v>234</v>
      </c>
      <c r="L140" s="34"/>
      <c r="M140" s="136" t="s">
        <v>44</v>
      </c>
      <c r="N140" s="137" t="s">
        <v>53</v>
      </c>
      <c r="P140" s="138">
        <f>O140*H140</f>
        <v>0</v>
      </c>
      <c r="Q140" s="138">
        <v>4.3200000000000001E-3</v>
      </c>
      <c r="R140" s="138">
        <f>Q140*H140</f>
        <v>8.6659199999999992E-2</v>
      </c>
      <c r="S140" s="138">
        <v>0</v>
      </c>
      <c r="T140" s="139">
        <f>S140*H140</f>
        <v>0</v>
      </c>
      <c r="AR140" s="140" t="s">
        <v>174</v>
      </c>
      <c r="AT140" s="140" t="s">
        <v>159</v>
      </c>
      <c r="AU140" s="140" t="s">
        <v>21</v>
      </c>
      <c r="AY140" s="18" t="s">
        <v>156</v>
      </c>
      <c r="BE140" s="141">
        <f>IF(N140="základní",J140,0)</f>
        <v>0</v>
      </c>
      <c r="BF140" s="141">
        <f>IF(N140="snížená",J140,0)</f>
        <v>0</v>
      </c>
      <c r="BG140" s="141">
        <f>IF(N140="zákl. přenesená",J140,0)</f>
        <v>0</v>
      </c>
      <c r="BH140" s="141">
        <f>IF(N140="sníž. přenesená",J140,0)</f>
        <v>0</v>
      </c>
      <c r="BI140" s="141">
        <f>IF(N140="nulová",J140,0)</f>
        <v>0</v>
      </c>
      <c r="BJ140" s="18" t="s">
        <v>90</v>
      </c>
      <c r="BK140" s="141">
        <f>ROUND(I140*H140,2)</f>
        <v>0</v>
      </c>
      <c r="BL140" s="18" t="s">
        <v>174</v>
      </c>
      <c r="BM140" s="140" t="s">
        <v>470</v>
      </c>
    </row>
    <row r="141" spans="2:65" s="1" customFormat="1" ht="10.199999999999999">
      <c r="B141" s="34"/>
      <c r="D141" s="156" t="s">
        <v>236</v>
      </c>
      <c r="F141" s="157" t="s">
        <v>471</v>
      </c>
      <c r="I141" s="144"/>
      <c r="L141" s="34"/>
      <c r="M141" s="145"/>
      <c r="T141" s="55"/>
      <c r="AT141" s="18" t="s">
        <v>236</v>
      </c>
      <c r="AU141" s="18" t="s">
        <v>21</v>
      </c>
    </row>
    <row r="142" spans="2:65" s="12" customFormat="1" ht="10.199999999999999">
      <c r="B142" s="146"/>
      <c r="D142" s="142" t="s">
        <v>178</v>
      </c>
      <c r="E142" s="147" t="s">
        <v>44</v>
      </c>
      <c r="F142" s="148" t="s">
        <v>459</v>
      </c>
      <c r="H142" s="149">
        <v>12.32</v>
      </c>
      <c r="I142" s="150"/>
      <c r="L142" s="146"/>
      <c r="M142" s="151"/>
      <c r="T142" s="152"/>
      <c r="AT142" s="147" t="s">
        <v>178</v>
      </c>
      <c r="AU142" s="147" t="s">
        <v>21</v>
      </c>
      <c r="AV142" s="12" t="s">
        <v>21</v>
      </c>
      <c r="AW142" s="12" t="s">
        <v>42</v>
      </c>
      <c r="AX142" s="12" t="s">
        <v>82</v>
      </c>
      <c r="AY142" s="147" t="s">
        <v>156</v>
      </c>
    </row>
    <row r="143" spans="2:65" s="12" customFormat="1" ht="10.199999999999999">
      <c r="B143" s="146"/>
      <c r="D143" s="142" t="s">
        <v>178</v>
      </c>
      <c r="E143" s="147" t="s">
        <v>44</v>
      </c>
      <c r="F143" s="148" t="s">
        <v>460</v>
      </c>
      <c r="H143" s="149">
        <v>7.74</v>
      </c>
      <c r="I143" s="150"/>
      <c r="L143" s="146"/>
      <c r="M143" s="151"/>
      <c r="T143" s="152"/>
      <c r="AT143" s="147" t="s">
        <v>178</v>
      </c>
      <c r="AU143" s="147" t="s">
        <v>21</v>
      </c>
      <c r="AV143" s="12" t="s">
        <v>21</v>
      </c>
      <c r="AW143" s="12" t="s">
        <v>42</v>
      </c>
      <c r="AX143" s="12" t="s">
        <v>82</v>
      </c>
      <c r="AY143" s="147" t="s">
        <v>156</v>
      </c>
    </row>
    <row r="144" spans="2:65" s="13" customFormat="1" ht="10.199999999999999">
      <c r="B144" s="168"/>
      <c r="D144" s="142" t="s">
        <v>178</v>
      </c>
      <c r="E144" s="169" t="s">
        <v>44</v>
      </c>
      <c r="F144" s="170" t="s">
        <v>462</v>
      </c>
      <c r="H144" s="171">
        <v>20.060000000000002</v>
      </c>
      <c r="I144" s="172"/>
      <c r="L144" s="168"/>
      <c r="M144" s="173"/>
      <c r="T144" s="174"/>
      <c r="AT144" s="169" t="s">
        <v>178</v>
      </c>
      <c r="AU144" s="169" t="s">
        <v>21</v>
      </c>
      <c r="AV144" s="13" t="s">
        <v>174</v>
      </c>
      <c r="AW144" s="13" t="s">
        <v>42</v>
      </c>
      <c r="AX144" s="13" t="s">
        <v>90</v>
      </c>
      <c r="AY144" s="169" t="s">
        <v>156</v>
      </c>
    </row>
    <row r="145" spans="2:65" s="1" customFormat="1" ht="24.15" customHeight="1">
      <c r="B145" s="34"/>
      <c r="C145" s="129" t="s">
        <v>309</v>
      </c>
      <c r="D145" s="129" t="s">
        <v>159</v>
      </c>
      <c r="E145" s="130" t="s">
        <v>472</v>
      </c>
      <c r="F145" s="131" t="s">
        <v>473</v>
      </c>
      <c r="G145" s="132" t="s">
        <v>233</v>
      </c>
      <c r="H145" s="133">
        <v>20.059999999999999</v>
      </c>
      <c r="I145" s="134"/>
      <c r="J145" s="135">
        <f>ROUND(I145*H145,2)</f>
        <v>0</v>
      </c>
      <c r="K145" s="131" t="s">
        <v>234</v>
      </c>
      <c r="L145" s="34"/>
      <c r="M145" s="136" t="s">
        <v>44</v>
      </c>
      <c r="N145" s="137" t="s">
        <v>53</v>
      </c>
      <c r="P145" s="138">
        <f>O145*H145</f>
        <v>0</v>
      </c>
      <c r="Q145" s="138">
        <v>0</v>
      </c>
      <c r="R145" s="138">
        <f>Q145*H145</f>
        <v>0</v>
      </c>
      <c r="S145" s="138">
        <v>0</v>
      </c>
      <c r="T145" s="139">
        <f>S145*H145</f>
        <v>0</v>
      </c>
      <c r="AR145" s="140" t="s">
        <v>174</v>
      </c>
      <c r="AT145" s="140" t="s">
        <v>159</v>
      </c>
      <c r="AU145" s="140" t="s">
        <v>21</v>
      </c>
      <c r="AY145" s="18" t="s">
        <v>156</v>
      </c>
      <c r="BE145" s="141">
        <f>IF(N145="základní",J145,0)</f>
        <v>0</v>
      </c>
      <c r="BF145" s="141">
        <f>IF(N145="snížená",J145,0)</f>
        <v>0</v>
      </c>
      <c r="BG145" s="141">
        <f>IF(N145="zákl. přenesená",J145,0)</f>
        <v>0</v>
      </c>
      <c r="BH145" s="141">
        <f>IF(N145="sníž. přenesená",J145,0)</f>
        <v>0</v>
      </c>
      <c r="BI145" s="141">
        <f>IF(N145="nulová",J145,0)</f>
        <v>0</v>
      </c>
      <c r="BJ145" s="18" t="s">
        <v>90</v>
      </c>
      <c r="BK145" s="141">
        <f>ROUND(I145*H145,2)</f>
        <v>0</v>
      </c>
      <c r="BL145" s="18" t="s">
        <v>174</v>
      </c>
      <c r="BM145" s="140" t="s">
        <v>474</v>
      </c>
    </row>
    <row r="146" spans="2:65" s="1" customFormat="1" ht="10.199999999999999">
      <c r="B146" s="34"/>
      <c r="D146" s="156" t="s">
        <v>236</v>
      </c>
      <c r="F146" s="157" t="s">
        <v>475</v>
      </c>
      <c r="I146" s="144"/>
      <c r="L146" s="34"/>
      <c r="M146" s="145"/>
      <c r="T146" s="55"/>
      <c r="AT146" s="18" t="s">
        <v>236</v>
      </c>
      <c r="AU146" s="18" t="s">
        <v>21</v>
      </c>
    </row>
    <row r="147" spans="2:65" s="12" customFormat="1" ht="10.199999999999999">
      <c r="B147" s="146"/>
      <c r="D147" s="142" t="s">
        <v>178</v>
      </c>
      <c r="E147" s="147" t="s">
        <v>44</v>
      </c>
      <c r="F147" s="148" t="s">
        <v>459</v>
      </c>
      <c r="H147" s="149">
        <v>12.32</v>
      </c>
      <c r="I147" s="150"/>
      <c r="L147" s="146"/>
      <c r="M147" s="151"/>
      <c r="T147" s="152"/>
      <c r="AT147" s="147" t="s">
        <v>178</v>
      </c>
      <c r="AU147" s="147" t="s">
        <v>21</v>
      </c>
      <c r="AV147" s="12" t="s">
        <v>21</v>
      </c>
      <c r="AW147" s="12" t="s">
        <v>42</v>
      </c>
      <c r="AX147" s="12" t="s">
        <v>82</v>
      </c>
      <c r="AY147" s="147" t="s">
        <v>156</v>
      </c>
    </row>
    <row r="148" spans="2:65" s="12" customFormat="1" ht="10.199999999999999">
      <c r="B148" s="146"/>
      <c r="D148" s="142" t="s">
        <v>178</v>
      </c>
      <c r="E148" s="147" t="s">
        <v>44</v>
      </c>
      <c r="F148" s="148" t="s">
        <v>460</v>
      </c>
      <c r="H148" s="149">
        <v>7.74</v>
      </c>
      <c r="I148" s="150"/>
      <c r="L148" s="146"/>
      <c r="M148" s="151"/>
      <c r="T148" s="152"/>
      <c r="AT148" s="147" t="s">
        <v>178</v>
      </c>
      <c r="AU148" s="147" t="s">
        <v>21</v>
      </c>
      <c r="AV148" s="12" t="s">
        <v>21</v>
      </c>
      <c r="AW148" s="12" t="s">
        <v>42</v>
      </c>
      <c r="AX148" s="12" t="s">
        <v>82</v>
      </c>
      <c r="AY148" s="147" t="s">
        <v>156</v>
      </c>
    </row>
    <row r="149" spans="2:65" s="13" customFormat="1" ht="10.199999999999999">
      <c r="B149" s="168"/>
      <c r="D149" s="142" t="s">
        <v>178</v>
      </c>
      <c r="E149" s="169" t="s">
        <v>44</v>
      </c>
      <c r="F149" s="170" t="s">
        <v>462</v>
      </c>
      <c r="H149" s="171">
        <v>20.060000000000002</v>
      </c>
      <c r="I149" s="172"/>
      <c r="L149" s="168"/>
      <c r="M149" s="173"/>
      <c r="T149" s="174"/>
      <c r="AT149" s="169" t="s">
        <v>178</v>
      </c>
      <c r="AU149" s="169" t="s">
        <v>21</v>
      </c>
      <c r="AV149" s="13" t="s">
        <v>174</v>
      </c>
      <c r="AW149" s="13" t="s">
        <v>42</v>
      </c>
      <c r="AX149" s="13" t="s">
        <v>90</v>
      </c>
      <c r="AY149" s="169" t="s">
        <v>156</v>
      </c>
    </row>
    <row r="150" spans="2:65" s="1" customFormat="1" ht="24.15" customHeight="1">
      <c r="B150" s="34"/>
      <c r="C150" s="129" t="s">
        <v>313</v>
      </c>
      <c r="D150" s="129" t="s">
        <v>159</v>
      </c>
      <c r="E150" s="130" t="s">
        <v>476</v>
      </c>
      <c r="F150" s="131" t="s">
        <v>477</v>
      </c>
      <c r="G150" s="132" t="s">
        <v>272</v>
      </c>
      <c r="H150" s="133">
        <v>7.0000000000000007E-2</v>
      </c>
      <c r="I150" s="134"/>
      <c r="J150" s="135">
        <f>ROUND(I150*H150,2)</f>
        <v>0</v>
      </c>
      <c r="K150" s="131" t="s">
        <v>234</v>
      </c>
      <c r="L150" s="34"/>
      <c r="M150" s="136" t="s">
        <v>44</v>
      </c>
      <c r="N150" s="137" t="s">
        <v>53</v>
      </c>
      <c r="P150" s="138">
        <f>O150*H150</f>
        <v>0</v>
      </c>
      <c r="Q150" s="138">
        <v>1.10907</v>
      </c>
      <c r="R150" s="138">
        <f>Q150*H150</f>
        <v>7.7634900000000007E-2</v>
      </c>
      <c r="S150" s="138">
        <v>0</v>
      </c>
      <c r="T150" s="139">
        <f>S150*H150</f>
        <v>0</v>
      </c>
      <c r="AR150" s="140" t="s">
        <v>174</v>
      </c>
      <c r="AT150" s="140" t="s">
        <v>159</v>
      </c>
      <c r="AU150" s="140" t="s">
        <v>21</v>
      </c>
      <c r="AY150" s="18" t="s">
        <v>156</v>
      </c>
      <c r="BE150" s="141">
        <f>IF(N150="základní",J150,0)</f>
        <v>0</v>
      </c>
      <c r="BF150" s="141">
        <f>IF(N150="snížená",J150,0)</f>
        <v>0</v>
      </c>
      <c r="BG150" s="141">
        <f>IF(N150="zákl. přenesená",J150,0)</f>
        <v>0</v>
      </c>
      <c r="BH150" s="141">
        <f>IF(N150="sníž. přenesená",J150,0)</f>
        <v>0</v>
      </c>
      <c r="BI150" s="141">
        <f>IF(N150="nulová",J150,0)</f>
        <v>0</v>
      </c>
      <c r="BJ150" s="18" t="s">
        <v>90</v>
      </c>
      <c r="BK150" s="141">
        <f>ROUND(I150*H150,2)</f>
        <v>0</v>
      </c>
      <c r="BL150" s="18" t="s">
        <v>174</v>
      </c>
      <c r="BM150" s="140" t="s">
        <v>478</v>
      </c>
    </row>
    <row r="151" spans="2:65" s="1" customFormat="1" ht="10.199999999999999">
      <c r="B151" s="34"/>
      <c r="D151" s="156" t="s">
        <v>236</v>
      </c>
      <c r="F151" s="157" t="s">
        <v>479</v>
      </c>
      <c r="I151" s="144"/>
      <c r="L151" s="34"/>
      <c r="M151" s="145"/>
      <c r="T151" s="55"/>
      <c r="AT151" s="18" t="s">
        <v>236</v>
      </c>
      <c r="AU151" s="18" t="s">
        <v>21</v>
      </c>
    </row>
    <row r="152" spans="2:65" s="12" customFormat="1" ht="10.199999999999999">
      <c r="B152" s="146"/>
      <c r="D152" s="142" t="s">
        <v>178</v>
      </c>
      <c r="E152" s="147" t="s">
        <v>44</v>
      </c>
      <c r="F152" s="148" t="s">
        <v>480</v>
      </c>
      <c r="H152" s="149">
        <v>7.0000000000000007E-2</v>
      </c>
      <c r="I152" s="150"/>
      <c r="L152" s="146"/>
      <c r="M152" s="151"/>
      <c r="T152" s="152"/>
      <c r="AT152" s="147" t="s">
        <v>178</v>
      </c>
      <c r="AU152" s="147" t="s">
        <v>21</v>
      </c>
      <c r="AV152" s="12" t="s">
        <v>21</v>
      </c>
      <c r="AW152" s="12" t="s">
        <v>42</v>
      </c>
      <c r="AX152" s="12" t="s">
        <v>90</v>
      </c>
      <c r="AY152" s="147" t="s">
        <v>156</v>
      </c>
    </row>
    <row r="153" spans="2:65" s="1" customFormat="1" ht="24.15" customHeight="1">
      <c r="B153" s="34"/>
      <c r="C153" s="129" t="s">
        <v>320</v>
      </c>
      <c r="D153" s="129" t="s">
        <v>159</v>
      </c>
      <c r="E153" s="130" t="s">
        <v>481</v>
      </c>
      <c r="F153" s="131" t="s">
        <v>482</v>
      </c>
      <c r="G153" s="132" t="s">
        <v>272</v>
      </c>
      <c r="H153" s="133">
        <v>0.18</v>
      </c>
      <c r="I153" s="134"/>
      <c r="J153" s="135">
        <f>ROUND(I153*H153,2)</f>
        <v>0</v>
      </c>
      <c r="K153" s="131" t="s">
        <v>234</v>
      </c>
      <c r="L153" s="34"/>
      <c r="M153" s="136" t="s">
        <v>44</v>
      </c>
      <c r="N153" s="137" t="s">
        <v>53</v>
      </c>
      <c r="P153" s="138">
        <f>O153*H153</f>
        <v>0</v>
      </c>
      <c r="Q153" s="138">
        <v>1.06277</v>
      </c>
      <c r="R153" s="138">
        <f>Q153*H153</f>
        <v>0.19129859999999999</v>
      </c>
      <c r="S153" s="138">
        <v>0</v>
      </c>
      <c r="T153" s="139">
        <f>S153*H153</f>
        <v>0</v>
      </c>
      <c r="AR153" s="140" t="s">
        <v>174</v>
      </c>
      <c r="AT153" s="140" t="s">
        <v>159</v>
      </c>
      <c r="AU153" s="140" t="s">
        <v>21</v>
      </c>
      <c r="AY153" s="18" t="s">
        <v>156</v>
      </c>
      <c r="BE153" s="141">
        <f>IF(N153="základní",J153,0)</f>
        <v>0</v>
      </c>
      <c r="BF153" s="141">
        <f>IF(N153="snížená",J153,0)</f>
        <v>0</v>
      </c>
      <c r="BG153" s="141">
        <f>IF(N153="zákl. přenesená",J153,0)</f>
        <v>0</v>
      </c>
      <c r="BH153" s="141">
        <f>IF(N153="sníž. přenesená",J153,0)</f>
        <v>0</v>
      </c>
      <c r="BI153" s="141">
        <f>IF(N153="nulová",J153,0)</f>
        <v>0</v>
      </c>
      <c r="BJ153" s="18" t="s">
        <v>90</v>
      </c>
      <c r="BK153" s="141">
        <f>ROUND(I153*H153,2)</f>
        <v>0</v>
      </c>
      <c r="BL153" s="18" t="s">
        <v>174</v>
      </c>
      <c r="BM153" s="140" t="s">
        <v>483</v>
      </c>
    </row>
    <row r="154" spans="2:65" s="1" customFormat="1" ht="10.199999999999999">
      <c r="B154" s="34"/>
      <c r="D154" s="156" t="s">
        <v>236</v>
      </c>
      <c r="F154" s="157" t="s">
        <v>484</v>
      </c>
      <c r="I154" s="144"/>
      <c r="L154" s="34"/>
      <c r="M154" s="145"/>
      <c r="T154" s="55"/>
      <c r="AT154" s="18" t="s">
        <v>236</v>
      </c>
      <c r="AU154" s="18" t="s">
        <v>21</v>
      </c>
    </row>
    <row r="155" spans="2:65" s="12" customFormat="1" ht="10.199999999999999">
      <c r="B155" s="146"/>
      <c r="D155" s="142" t="s">
        <v>178</v>
      </c>
      <c r="E155" s="147" t="s">
        <v>44</v>
      </c>
      <c r="F155" s="148" t="s">
        <v>485</v>
      </c>
      <c r="H155" s="149">
        <v>0.18</v>
      </c>
      <c r="I155" s="150"/>
      <c r="L155" s="146"/>
      <c r="M155" s="151"/>
      <c r="T155" s="152"/>
      <c r="AT155" s="147" t="s">
        <v>178</v>
      </c>
      <c r="AU155" s="147" t="s">
        <v>21</v>
      </c>
      <c r="AV155" s="12" t="s">
        <v>21</v>
      </c>
      <c r="AW155" s="12" t="s">
        <v>42</v>
      </c>
      <c r="AX155" s="12" t="s">
        <v>90</v>
      </c>
      <c r="AY155" s="147" t="s">
        <v>156</v>
      </c>
    </row>
    <row r="156" spans="2:65" s="11" customFormat="1" ht="22.8" customHeight="1">
      <c r="B156" s="117"/>
      <c r="D156" s="118" t="s">
        <v>81</v>
      </c>
      <c r="E156" s="127" t="s">
        <v>174</v>
      </c>
      <c r="F156" s="127" t="s">
        <v>486</v>
      </c>
      <c r="I156" s="120"/>
      <c r="J156" s="128">
        <f>BK156</f>
        <v>0</v>
      </c>
      <c r="L156" s="117"/>
      <c r="M156" s="122"/>
      <c r="P156" s="123">
        <f>SUM(P157:P159)</f>
        <v>0</v>
      </c>
      <c r="R156" s="123">
        <f>SUM(R157:R159)</f>
        <v>0</v>
      </c>
      <c r="T156" s="124">
        <f>SUM(T157:T159)</f>
        <v>0</v>
      </c>
      <c r="AR156" s="118" t="s">
        <v>90</v>
      </c>
      <c r="AT156" s="125" t="s">
        <v>81</v>
      </c>
      <c r="AU156" s="125" t="s">
        <v>90</v>
      </c>
      <c r="AY156" s="118" t="s">
        <v>156</v>
      </c>
      <c r="BK156" s="126">
        <f>SUM(BK157:BK159)</f>
        <v>0</v>
      </c>
    </row>
    <row r="157" spans="2:65" s="1" customFormat="1" ht="16.5" customHeight="1">
      <c r="B157" s="34"/>
      <c r="C157" s="129" t="s">
        <v>325</v>
      </c>
      <c r="D157" s="129" t="s">
        <v>159</v>
      </c>
      <c r="E157" s="130" t="s">
        <v>487</v>
      </c>
      <c r="F157" s="131" t="s">
        <v>488</v>
      </c>
      <c r="G157" s="132" t="s">
        <v>242</v>
      </c>
      <c r="H157" s="133">
        <v>0.7</v>
      </c>
      <c r="I157" s="134"/>
      <c r="J157" s="135">
        <f>ROUND(I157*H157,2)</f>
        <v>0</v>
      </c>
      <c r="K157" s="131" t="s">
        <v>234</v>
      </c>
      <c r="L157" s="34"/>
      <c r="M157" s="136" t="s">
        <v>44</v>
      </c>
      <c r="N157" s="137" t="s">
        <v>53</v>
      </c>
      <c r="P157" s="138">
        <f>O157*H157</f>
        <v>0</v>
      </c>
      <c r="Q157" s="138">
        <v>0</v>
      </c>
      <c r="R157" s="138">
        <f>Q157*H157</f>
        <v>0</v>
      </c>
      <c r="S157" s="138">
        <v>0</v>
      </c>
      <c r="T157" s="139">
        <f>S157*H157</f>
        <v>0</v>
      </c>
      <c r="AR157" s="140" t="s">
        <v>174</v>
      </c>
      <c r="AT157" s="140" t="s">
        <v>159</v>
      </c>
      <c r="AU157" s="140" t="s">
        <v>21</v>
      </c>
      <c r="AY157" s="18" t="s">
        <v>156</v>
      </c>
      <c r="BE157" s="141">
        <f>IF(N157="základní",J157,0)</f>
        <v>0</v>
      </c>
      <c r="BF157" s="141">
        <f>IF(N157="snížená",J157,0)</f>
        <v>0</v>
      </c>
      <c r="BG157" s="141">
        <f>IF(N157="zákl. přenesená",J157,0)</f>
        <v>0</v>
      </c>
      <c r="BH157" s="141">
        <f>IF(N157="sníž. přenesená",J157,0)</f>
        <v>0</v>
      </c>
      <c r="BI157" s="141">
        <f>IF(N157="nulová",J157,0)</f>
        <v>0</v>
      </c>
      <c r="BJ157" s="18" t="s">
        <v>90</v>
      </c>
      <c r="BK157" s="141">
        <f>ROUND(I157*H157,2)</f>
        <v>0</v>
      </c>
      <c r="BL157" s="18" t="s">
        <v>174</v>
      </c>
      <c r="BM157" s="140" t="s">
        <v>489</v>
      </c>
    </row>
    <row r="158" spans="2:65" s="1" customFormat="1" ht="10.199999999999999">
      <c r="B158" s="34"/>
      <c r="D158" s="156" t="s">
        <v>236</v>
      </c>
      <c r="F158" s="157" t="s">
        <v>490</v>
      </c>
      <c r="I158" s="144"/>
      <c r="L158" s="34"/>
      <c r="M158" s="145"/>
      <c r="T158" s="55"/>
      <c r="AT158" s="18" t="s">
        <v>236</v>
      </c>
      <c r="AU158" s="18" t="s">
        <v>21</v>
      </c>
    </row>
    <row r="159" spans="2:65" s="12" customFormat="1" ht="10.199999999999999">
      <c r="B159" s="146"/>
      <c r="D159" s="142" t="s">
        <v>178</v>
      </c>
      <c r="E159" s="147" t="s">
        <v>44</v>
      </c>
      <c r="F159" s="148" t="s">
        <v>491</v>
      </c>
      <c r="H159" s="149">
        <v>0.7</v>
      </c>
      <c r="I159" s="150"/>
      <c r="L159" s="146"/>
      <c r="M159" s="151"/>
      <c r="T159" s="152"/>
      <c r="AT159" s="147" t="s">
        <v>178</v>
      </c>
      <c r="AU159" s="147" t="s">
        <v>21</v>
      </c>
      <c r="AV159" s="12" t="s">
        <v>21</v>
      </c>
      <c r="AW159" s="12" t="s">
        <v>42</v>
      </c>
      <c r="AX159" s="12" t="s">
        <v>90</v>
      </c>
      <c r="AY159" s="147" t="s">
        <v>156</v>
      </c>
    </row>
    <row r="160" spans="2:65" s="11" customFormat="1" ht="22.8" customHeight="1">
      <c r="B160" s="117"/>
      <c r="D160" s="118" t="s">
        <v>81</v>
      </c>
      <c r="E160" s="127" t="s">
        <v>182</v>
      </c>
      <c r="F160" s="127" t="s">
        <v>492</v>
      </c>
      <c r="I160" s="120"/>
      <c r="J160" s="128">
        <f>BK160</f>
        <v>0</v>
      </c>
      <c r="L160" s="117"/>
      <c r="M160" s="122"/>
      <c r="P160" s="123">
        <f>SUM(P161:P163)</f>
        <v>0</v>
      </c>
      <c r="R160" s="123">
        <f>SUM(R161:R163)</f>
        <v>6.3699999999999998E-4</v>
      </c>
      <c r="T160" s="124">
        <f>SUM(T161:T163)</f>
        <v>0</v>
      </c>
      <c r="AR160" s="118" t="s">
        <v>90</v>
      </c>
      <c r="AT160" s="125" t="s">
        <v>81</v>
      </c>
      <c r="AU160" s="125" t="s">
        <v>90</v>
      </c>
      <c r="AY160" s="118" t="s">
        <v>156</v>
      </c>
      <c r="BK160" s="126">
        <f>SUM(BK161:BK163)</f>
        <v>0</v>
      </c>
    </row>
    <row r="161" spans="2:65" s="1" customFormat="1" ht="24.15" customHeight="1">
      <c r="B161" s="34"/>
      <c r="C161" s="129" t="s">
        <v>331</v>
      </c>
      <c r="D161" s="129" t="s">
        <v>159</v>
      </c>
      <c r="E161" s="130" t="s">
        <v>493</v>
      </c>
      <c r="F161" s="131" t="s">
        <v>494</v>
      </c>
      <c r="G161" s="132" t="s">
        <v>242</v>
      </c>
      <c r="H161" s="133">
        <v>0.7</v>
      </c>
      <c r="I161" s="134"/>
      <c r="J161" s="135">
        <f>ROUND(I161*H161,2)</f>
        <v>0</v>
      </c>
      <c r="K161" s="131" t="s">
        <v>234</v>
      </c>
      <c r="L161" s="34"/>
      <c r="M161" s="136" t="s">
        <v>44</v>
      </c>
      <c r="N161" s="137" t="s">
        <v>53</v>
      </c>
      <c r="P161" s="138">
        <f>O161*H161</f>
        <v>0</v>
      </c>
      <c r="Q161" s="138">
        <v>9.1E-4</v>
      </c>
      <c r="R161" s="138">
        <f>Q161*H161</f>
        <v>6.3699999999999998E-4</v>
      </c>
      <c r="S161" s="138">
        <v>0</v>
      </c>
      <c r="T161" s="139">
        <f>S161*H161</f>
        <v>0</v>
      </c>
      <c r="AR161" s="140" t="s">
        <v>174</v>
      </c>
      <c r="AT161" s="140" t="s">
        <v>159</v>
      </c>
      <c r="AU161" s="140" t="s">
        <v>21</v>
      </c>
      <c r="AY161" s="18" t="s">
        <v>156</v>
      </c>
      <c r="BE161" s="141">
        <f>IF(N161="základní",J161,0)</f>
        <v>0</v>
      </c>
      <c r="BF161" s="141">
        <f>IF(N161="snížená",J161,0)</f>
        <v>0</v>
      </c>
      <c r="BG161" s="141">
        <f>IF(N161="zákl. přenesená",J161,0)</f>
        <v>0</v>
      </c>
      <c r="BH161" s="141">
        <f>IF(N161="sníž. přenesená",J161,0)</f>
        <v>0</v>
      </c>
      <c r="BI161" s="141">
        <f>IF(N161="nulová",J161,0)</f>
        <v>0</v>
      </c>
      <c r="BJ161" s="18" t="s">
        <v>90</v>
      </c>
      <c r="BK161" s="141">
        <f>ROUND(I161*H161,2)</f>
        <v>0</v>
      </c>
      <c r="BL161" s="18" t="s">
        <v>174</v>
      </c>
      <c r="BM161" s="140" t="s">
        <v>495</v>
      </c>
    </row>
    <row r="162" spans="2:65" s="1" customFormat="1" ht="10.199999999999999">
      <c r="B162" s="34"/>
      <c r="D162" s="156" t="s">
        <v>236</v>
      </c>
      <c r="F162" s="157" t="s">
        <v>496</v>
      </c>
      <c r="I162" s="144"/>
      <c r="L162" s="34"/>
      <c r="M162" s="145"/>
      <c r="T162" s="55"/>
      <c r="AT162" s="18" t="s">
        <v>236</v>
      </c>
      <c r="AU162" s="18" t="s">
        <v>21</v>
      </c>
    </row>
    <row r="163" spans="2:65" s="12" customFormat="1" ht="10.199999999999999">
      <c r="B163" s="146"/>
      <c r="D163" s="142" t="s">
        <v>178</v>
      </c>
      <c r="E163" s="147" t="s">
        <v>44</v>
      </c>
      <c r="F163" s="148" t="s">
        <v>491</v>
      </c>
      <c r="H163" s="149">
        <v>0.7</v>
      </c>
      <c r="I163" s="150"/>
      <c r="L163" s="146"/>
      <c r="M163" s="151"/>
      <c r="T163" s="152"/>
      <c r="AT163" s="147" t="s">
        <v>178</v>
      </c>
      <c r="AU163" s="147" t="s">
        <v>21</v>
      </c>
      <c r="AV163" s="12" t="s">
        <v>21</v>
      </c>
      <c r="AW163" s="12" t="s">
        <v>42</v>
      </c>
      <c r="AX163" s="12" t="s">
        <v>90</v>
      </c>
      <c r="AY163" s="147" t="s">
        <v>156</v>
      </c>
    </row>
    <row r="164" spans="2:65" s="11" customFormat="1" ht="22.8" customHeight="1">
      <c r="B164" s="117"/>
      <c r="D164" s="118" t="s">
        <v>81</v>
      </c>
      <c r="E164" s="127" t="s">
        <v>191</v>
      </c>
      <c r="F164" s="127" t="s">
        <v>497</v>
      </c>
      <c r="I164" s="120"/>
      <c r="J164" s="128">
        <f>BK164</f>
        <v>0</v>
      </c>
      <c r="L164" s="117"/>
      <c r="M164" s="122"/>
      <c r="P164" s="123">
        <f>SUM(P165:P173)</f>
        <v>0</v>
      </c>
      <c r="R164" s="123">
        <f>SUM(R165:R173)</f>
        <v>3.3186E-2</v>
      </c>
      <c r="T164" s="124">
        <f>SUM(T165:T173)</f>
        <v>0</v>
      </c>
      <c r="AR164" s="118" t="s">
        <v>90</v>
      </c>
      <c r="AT164" s="125" t="s">
        <v>81</v>
      </c>
      <c r="AU164" s="125" t="s">
        <v>90</v>
      </c>
      <c r="AY164" s="118" t="s">
        <v>156</v>
      </c>
      <c r="BK164" s="126">
        <f>SUM(BK165:BK173)</f>
        <v>0</v>
      </c>
    </row>
    <row r="165" spans="2:65" s="1" customFormat="1" ht="21.75" customHeight="1">
      <c r="B165" s="34"/>
      <c r="C165" s="129" t="s">
        <v>7</v>
      </c>
      <c r="D165" s="129" t="s">
        <v>159</v>
      </c>
      <c r="E165" s="130" t="s">
        <v>498</v>
      </c>
      <c r="F165" s="131" t="s">
        <v>499</v>
      </c>
      <c r="G165" s="132" t="s">
        <v>248</v>
      </c>
      <c r="H165" s="133">
        <v>1</v>
      </c>
      <c r="I165" s="134"/>
      <c r="J165" s="135">
        <f>ROUND(I165*H165,2)</f>
        <v>0</v>
      </c>
      <c r="K165" s="131" t="s">
        <v>234</v>
      </c>
      <c r="L165" s="34"/>
      <c r="M165" s="136" t="s">
        <v>44</v>
      </c>
      <c r="N165" s="137" t="s">
        <v>53</v>
      </c>
      <c r="P165" s="138">
        <f>O165*H165</f>
        <v>0</v>
      </c>
      <c r="Q165" s="138">
        <v>2.8600000000000001E-3</v>
      </c>
      <c r="R165" s="138">
        <f>Q165*H165</f>
        <v>2.8600000000000001E-3</v>
      </c>
      <c r="S165" s="138">
        <v>0</v>
      </c>
      <c r="T165" s="139">
        <f>S165*H165</f>
        <v>0</v>
      </c>
      <c r="AR165" s="140" t="s">
        <v>174</v>
      </c>
      <c r="AT165" s="140" t="s">
        <v>159</v>
      </c>
      <c r="AU165" s="140" t="s">
        <v>21</v>
      </c>
      <c r="AY165" s="18" t="s">
        <v>156</v>
      </c>
      <c r="BE165" s="141">
        <f>IF(N165="základní",J165,0)</f>
        <v>0</v>
      </c>
      <c r="BF165" s="141">
        <f>IF(N165="snížená",J165,0)</f>
        <v>0</v>
      </c>
      <c r="BG165" s="141">
        <f>IF(N165="zákl. přenesená",J165,0)</f>
        <v>0</v>
      </c>
      <c r="BH165" s="141">
        <f>IF(N165="sníž. přenesená",J165,0)</f>
        <v>0</v>
      </c>
      <c r="BI165" s="141">
        <f>IF(N165="nulová",J165,0)</f>
        <v>0</v>
      </c>
      <c r="BJ165" s="18" t="s">
        <v>90</v>
      </c>
      <c r="BK165" s="141">
        <f>ROUND(I165*H165,2)</f>
        <v>0</v>
      </c>
      <c r="BL165" s="18" t="s">
        <v>174</v>
      </c>
      <c r="BM165" s="140" t="s">
        <v>500</v>
      </c>
    </row>
    <row r="166" spans="2:65" s="1" customFormat="1" ht="10.199999999999999">
      <c r="B166" s="34"/>
      <c r="D166" s="156" t="s">
        <v>236</v>
      </c>
      <c r="F166" s="157" t="s">
        <v>501</v>
      </c>
      <c r="I166" s="144"/>
      <c r="L166" s="34"/>
      <c r="M166" s="145"/>
      <c r="T166" s="55"/>
      <c r="AT166" s="18" t="s">
        <v>236</v>
      </c>
      <c r="AU166" s="18" t="s">
        <v>21</v>
      </c>
    </row>
    <row r="167" spans="2:65" s="12" customFormat="1" ht="10.199999999999999">
      <c r="B167" s="146"/>
      <c r="D167" s="142" t="s">
        <v>178</v>
      </c>
      <c r="E167" s="147" t="s">
        <v>44</v>
      </c>
      <c r="F167" s="148" t="s">
        <v>90</v>
      </c>
      <c r="H167" s="149">
        <v>1</v>
      </c>
      <c r="I167" s="150"/>
      <c r="L167" s="146"/>
      <c r="M167" s="151"/>
      <c r="T167" s="152"/>
      <c r="AT167" s="147" t="s">
        <v>178</v>
      </c>
      <c r="AU167" s="147" t="s">
        <v>21</v>
      </c>
      <c r="AV167" s="12" t="s">
        <v>21</v>
      </c>
      <c r="AW167" s="12" t="s">
        <v>42</v>
      </c>
      <c r="AX167" s="12" t="s">
        <v>90</v>
      </c>
      <c r="AY167" s="147" t="s">
        <v>156</v>
      </c>
    </row>
    <row r="168" spans="2:65" s="1" customFormat="1" ht="16.5" customHeight="1">
      <c r="B168" s="34"/>
      <c r="C168" s="158" t="s">
        <v>347</v>
      </c>
      <c r="D168" s="158" t="s">
        <v>251</v>
      </c>
      <c r="E168" s="159" t="s">
        <v>502</v>
      </c>
      <c r="F168" s="160" t="s">
        <v>503</v>
      </c>
      <c r="G168" s="161" t="s">
        <v>248</v>
      </c>
      <c r="H168" s="162">
        <v>1.01</v>
      </c>
      <c r="I168" s="163"/>
      <c r="J168" s="164">
        <f>ROUND(I168*H168,2)</f>
        <v>0</v>
      </c>
      <c r="K168" s="160" t="s">
        <v>234</v>
      </c>
      <c r="L168" s="165"/>
      <c r="M168" s="166" t="s">
        <v>44</v>
      </c>
      <c r="N168" s="167" t="s">
        <v>53</v>
      </c>
      <c r="P168" s="138">
        <f>O168*H168</f>
        <v>0</v>
      </c>
      <c r="Q168" s="138">
        <v>8.6E-3</v>
      </c>
      <c r="R168" s="138">
        <f>Q168*H168</f>
        <v>8.6859999999999993E-3</v>
      </c>
      <c r="S168" s="138">
        <v>0</v>
      </c>
      <c r="T168" s="139">
        <f>S168*H168</f>
        <v>0</v>
      </c>
      <c r="AR168" s="140" t="s">
        <v>191</v>
      </c>
      <c r="AT168" s="140" t="s">
        <v>251</v>
      </c>
      <c r="AU168" s="140" t="s">
        <v>21</v>
      </c>
      <c r="AY168" s="18" t="s">
        <v>156</v>
      </c>
      <c r="BE168" s="141">
        <f>IF(N168="základní",J168,0)</f>
        <v>0</v>
      </c>
      <c r="BF168" s="141">
        <f>IF(N168="snížená",J168,0)</f>
        <v>0</v>
      </c>
      <c r="BG168" s="141">
        <f>IF(N168="zákl. přenesená",J168,0)</f>
        <v>0</v>
      </c>
      <c r="BH168" s="141">
        <f>IF(N168="sníž. přenesená",J168,0)</f>
        <v>0</v>
      </c>
      <c r="BI168" s="141">
        <f>IF(N168="nulová",J168,0)</f>
        <v>0</v>
      </c>
      <c r="BJ168" s="18" t="s">
        <v>90</v>
      </c>
      <c r="BK168" s="141">
        <f>ROUND(I168*H168,2)</f>
        <v>0</v>
      </c>
      <c r="BL168" s="18" t="s">
        <v>174</v>
      </c>
      <c r="BM168" s="140" t="s">
        <v>504</v>
      </c>
    </row>
    <row r="169" spans="2:65" s="12" customFormat="1" ht="10.199999999999999">
      <c r="B169" s="146"/>
      <c r="D169" s="142" t="s">
        <v>178</v>
      </c>
      <c r="F169" s="148" t="s">
        <v>505</v>
      </c>
      <c r="H169" s="149">
        <v>1.01</v>
      </c>
      <c r="I169" s="150"/>
      <c r="L169" s="146"/>
      <c r="M169" s="151"/>
      <c r="T169" s="152"/>
      <c r="AT169" s="147" t="s">
        <v>178</v>
      </c>
      <c r="AU169" s="147" t="s">
        <v>21</v>
      </c>
      <c r="AV169" s="12" t="s">
        <v>21</v>
      </c>
      <c r="AW169" s="12" t="s">
        <v>4</v>
      </c>
      <c r="AX169" s="12" t="s">
        <v>90</v>
      </c>
      <c r="AY169" s="147" t="s">
        <v>156</v>
      </c>
    </row>
    <row r="170" spans="2:65" s="1" customFormat="1" ht="16.5" customHeight="1">
      <c r="B170" s="34"/>
      <c r="C170" s="158" t="s">
        <v>352</v>
      </c>
      <c r="D170" s="158" t="s">
        <v>251</v>
      </c>
      <c r="E170" s="159" t="s">
        <v>506</v>
      </c>
      <c r="F170" s="160" t="s">
        <v>507</v>
      </c>
      <c r="G170" s="161" t="s">
        <v>248</v>
      </c>
      <c r="H170" s="162">
        <v>1.01</v>
      </c>
      <c r="I170" s="163"/>
      <c r="J170" s="164">
        <f>ROUND(I170*H170,2)</f>
        <v>0</v>
      </c>
      <c r="K170" s="160" t="s">
        <v>234</v>
      </c>
      <c r="L170" s="165"/>
      <c r="M170" s="166" t="s">
        <v>44</v>
      </c>
      <c r="N170" s="167" t="s">
        <v>53</v>
      </c>
      <c r="P170" s="138">
        <f>O170*H170</f>
        <v>0</v>
      </c>
      <c r="Q170" s="138">
        <v>1.6E-2</v>
      </c>
      <c r="R170" s="138">
        <f>Q170*H170</f>
        <v>1.6160000000000001E-2</v>
      </c>
      <c r="S170" s="138">
        <v>0</v>
      </c>
      <c r="T170" s="139">
        <f>S170*H170</f>
        <v>0</v>
      </c>
      <c r="AR170" s="140" t="s">
        <v>191</v>
      </c>
      <c r="AT170" s="140" t="s">
        <v>251</v>
      </c>
      <c r="AU170" s="140" t="s">
        <v>21</v>
      </c>
      <c r="AY170" s="18" t="s">
        <v>156</v>
      </c>
      <c r="BE170" s="141">
        <f>IF(N170="základní",J170,0)</f>
        <v>0</v>
      </c>
      <c r="BF170" s="141">
        <f>IF(N170="snížená",J170,0)</f>
        <v>0</v>
      </c>
      <c r="BG170" s="141">
        <f>IF(N170="zákl. přenesená",J170,0)</f>
        <v>0</v>
      </c>
      <c r="BH170" s="141">
        <f>IF(N170="sníž. přenesená",J170,0)</f>
        <v>0</v>
      </c>
      <c r="BI170" s="141">
        <f>IF(N170="nulová",J170,0)</f>
        <v>0</v>
      </c>
      <c r="BJ170" s="18" t="s">
        <v>90</v>
      </c>
      <c r="BK170" s="141">
        <f>ROUND(I170*H170,2)</f>
        <v>0</v>
      </c>
      <c r="BL170" s="18" t="s">
        <v>174</v>
      </c>
      <c r="BM170" s="140" t="s">
        <v>508</v>
      </c>
    </row>
    <row r="171" spans="2:65" s="12" customFormat="1" ht="10.199999999999999">
      <c r="B171" s="146"/>
      <c r="D171" s="142" t="s">
        <v>178</v>
      </c>
      <c r="F171" s="148" t="s">
        <v>505</v>
      </c>
      <c r="H171" s="149">
        <v>1.01</v>
      </c>
      <c r="I171" s="150"/>
      <c r="L171" s="146"/>
      <c r="M171" s="151"/>
      <c r="T171" s="152"/>
      <c r="AT171" s="147" t="s">
        <v>178</v>
      </c>
      <c r="AU171" s="147" t="s">
        <v>21</v>
      </c>
      <c r="AV171" s="12" t="s">
        <v>21</v>
      </c>
      <c r="AW171" s="12" t="s">
        <v>4</v>
      </c>
      <c r="AX171" s="12" t="s">
        <v>90</v>
      </c>
      <c r="AY171" s="147" t="s">
        <v>156</v>
      </c>
    </row>
    <row r="172" spans="2:65" s="1" customFormat="1" ht="21.75" customHeight="1">
      <c r="B172" s="34"/>
      <c r="C172" s="129" t="s">
        <v>358</v>
      </c>
      <c r="D172" s="129" t="s">
        <v>159</v>
      </c>
      <c r="E172" s="130" t="s">
        <v>509</v>
      </c>
      <c r="F172" s="131" t="s">
        <v>510</v>
      </c>
      <c r="G172" s="132" t="s">
        <v>248</v>
      </c>
      <c r="H172" s="133">
        <v>4</v>
      </c>
      <c r="I172" s="134"/>
      <c r="J172" s="135">
        <f>ROUND(I172*H172,2)</f>
        <v>0</v>
      </c>
      <c r="K172" s="131" t="s">
        <v>234</v>
      </c>
      <c r="L172" s="34"/>
      <c r="M172" s="136" t="s">
        <v>44</v>
      </c>
      <c r="N172" s="137" t="s">
        <v>53</v>
      </c>
      <c r="P172" s="138">
        <f>O172*H172</f>
        <v>0</v>
      </c>
      <c r="Q172" s="138">
        <v>1.3699999999999999E-3</v>
      </c>
      <c r="R172" s="138">
        <f>Q172*H172</f>
        <v>5.4799999999999996E-3</v>
      </c>
      <c r="S172" s="138">
        <v>0</v>
      </c>
      <c r="T172" s="139">
        <f>S172*H172</f>
        <v>0</v>
      </c>
      <c r="AR172" s="140" t="s">
        <v>174</v>
      </c>
      <c r="AT172" s="140" t="s">
        <v>159</v>
      </c>
      <c r="AU172" s="140" t="s">
        <v>21</v>
      </c>
      <c r="AY172" s="18" t="s">
        <v>156</v>
      </c>
      <c r="BE172" s="141">
        <f>IF(N172="základní",J172,0)</f>
        <v>0</v>
      </c>
      <c r="BF172" s="141">
        <f>IF(N172="snížená",J172,0)</f>
        <v>0</v>
      </c>
      <c r="BG172" s="141">
        <f>IF(N172="zákl. přenesená",J172,0)</f>
        <v>0</v>
      </c>
      <c r="BH172" s="141">
        <f>IF(N172="sníž. přenesená",J172,0)</f>
        <v>0</v>
      </c>
      <c r="BI172" s="141">
        <f>IF(N172="nulová",J172,0)</f>
        <v>0</v>
      </c>
      <c r="BJ172" s="18" t="s">
        <v>90</v>
      </c>
      <c r="BK172" s="141">
        <f>ROUND(I172*H172,2)</f>
        <v>0</v>
      </c>
      <c r="BL172" s="18" t="s">
        <v>174</v>
      </c>
      <c r="BM172" s="140" t="s">
        <v>511</v>
      </c>
    </row>
    <row r="173" spans="2:65" s="1" customFormat="1" ht="10.199999999999999">
      <c r="B173" s="34"/>
      <c r="D173" s="156" t="s">
        <v>236</v>
      </c>
      <c r="F173" s="157" t="s">
        <v>512</v>
      </c>
      <c r="I173" s="144"/>
      <c r="L173" s="34"/>
      <c r="M173" s="145"/>
      <c r="T173" s="55"/>
      <c r="AT173" s="18" t="s">
        <v>236</v>
      </c>
      <c r="AU173" s="18" t="s">
        <v>21</v>
      </c>
    </row>
    <row r="174" spans="2:65" s="11" customFormat="1" ht="22.8" customHeight="1">
      <c r="B174" s="117"/>
      <c r="D174" s="118" t="s">
        <v>81</v>
      </c>
      <c r="E174" s="127" t="s">
        <v>197</v>
      </c>
      <c r="F174" s="127" t="s">
        <v>260</v>
      </c>
      <c r="I174" s="120"/>
      <c r="J174" s="128">
        <f>BK174</f>
        <v>0</v>
      </c>
      <c r="L174" s="117"/>
      <c r="M174" s="122"/>
      <c r="P174" s="123">
        <f>SUM(P175:P190)</f>
        <v>0</v>
      </c>
      <c r="R174" s="123">
        <f>SUM(R175:R190)</f>
        <v>4.3740000000000001E-2</v>
      </c>
      <c r="T174" s="124">
        <f>SUM(T175:T190)</f>
        <v>0</v>
      </c>
      <c r="AR174" s="118" t="s">
        <v>90</v>
      </c>
      <c r="AT174" s="125" t="s">
        <v>81</v>
      </c>
      <c r="AU174" s="125" t="s">
        <v>90</v>
      </c>
      <c r="AY174" s="118" t="s">
        <v>156</v>
      </c>
      <c r="BK174" s="126">
        <f>SUM(BK175:BK190)</f>
        <v>0</v>
      </c>
    </row>
    <row r="175" spans="2:65" s="1" customFormat="1" ht="24.15" customHeight="1">
      <c r="B175" s="34"/>
      <c r="C175" s="129" t="s">
        <v>363</v>
      </c>
      <c r="D175" s="129" t="s">
        <v>159</v>
      </c>
      <c r="E175" s="130" t="s">
        <v>261</v>
      </c>
      <c r="F175" s="131" t="s">
        <v>262</v>
      </c>
      <c r="G175" s="132" t="s">
        <v>233</v>
      </c>
      <c r="H175" s="133">
        <v>3.75</v>
      </c>
      <c r="I175" s="134"/>
      <c r="J175" s="135">
        <f>ROUND(I175*H175,2)</f>
        <v>0</v>
      </c>
      <c r="K175" s="131" t="s">
        <v>234</v>
      </c>
      <c r="L175" s="34"/>
      <c r="M175" s="136" t="s">
        <v>44</v>
      </c>
      <c r="N175" s="137" t="s">
        <v>53</v>
      </c>
      <c r="P175" s="138">
        <f>O175*H175</f>
        <v>0</v>
      </c>
      <c r="Q175" s="138">
        <v>0</v>
      </c>
      <c r="R175" s="138">
        <f>Q175*H175</f>
        <v>0</v>
      </c>
      <c r="S175" s="138">
        <v>0</v>
      </c>
      <c r="T175" s="139">
        <f>S175*H175</f>
        <v>0</v>
      </c>
      <c r="AR175" s="140" t="s">
        <v>174</v>
      </c>
      <c r="AT175" s="140" t="s">
        <v>159</v>
      </c>
      <c r="AU175" s="140" t="s">
        <v>21</v>
      </c>
      <c r="AY175" s="18" t="s">
        <v>156</v>
      </c>
      <c r="BE175" s="141">
        <f>IF(N175="základní",J175,0)</f>
        <v>0</v>
      </c>
      <c r="BF175" s="141">
        <f>IF(N175="snížená",J175,0)</f>
        <v>0</v>
      </c>
      <c r="BG175" s="141">
        <f>IF(N175="zákl. přenesená",J175,0)</f>
        <v>0</v>
      </c>
      <c r="BH175" s="141">
        <f>IF(N175="sníž. přenesená",J175,0)</f>
        <v>0</v>
      </c>
      <c r="BI175" s="141">
        <f>IF(N175="nulová",J175,0)</f>
        <v>0</v>
      </c>
      <c r="BJ175" s="18" t="s">
        <v>90</v>
      </c>
      <c r="BK175" s="141">
        <f>ROUND(I175*H175,2)</f>
        <v>0</v>
      </c>
      <c r="BL175" s="18" t="s">
        <v>174</v>
      </c>
      <c r="BM175" s="140" t="s">
        <v>513</v>
      </c>
    </row>
    <row r="176" spans="2:65" s="1" customFormat="1" ht="10.199999999999999">
      <c r="B176" s="34"/>
      <c r="D176" s="156" t="s">
        <v>236</v>
      </c>
      <c r="F176" s="157" t="s">
        <v>264</v>
      </c>
      <c r="I176" s="144"/>
      <c r="L176" s="34"/>
      <c r="M176" s="145"/>
      <c r="T176" s="55"/>
      <c r="AT176" s="18" t="s">
        <v>236</v>
      </c>
      <c r="AU176" s="18" t="s">
        <v>21</v>
      </c>
    </row>
    <row r="177" spans="2:65" s="12" customFormat="1" ht="10.199999999999999">
      <c r="B177" s="146"/>
      <c r="D177" s="142" t="s">
        <v>178</v>
      </c>
      <c r="E177" s="147" t="s">
        <v>44</v>
      </c>
      <c r="F177" s="148" t="s">
        <v>461</v>
      </c>
      <c r="H177" s="149">
        <v>3.75</v>
      </c>
      <c r="I177" s="150"/>
      <c r="L177" s="146"/>
      <c r="M177" s="151"/>
      <c r="T177" s="152"/>
      <c r="AT177" s="147" t="s">
        <v>178</v>
      </c>
      <c r="AU177" s="147" t="s">
        <v>21</v>
      </c>
      <c r="AV177" s="12" t="s">
        <v>21</v>
      </c>
      <c r="AW177" s="12" t="s">
        <v>42</v>
      </c>
      <c r="AX177" s="12" t="s">
        <v>90</v>
      </c>
      <c r="AY177" s="147" t="s">
        <v>156</v>
      </c>
    </row>
    <row r="178" spans="2:65" s="1" customFormat="1" ht="24.15" customHeight="1">
      <c r="B178" s="34"/>
      <c r="C178" s="129" t="s">
        <v>370</v>
      </c>
      <c r="D178" s="129" t="s">
        <v>159</v>
      </c>
      <c r="E178" s="130" t="s">
        <v>514</v>
      </c>
      <c r="F178" s="131" t="s">
        <v>515</v>
      </c>
      <c r="G178" s="132" t="s">
        <v>233</v>
      </c>
      <c r="H178" s="133">
        <v>1.4</v>
      </c>
      <c r="I178" s="134"/>
      <c r="J178" s="135">
        <f>ROUND(I178*H178,2)</f>
        <v>0</v>
      </c>
      <c r="K178" s="131" t="s">
        <v>234</v>
      </c>
      <c r="L178" s="34"/>
      <c r="M178" s="136" t="s">
        <v>44</v>
      </c>
      <c r="N178" s="137" t="s">
        <v>53</v>
      </c>
      <c r="P178" s="138">
        <f>O178*H178</f>
        <v>0</v>
      </c>
      <c r="Q178" s="138">
        <v>9.5E-4</v>
      </c>
      <c r="R178" s="138">
        <f>Q178*H178</f>
        <v>1.33E-3</v>
      </c>
      <c r="S178" s="138">
        <v>0</v>
      </c>
      <c r="T178" s="139">
        <f>S178*H178</f>
        <v>0</v>
      </c>
      <c r="AR178" s="140" t="s">
        <v>174</v>
      </c>
      <c r="AT178" s="140" t="s">
        <v>159</v>
      </c>
      <c r="AU178" s="140" t="s">
        <v>21</v>
      </c>
      <c r="AY178" s="18" t="s">
        <v>156</v>
      </c>
      <c r="BE178" s="141">
        <f>IF(N178="základní",J178,0)</f>
        <v>0</v>
      </c>
      <c r="BF178" s="141">
        <f>IF(N178="snížená",J178,0)</f>
        <v>0</v>
      </c>
      <c r="BG178" s="141">
        <f>IF(N178="zákl. přenesená",J178,0)</f>
        <v>0</v>
      </c>
      <c r="BH178" s="141">
        <f>IF(N178="sníž. přenesená",J178,0)</f>
        <v>0</v>
      </c>
      <c r="BI178" s="141">
        <f>IF(N178="nulová",J178,0)</f>
        <v>0</v>
      </c>
      <c r="BJ178" s="18" t="s">
        <v>90</v>
      </c>
      <c r="BK178" s="141">
        <f>ROUND(I178*H178,2)</f>
        <v>0</v>
      </c>
      <c r="BL178" s="18" t="s">
        <v>174</v>
      </c>
      <c r="BM178" s="140" t="s">
        <v>516</v>
      </c>
    </row>
    <row r="179" spans="2:65" s="1" customFormat="1" ht="10.199999999999999">
      <c r="B179" s="34"/>
      <c r="D179" s="156" t="s">
        <v>236</v>
      </c>
      <c r="F179" s="157" t="s">
        <v>517</v>
      </c>
      <c r="I179" s="144"/>
      <c r="L179" s="34"/>
      <c r="M179" s="145"/>
      <c r="T179" s="55"/>
      <c r="AT179" s="18" t="s">
        <v>236</v>
      </c>
      <c r="AU179" s="18" t="s">
        <v>21</v>
      </c>
    </row>
    <row r="180" spans="2:65" s="12" customFormat="1" ht="10.199999999999999">
      <c r="B180" s="146"/>
      <c r="D180" s="142" t="s">
        <v>178</v>
      </c>
      <c r="E180" s="147" t="s">
        <v>44</v>
      </c>
      <c r="F180" s="148" t="s">
        <v>518</v>
      </c>
      <c r="H180" s="149">
        <v>1.4</v>
      </c>
      <c r="I180" s="150"/>
      <c r="L180" s="146"/>
      <c r="M180" s="151"/>
      <c r="T180" s="152"/>
      <c r="AT180" s="147" t="s">
        <v>178</v>
      </c>
      <c r="AU180" s="147" t="s">
        <v>21</v>
      </c>
      <c r="AV180" s="12" t="s">
        <v>21</v>
      </c>
      <c r="AW180" s="12" t="s">
        <v>42</v>
      </c>
      <c r="AX180" s="12" t="s">
        <v>90</v>
      </c>
      <c r="AY180" s="147" t="s">
        <v>156</v>
      </c>
    </row>
    <row r="181" spans="2:65" s="1" customFormat="1" ht="16.5" customHeight="1">
      <c r="B181" s="34"/>
      <c r="C181" s="129" t="s">
        <v>377</v>
      </c>
      <c r="D181" s="129" t="s">
        <v>159</v>
      </c>
      <c r="E181" s="130" t="s">
        <v>519</v>
      </c>
      <c r="F181" s="131" t="s">
        <v>520</v>
      </c>
      <c r="G181" s="132" t="s">
        <v>277</v>
      </c>
      <c r="H181" s="133">
        <v>18</v>
      </c>
      <c r="I181" s="134"/>
      <c r="J181" s="135">
        <f>ROUND(I181*H181,2)</f>
        <v>0</v>
      </c>
      <c r="K181" s="131" t="s">
        <v>234</v>
      </c>
      <c r="L181" s="34"/>
      <c r="M181" s="136" t="s">
        <v>44</v>
      </c>
      <c r="N181" s="137" t="s">
        <v>53</v>
      </c>
      <c r="P181" s="138">
        <f>O181*H181</f>
        <v>0</v>
      </c>
      <c r="Q181" s="138">
        <v>1.3699999999999999E-3</v>
      </c>
      <c r="R181" s="138">
        <f>Q181*H181</f>
        <v>2.4659999999999998E-2</v>
      </c>
      <c r="S181" s="138">
        <v>0</v>
      </c>
      <c r="T181" s="139">
        <f>S181*H181</f>
        <v>0</v>
      </c>
      <c r="AR181" s="140" t="s">
        <v>174</v>
      </c>
      <c r="AT181" s="140" t="s">
        <v>159</v>
      </c>
      <c r="AU181" s="140" t="s">
        <v>21</v>
      </c>
      <c r="AY181" s="18" t="s">
        <v>156</v>
      </c>
      <c r="BE181" s="141">
        <f>IF(N181="základní",J181,0)</f>
        <v>0</v>
      </c>
      <c r="BF181" s="141">
        <f>IF(N181="snížená",J181,0)</f>
        <v>0</v>
      </c>
      <c r="BG181" s="141">
        <f>IF(N181="zákl. přenesená",J181,0)</f>
        <v>0</v>
      </c>
      <c r="BH181" s="141">
        <f>IF(N181="sníž. přenesená",J181,0)</f>
        <v>0</v>
      </c>
      <c r="BI181" s="141">
        <f>IF(N181="nulová",J181,0)</f>
        <v>0</v>
      </c>
      <c r="BJ181" s="18" t="s">
        <v>90</v>
      </c>
      <c r="BK181" s="141">
        <f>ROUND(I181*H181,2)</f>
        <v>0</v>
      </c>
      <c r="BL181" s="18" t="s">
        <v>174</v>
      </c>
      <c r="BM181" s="140" t="s">
        <v>521</v>
      </c>
    </row>
    <row r="182" spans="2:65" s="1" customFormat="1" ht="10.199999999999999">
      <c r="B182" s="34"/>
      <c r="D182" s="156" t="s">
        <v>236</v>
      </c>
      <c r="F182" s="157" t="s">
        <v>522</v>
      </c>
      <c r="I182" s="144"/>
      <c r="L182" s="34"/>
      <c r="M182" s="145"/>
      <c r="T182" s="55"/>
      <c r="AT182" s="18" t="s">
        <v>236</v>
      </c>
      <c r="AU182" s="18" t="s">
        <v>21</v>
      </c>
    </row>
    <row r="183" spans="2:65" s="12" customFormat="1" ht="10.199999999999999">
      <c r="B183" s="146"/>
      <c r="D183" s="142" t="s">
        <v>178</v>
      </c>
      <c r="E183" s="147" t="s">
        <v>44</v>
      </c>
      <c r="F183" s="148" t="s">
        <v>320</v>
      </c>
      <c r="H183" s="149">
        <v>18</v>
      </c>
      <c r="I183" s="150"/>
      <c r="L183" s="146"/>
      <c r="M183" s="151"/>
      <c r="T183" s="152"/>
      <c r="AT183" s="147" t="s">
        <v>178</v>
      </c>
      <c r="AU183" s="147" t="s">
        <v>21</v>
      </c>
      <c r="AV183" s="12" t="s">
        <v>21</v>
      </c>
      <c r="AW183" s="12" t="s">
        <v>42</v>
      </c>
      <c r="AX183" s="12" t="s">
        <v>90</v>
      </c>
      <c r="AY183" s="147" t="s">
        <v>156</v>
      </c>
    </row>
    <row r="184" spans="2:65" s="1" customFormat="1" ht="24.15" customHeight="1">
      <c r="B184" s="34"/>
      <c r="C184" s="129" t="s">
        <v>382</v>
      </c>
      <c r="D184" s="129" t="s">
        <v>159</v>
      </c>
      <c r="E184" s="130" t="s">
        <v>266</v>
      </c>
      <c r="F184" s="131" t="s">
        <v>267</v>
      </c>
      <c r="G184" s="132" t="s">
        <v>248</v>
      </c>
      <c r="H184" s="133">
        <v>3</v>
      </c>
      <c r="I184" s="134"/>
      <c r="J184" s="135">
        <f>ROUND(I184*H184,2)</f>
        <v>0</v>
      </c>
      <c r="K184" s="131" t="s">
        <v>234</v>
      </c>
      <c r="L184" s="34"/>
      <c r="M184" s="136" t="s">
        <v>44</v>
      </c>
      <c r="N184" s="137" t="s">
        <v>53</v>
      </c>
      <c r="P184" s="138">
        <f>O184*H184</f>
        <v>0</v>
      </c>
      <c r="Q184" s="138">
        <v>2.5000000000000001E-4</v>
      </c>
      <c r="R184" s="138">
        <f>Q184*H184</f>
        <v>7.5000000000000002E-4</v>
      </c>
      <c r="S184" s="138">
        <v>0</v>
      </c>
      <c r="T184" s="139">
        <f>S184*H184</f>
        <v>0</v>
      </c>
      <c r="AR184" s="140" t="s">
        <v>174</v>
      </c>
      <c r="AT184" s="140" t="s">
        <v>159</v>
      </c>
      <c r="AU184" s="140" t="s">
        <v>21</v>
      </c>
      <c r="AY184" s="18" t="s">
        <v>156</v>
      </c>
      <c r="BE184" s="141">
        <f>IF(N184="základní",J184,0)</f>
        <v>0</v>
      </c>
      <c r="BF184" s="141">
        <f>IF(N184="snížená",J184,0)</f>
        <v>0</v>
      </c>
      <c r="BG184" s="141">
        <f>IF(N184="zákl. přenesená",J184,0)</f>
        <v>0</v>
      </c>
      <c r="BH184" s="141">
        <f>IF(N184="sníž. přenesená",J184,0)</f>
        <v>0</v>
      </c>
      <c r="BI184" s="141">
        <f>IF(N184="nulová",J184,0)</f>
        <v>0</v>
      </c>
      <c r="BJ184" s="18" t="s">
        <v>90</v>
      </c>
      <c r="BK184" s="141">
        <f>ROUND(I184*H184,2)</f>
        <v>0</v>
      </c>
      <c r="BL184" s="18" t="s">
        <v>174</v>
      </c>
      <c r="BM184" s="140" t="s">
        <v>523</v>
      </c>
    </row>
    <row r="185" spans="2:65" s="1" customFormat="1" ht="10.199999999999999">
      <c r="B185" s="34"/>
      <c r="D185" s="156" t="s">
        <v>236</v>
      </c>
      <c r="F185" s="157" t="s">
        <v>269</v>
      </c>
      <c r="I185" s="144"/>
      <c r="L185" s="34"/>
      <c r="M185" s="145"/>
      <c r="T185" s="55"/>
      <c r="AT185" s="18" t="s">
        <v>236</v>
      </c>
      <c r="AU185" s="18" t="s">
        <v>21</v>
      </c>
    </row>
    <row r="186" spans="2:65" s="12" customFormat="1" ht="10.199999999999999">
      <c r="B186" s="146"/>
      <c r="D186" s="142" t="s">
        <v>178</v>
      </c>
      <c r="E186" s="147" t="s">
        <v>44</v>
      </c>
      <c r="F186" s="148" t="s">
        <v>170</v>
      </c>
      <c r="H186" s="149">
        <v>3</v>
      </c>
      <c r="I186" s="150"/>
      <c r="L186" s="146"/>
      <c r="M186" s="151"/>
      <c r="T186" s="152"/>
      <c r="AT186" s="147" t="s">
        <v>178</v>
      </c>
      <c r="AU186" s="147" t="s">
        <v>21</v>
      </c>
      <c r="AV186" s="12" t="s">
        <v>21</v>
      </c>
      <c r="AW186" s="12" t="s">
        <v>42</v>
      </c>
      <c r="AX186" s="12" t="s">
        <v>90</v>
      </c>
      <c r="AY186" s="147" t="s">
        <v>156</v>
      </c>
    </row>
    <row r="187" spans="2:65" s="1" customFormat="1" ht="16.5" customHeight="1">
      <c r="B187" s="34"/>
      <c r="C187" s="158" t="s">
        <v>387</v>
      </c>
      <c r="D187" s="158" t="s">
        <v>251</v>
      </c>
      <c r="E187" s="159" t="s">
        <v>524</v>
      </c>
      <c r="F187" s="160" t="s">
        <v>525</v>
      </c>
      <c r="G187" s="161" t="s">
        <v>272</v>
      </c>
      <c r="H187" s="162">
        <v>1.7000000000000001E-2</v>
      </c>
      <c r="I187" s="163"/>
      <c r="J187" s="164">
        <f>ROUND(I187*H187,2)</f>
        <v>0</v>
      </c>
      <c r="K187" s="160" t="s">
        <v>234</v>
      </c>
      <c r="L187" s="165"/>
      <c r="M187" s="166" t="s">
        <v>44</v>
      </c>
      <c r="N187" s="167" t="s">
        <v>53</v>
      </c>
      <c r="P187" s="138">
        <f>O187*H187</f>
        <v>0</v>
      </c>
      <c r="Q187" s="138">
        <v>1</v>
      </c>
      <c r="R187" s="138">
        <f>Q187*H187</f>
        <v>1.7000000000000001E-2</v>
      </c>
      <c r="S187" s="138">
        <v>0</v>
      </c>
      <c r="T187" s="139">
        <f>S187*H187</f>
        <v>0</v>
      </c>
      <c r="AR187" s="140" t="s">
        <v>191</v>
      </c>
      <c r="AT187" s="140" t="s">
        <v>251</v>
      </c>
      <c r="AU187" s="140" t="s">
        <v>21</v>
      </c>
      <c r="AY187" s="18" t="s">
        <v>156</v>
      </c>
      <c r="BE187" s="141">
        <f>IF(N187="základní",J187,0)</f>
        <v>0</v>
      </c>
      <c r="BF187" s="141">
        <f>IF(N187="snížená",J187,0)</f>
        <v>0</v>
      </c>
      <c r="BG187" s="141">
        <f>IF(N187="zákl. přenesená",J187,0)</f>
        <v>0</v>
      </c>
      <c r="BH187" s="141">
        <f>IF(N187="sníž. přenesená",J187,0)</f>
        <v>0</v>
      </c>
      <c r="BI187" s="141">
        <f>IF(N187="nulová",J187,0)</f>
        <v>0</v>
      </c>
      <c r="BJ187" s="18" t="s">
        <v>90</v>
      </c>
      <c r="BK187" s="141">
        <f>ROUND(I187*H187,2)</f>
        <v>0</v>
      </c>
      <c r="BL187" s="18" t="s">
        <v>174</v>
      </c>
      <c r="BM187" s="140" t="s">
        <v>526</v>
      </c>
    </row>
    <row r="188" spans="2:65" s="12" customFormat="1" ht="10.199999999999999">
      <c r="B188" s="146"/>
      <c r="D188" s="142" t="s">
        <v>178</v>
      </c>
      <c r="E188" s="147" t="s">
        <v>44</v>
      </c>
      <c r="F188" s="148" t="s">
        <v>527</v>
      </c>
      <c r="H188" s="149">
        <v>1.7000000000000001E-2</v>
      </c>
      <c r="I188" s="150"/>
      <c r="L188" s="146"/>
      <c r="M188" s="151"/>
      <c r="T188" s="152"/>
      <c r="AT188" s="147" t="s">
        <v>178</v>
      </c>
      <c r="AU188" s="147" t="s">
        <v>21</v>
      </c>
      <c r="AV188" s="12" t="s">
        <v>21</v>
      </c>
      <c r="AW188" s="12" t="s">
        <v>42</v>
      </c>
      <c r="AX188" s="12" t="s">
        <v>90</v>
      </c>
      <c r="AY188" s="147" t="s">
        <v>156</v>
      </c>
    </row>
    <row r="189" spans="2:65" s="1" customFormat="1" ht="16.5" customHeight="1">
      <c r="B189" s="34"/>
      <c r="C189" s="158" t="s">
        <v>528</v>
      </c>
      <c r="D189" s="158" t="s">
        <v>251</v>
      </c>
      <c r="E189" s="159" t="s">
        <v>529</v>
      </c>
      <c r="F189" s="160" t="s">
        <v>530</v>
      </c>
      <c r="G189" s="161" t="s">
        <v>248</v>
      </c>
      <c r="H189" s="162">
        <v>8</v>
      </c>
      <c r="I189" s="163"/>
      <c r="J189" s="164">
        <f>ROUND(I189*H189,2)</f>
        <v>0</v>
      </c>
      <c r="K189" s="160" t="s">
        <v>44</v>
      </c>
      <c r="L189" s="165"/>
      <c r="M189" s="166" t="s">
        <v>44</v>
      </c>
      <c r="N189" s="167" t="s">
        <v>53</v>
      </c>
      <c r="P189" s="138">
        <f>O189*H189</f>
        <v>0</v>
      </c>
      <c r="Q189" s="138">
        <v>0</v>
      </c>
      <c r="R189" s="138">
        <f>Q189*H189</f>
        <v>0</v>
      </c>
      <c r="S189" s="138">
        <v>0</v>
      </c>
      <c r="T189" s="139">
        <f>S189*H189</f>
        <v>0</v>
      </c>
      <c r="AR189" s="140" t="s">
        <v>191</v>
      </c>
      <c r="AT189" s="140" t="s">
        <v>251</v>
      </c>
      <c r="AU189" s="140" t="s">
        <v>21</v>
      </c>
      <c r="AY189" s="18" t="s">
        <v>156</v>
      </c>
      <c r="BE189" s="141">
        <f>IF(N189="základní",J189,0)</f>
        <v>0</v>
      </c>
      <c r="BF189" s="141">
        <f>IF(N189="snížená",J189,0)</f>
        <v>0</v>
      </c>
      <c r="BG189" s="141">
        <f>IF(N189="zákl. přenesená",J189,0)</f>
        <v>0</v>
      </c>
      <c r="BH189" s="141">
        <f>IF(N189="sníž. přenesená",J189,0)</f>
        <v>0</v>
      </c>
      <c r="BI189" s="141">
        <f>IF(N189="nulová",J189,0)</f>
        <v>0</v>
      </c>
      <c r="BJ189" s="18" t="s">
        <v>90</v>
      </c>
      <c r="BK189" s="141">
        <f>ROUND(I189*H189,2)</f>
        <v>0</v>
      </c>
      <c r="BL189" s="18" t="s">
        <v>174</v>
      </c>
      <c r="BM189" s="140" t="s">
        <v>531</v>
      </c>
    </row>
    <row r="190" spans="2:65" s="12" customFormat="1" ht="10.199999999999999">
      <c r="B190" s="146"/>
      <c r="D190" s="142" t="s">
        <v>178</v>
      </c>
      <c r="E190" s="147" t="s">
        <v>44</v>
      </c>
      <c r="F190" s="148" t="s">
        <v>191</v>
      </c>
      <c r="H190" s="149">
        <v>8</v>
      </c>
      <c r="I190" s="150"/>
      <c r="L190" s="146"/>
      <c r="M190" s="151"/>
      <c r="T190" s="152"/>
      <c r="AT190" s="147" t="s">
        <v>178</v>
      </c>
      <c r="AU190" s="147" t="s">
        <v>21</v>
      </c>
      <c r="AV190" s="12" t="s">
        <v>21</v>
      </c>
      <c r="AW190" s="12" t="s">
        <v>42</v>
      </c>
      <c r="AX190" s="12" t="s">
        <v>90</v>
      </c>
      <c r="AY190" s="147" t="s">
        <v>156</v>
      </c>
    </row>
    <row r="191" spans="2:65" s="11" customFormat="1" ht="22.8" customHeight="1">
      <c r="B191" s="117"/>
      <c r="D191" s="118" t="s">
        <v>81</v>
      </c>
      <c r="E191" s="127" t="s">
        <v>336</v>
      </c>
      <c r="F191" s="127" t="s">
        <v>337</v>
      </c>
      <c r="I191" s="120"/>
      <c r="J191" s="128">
        <f>BK191</f>
        <v>0</v>
      </c>
      <c r="L191" s="117"/>
      <c r="M191" s="122"/>
      <c r="P191" s="123">
        <f>SUM(P192:P193)</f>
        <v>0</v>
      </c>
      <c r="R191" s="123">
        <f>SUM(R192:R193)</f>
        <v>0</v>
      </c>
      <c r="T191" s="124">
        <f>SUM(T192:T193)</f>
        <v>0</v>
      </c>
      <c r="AR191" s="118" t="s">
        <v>90</v>
      </c>
      <c r="AT191" s="125" t="s">
        <v>81</v>
      </c>
      <c r="AU191" s="125" t="s">
        <v>90</v>
      </c>
      <c r="AY191" s="118" t="s">
        <v>156</v>
      </c>
      <c r="BK191" s="126">
        <f>SUM(BK192:BK193)</f>
        <v>0</v>
      </c>
    </row>
    <row r="192" spans="2:65" s="1" customFormat="1" ht="33" customHeight="1">
      <c r="B192" s="34"/>
      <c r="C192" s="129" t="s">
        <v>532</v>
      </c>
      <c r="D192" s="129" t="s">
        <v>159</v>
      </c>
      <c r="E192" s="130" t="s">
        <v>338</v>
      </c>
      <c r="F192" s="131" t="s">
        <v>339</v>
      </c>
      <c r="G192" s="132" t="s">
        <v>272</v>
      </c>
      <c r="H192" s="133">
        <v>4.5960000000000001</v>
      </c>
      <c r="I192" s="134"/>
      <c r="J192" s="135">
        <f>ROUND(I192*H192,2)</f>
        <v>0</v>
      </c>
      <c r="K192" s="131" t="s">
        <v>340</v>
      </c>
      <c r="L192" s="34"/>
      <c r="M192" s="136" t="s">
        <v>44</v>
      </c>
      <c r="N192" s="137" t="s">
        <v>53</v>
      </c>
      <c r="P192" s="138">
        <f>O192*H192</f>
        <v>0</v>
      </c>
      <c r="Q192" s="138">
        <v>0</v>
      </c>
      <c r="R192" s="138">
        <f>Q192*H192</f>
        <v>0</v>
      </c>
      <c r="S192" s="138">
        <v>0</v>
      </c>
      <c r="T192" s="139">
        <f>S192*H192</f>
        <v>0</v>
      </c>
      <c r="AR192" s="140" t="s">
        <v>174</v>
      </c>
      <c r="AT192" s="140" t="s">
        <v>159</v>
      </c>
      <c r="AU192" s="140" t="s">
        <v>21</v>
      </c>
      <c r="AY192" s="18" t="s">
        <v>156</v>
      </c>
      <c r="BE192" s="141">
        <f>IF(N192="základní",J192,0)</f>
        <v>0</v>
      </c>
      <c r="BF192" s="141">
        <f>IF(N192="snížená",J192,0)</f>
        <v>0</v>
      </c>
      <c r="BG192" s="141">
        <f>IF(N192="zákl. přenesená",J192,0)</f>
        <v>0</v>
      </c>
      <c r="BH192" s="141">
        <f>IF(N192="sníž. přenesená",J192,0)</f>
        <v>0</v>
      </c>
      <c r="BI192" s="141">
        <f>IF(N192="nulová",J192,0)</f>
        <v>0</v>
      </c>
      <c r="BJ192" s="18" t="s">
        <v>90</v>
      </c>
      <c r="BK192" s="141">
        <f>ROUND(I192*H192,2)</f>
        <v>0</v>
      </c>
      <c r="BL192" s="18" t="s">
        <v>174</v>
      </c>
      <c r="BM192" s="140" t="s">
        <v>533</v>
      </c>
    </row>
    <row r="193" spans="2:65" s="1" customFormat="1" ht="10.199999999999999">
      <c r="B193" s="34"/>
      <c r="D193" s="156" t="s">
        <v>236</v>
      </c>
      <c r="F193" s="157" t="s">
        <v>342</v>
      </c>
      <c r="I193" s="144"/>
      <c r="L193" s="34"/>
      <c r="M193" s="145"/>
      <c r="T193" s="55"/>
      <c r="AT193" s="18" t="s">
        <v>236</v>
      </c>
      <c r="AU193" s="18" t="s">
        <v>21</v>
      </c>
    </row>
    <row r="194" spans="2:65" s="11" customFormat="1" ht="25.95" customHeight="1">
      <c r="B194" s="117"/>
      <c r="D194" s="118" t="s">
        <v>81</v>
      </c>
      <c r="E194" s="119" t="s">
        <v>343</v>
      </c>
      <c r="F194" s="119" t="s">
        <v>344</v>
      </c>
      <c r="I194" s="120"/>
      <c r="J194" s="121">
        <f>BK194</f>
        <v>0</v>
      </c>
      <c r="L194" s="117"/>
      <c r="M194" s="122"/>
      <c r="P194" s="123">
        <f>P195</f>
        <v>0</v>
      </c>
      <c r="R194" s="123">
        <f>R195</f>
        <v>2.8511999999999999E-2</v>
      </c>
      <c r="T194" s="124">
        <f>T195</f>
        <v>0</v>
      </c>
      <c r="AR194" s="118" t="s">
        <v>21</v>
      </c>
      <c r="AT194" s="125" t="s">
        <v>81</v>
      </c>
      <c r="AU194" s="125" t="s">
        <v>82</v>
      </c>
      <c r="AY194" s="118" t="s">
        <v>156</v>
      </c>
      <c r="BK194" s="126">
        <f>BK195</f>
        <v>0</v>
      </c>
    </row>
    <row r="195" spans="2:65" s="11" customFormat="1" ht="22.8" customHeight="1">
      <c r="B195" s="117"/>
      <c r="D195" s="118" t="s">
        <v>81</v>
      </c>
      <c r="E195" s="127" t="s">
        <v>345</v>
      </c>
      <c r="F195" s="127" t="s">
        <v>346</v>
      </c>
      <c r="I195" s="120"/>
      <c r="J195" s="128">
        <f>BK195</f>
        <v>0</v>
      </c>
      <c r="L195" s="117"/>
      <c r="M195" s="122"/>
      <c r="P195" s="123">
        <f>SUM(P196:P201)</f>
        <v>0</v>
      </c>
      <c r="R195" s="123">
        <f>SUM(R196:R201)</f>
        <v>2.8511999999999999E-2</v>
      </c>
      <c r="T195" s="124">
        <f>SUM(T196:T201)</f>
        <v>0</v>
      </c>
      <c r="AR195" s="118" t="s">
        <v>21</v>
      </c>
      <c r="AT195" s="125" t="s">
        <v>81</v>
      </c>
      <c r="AU195" s="125" t="s">
        <v>90</v>
      </c>
      <c r="AY195" s="118" t="s">
        <v>156</v>
      </c>
      <c r="BK195" s="126">
        <f>SUM(BK196:BK201)</f>
        <v>0</v>
      </c>
    </row>
    <row r="196" spans="2:65" s="1" customFormat="1" ht="16.5" customHeight="1">
      <c r="B196" s="34"/>
      <c r="C196" s="129" t="s">
        <v>361</v>
      </c>
      <c r="D196" s="129" t="s">
        <v>159</v>
      </c>
      <c r="E196" s="130" t="s">
        <v>353</v>
      </c>
      <c r="F196" s="131" t="s">
        <v>354</v>
      </c>
      <c r="G196" s="132" t="s">
        <v>277</v>
      </c>
      <c r="H196" s="133">
        <v>4.8</v>
      </c>
      <c r="I196" s="134"/>
      <c r="J196" s="135">
        <f>ROUND(I196*H196,2)</f>
        <v>0</v>
      </c>
      <c r="K196" s="131" t="s">
        <v>234</v>
      </c>
      <c r="L196" s="34"/>
      <c r="M196" s="136" t="s">
        <v>44</v>
      </c>
      <c r="N196" s="137" t="s">
        <v>53</v>
      </c>
      <c r="P196" s="138">
        <f>O196*H196</f>
        <v>0</v>
      </c>
      <c r="Q196" s="138">
        <v>2.4000000000000001E-4</v>
      </c>
      <c r="R196" s="138">
        <f>Q196*H196</f>
        <v>1.152E-3</v>
      </c>
      <c r="S196" s="138">
        <v>0</v>
      </c>
      <c r="T196" s="139">
        <f>S196*H196</f>
        <v>0</v>
      </c>
      <c r="AR196" s="140" t="s">
        <v>309</v>
      </c>
      <c r="AT196" s="140" t="s">
        <v>159</v>
      </c>
      <c r="AU196" s="140" t="s">
        <v>21</v>
      </c>
      <c r="AY196" s="18" t="s">
        <v>156</v>
      </c>
      <c r="BE196" s="141">
        <f>IF(N196="základní",J196,0)</f>
        <v>0</v>
      </c>
      <c r="BF196" s="141">
        <f>IF(N196="snížená",J196,0)</f>
        <v>0</v>
      </c>
      <c r="BG196" s="141">
        <f>IF(N196="zákl. přenesená",J196,0)</f>
        <v>0</v>
      </c>
      <c r="BH196" s="141">
        <f>IF(N196="sníž. přenesená",J196,0)</f>
        <v>0</v>
      </c>
      <c r="BI196" s="141">
        <f>IF(N196="nulová",J196,0)</f>
        <v>0</v>
      </c>
      <c r="BJ196" s="18" t="s">
        <v>90</v>
      </c>
      <c r="BK196" s="141">
        <f>ROUND(I196*H196,2)</f>
        <v>0</v>
      </c>
      <c r="BL196" s="18" t="s">
        <v>309</v>
      </c>
      <c r="BM196" s="140" t="s">
        <v>534</v>
      </c>
    </row>
    <row r="197" spans="2:65" s="1" customFormat="1" ht="10.199999999999999">
      <c r="B197" s="34"/>
      <c r="D197" s="156" t="s">
        <v>236</v>
      </c>
      <c r="F197" s="157" t="s">
        <v>356</v>
      </c>
      <c r="I197" s="144"/>
      <c r="L197" s="34"/>
      <c r="M197" s="145"/>
      <c r="T197" s="55"/>
      <c r="AT197" s="18" t="s">
        <v>236</v>
      </c>
      <c r="AU197" s="18" t="s">
        <v>21</v>
      </c>
    </row>
    <row r="198" spans="2:65" s="12" customFormat="1" ht="10.199999999999999">
      <c r="B198" s="146"/>
      <c r="D198" s="142" t="s">
        <v>178</v>
      </c>
      <c r="E198" s="147" t="s">
        <v>44</v>
      </c>
      <c r="F198" s="148" t="s">
        <v>535</v>
      </c>
      <c r="H198" s="149">
        <v>4.8</v>
      </c>
      <c r="I198" s="150"/>
      <c r="L198" s="146"/>
      <c r="M198" s="151"/>
      <c r="T198" s="152"/>
      <c r="AT198" s="147" t="s">
        <v>178</v>
      </c>
      <c r="AU198" s="147" t="s">
        <v>21</v>
      </c>
      <c r="AV198" s="12" t="s">
        <v>21</v>
      </c>
      <c r="AW198" s="12" t="s">
        <v>42</v>
      </c>
      <c r="AX198" s="12" t="s">
        <v>90</v>
      </c>
      <c r="AY198" s="147" t="s">
        <v>156</v>
      </c>
    </row>
    <row r="199" spans="2:65" s="1" customFormat="1" ht="16.5" customHeight="1">
      <c r="B199" s="34"/>
      <c r="C199" s="158" t="s">
        <v>536</v>
      </c>
      <c r="D199" s="158" t="s">
        <v>251</v>
      </c>
      <c r="E199" s="159" t="s">
        <v>359</v>
      </c>
      <c r="F199" s="160" t="s">
        <v>360</v>
      </c>
      <c r="G199" s="161" t="s">
        <v>277</v>
      </c>
      <c r="H199" s="162">
        <v>4.8</v>
      </c>
      <c r="I199" s="163"/>
      <c r="J199" s="164">
        <f>ROUND(I199*H199,2)</f>
        <v>0</v>
      </c>
      <c r="K199" s="160" t="s">
        <v>234</v>
      </c>
      <c r="L199" s="165"/>
      <c r="M199" s="166" t="s">
        <v>44</v>
      </c>
      <c r="N199" s="167" t="s">
        <v>53</v>
      </c>
      <c r="P199" s="138">
        <f>O199*H199</f>
        <v>0</v>
      </c>
      <c r="Q199" s="138">
        <v>5.7000000000000002E-3</v>
      </c>
      <c r="R199" s="138">
        <f>Q199*H199</f>
        <v>2.7359999999999999E-2</v>
      </c>
      <c r="S199" s="138">
        <v>0</v>
      </c>
      <c r="T199" s="139">
        <f>S199*H199</f>
        <v>0</v>
      </c>
      <c r="AR199" s="140" t="s">
        <v>361</v>
      </c>
      <c r="AT199" s="140" t="s">
        <v>251</v>
      </c>
      <c r="AU199" s="140" t="s">
        <v>21</v>
      </c>
      <c r="AY199" s="18" t="s">
        <v>156</v>
      </c>
      <c r="BE199" s="141">
        <f>IF(N199="základní",J199,0)</f>
        <v>0</v>
      </c>
      <c r="BF199" s="141">
        <f>IF(N199="snížená",J199,0)</f>
        <v>0</v>
      </c>
      <c r="BG199" s="141">
        <f>IF(N199="zákl. přenesená",J199,0)</f>
        <v>0</v>
      </c>
      <c r="BH199" s="141">
        <f>IF(N199="sníž. přenesená",J199,0)</f>
        <v>0</v>
      </c>
      <c r="BI199" s="141">
        <f>IF(N199="nulová",J199,0)</f>
        <v>0</v>
      </c>
      <c r="BJ199" s="18" t="s">
        <v>90</v>
      </c>
      <c r="BK199" s="141">
        <f>ROUND(I199*H199,2)</f>
        <v>0</v>
      </c>
      <c r="BL199" s="18" t="s">
        <v>309</v>
      </c>
      <c r="BM199" s="140" t="s">
        <v>537</v>
      </c>
    </row>
    <row r="200" spans="2:65" s="1" customFormat="1" ht="24.15" customHeight="1">
      <c r="B200" s="34"/>
      <c r="C200" s="129" t="s">
        <v>538</v>
      </c>
      <c r="D200" s="129" t="s">
        <v>159</v>
      </c>
      <c r="E200" s="130" t="s">
        <v>371</v>
      </c>
      <c r="F200" s="131" t="s">
        <v>372</v>
      </c>
      <c r="G200" s="132" t="s">
        <v>272</v>
      </c>
      <c r="H200" s="133">
        <v>2.9000000000000001E-2</v>
      </c>
      <c r="I200" s="134"/>
      <c r="J200" s="135">
        <f>ROUND(I200*H200,2)</f>
        <v>0</v>
      </c>
      <c r="K200" s="131" t="s">
        <v>234</v>
      </c>
      <c r="L200" s="34"/>
      <c r="M200" s="136" t="s">
        <v>44</v>
      </c>
      <c r="N200" s="137" t="s">
        <v>53</v>
      </c>
      <c r="P200" s="138">
        <f>O200*H200</f>
        <v>0</v>
      </c>
      <c r="Q200" s="138">
        <v>0</v>
      </c>
      <c r="R200" s="138">
        <f>Q200*H200</f>
        <v>0</v>
      </c>
      <c r="S200" s="138">
        <v>0</v>
      </c>
      <c r="T200" s="139">
        <f>S200*H200</f>
        <v>0</v>
      </c>
      <c r="AR200" s="140" t="s">
        <v>309</v>
      </c>
      <c r="AT200" s="140" t="s">
        <v>159</v>
      </c>
      <c r="AU200" s="140" t="s">
        <v>21</v>
      </c>
      <c r="AY200" s="18" t="s">
        <v>156</v>
      </c>
      <c r="BE200" s="141">
        <f>IF(N200="základní",J200,0)</f>
        <v>0</v>
      </c>
      <c r="BF200" s="141">
        <f>IF(N200="snížená",J200,0)</f>
        <v>0</v>
      </c>
      <c r="BG200" s="141">
        <f>IF(N200="zákl. přenesená",J200,0)</f>
        <v>0</v>
      </c>
      <c r="BH200" s="141">
        <f>IF(N200="sníž. přenesená",J200,0)</f>
        <v>0</v>
      </c>
      <c r="BI200" s="141">
        <f>IF(N200="nulová",J200,0)</f>
        <v>0</v>
      </c>
      <c r="BJ200" s="18" t="s">
        <v>90</v>
      </c>
      <c r="BK200" s="141">
        <f>ROUND(I200*H200,2)</f>
        <v>0</v>
      </c>
      <c r="BL200" s="18" t="s">
        <v>309</v>
      </c>
      <c r="BM200" s="140" t="s">
        <v>539</v>
      </c>
    </row>
    <row r="201" spans="2:65" s="1" customFormat="1" ht="10.199999999999999">
      <c r="B201" s="34"/>
      <c r="D201" s="156" t="s">
        <v>236</v>
      </c>
      <c r="F201" s="157" t="s">
        <v>374</v>
      </c>
      <c r="I201" s="144"/>
      <c r="L201" s="34"/>
      <c r="M201" s="175"/>
      <c r="N201" s="176"/>
      <c r="O201" s="176"/>
      <c r="P201" s="176"/>
      <c r="Q201" s="176"/>
      <c r="R201" s="176"/>
      <c r="S201" s="176"/>
      <c r="T201" s="177"/>
      <c r="AT201" s="18" t="s">
        <v>236</v>
      </c>
      <c r="AU201" s="18" t="s">
        <v>21</v>
      </c>
    </row>
    <row r="202" spans="2:65" s="1" customFormat="1" ht="6.9" customHeight="1">
      <c r="B202" s="43"/>
      <c r="C202" s="44"/>
      <c r="D202" s="44"/>
      <c r="E202" s="44"/>
      <c r="F202" s="44"/>
      <c r="G202" s="44"/>
      <c r="H202" s="44"/>
      <c r="I202" s="44"/>
      <c r="J202" s="44"/>
      <c r="K202" s="44"/>
      <c r="L202" s="34"/>
    </row>
  </sheetData>
  <sheetProtection algorithmName="SHA-512" hashValue="1Oeu63aM0okpZ3W9iymOs86hSXvIT5c4cRH72jIRXYdgbdutIIR+7dgYdqFhoFDJ2Sazdw12pZdW5EreGX+hsQ==" saltValue="P+q9JdW+8otxAQIN6K3VQaw2DVc47aWcaXXmF/EzEU9hd8mpVlb43zSljDpn023IgzbAqbUu4t4DYCfDdiXqgg==" spinCount="100000" sheet="1" objects="1" scenarios="1" formatColumns="0" formatRows="0" autoFilter="0"/>
  <autoFilter ref="C89:K201" xr:uid="{00000000-0009-0000-0000-000004000000}"/>
  <mergeCells count="9">
    <mergeCell ref="E50:H50"/>
    <mergeCell ref="E80:H80"/>
    <mergeCell ref="E82:H82"/>
    <mergeCell ref="L2:V2"/>
    <mergeCell ref="E7:H7"/>
    <mergeCell ref="E9:H9"/>
    <mergeCell ref="E18:H18"/>
    <mergeCell ref="E27:H27"/>
    <mergeCell ref="E48:H48"/>
  </mergeCells>
  <hyperlinks>
    <hyperlink ref="F94" r:id="rId1" xr:uid="{00000000-0004-0000-0400-000000000000}"/>
    <hyperlink ref="F97" r:id="rId2" xr:uid="{00000000-0004-0000-0400-000001000000}"/>
    <hyperlink ref="F100" r:id="rId3" xr:uid="{00000000-0004-0000-0400-000002000000}"/>
    <hyperlink ref="F103" r:id="rId4" xr:uid="{00000000-0004-0000-0400-000003000000}"/>
    <hyperlink ref="F106" r:id="rId5" xr:uid="{00000000-0004-0000-0400-000004000000}"/>
    <hyperlink ref="F109" r:id="rId6" xr:uid="{00000000-0004-0000-0400-000005000000}"/>
    <hyperlink ref="F112" r:id="rId7" xr:uid="{00000000-0004-0000-0400-000006000000}"/>
    <hyperlink ref="F115" r:id="rId8" xr:uid="{00000000-0004-0000-0400-000007000000}"/>
    <hyperlink ref="F119" r:id="rId9" xr:uid="{00000000-0004-0000-0400-000008000000}"/>
    <hyperlink ref="F122" r:id="rId10" xr:uid="{00000000-0004-0000-0400-000009000000}"/>
    <hyperlink ref="F125" r:id="rId11" xr:uid="{00000000-0004-0000-0400-00000A000000}"/>
    <hyperlink ref="F128" r:id="rId12" xr:uid="{00000000-0004-0000-0400-00000B000000}"/>
    <hyperlink ref="F132" r:id="rId13" xr:uid="{00000000-0004-0000-0400-00000C000000}"/>
    <hyperlink ref="F138" r:id="rId14" xr:uid="{00000000-0004-0000-0400-00000D000000}"/>
    <hyperlink ref="F141" r:id="rId15" xr:uid="{00000000-0004-0000-0400-00000E000000}"/>
    <hyperlink ref="F146" r:id="rId16" xr:uid="{00000000-0004-0000-0400-00000F000000}"/>
    <hyperlink ref="F151" r:id="rId17" xr:uid="{00000000-0004-0000-0400-000010000000}"/>
    <hyperlink ref="F154" r:id="rId18" xr:uid="{00000000-0004-0000-0400-000011000000}"/>
    <hyperlink ref="F158" r:id="rId19" xr:uid="{00000000-0004-0000-0400-000012000000}"/>
    <hyperlink ref="F162" r:id="rId20" xr:uid="{00000000-0004-0000-0400-000013000000}"/>
    <hyperlink ref="F166" r:id="rId21" xr:uid="{00000000-0004-0000-0400-000014000000}"/>
    <hyperlink ref="F173" r:id="rId22" xr:uid="{00000000-0004-0000-0400-000015000000}"/>
    <hyperlink ref="F176" r:id="rId23" xr:uid="{00000000-0004-0000-0400-000016000000}"/>
    <hyperlink ref="F179" r:id="rId24" xr:uid="{00000000-0004-0000-0400-000017000000}"/>
    <hyperlink ref="F182" r:id="rId25" xr:uid="{00000000-0004-0000-0400-000018000000}"/>
    <hyperlink ref="F185" r:id="rId26" xr:uid="{00000000-0004-0000-0400-000019000000}"/>
    <hyperlink ref="F193" r:id="rId27" xr:uid="{00000000-0004-0000-0400-00001A000000}"/>
    <hyperlink ref="F197" r:id="rId28" xr:uid="{00000000-0004-0000-0400-00001B000000}"/>
    <hyperlink ref="F201" r:id="rId29" xr:uid="{00000000-0004-0000-0400-00001C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341"/>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107</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540</v>
      </c>
      <c r="F9" s="326"/>
      <c r="G9" s="326"/>
      <c r="H9" s="326"/>
      <c r="L9" s="34"/>
    </row>
    <row r="10" spans="2:46" s="1" customFormat="1" ht="10.199999999999999">
      <c r="B10" s="34"/>
      <c r="L10" s="34"/>
    </row>
    <row r="11" spans="2:46" s="1" customFormat="1" ht="12" customHeight="1">
      <c r="B11" s="34"/>
      <c r="D11" s="28" t="s">
        <v>18</v>
      </c>
      <c r="F11" s="26" t="s">
        <v>108</v>
      </c>
      <c r="I11" s="28" t="s">
        <v>20</v>
      </c>
      <c r="J11" s="26" t="s">
        <v>541</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ROUND(J93,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ROUND((SUM(BE93:BE340)),  2)</f>
        <v>0</v>
      </c>
      <c r="I33" s="91">
        <v>0.21</v>
      </c>
      <c r="J33" s="90">
        <f>ROUND(((SUM(BE93:BE340))*I33),  2)</f>
        <v>0</v>
      </c>
      <c r="L33" s="34"/>
    </row>
    <row r="34" spans="2:12" s="1" customFormat="1" ht="14.4" customHeight="1">
      <c r="B34" s="34"/>
      <c r="E34" s="28" t="s">
        <v>54</v>
      </c>
      <c r="F34" s="90">
        <f>ROUND((SUM(BF93:BF340)),  2)</f>
        <v>0</v>
      </c>
      <c r="I34" s="91">
        <v>0.12</v>
      </c>
      <c r="J34" s="90">
        <f>ROUND(((SUM(BF93:BF340))*I34),  2)</f>
        <v>0</v>
      </c>
      <c r="L34" s="34"/>
    </row>
    <row r="35" spans="2:12" s="1" customFormat="1" ht="14.4" hidden="1" customHeight="1">
      <c r="B35" s="34"/>
      <c r="E35" s="28" t="s">
        <v>55</v>
      </c>
      <c r="F35" s="90">
        <f>ROUND((SUM(BG93:BG340)),  2)</f>
        <v>0</v>
      </c>
      <c r="I35" s="91">
        <v>0.21</v>
      </c>
      <c r="J35" s="90">
        <f>0</f>
        <v>0</v>
      </c>
      <c r="L35" s="34"/>
    </row>
    <row r="36" spans="2:12" s="1" customFormat="1" ht="14.4" hidden="1" customHeight="1">
      <c r="B36" s="34"/>
      <c r="E36" s="28" t="s">
        <v>56</v>
      </c>
      <c r="F36" s="90">
        <f>ROUND((SUM(BH93:BH340)),  2)</f>
        <v>0</v>
      </c>
      <c r="I36" s="91">
        <v>0.12</v>
      </c>
      <c r="J36" s="90">
        <f>0</f>
        <v>0</v>
      </c>
      <c r="L36" s="34"/>
    </row>
    <row r="37" spans="2:12" s="1" customFormat="1" ht="14.4" hidden="1" customHeight="1">
      <c r="B37" s="34"/>
      <c r="E37" s="28" t="s">
        <v>57</v>
      </c>
      <c r="F37" s="90">
        <f>ROUND((SUM(BI93:BI340)),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SO-03 - Objekt ČOV</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J93</f>
        <v>0</v>
      </c>
      <c r="L59" s="34"/>
      <c r="AU59" s="18" t="s">
        <v>136</v>
      </c>
    </row>
    <row r="60" spans="2:47" s="8" customFormat="1" ht="24.9" customHeight="1">
      <c r="B60" s="101"/>
      <c r="D60" s="102" t="s">
        <v>219</v>
      </c>
      <c r="E60" s="103"/>
      <c r="F60" s="103"/>
      <c r="G60" s="103"/>
      <c r="H60" s="103"/>
      <c r="I60" s="103"/>
      <c r="J60" s="104">
        <f>J94</f>
        <v>0</v>
      </c>
      <c r="L60" s="101"/>
    </row>
    <row r="61" spans="2:47" s="9" customFormat="1" ht="19.95" customHeight="1">
      <c r="B61" s="105"/>
      <c r="D61" s="106" t="s">
        <v>394</v>
      </c>
      <c r="E61" s="107"/>
      <c r="F61" s="107"/>
      <c r="G61" s="107"/>
      <c r="H61" s="107"/>
      <c r="I61" s="107"/>
      <c r="J61" s="108">
        <f>J95</f>
        <v>0</v>
      </c>
      <c r="L61" s="105"/>
    </row>
    <row r="62" spans="2:47" s="9" customFormat="1" ht="19.95" customHeight="1">
      <c r="B62" s="105"/>
      <c r="D62" s="106" t="s">
        <v>221</v>
      </c>
      <c r="E62" s="107"/>
      <c r="F62" s="107"/>
      <c r="G62" s="107"/>
      <c r="H62" s="107"/>
      <c r="I62" s="107"/>
      <c r="J62" s="108">
        <f>J111</f>
        <v>0</v>
      </c>
      <c r="L62" s="105"/>
    </row>
    <row r="63" spans="2:47" s="9" customFormat="1" ht="19.95" customHeight="1">
      <c r="B63" s="105"/>
      <c r="D63" s="106" t="s">
        <v>396</v>
      </c>
      <c r="E63" s="107"/>
      <c r="F63" s="107"/>
      <c r="G63" s="107"/>
      <c r="H63" s="107"/>
      <c r="I63" s="107"/>
      <c r="J63" s="108">
        <f>J123</f>
        <v>0</v>
      </c>
      <c r="L63" s="105"/>
    </row>
    <row r="64" spans="2:47" s="9" customFormat="1" ht="19.95" customHeight="1">
      <c r="B64" s="105"/>
      <c r="D64" s="106" t="s">
        <v>222</v>
      </c>
      <c r="E64" s="107"/>
      <c r="F64" s="107"/>
      <c r="G64" s="107"/>
      <c r="H64" s="107"/>
      <c r="I64" s="107"/>
      <c r="J64" s="108">
        <f>J130</f>
        <v>0</v>
      </c>
      <c r="L64" s="105"/>
    </row>
    <row r="65" spans="2:12" s="9" customFormat="1" ht="19.95" customHeight="1">
      <c r="B65" s="105"/>
      <c r="D65" s="106" t="s">
        <v>223</v>
      </c>
      <c r="E65" s="107"/>
      <c r="F65" s="107"/>
      <c r="G65" s="107"/>
      <c r="H65" s="107"/>
      <c r="I65" s="107"/>
      <c r="J65" s="108">
        <f>J228</f>
        <v>0</v>
      </c>
      <c r="L65" s="105"/>
    </row>
    <row r="66" spans="2:12" s="9" customFormat="1" ht="19.95" customHeight="1">
      <c r="B66" s="105"/>
      <c r="D66" s="106" t="s">
        <v>224</v>
      </c>
      <c r="E66" s="107"/>
      <c r="F66" s="107"/>
      <c r="G66" s="107"/>
      <c r="H66" s="107"/>
      <c r="I66" s="107"/>
      <c r="J66" s="108">
        <f>J240</f>
        <v>0</v>
      </c>
      <c r="L66" s="105"/>
    </row>
    <row r="67" spans="2:12" s="8" customFormat="1" ht="24.9" customHeight="1">
      <c r="B67" s="101"/>
      <c r="D67" s="102" t="s">
        <v>225</v>
      </c>
      <c r="E67" s="103"/>
      <c r="F67" s="103"/>
      <c r="G67" s="103"/>
      <c r="H67" s="103"/>
      <c r="I67" s="103"/>
      <c r="J67" s="104">
        <f>J243</f>
        <v>0</v>
      </c>
      <c r="L67" s="101"/>
    </row>
    <row r="68" spans="2:12" s="9" customFormat="1" ht="19.95" customHeight="1">
      <c r="B68" s="105"/>
      <c r="D68" s="106" t="s">
        <v>542</v>
      </c>
      <c r="E68" s="107"/>
      <c r="F68" s="107"/>
      <c r="G68" s="107"/>
      <c r="H68" s="107"/>
      <c r="I68" s="107"/>
      <c r="J68" s="108">
        <f>J244</f>
        <v>0</v>
      </c>
      <c r="L68" s="105"/>
    </row>
    <row r="69" spans="2:12" s="9" customFormat="1" ht="19.95" customHeight="1">
      <c r="B69" s="105"/>
      <c r="D69" s="106" t="s">
        <v>543</v>
      </c>
      <c r="E69" s="107"/>
      <c r="F69" s="107"/>
      <c r="G69" s="107"/>
      <c r="H69" s="107"/>
      <c r="I69" s="107"/>
      <c r="J69" s="108">
        <f>J255</f>
        <v>0</v>
      </c>
      <c r="L69" s="105"/>
    </row>
    <row r="70" spans="2:12" s="9" customFormat="1" ht="19.95" customHeight="1">
      <c r="B70" s="105"/>
      <c r="D70" s="106" t="s">
        <v>544</v>
      </c>
      <c r="E70" s="107"/>
      <c r="F70" s="107"/>
      <c r="G70" s="107"/>
      <c r="H70" s="107"/>
      <c r="I70" s="107"/>
      <c r="J70" s="108">
        <f>J259</f>
        <v>0</v>
      </c>
      <c r="L70" s="105"/>
    </row>
    <row r="71" spans="2:12" s="9" customFormat="1" ht="19.95" customHeight="1">
      <c r="B71" s="105"/>
      <c r="D71" s="106" t="s">
        <v>226</v>
      </c>
      <c r="E71" s="107"/>
      <c r="F71" s="107"/>
      <c r="G71" s="107"/>
      <c r="H71" s="107"/>
      <c r="I71" s="107"/>
      <c r="J71" s="108">
        <f>J272</f>
        <v>0</v>
      </c>
      <c r="L71" s="105"/>
    </row>
    <row r="72" spans="2:12" s="9" customFormat="1" ht="19.95" customHeight="1">
      <c r="B72" s="105"/>
      <c r="D72" s="106" t="s">
        <v>227</v>
      </c>
      <c r="E72" s="107"/>
      <c r="F72" s="107"/>
      <c r="G72" s="107"/>
      <c r="H72" s="107"/>
      <c r="I72" s="107"/>
      <c r="J72" s="108">
        <f>J276</f>
        <v>0</v>
      </c>
      <c r="L72" s="105"/>
    </row>
    <row r="73" spans="2:12" s="9" customFormat="1" ht="19.95" customHeight="1">
      <c r="B73" s="105"/>
      <c r="D73" s="106" t="s">
        <v>545</v>
      </c>
      <c r="E73" s="107"/>
      <c r="F73" s="107"/>
      <c r="G73" s="107"/>
      <c r="H73" s="107"/>
      <c r="I73" s="107"/>
      <c r="J73" s="108">
        <f>J334</f>
        <v>0</v>
      </c>
      <c r="L73" s="105"/>
    </row>
    <row r="74" spans="2:12" s="1" customFormat="1" ht="21.75" customHeight="1">
      <c r="B74" s="34"/>
      <c r="L74" s="34"/>
    </row>
    <row r="75" spans="2:12" s="1" customFormat="1" ht="6.9" customHeight="1">
      <c r="B75" s="43"/>
      <c r="C75" s="44"/>
      <c r="D75" s="44"/>
      <c r="E75" s="44"/>
      <c r="F75" s="44"/>
      <c r="G75" s="44"/>
      <c r="H75" s="44"/>
      <c r="I75" s="44"/>
      <c r="J75" s="44"/>
      <c r="K75" s="44"/>
      <c r="L75" s="34"/>
    </row>
    <row r="79" spans="2:12" s="1" customFormat="1" ht="6.9" customHeight="1">
      <c r="B79" s="45"/>
      <c r="C79" s="46"/>
      <c r="D79" s="46"/>
      <c r="E79" s="46"/>
      <c r="F79" s="46"/>
      <c r="G79" s="46"/>
      <c r="H79" s="46"/>
      <c r="I79" s="46"/>
      <c r="J79" s="46"/>
      <c r="K79" s="46"/>
      <c r="L79" s="34"/>
    </row>
    <row r="80" spans="2:12" s="1" customFormat="1" ht="24.9" customHeight="1">
      <c r="B80" s="34"/>
      <c r="C80" s="22" t="s">
        <v>141</v>
      </c>
      <c r="L80" s="34"/>
    </row>
    <row r="81" spans="2:65" s="1" customFormat="1" ht="6.9" customHeight="1">
      <c r="B81" s="34"/>
      <c r="L81" s="34"/>
    </row>
    <row r="82" spans="2:65" s="1" customFormat="1" ht="12" customHeight="1">
      <c r="B82" s="34"/>
      <c r="C82" s="28" t="s">
        <v>16</v>
      </c>
      <c r="L82" s="34"/>
    </row>
    <row r="83" spans="2:65" s="1" customFormat="1" ht="16.5" customHeight="1">
      <c r="B83" s="34"/>
      <c r="E83" s="324" t="str">
        <f>E7</f>
        <v>Intenzifikace ČOV Přízeř / Rožmberk nad Vltavou</v>
      </c>
      <c r="F83" s="325"/>
      <c r="G83" s="325"/>
      <c r="H83" s="325"/>
      <c r="L83" s="34"/>
    </row>
    <row r="84" spans="2:65" s="1" customFormat="1" ht="12" customHeight="1">
      <c r="B84" s="34"/>
      <c r="C84" s="28" t="s">
        <v>131</v>
      </c>
      <c r="L84" s="34"/>
    </row>
    <row r="85" spans="2:65" s="1" customFormat="1" ht="16.5" customHeight="1">
      <c r="B85" s="34"/>
      <c r="E85" s="291" t="str">
        <f>E9</f>
        <v>SO-03 - Objekt ČOV</v>
      </c>
      <c r="F85" s="326"/>
      <c r="G85" s="326"/>
      <c r="H85" s="326"/>
      <c r="L85" s="34"/>
    </row>
    <row r="86" spans="2:65" s="1" customFormat="1" ht="6.9" customHeight="1">
      <c r="B86" s="34"/>
      <c r="L86" s="34"/>
    </row>
    <row r="87" spans="2:65" s="1" customFormat="1" ht="12" customHeight="1">
      <c r="B87" s="34"/>
      <c r="C87" s="28" t="s">
        <v>22</v>
      </c>
      <c r="F87" s="26" t="str">
        <f>F12</f>
        <v>Přízeř</v>
      </c>
      <c r="I87" s="28" t="s">
        <v>24</v>
      </c>
      <c r="J87" s="51" t="str">
        <f>IF(J12="","",J12)</f>
        <v>19. 5. 2025</v>
      </c>
      <c r="L87" s="34"/>
    </row>
    <row r="88" spans="2:65" s="1" customFormat="1" ht="6.9" customHeight="1">
      <c r="B88" s="34"/>
      <c r="L88" s="34"/>
    </row>
    <row r="89" spans="2:65" s="1" customFormat="1" ht="15.15" customHeight="1">
      <c r="B89" s="34"/>
      <c r="C89" s="28" t="s">
        <v>30</v>
      </c>
      <c r="F89" s="26" t="str">
        <f>E15</f>
        <v>Město Rožmberk nad Vltavou</v>
      </c>
      <c r="I89" s="28" t="s">
        <v>38</v>
      </c>
      <c r="J89" s="32" t="str">
        <f>E21</f>
        <v>VAK projekt s.r.o.</v>
      </c>
      <c r="L89" s="34"/>
    </row>
    <row r="90" spans="2:65" s="1" customFormat="1" ht="25.65" customHeight="1">
      <c r="B90" s="34"/>
      <c r="C90" s="28" t="s">
        <v>36</v>
      </c>
      <c r="F90" s="26" t="str">
        <f>IF(E18="","",E18)</f>
        <v>Vyplň údaj</v>
      </c>
      <c r="I90" s="28" t="s">
        <v>43</v>
      </c>
      <c r="J90" s="32" t="str">
        <f>E24</f>
        <v>Ing. Martina Zamlinská</v>
      </c>
      <c r="L90" s="34"/>
    </row>
    <row r="91" spans="2:65" s="1" customFormat="1" ht="10.35" customHeight="1">
      <c r="B91" s="34"/>
      <c r="L91" s="34"/>
    </row>
    <row r="92" spans="2:65" s="10" customFormat="1" ht="29.25" customHeight="1">
      <c r="B92" s="109"/>
      <c r="C92" s="110" t="s">
        <v>142</v>
      </c>
      <c r="D92" s="111" t="s">
        <v>67</v>
      </c>
      <c r="E92" s="111" t="s">
        <v>63</v>
      </c>
      <c r="F92" s="111" t="s">
        <v>64</v>
      </c>
      <c r="G92" s="111" t="s">
        <v>143</v>
      </c>
      <c r="H92" s="111" t="s">
        <v>144</v>
      </c>
      <c r="I92" s="111" t="s">
        <v>145</v>
      </c>
      <c r="J92" s="111" t="s">
        <v>135</v>
      </c>
      <c r="K92" s="112" t="s">
        <v>146</v>
      </c>
      <c r="L92" s="109"/>
      <c r="M92" s="58" t="s">
        <v>44</v>
      </c>
      <c r="N92" s="59" t="s">
        <v>52</v>
      </c>
      <c r="O92" s="59" t="s">
        <v>147</v>
      </c>
      <c r="P92" s="59" t="s">
        <v>148</v>
      </c>
      <c r="Q92" s="59" t="s">
        <v>149</v>
      </c>
      <c r="R92" s="59" t="s">
        <v>150</v>
      </c>
      <c r="S92" s="59" t="s">
        <v>151</v>
      </c>
      <c r="T92" s="60" t="s">
        <v>152</v>
      </c>
    </row>
    <row r="93" spans="2:65" s="1" customFormat="1" ht="22.8" customHeight="1">
      <c r="B93" s="34"/>
      <c r="C93" s="63" t="s">
        <v>153</v>
      </c>
      <c r="J93" s="113">
        <f>BK93</f>
        <v>0</v>
      </c>
      <c r="L93" s="34"/>
      <c r="M93" s="61"/>
      <c r="N93" s="52"/>
      <c r="O93" s="52"/>
      <c r="P93" s="114">
        <f>P94+P243</f>
        <v>0</v>
      </c>
      <c r="Q93" s="52"/>
      <c r="R93" s="114">
        <f>R94+R243</f>
        <v>8.9309770299999993</v>
      </c>
      <c r="S93" s="52"/>
      <c r="T93" s="115">
        <f>T94+T243</f>
        <v>16.11224</v>
      </c>
      <c r="AT93" s="18" t="s">
        <v>81</v>
      </c>
      <c r="AU93" s="18" t="s">
        <v>136</v>
      </c>
      <c r="BK93" s="116">
        <f>BK94+BK243</f>
        <v>0</v>
      </c>
    </row>
    <row r="94" spans="2:65" s="11" customFormat="1" ht="25.95" customHeight="1">
      <c r="B94" s="117"/>
      <c r="D94" s="118" t="s">
        <v>81</v>
      </c>
      <c r="E94" s="119" t="s">
        <v>228</v>
      </c>
      <c r="F94" s="119" t="s">
        <v>229</v>
      </c>
      <c r="I94" s="120"/>
      <c r="J94" s="121">
        <f>BK94</f>
        <v>0</v>
      </c>
      <c r="L94" s="117"/>
      <c r="M94" s="122"/>
      <c r="P94" s="123">
        <f>P95+P111+P123+P130+P228+P240</f>
        <v>0</v>
      </c>
      <c r="R94" s="123">
        <f>R95+R111+R123+R130+R228+R240</f>
        <v>7.4338620299999985</v>
      </c>
      <c r="T94" s="124">
        <f>T95+T111+T123+T130+T228+T240</f>
        <v>15.55688</v>
      </c>
      <c r="AR94" s="118" t="s">
        <v>90</v>
      </c>
      <c r="AT94" s="125" t="s">
        <v>81</v>
      </c>
      <c r="AU94" s="125" t="s">
        <v>82</v>
      </c>
      <c r="AY94" s="118" t="s">
        <v>156</v>
      </c>
      <c r="BK94" s="126">
        <f>BK95+BK111+BK123+BK130+BK228+BK240</f>
        <v>0</v>
      </c>
    </row>
    <row r="95" spans="2:65" s="11" customFormat="1" ht="22.8" customHeight="1">
      <c r="B95" s="117"/>
      <c r="D95" s="118" t="s">
        <v>81</v>
      </c>
      <c r="E95" s="127" t="s">
        <v>21</v>
      </c>
      <c r="F95" s="127" t="s">
        <v>435</v>
      </c>
      <c r="I95" s="120"/>
      <c r="J95" s="128">
        <f>BK95</f>
        <v>0</v>
      </c>
      <c r="L95" s="117"/>
      <c r="M95" s="122"/>
      <c r="P95" s="123">
        <f>SUM(P96:P110)</f>
        <v>0</v>
      </c>
      <c r="R95" s="123">
        <f>SUM(R96:R110)</f>
        <v>2.7226936299999998</v>
      </c>
      <c r="T95" s="124">
        <f>SUM(T96:T110)</f>
        <v>0</v>
      </c>
      <c r="AR95" s="118" t="s">
        <v>90</v>
      </c>
      <c r="AT95" s="125" t="s">
        <v>81</v>
      </c>
      <c r="AU95" s="125" t="s">
        <v>90</v>
      </c>
      <c r="AY95" s="118" t="s">
        <v>156</v>
      </c>
      <c r="BK95" s="126">
        <f>SUM(BK96:BK110)</f>
        <v>0</v>
      </c>
    </row>
    <row r="96" spans="2:65" s="1" customFormat="1" ht="16.5" customHeight="1">
      <c r="B96" s="34"/>
      <c r="C96" s="129" t="s">
        <v>90</v>
      </c>
      <c r="D96" s="129" t="s">
        <v>159</v>
      </c>
      <c r="E96" s="130" t="s">
        <v>546</v>
      </c>
      <c r="F96" s="131" t="s">
        <v>547</v>
      </c>
      <c r="G96" s="132" t="s">
        <v>242</v>
      </c>
      <c r="H96" s="133">
        <v>0.74299999999999999</v>
      </c>
      <c r="I96" s="134"/>
      <c r="J96" s="135">
        <f>ROUND(I96*H96,2)</f>
        <v>0</v>
      </c>
      <c r="K96" s="131" t="s">
        <v>234</v>
      </c>
      <c r="L96" s="34"/>
      <c r="M96" s="136" t="s">
        <v>44</v>
      </c>
      <c r="N96" s="137" t="s">
        <v>53</v>
      </c>
      <c r="P96" s="138">
        <f>O96*H96</f>
        <v>0</v>
      </c>
      <c r="Q96" s="138">
        <v>2.5018699999999998</v>
      </c>
      <c r="R96" s="138">
        <f>Q96*H96</f>
        <v>1.8588894099999997</v>
      </c>
      <c r="S96" s="138">
        <v>0</v>
      </c>
      <c r="T96" s="139">
        <f>S96*H96</f>
        <v>0</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548</v>
      </c>
    </row>
    <row r="97" spans="2:65" s="1" customFormat="1" ht="10.199999999999999">
      <c r="B97" s="34"/>
      <c r="D97" s="156" t="s">
        <v>236</v>
      </c>
      <c r="F97" s="157" t="s">
        <v>549</v>
      </c>
      <c r="I97" s="144"/>
      <c r="L97" s="34"/>
      <c r="M97" s="145"/>
      <c r="T97" s="55"/>
      <c r="AT97" s="18" t="s">
        <v>236</v>
      </c>
      <c r="AU97" s="18" t="s">
        <v>21</v>
      </c>
    </row>
    <row r="98" spans="2:65" s="12" customFormat="1" ht="10.199999999999999">
      <c r="B98" s="146"/>
      <c r="D98" s="142" t="s">
        <v>178</v>
      </c>
      <c r="E98" s="147" t="s">
        <v>44</v>
      </c>
      <c r="F98" s="148" t="s">
        <v>550</v>
      </c>
      <c r="H98" s="149">
        <v>0.74299999999999999</v>
      </c>
      <c r="I98" s="150"/>
      <c r="L98" s="146"/>
      <c r="M98" s="151"/>
      <c r="T98" s="152"/>
      <c r="AT98" s="147" t="s">
        <v>178</v>
      </c>
      <c r="AU98" s="147" t="s">
        <v>21</v>
      </c>
      <c r="AV98" s="12" t="s">
        <v>21</v>
      </c>
      <c r="AW98" s="12" t="s">
        <v>42</v>
      </c>
      <c r="AX98" s="12" t="s">
        <v>90</v>
      </c>
      <c r="AY98" s="147" t="s">
        <v>156</v>
      </c>
    </row>
    <row r="99" spans="2:65" s="1" customFormat="1" ht="16.5" customHeight="1">
      <c r="B99" s="34"/>
      <c r="C99" s="129" t="s">
        <v>21</v>
      </c>
      <c r="D99" s="129" t="s">
        <v>159</v>
      </c>
      <c r="E99" s="130" t="s">
        <v>551</v>
      </c>
      <c r="F99" s="131" t="s">
        <v>552</v>
      </c>
      <c r="G99" s="132" t="s">
        <v>233</v>
      </c>
      <c r="H99" s="133">
        <v>2.34</v>
      </c>
      <c r="I99" s="134"/>
      <c r="J99" s="135">
        <f>ROUND(I99*H99,2)</f>
        <v>0</v>
      </c>
      <c r="K99" s="131" t="s">
        <v>234</v>
      </c>
      <c r="L99" s="34"/>
      <c r="M99" s="136" t="s">
        <v>44</v>
      </c>
      <c r="N99" s="137" t="s">
        <v>53</v>
      </c>
      <c r="P99" s="138">
        <f>O99*H99</f>
        <v>0</v>
      </c>
      <c r="Q99" s="138">
        <v>2.64E-3</v>
      </c>
      <c r="R99" s="138">
        <f>Q99*H99</f>
        <v>6.1775999999999992E-3</v>
      </c>
      <c r="S99" s="138">
        <v>0</v>
      </c>
      <c r="T99" s="139">
        <f>S99*H99</f>
        <v>0</v>
      </c>
      <c r="AR99" s="140" t="s">
        <v>174</v>
      </c>
      <c r="AT99" s="140" t="s">
        <v>159</v>
      </c>
      <c r="AU99" s="140" t="s">
        <v>21</v>
      </c>
      <c r="AY99" s="18" t="s">
        <v>156</v>
      </c>
      <c r="BE99" s="141">
        <f>IF(N99="základní",J99,0)</f>
        <v>0</v>
      </c>
      <c r="BF99" s="141">
        <f>IF(N99="snížená",J99,0)</f>
        <v>0</v>
      </c>
      <c r="BG99" s="141">
        <f>IF(N99="zákl. přenesená",J99,0)</f>
        <v>0</v>
      </c>
      <c r="BH99" s="141">
        <f>IF(N99="sníž. přenesená",J99,0)</f>
        <v>0</v>
      </c>
      <c r="BI99" s="141">
        <f>IF(N99="nulová",J99,0)</f>
        <v>0</v>
      </c>
      <c r="BJ99" s="18" t="s">
        <v>90</v>
      </c>
      <c r="BK99" s="141">
        <f>ROUND(I99*H99,2)</f>
        <v>0</v>
      </c>
      <c r="BL99" s="18" t="s">
        <v>174</v>
      </c>
      <c r="BM99" s="140" t="s">
        <v>553</v>
      </c>
    </row>
    <row r="100" spans="2:65" s="1" customFormat="1" ht="10.199999999999999">
      <c r="B100" s="34"/>
      <c r="D100" s="156" t="s">
        <v>236</v>
      </c>
      <c r="F100" s="157" t="s">
        <v>554</v>
      </c>
      <c r="I100" s="144"/>
      <c r="L100" s="34"/>
      <c r="M100" s="145"/>
      <c r="T100" s="55"/>
      <c r="AT100" s="18" t="s">
        <v>236</v>
      </c>
      <c r="AU100" s="18" t="s">
        <v>21</v>
      </c>
    </row>
    <row r="101" spans="2:65" s="12" customFormat="1" ht="10.199999999999999">
      <c r="B101" s="146"/>
      <c r="D101" s="142" t="s">
        <v>178</v>
      </c>
      <c r="E101" s="147" t="s">
        <v>44</v>
      </c>
      <c r="F101" s="148" t="s">
        <v>555</v>
      </c>
      <c r="H101" s="149">
        <v>2.34</v>
      </c>
      <c r="I101" s="150"/>
      <c r="L101" s="146"/>
      <c r="M101" s="151"/>
      <c r="T101" s="152"/>
      <c r="AT101" s="147" t="s">
        <v>178</v>
      </c>
      <c r="AU101" s="147" t="s">
        <v>21</v>
      </c>
      <c r="AV101" s="12" t="s">
        <v>21</v>
      </c>
      <c r="AW101" s="12" t="s">
        <v>42</v>
      </c>
      <c r="AX101" s="12" t="s">
        <v>90</v>
      </c>
      <c r="AY101" s="147" t="s">
        <v>156</v>
      </c>
    </row>
    <row r="102" spans="2:65" s="1" customFormat="1" ht="16.5" customHeight="1">
      <c r="B102" s="34"/>
      <c r="C102" s="129" t="s">
        <v>170</v>
      </c>
      <c r="D102" s="129" t="s">
        <v>159</v>
      </c>
      <c r="E102" s="130" t="s">
        <v>556</v>
      </c>
      <c r="F102" s="131" t="s">
        <v>557</v>
      </c>
      <c r="G102" s="132" t="s">
        <v>233</v>
      </c>
      <c r="H102" s="133">
        <v>2.34</v>
      </c>
      <c r="I102" s="134"/>
      <c r="J102" s="135">
        <f>ROUND(I102*H102,2)</f>
        <v>0</v>
      </c>
      <c r="K102" s="131" t="s">
        <v>234</v>
      </c>
      <c r="L102" s="34"/>
      <c r="M102" s="136" t="s">
        <v>44</v>
      </c>
      <c r="N102" s="137" t="s">
        <v>53</v>
      </c>
      <c r="P102" s="138">
        <f>O102*H102</f>
        <v>0</v>
      </c>
      <c r="Q102" s="138">
        <v>0</v>
      </c>
      <c r="R102" s="138">
        <f>Q102*H102</f>
        <v>0</v>
      </c>
      <c r="S102" s="138">
        <v>0</v>
      </c>
      <c r="T102" s="139">
        <f>S102*H102</f>
        <v>0</v>
      </c>
      <c r="AR102" s="140" t="s">
        <v>174</v>
      </c>
      <c r="AT102" s="140" t="s">
        <v>159</v>
      </c>
      <c r="AU102" s="140" t="s">
        <v>21</v>
      </c>
      <c r="AY102" s="18" t="s">
        <v>156</v>
      </c>
      <c r="BE102" s="141">
        <f>IF(N102="základní",J102,0)</f>
        <v>0</v>
      </c>
      <c r="BF102" s="141">
        <f>IF(N102="snížená",J102,0)</f>
        <v>0</v>
      </c>
      <c r="BG102" s="141">
        <f>IF(N102="zákl. přenesená",J102,0)</f>
        <v>0</v>
      </c>
      <c r="BH102" s="141">
        <f>IF(N102="sníž. přenesená",J102,0)</f>
        <v>0</v>
      </c>
      <c r="BI102" s="141">
        <f>IF(N102="nulová",J102,0)</f>
        <v>0</v>
      </c>
      <c r="BJ102" s="18" t="s">
        <v>90</v>
      </c>
      <c r="BK102" s="141">
        <f>ROUND(I102*H102,2)</f>
        <v>0</v>
      </c>
      <c r="BL102" s="18" t="s">
        <v>174</v>
      </c>
      <c r="BM102" s="140" t="s">
        <v>558</v>
      </c>
    </row>
    <row r="103" spans="2:65" s="1" customFormat="1" ht="10.199999999999999">
      <c r="B103" s="34"/>
      <c r="D103" s="156" t="s">
        <v>236</v>
      </c>
      <c r="F103" s="157" t="s">
        <v>559</v>
      </c>
      <c r="I103" s="144"/>
      <c r="L103" s="34"/>
      <c r="M103" s="145"/>
      <c r="T103" s="55"/>
      <c r="AT103" s="18" t="s">
        <v>236</v>
      </c>
      <c r="AU103" s="18" t="s">
        <v>21</v>
      </c>
    </row>
    <row r="104" spans="2:65" s="12" customFormat="1" ht="10.199999999999999">
      <c r="B104" s="146"/>
      <c r="D104" s="142" t="s">
        <v>178</v>
      </c>
      <c r="E104" s="147" t="s">
        <v>44</v>
      </c>
      <c r="F104" s="148" t="s">
        <v>555</v>
      </c>
      <c r="H104" s="149">
        <v>2.34</v>
      </c>
      <c r="I104" s="150"/>
      <c r="L104" s="146"/>
      <c r="M104" s="151"/>
      <c r="T104" s="152"/>
      <c r="AT104" s="147" t="s">
        <v>178</v>
      </c>
      <c r="AU104" s="147" t="s">
        <v>21</v>
      </c>
      <c r="AV104" s="12" t="s">
        <v>21</v>
      </c>
      <c r="AW104" s="12" t="s">
        <v>42</v>
      </c>
      <c r="AX104" s="12" t="s">
        <v>90</v>
      </c>
      <c r="AY104" s="147" t="s">
        <v>156</v>
      </c>
    </row>
    <row r="105" spans="2:65" s="1" customFormat="1" ht="33" customHeight="1">
      <c r="B105" s="34"/>
      <c r="C105" s="129" t="s">
        <v>174</v>
      </c>
      <c r="D105" s="129" t="s">
        <v>159</v>
      </c>
      <c r="E105" s="130" t="s">
        <v>560</v>
      </c>
      <c r="F105" s="131" t="s">
        <v>561</v>
      </c>
      <c r="G105" s="132" t="s">
        <v>242</v>
      </c>
      <c r="H105" s="133">
        <v>0.158</v>
      </c>
      <c r="I105" s="134"/>
      <c r="J105" s="135">
        <f>ROUND(I105*H105,2)</f>
        <v>0</v>
      </c>
      <c r="K105" s="131" t="s">
        <v>234</v>
      </c>
      <c r="L105" s="34"/>
      <c r="M105" s="136" t="s">
        <v>44</v>
      </c>
      <c r="N105" s="137" t="s">
        <v>53</v>
      </c>
      <c r="P105" s="138">
        <f>O105*H105</f>
        <v>0</v>
      </c>
      <c r="Q105" s="138">
        <v>2.5428899999999999</v>
      </c>
      <c r="R105" s="138">
        <f>Q105*H105</f>
        <v>0.40177661999999997</v>
      </c>
      <c r="S105" s="138">
        <v>0</v>
      </c>
      <c r="T105" s="139">
        <f>S105*H105</f>
        <v>0</v>
      </c>
      <c r="AR105" s="140" t="s">
        <v>174</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174</v>
      </c>
      <c r="BM105" s="140" t="s">
        <v>562</v>
      </c>
    </row>
    <row r="106" spans="2:65" s="1" customFormat="1" ht="10.199999999999999">
      <c r="B106" s="34"/>
      <c r="D106" s="156" t="s">
        <v>236</v>
      </c>
      <c r="F106" s="157" t="s">
        <v>563</v>
      </c>
      <c r="I106" s="144"/>
      <c r="L106" s="34"/>
      <c r="M106" s="145"/>
      <c r="T106" s="55"/>
      <c r="AT106" s="18" t="s">
        <v>236</v>
      </c>
      <c r="AU106" s="18" t="s">
        <v>21</v>
      </c>
    </row>
    <row r="107" spans="2:65" s="12" customFormat="1" ht="10.199999999999999">
      <c r="B107" s="146"/>
      <c r="D107" s="142" t="s">
        <v>178</v>
      </c>
      <c r="E107" s="147" t="s">
        <v>44</v>
      </c>
      <c r="F107" s="148" t="s">
        <v>564</v>
      </c>
      <c r="H107" s="149">
        <v>0.158</v>
      </c>
      <c r="I107" s="150"/>
      <c r="L107" s="146"/>
      <c r="M107" s="151"/>
      <c r="T107" s="152"/>
      <c r="AT107" s="147" t="s">
        <v>178</v>
      </c>
      <c r="AU107" s="147" t="s">
        <v>21</v>
      </c>
      <c r="AV107" s="12" t="s">
        <v>21</v>
      </c>
      <c r="AW107" s="12" t="s">
        <v>42</v>
      </c>
      <c r="AX107" s="12" t="s">
        <v>90</v>
      </c>
      <c r="AY107" s="147" t="s">
        <v>156</v>
      </c>
    </row>
    <row r="108" spans="2:65" s="1" customFormat="1" ht="33" customHeight="1">
      <c r="B108" s="34"/>
      <c r="C108" s="129" t="s">
        <v>155</v>
      </c>
      <c r="D108" s="129" t="s">
        <v>159</v>
      </c>
      <c r="E108" s="130" t="s">
        <v>565</v>
      </c>
      <c r="F108" s="131" t="s">
        <v>566</v>
      </c>
      <c r="G108" s="132" t="s">
        <v>233</v>
      </c>
      <c r="H108" s="133">
        <v>4.5</v>
      </c>
      <c r="I108" s="134"/>
      <c r="J108" s="135">
        <f>ROUND(I108*H108,2)</f>
        <v>0</v>
      </c>
      <c r="K108" s="131" t="s">
        <v>234</v>
      </c>
      <c r="L108" s="34"/>
      <c r="M108" s="136" t="s">
        <v>44</v>
      </c>
      <c r="N108" s="137" t="s">
        <v>53</v>
      </c>
      <c r="P108" s="138">
        <f>O108*H108</f>
        <v>0</v>
      </c>
      <c r="Q108" s="138">
        <v>0.1013</v>
      </c>
      <c r="R108" s="138">
        <f>Q108*H108</f>
        <v>0.45584999999999998</v>
      </c>
      <c r="S108" s="138">
        <v>0</v>
      </c>
      <c r="T108" s="139">
        <f>S108*H108</f>
        <v>0</v>
      </c>
      <c r="AR108" s="140" t="s">
        <v>174</v>
      </c>
      <c r="AT108" s="140" t="s">
        <v>159</v>
      </c>
      <c r="AU108" s="140" t="s">
        <v>21</v>
      </c>
      <c r="AY108" s="18" t="s">
        <v>156</v>
      </c>
      <c r="BE108" s="141">
        <f>IF(N108="základní",J108,0)</f>
        <v>0</v>
      </c>
      <c r="BF108" s="141">
        <f>IF(N108="snížená",J108,0)</f>
        <v>0</v>
      </c>
      <c r="BG108" s="141">
        <f>IF(N108="zákl. přenesená",J108,0)</f>
        <v>0</v>
      </c>
      <c r="BH108" s="141">
        <f>IF(N108="sníž. přenesená",J108,0)</f>
        <v>0</v>
      </c>
      <c r="BI108" s="141">
        <f>IF(N108="nulová",J108,0)</f>
        <v>0</v>
      </c>
      <c r="BJ108" s="18" t="s">
        <v>90</v>
      </c>
      <c r="BK108" s="141">
        <f>ROUND(I108*H108,2)</f>
        <v>0</v>
      </c>
      <c r="BL108" s="18" t="s">
        <v>174</v>
      </c>
      <c r="BM108" s="140" t="s">
        <v>567</v>
      </c>
    </row>
    <row r="109" spans="2:65" s="1" customFormat="1" ht="10.199999999999999">
      <c r="B109" s="34"/>
      <c r="D109" s="156" t="s">
        <v>236</v>
      </c>
      <c r="F109" s="157" t="s">
        <v>568</v>
      </c>
      <c r="I109" s="144"/>
      <c r="L109" s="34"/>
      <c r="M109" s="145"/>
      <c r="T109" s="55"/>
      <c r="AT109" s="18" t="s">
        <v>236</v>
      </c>
      <c r="AU109" s="18" t="s">
        <v>21</v>
      </c>
    </row>
    <row r="110" spans="2:65" s="12" customFormat="1" ht="10.199999999999999">
      <c r="B110" s="146"/>
      <c r="D110" s="142" t="s">
        <v>178</v>
      </c>
      <c r="E110" s="147" t="s">
        <v>44</v>
      </c>
      <c r="F110" s="148" t="s">
        <v>569</v>
      </c>
      <c r="H110" s="149">
        <v>4.5</v>
      </c>
      <c r="I110" s="150"/>
      <c r="L110" s="146"/>
      <c r="M110" s="151"/>
      <c r="T110" s="152"/>
      <c r="AT110" s="147" t="s">
        <v>178</v>
      </c>
      <c r="AU110" s="147" t="s">
        <v>21</v>
      </c>
      <c r="AV110" s="12" t="s">
        <v>21</v>
      </c>
      <c r="AW110" s="12" t="s">
        <v>42</v>
      </c>
      <c r="AX110" s="12" t="s">
        <v>90</v>
      </c>
      <c r="AY110" s="147" t="s">
        <v>156</v>
      </c>
    </row>
    <row r="111" spans="2:65" s="11" customFormat="1" ht="22.8" customHeight="1">
      <c r="B111" s="117"/>
      <c r="D111" s="118" t="s">
        <v>81</v>
      </c>
      <c r="E111" s="127" t="s">
        <v>170</v>
      </c>
      <c r="F111" s="127" t="s">
        <v>239</v>
      </c>
      <c r="I111" s="120"/>
      <c r="J111" s="128">
        <f>BK111</f>
        <v>0</v>
      </c>
      <c r="L111" s="117"/>
      <c r="M111" s="122"/>
      <c r="P111" s="123">
        <f>SUM(P112:P122)</f>
        <v>0</v>
      </c>
      <c r="R111" s="123">
        <f>SUM(R112:R122)</f>
        <v>4.004302</v>
      </c>
      <c r="T111" s="124">
        <f>SUM(T112:T122)</f>
        <v>0</v>
      </c>
      <c r="AR111" s="118" t="s">
        <v>90</v>
      </c>
      <c r="AT111" s="125" t="s">
        <v>81</v>
      </c>
      <c r="AU111" s="125" t="s">
        <v>90</v>
      </c>
      <c r="AY111" s="118" t="s">
        <v>156</v>
      </c>
      <c r="BK111" s="126">
        <f>SUM(BK112:BK122)</f>
        <v>0</v>
      </c>
    </row>
    <row r="112" spans="2:65" s="1" customFormat="1" ht="24.15" customHeight="1">
      <c r="B112" s="34"/>
      <c r="C112" s="129" t="s">
        <v>182</v>
      </c>
      <c r="D112" s="129" t="s">
        <v>159</v>
      </c>
      <c r="E112" s="130" t="s">
        <v>570</v>
      </c>
      <c r="F112" s="131" t="s">
        <v>571</v>
      </c>
      <c r="G112" s="132" t="s">
        <v>242</v>
      </c>
      <c r="H112" s="133">
        <v>0.15</v>
      </c>
      <c r="I112" s="134"/>
      <c r="J112" s="135">
        <f>ROUND(I112*H112,2)</f>
        <v>0</v>
      </c>
      <c r="K112" s="131" t="s">
        <v>234</v>
      </c>
      <c r="L112" s="34"/>
      <c r="M112" s="136" t="s">
        <v>44</v>
      </c>
      <c r="N112" s="137" t="s">
        <v>53</v>
      </c>
      <c r="P112" s="138">
        <f>O112*H112</f>
        <v>0</v>
      </c>
      <c r="Q112" s="138">
        <v>2.51248</v>
      </c>
      <c r="R112" s="138">
        <f>Q112*H112</f>
        <v>0.37687199999999998</v>
      </c>
      <c r="S112" s="138">
        <v>0</v>
      </c>
      <c r="T112" s="139">
        <f>S112*H112</f>
        <v>0</v>
      </c>
      <c r="AR112" s="140" t="s">
        <v>174</v>
      </c>
      <c r="AT112" s="140" t="s">
        <v>159</v>
      </c>
      <c r="AU112" s="140" t="s">
        <v>21</v>
      </c>
      <c r="AY112" s="18" t="s">
        <v>156</v>
      </c>
      <c r="BE112" s="141">
        <f>IF(N112="základní",J112,0)</f>
        <v>0</v>
      </c>
      <c r="BF112" s="141">
        <f>IF(N112="snížená",J112,0)</f>
        <v>0</v>
      </c>
      <c r="BG112" s="141">
        <f>IF(N112="zákl. přenesená",J112,0)</f>
        <v>0</v>
      </c>
      <c r="BH112" s="141">
        <f>IF(N112="sníž. přenesená",J112,0)</f>
        <v>0</v>
      </c>
      <c r="BI112" s="141">
        <f>IF(N112="nulová",J112,0)</f>
        <v>0</v>
      </c>
      <c r="BJ112" s="18" t="s">
        <v>90</v>
      </c>
      <c r="BK112" s="141">
        <f>ROUND(I112*H112,2)</f>
        <v>0</v>
      </c>
      <c r="BL112" s="18" t="s">
        <v>174</v>
      </c>
      <c r="BM112" s="140" t="s">
        <v>572</v>
      </c>
    </row>
    <row r="113" spans="2:65" s="1" customFormat="1" ht="10.199999999999999">
      <c r="B113" s="34"/>
      <c r="D113" s="156" t="s">
        <v>236</v>
      </c>
      <c r="F113" s="157" t="s">
        <v>573</v>
      </c>
      <c r="I113" s="144"/>
      <c r="L113" s="34"/>
      <c r="M113" s="145"/>
      <c r="T113" s="55"/>
      <c r="AT113" s="18" t="s">
        <v>236</v>
      </c>
      <c r="AU113" s="18" t="s">
        <v>21</v>
      </c>
    </row>
    <row r="114" spans="2:65" s="12" customFormat="1" ht="10.199999999999999">
      <c r="B114" s="146"/>
      <c r="D114" s="142" t="s">
        <v>178</v>
      </c>
      <c r="E114" s="147" t="s">
        <v>44</v>
      </c>
      <c r="F114" s="148" t="s">
        <v>574</v>
      </c>
      <c r="H114" s="149">
        <v>0.15</v>
      </c>
      <c r="I114" s="150"/>
      <c r="L114" s="146"/>
      <c r="M114" s="151"/>
      <c r="T114" s="152"/>
      <c r="AT114" s="147" t="s">
        <v>178</v>
      </c>
      <c r="AU114" s="147" t="s">
        <v>21</v>
      </c>
      <c r="AV114" s="12" t="s">
        <v>21</v>
      </c>
      <c r="AW114" s="12" t="s">
        <v>42</v>
      </c>
      <c r="AX114" s="12" t="s">
        <v>90</v>
      </c>
      <c r="AY114" s="147" t="s">
        <v>156</v>
      </c>
    </row>
    <row r="115" spans="2:65" s="1" customFormat="1" ht="16.5" customHeight="1">
      <c r="B115" s="34"/>
      <c r="C115" s="129" t="s">
        <v>186</v>
      </c>
      <c r="D115" s="129" t="s">
        <v>159</v>
      </c>
      <c r="E115" s="130" t="s">
        <v>575</v>
      </c>
      <c r="F115" s="131" t="s">
        <v>576</v>
      </c>
      <c r="G115" s="132" t="s">
        <v>272</v>
      </c>
      <c r="H115" s="133">
        <v>5.5E-2</v>
      </c>
      <c r="I115" s="134"/>
      <c r="J115" s="135">
        <f>ROUND(I115*H115,2)</f>
        <v>0</v>
      </c>
      <c r="K115" s="131" t="s">
        <v>234</v>
      </c>
      <c r="L115" s="34"/>
      <c r="M115" s="136" t="s">
        <v>44</v>
      </c>
      <c r="N115" s="137" t="s">
        <v>53</v>
      </c>
      <c r="P115" s="138">
        <f>O115*H115</f>
        <v>0</v>
      </c>
      <c r="Q115" s="138">
        <v>1.0384</v>
      </c>
      <c r="R115" s="138">
        <f>Q115*H115</f>
        <v>5.7112000000000003E-2</v>
      </c>
      <c r="S115" s="138">
        <v>0</v>
      </c>
      <c r="T115" s="139">
        <f>S115*H115</f>
        <v>0</v>
      </c>
      <c r="AR115" s="140" t="s">
        <v>174</v>
      </c>
      <c r="AT115" s="140" t="s">
        <v>159</v>
      </c>
      <c r="AU115" s="140" t="s">
        <v>21</v>
      </c>
      <c r="AY115" s="18" t="s">
        <v>156</v>
      </c>
      <c r="BE115" s="141">
        <f>IF(N115="základní",J115,0)</f>
        <v>0</v>
      </c>
      <c r="BF115" s="141">
        <f>IF(N115="snížená",J115,0)</f>
        <v>0</v>
      </c>
      <c r="BG115" s="141">
        <f>IF(N115="zákl. přenesená",J115,0)</f>
        <v>0</v>
      </c>
      <c r="BH115" s="141">
        <f>IF(N115="sníž. přenesená",J115,0)</f>
        <v>0</v>
      </c>
      <c r="BI115" s="141">
        <f>IF(N115="nulová",J115,0)</f>
        <v>0</v>
      </c>
      <c r="BJ115" s="18" t="s">
        <v>90</v>
      </c>
      <c r="BK115" s="141">
        <f>ROUND(I115*H115,2)</f>
        <v>0</v>
      </c>
      <c r="BL115" s="18" t="s">
        <v>174</v>
      </c>
      <c r="BM115" s="140" t="s">
        <v>577</v>
      </c>
    </row>
    <row r="116" spans="2:65" s="1" customFormat="1" ht="10.199999999999999">
      <c r="B116" s="34"/>
      <c r="D116" s="156" t="s">
        <v>236</v>
      </c>
      <c r="F116" s="157" t="s">
        <v>578</v>
      </c>
      <c r="I116" s="144"/>
      <c r="L116" s="34"/>
      <c r="M116" s="145"/>
      <c r="T116" s="55"/>
      <c r="AT116" s="18" t="s">
        <v>236</v>
      </c>
      <c r="AU116" s="18" t="s">
        <v>21</v>
      </c>
    </row>
    <row r="117" spans="2:65" s="12" customFormat="1" ht="10.199999999999999">
      <c r="B117" s="146"/>
      <c r="D117" s="142" t="s">
        <v>178</v>
      </c>
      <c r="E117" s="147" t="s">
        <v>44</v>
      </c>
      <c r="F117" s="148" t="s">
        <v>579</v>
      </c>
      <c r="H117" s="149">
        <v>5.5E-2</v>
      </c>
      <c r="I117" s="150"/>
      <c r="L117" s="146"/>
      <c r="M117" s="151"/>
      <c r="T117" s="152"/>
      <c r="AT117" s="147" t="s">
        <v>178</v>
      </c>
      <c r="AU117" s="147" t="s">
        <v>21</v>
      </c>
      <c r="AV117" s="12" t="s">
        <v>21</v>
      </c>
      <c r="AW117" s="12" t="s">
        <v>42</v>
      </c>
      <c r="AX117" s="12" t="s">
        <v>90</v>
      </c>
      <c r="AY117" s="147" t="s">
        <v>156</v>
      </c>
    </row>
    <row r="118" spans="2:65" s="1" customFormat="1" ht="16.5" customHeight="1">
      <c r="B118" s="34"/>
      <c r="C118" s="129" t="s">
        <v>191</v>
      </c>
      <c r="D118" s="129" t="s">
        <v>159</v>
      </c>
      <c r="E118" s="130" t="s">
        <v>580</v>
      </c>
      <c r="F118" s="131" t="s">
        <v>581</v>
      </c>
      <c r="G118" s="132" t="s">
        <v>242</v>
      </c>
      <c r="H118" s="133">
        <v>1.35</v>
      </c>
      <c r="I118" s="134"/>
      <c r="J118" s="135">
        <f>ROUND(I118*H118,2)</f>
        <v>0</v>
      </c>
      <c r="K118" s="131" t="s">
        <v>234</v>
      </c>
      <c r="L118" s="34"/>
      <c r="M118" s="136" t="s">
        <v>44</v>
      </c>
      <c r="N118" s="137" t="s">
        <v>53</v>
      </c>
      <c r="P118" s="138">
        <f>O118*H118</f>
        <v>0</v>
      </c>
      <c r="Q118" s="138">
        <v>2.6446800000000001</v>
      </c>
      <c r="R118" s="138">
        <f>Q118*H118</f>
        <v>3.5703180000000003</v>
      </c>
      <c r="S118" s="138">
        <v>0</v>
      </c>
      <c r="T118" s="139">
        <f>S118*H118</f>
        <v>0</v>
      </c>
      <c r="AR118" s="140" t="s">
        <v>174</v>
      </c>
      <c r="AT118" s="140" t="s">
        <v>159</v>
      </c>
      <c r="AU118" s="140" t="s">
        <v>21</v>
      </c>
      <c r="AY118" s="18" t="s">
        <v>156</v>
      </c>
      <c r="BE118" s="141">
        <f>IF(N118="základní",J118,0)</f>
        <v>0</v>
      </c>
      <c r="BF118" s="141">
        <f>IF(N118="snížená",J118,0)</f>
        <v>0</v>
      </c>
      <c r="BG118" s="141">
        <f>IF(N118="zákl. přenesená",J118,0)</f>
        <v>0</v>
      </c>
      <c r="BH118" s="141">
        <f>IF(N118="sníž. přenesená",J118,0)</f>
        <v>0</v>
      </c>
      <c r="BI118" s="141">
        <f>IF(N118="nulová",J118,0)</f>
        <v>0</v>
      </c>
      <c r="BJ118" s="18" t="s">
        <v>90</v>
      </c>
      <c r="BK118" s="141">
        <f>ROUND(I118*H118,2)</f>
        <v>0</v>
      </c>
      <c r="BL118" s="18" t="s">
        <v>174</v>
      </c>
      <c r="BM118" s="140" t="s">
        <v>582</v>
      </c>
    </row>
    <row r="119" spans="2:65" s="1" customFormat="1" ht="10.199999999999999">
      <c r="B119" s="34"/>
      <c r="D119" s="156" t="s">
        <v>236</v>
      </c>
      <c r="F119" s="157" t="s">
        <v>583</v>
      </c>
      <c r="I119" s="144"/>
      <c r="L119" s="34"/>
      <c r="M119" s="145"/>
      <c r="T119" s="55"/>
      <c r="AT119" s="18" t="s">
        <v>236</v>
      </c>
      <c r="AU119" s="18" t="s">
        <v>21</v>
      </c>
    </row>
    <row r="120" spans="2:65" s="12" customFormat="1" ht="10.199999999999999">
      <c r="B120" s="146"/>
      <c r="D120" s="142" t="s">
        <v>178</v>
      </c>
      <c r="E120" s="147" t="s">
        <v>44</v>
      </c>
      <c r="F120" s="148" t="s">
        <v>584</v>
      </c>
      <c r="H120" s="149">
        <v>0.6</v>
      </c>
      <c r="I120" s="150"/>
      <c r="L120" s="146"/>
      <c r="M120" s="151"/>
      <c r="T120" s="152"/>
      <c r="AT120" s="147" t="s">
        <v>178</v>
      </c>
      <c r="AU120" s="147" t="s">
        <v>21</v>
      </c>
      <c r="AV120" s="12" t="s">
        <v>21</v>
      </c>
      <c r="AW120" s="12" t="s">
        <v>42</v>
      </c>
      <c r="AX120" s="12" t="s">
        <v>82</v>
      </c>
      <c r="AY120" s="147" t="s">
        <v>156</v>
      </c>
    </row>
    <row r="121" spans="2:65" s="12" customFormat="1" ht="10.199999999999999">
      <c r="B121" s="146"/>
      <c r="D121" s="142" t="s">
        <v>178</v>
      </c>
      <c r="E121" s="147" t="s">
        <v>44</v>
      </c>
      <c r="F121" s="148" t="s">
        <v>585</v>
      </c>
      <c r="H121" s="149">
        <v>0.75</v>
      </c>
      <c r="I121" s="150"/>
      <c r="L121" s="146"/>
      <c r="M121" s="151"/>
      <c r="T121" s="152"/>
      <c r="AT121" s="147" t="s">
        <v>178</v>
      </c>
      <c r="AU121" s="147" t="s">
        <v>21</v>
      </c>
      <c r="AV121" s="12" t="s">
        <v>21</v>
      </c>
      <c r="AW121" s="12" t="s">
        <v>42</v>
      </c>
      <c r="AX121" s="12" t="s">
        <v>82</v>
      </c>
      <c r="AY121" s="147" t="s">
        <v>156</v>
      </c>
    </row>
    <row r="122" spans="2:65" s="13" customFormat="1" ht="10.199999999999999">
      <c r="B122" s="168"/>
      <c r="D122" s="142" t="s">
        <v>178</v>
      </c>
      <c r="E122" s="169" t="s">
        <v>44</v>
      </c>
      <c r="F122" s="170" t="s">
        <v>462</v>
      </c>
      <c r="H122" s="171">
        <v>1.35</v>
      </c>
      <c r="I122" s="172"/>
      <c r="L122" s="168"/>
      <c r="M122" s="173"/>
      <c r="T122" s="174"/>
      <c r="AT122" s="169" t="s">
        <v>178</v>
      </c>
      <c r="AU122" s="169" t="s">
        <v>21</v>
      </c>
      <c r="AV122" s="13" t="s">
        <v>174</v>
      </c>
      <c r="AW122" s="13" t="s">
        <v>42</v>
      </c>
      <c r="AX122" s="13" t="s">
        <v>90</v>
      </c>
      <c r="AY122" s="169" t="s">
        <v>156</v>
      </c>
    </row>
    <row r="123" spans="2:65" s="11" customFormat="1" ht="22.8" customHeight="1">
      <c r="B123" s="117"/>
      <c r="D123" s="118" t="s">
        <v>81</v>
      </c>
      <c r="E123" s="127" t="s">
        <v>182</v>
      </c>
      <c r="F123" s="127" t="s">
        <v>492</v>
      </c>
      <c r="I123" s="120"/>
      <c r="J123" s="128">
        <f>BK123</f>
        <v>0</v>
      </c>
      <c r="L123" s="117"/>
      <c r="M123" s="122"/>
      <c r="P123" s="123">
        <f>SUM(P124:P129)</f>
        <v>0</v>
      </c>
      <c r="R123" s="123">
        <f>SUM(R124:R129)</f>
        <v>0.65874999999999995</v>
      </c>
      <c r="T123" s="124">
        <f>SUM(T124:T129)</f>
        <v>0</v>
      </c>
      <c r="AR123" s="118" t="s">
        <v>90</v>
      </c>
      <c r="AT123" s="125" t="s">
        <v>81</v>
      </c>
      <c r="AU123" s="125" t="s">
        <v>90</v>
      </c>
      <c r="AY123" s="118" t="s">
        <v>156</v>
      </c>
      <c r="BK123" s="126">
        <f>SUM(BK124:BK129)</f>
        <v>0</v>
      </c>
    </row>
    <row r="124" spans="2:65" s="1" customFormat="1" ht="21.75" customHeight="1">
      <c r="B124" s="34"/>
      <c r="C124" s="129" t="s">
        <v>197</v>
      </c>
      <c r="D124" s="129" t="s">
        <v>159</v>
      </c>
      <c r="E124" s="130" t="s">
        <v>586</v>
      </c>
      <c r="F124" s="131" t="s">
        <v>587</v>
      </c>
      <c r="G124" s="132" t="s">
        <v>233</v>
      </c>
      <c r="H124" s="133">
        <v>25</v>
      </c>
      <c r="I124" s="134"/>
      <c r="J124" s="135">
        <f>ROUND(I124*H124,2)</f>
        <v>0</v>
      </c>
      <c r="K124" s="131" t="s">
        <v>234</v>
      </c>
      <c r="L124" s="34"/>
      <c r="M124" s="136" t="s">
        <v>44</v>
      </c>
      <c r="N124" s="137" t="s">
        <v>53</v>
      </c>
      <c r="P124" s="138">
        <f>O124*H124</f>
        <v>0</v>
      </c>
      <c r="Q124" s="138">
        <v>7.3499999999999998E-3</v>
      </c>
      <c r="R124" s="138">
        <f>Q124*H124</f>
        <v>0.18375</v>
      </c>
      <c r="S124" s="138">
        <v>0</v>
      </c>
      <c r="T124" s="139">
        <f>S124*H124</f>
        <v>0</v>
      </c>
      <c r="AR124" s="140" t="s">
        <v>174</v>
      </c>
      <c r="AT124" s="140" t="s">
        <v>159</v>
      </c>
      <c r="AU124" s="140" t="s">
        <v>21</v>
      </c>
      <c r="AY124" s="18" t="s">
        <v>156</v>
      </c>
      <c r="BE124" s="141">
        <f>IF(N124="základní",J124,0)</f>
        <v>0</v>
      </c>
      <c r="BF124" s="141">
        <f>IF(N124="snížená",J124,0)</f>
        <v>0</v>
      </c>
      <c r="BG124" s="141">
        <f>IF(N124="zákl. přenesená",J124,0)</f>
        <v>0</v>
      </c>
      <c r="BH124" s="141">
        <f>IF(N124="sníž. přenesená",J124,0)</f>
        <v>0</v>
      </c>
      <c r="BI124" s="141">
        <f>IF(N124="nulová",J124,0)</f>
        <v>0</v>
      </c>
      <c r="BJ124" s="18" t="s">
        <v>90</v>
      </c>
      <c r="BK124" s="141">
        <f>ROUND(I124*H124,2)</f>
        <v>0</v>
      </c>
      <c r="BL124" s="18" t="s">
        <v>174</v>
      </c>
      <c r="BM124" s="140" t="s">
        <v>588</v>
      </c>
    </row>
    <row r="125" spans="2:65" s="1" customFormat="1" ht="10.199999999999999">
      <c r="B125" s="34"/>
      <c r="D125" s="156" t="s">
        <v>236</v>
      </c>
      <c r="F125" s="157" t="s">
        <v>589</v>
      </c>
      <c r="I125" s="144"/>
      <c r="L125" s="34"/>
      <c r="M125" s="145"/>
      <c r="T125" s="55"/>
      <c r="AT125" s="18" t="s">
        <v>236</v>
      </c>
      <c r="AU125" s="18" t="s">
        <v>21</v>
      </c>
    </row>
    <row r="126" spans="2:65" s="12" customFormat="1" ht="10.199999999999999">
      <c r="B126" s="146"/>
      <c r="D126" s="142" t="s">
        <v>178</v>
      </c>
      <c r="E126" s="147" t="s">
        <v>44</v>
      </c>
      <c r="F126" s="148" t="s">
        <v>363</v>
      </c>
      <c r="H126" s="149">
        <v>25</v>
      </c>
      <c r="I126" s="150"/>
      <c r="L126" s="146"/>
      <c r="M126" s="151"/>
      <c r="T126" s="152"/>
      <c r="AT126" s="147" t="s">
        <v>178</v>
      </c>
      <c r="AU126" s="147" t="s">
        <v>21</v>
      </c>
      <c r="AV126" s="12" t="s">
        <v>21</v>
      </c>
      <c r="AW126" s="12" t="s">
        <v>42</v>
      </c>
      <c r="AX126" s="12" t="s">
        <v>90</v>
      </c>
      <c r="AY126" s="147" t="s">
        <v>156</v>
      </c>
    </row>
    <row r="127" spans="2:65" s="1" customFormat="1" ht="24.15" customHeight="1">
      <c r="B127" s="34"/>
      <c r="C127" s="129" t="s">
        <v>203</v>
      </c>
      <c r="D127" s="129" t="s">
        <v>159</v>
      </c>
      <c r="E127" s="130" t="s">
        <v>590</v>
      </c>
      <c r="F127" s="131" t="s">
        <v>591</v>
      </c>
      <c r="G127" s="132" t="s">
        <v>233</v>
      </c>
      <c r="H127" s="133">
        <v>25</v>
      </c>
      <c r="I127" s="134"/>
      <c r="J127" s="135">
        <f>ROUND(I127*H127,2)</f>
        <v>0</v>
      </c>
      <c r="K127" s="131" t="s">
        <v>234</v>
      </c>
      <c r="L127" s="34"/>
      <c r="M127" s="136" t="s">
        <v>44</v>
      </c>
      <c r="N127" s="137" t="s">
        <v>53</v>
      </c>
      <c r="P127" s="138">
        <f>O127*H127</f>
        <v>0</v>
      </c>
      <c r="Q127" s="138">
        <v>1.9E-2</v>
      </c>
      <c r="R127" s="138">
        <f>Q127*H127</f>
        <v>0.47499999999999998</v>
      </c>
      <c r="S127" s="138">
        <v>0</v>
      </c>
      <c r="T127" s="139">
        <f>S127*H127</f>
        <v>0</v>
      </c>
      <c r="AR127" s="140" t="s">
        <v>174</v>
      </c>
      <c r="AT127" s="140" t="s">
        <v>159</v>
      </c>
      <c r="AU127" s="140" t="s">
        <v>21</v>
      </c>
      <c r="AY127" s="18" t="s">
        <v>156</v>
      </c>
      <c r="BE127" s="141">
        <f>IF(N127="základní",J127,0)</f>
        <v>0</v>
      </c>
      <c r="BF127" s="141">
        <f>IF(N127="snížená",J127,0)</f>
        <v>0</v>
      </c>
      <c r="BG127" s="141">
        <f>IF(N127="zákl. přenesená",J127,0)</f>
        <v>0</v>
      </c>
      <c r="BH127" s="141">
        <f>IF(N127="sníž. přenesená",J127,0)</f>
        <v>0</v>
      </c>
      <c r="BI127" s="141">
        <f>IF(N127="nulová",J127,0)</f>
        <v>0</v>
      </c>
      <c r="BJ127" s="18" t="s">
        <v>90</v>
      </c>
      <c r="BK127" s="141">
        <f>ROUND(I127*H127,2)</f>
        <v>0</v>
      </c>
      <c r="BL127" s="18" t="s">
        <v>174</v>
      </c>
      <c r="BM127" s="140" t="s">
        <v>592</v>
      </c>
    </row>
    <row r="128" spans="2:65" s="1" customFormat="1" ht="10.199999999999999">
      <c r="B128" s="34"/>
      <c r="D128" s="156" t="s">
        <v>236</v>
      </c>
      <c r="F128" s="157" t="s">
        <v>593</v>
      </c>
      <c r="I128" s="144"/>
      <c r="L128" s="34"/>
      <c r="M128" s="145"/>
      <c r="T128" s="55"/>
      <c r="AT128" s="18" t="s">
        <v>236</v>
      </c>
      <c r="AU128" s="18" t="s">
        <v>21</v>
      </c>
    </row>
    <row r="129" spans="2:65" s="12" customFormat="1" ht="10.199999999999999">
      <c r="B129" s="146"/>
      <c r="D129" s="142" t="s">
        <v>178</v>
      </c>
      <c r="E129" s="147" t="s">
        <v>44</v>
      </c>
      <c r="F129" s="148" t="s">
        <v>363</v>
      </c>
      <c r="H129" s="149">
        <v>25</v>
      </c>
      <c r="I129" s="150"/>
      <c r="L129" s="146"/>
      <c r="M129" s="151"/>
      <c r="T129" s="152"/>
      <c r="AT129" s="147" t="s">
        <v>178</v>
      </c>
      <c r="AU129" s="147" t="s">
        <v>21</v>
      </c>
      <c r="AV129" s="12" t="s">
        <v>21</v>
      </c>
      <c r="AW129" s="12" t="s">
        <v>42</v>
      </c>
      <c r="AX129" s="12" t="s">
        <v>90</v>
      </c>
      <c r="AY129" s="147" t="s">
        <v>156</v>
      </c>
    </row>
    <row r="130" spans="2:65" s="11" customFormat="1" ht="22.8" customHeight="1">
      <c r="B130" s="117"/>
      <c r="D130" s="118" t="s">
        <v>81</v>
      </c>
      <c r="E130" s="127" t="s">
        <v>197</v>
      </c>
      <c r="F130" s="127" t="s">
        <v>260</v>
      </c>
      <c r="I130" s="120"/>
      <c r="J130" s="128">
        <f>BK130</f>
        <v>0</v>
      </c>
      <c r="L130" s="117"/>
      <c r="M130" s="122"/>
      <c r="P130" s="123">
        <f>SUM(P131:P227)</f>
        <v>0</v>
      </c>
      <c r="R130" s="123">
        <f>SUM(R131:R227)</f>
        <v>4.8116400000000004E-2</v>
      </c>
      <c r="T130" s="124">
        <f>SUM(T131:T227)</f>
        <v>15.55688</v>
      </c>
      <c r="AR130" s="118" t="s">
        <v>90</v>
      </c>
      <c r="AT130" s="125" t="s">
        <v>81</v>
      </c>
      <c r="AU130" s="125" t="s">
        <v>90</v>
      </c>
      <c r="AY130" s="118" t="s">
        <v>156</v>
      </c>
      <c r="BK130" s="126">
        <f>SUM(BK131:BK227)</f>
        <v>0</v>
      </c>
    </row>
    <row r="131" spans="2:65" s="1" customFormat="1" ht="24.15" customHeight="1">
      <c r="B131" s="34"/>
      <c r="C131" s="129" t="s">
        <v>207</v>
      </c>
      <c r="D131" s="129" t="s">
        <v>159</v>
      </c>
      <c r="E131" s="130" t="s">
        <v>594</v>
      </c>
      <c r="F131" s="131" t="s">
        <v>595</v>
      </c>
      <c r="G131" s="132" t="s">
        <v>242</v>
      </c>
      <c r="H131" s="133">
        <v>48.78</v>
      </c>
      <c r="I131" s="134"/>
      <c r="J131" s="135">
        <f>ROUND(I131*H131,2)</f>
        <v>0</v>
      </c>
      <c r="K131" s="131" t="s">
        <v>234</v>
      </c>
      <c r="L131" s="34"/>
      <c r="M131" s="136" t="s">
        <v>44</v>
      </c>
      <c r="N131" s="137" t="s">
        <v>53</v>
      </c>
      <c r="P131" s="138">
        <f>O131*H131</f>
        <v>0</v>
      </c>
      <c r="Q131" s="138">
        <v>0</v>
      </c>
      <c r="R131" s="138">
        <f>Q131*H131</f>
        <v>0</v>
      </c>
      <c r="S131" s="138">
        <v>0</v>
      </c>
      <c r="T131" s="139">
        <f>S131*H131</f>
        <v>0</v>
      </c>
      <c r="AR131" s="140" t="s">
        <v>174</v>
      </c>
      <c r="AT131" s="140" t="s">
        <v>159</v>
      </c>
      <c r="AU131" s="140" t="s">
        <v>21</v>
      </c>
      <c r="AY131" s="18" t="s">
        <v>156</v>
      </c>
      <c r="BE131" s="141">
        <f>IF(N131="základní",J131,0)</f>
        <v>0</v>
      </c>
      <c r="BF131" s="141">
        <f>IF(N131="snížená",J131,0)</f>
        <v>0</v>
      </c>
      <c r="BG131" s="141">
        <f>IF(N131="zákl. přenesená",J131,0)</f>
        <v>0</v>
      </c>
      <c r="BH131" s="141">
        <f>IF(N131="sníž. přenesená",J131,0)</f>
        <v>0</v>
      </c>
      <c r="BI131" s="141">
        <f>IF(N131="nulová",J131,0)</f>
        <v>0</v>
      </c>
      <c r="BJ131" s="18" t="s">
        <v>90</v>
      </c>
      <c r="BK131" s="141">
        <f>ROUND(I131*H131,2)</f>
        <v>0</v>
      </c>
      <c r="BL131" s="18" t="s">
        <v>174</v>
      </c>
      <c r="BM131" s="140" t="s">
        <v>596</v>
      </c>
    </row>
    <row r="132" spans="2:65" s="1" customFormat="1" ht="10.199999999999999">
      <c r="B132" s="34"/>
      <c r="D132" s="156" t="s">
        <v>236</v>
      </c>
      <c r="F132" s="157" t="s">
        <v>597</v>
      </c>
      <c r="I132" s="144"/>
      <c r="L132" s="34"/>
      <c r="M132" s="145"/>
      <c r="T132" s="55"/>
      <c r="AT132" s="18" t="s">
        <v>236</v>
      </c>
      <c r="AU132" s="18" t="s">
        <v>21</v>
      </c>
    </row>
    <row r="133" spans="2:65" s="12" customFormat="1" ht="10.199999999999999">
      <c r="B133" s="146"/>
      <c r="D133" s="142" t="s">
        <v>178</v>
      </c>
      <c r="E133" s="147" t="s">
        <v>44</v>
      </c>
      <c r="F133" s="148" t="s">
        <v>598</v>
      </c>
      <c r="H133" s="149">
        <v>48.78</v>
      </c>
      <c r="I133" s="150"/>
      <c r="L133" s="146"/>
      <c r="M133" s="151"/>
      <c r="T133" s="152"/>
      <c r="AT133" s="147" t="s">
        <v>178</v>
      </c>
      <c r="AU133" s="147" t="s">
        <v>21</v>
      </c>
      <c r="AV133" s="12" t="s">
        <v>21</v>
      </c>
      <c r="AW133" s="12" t="s">
        <v>42</v>
      </c>
      <c r="AX133" s="12" t="s">
        <v>90</v>
      </c>
      <c r="AY133" s="147" t="s">
        <v>156</v>
      </c>
    </row>
    <row r="134" spans="2:65" s="1" customFormat="1" ht="16.5" customHeight="1">
      <c r="B134" s="34"/>
      <c r="C134" s="158" t="s">
        <v>8</v>
      </c>
      <c r="D134" s="158" t="s">
        <v>251</v>
      </c>
      <c r="E134" s="159" t="s">
        <v>599</v>
      </c>
      <c r="F134" s="160" t="s">
        <v>600</v>
      </c>
      <c r="G134" s="161" t="s">
        <v>242</v>
      </c>
      <c r="H134" s="162">
        <v>50.243000000000002</v>
      </c>
      <c r="I134" s="163"/>
      <c r="J134" s="164">
        <f>ROUND(I134*H134,2)</f>
        <v>0</v>
      </c>
      <c r="K134" s="160" t="s">
        <v>234</v>
      </c>
      <c r="L134" s="165"/>
      <c r="M134" s="166" t="s">
        <v>44</v>
      </c>
      <c r="N134" s="167" t="s">
        <v>53</v>
      </c>
      <c r="P134" s="138">
        <f>O134*H134</f>
        <v>0</v>
      </c>
      <c r="Q134" s="138">
        <v>0</v>
      </c>
      <c r="R134" s="138">
        <f>Q134*H134</f>
        <v>0</v>
      </c>
      <c r="S134" s="138">
        <v>0</v>
      </c>
      <c r="T134" s="139">
        <f>S134*H134</f>
        <v>0</v>
      </c>
      <c r="AR134" s="140" t="s">
        <v>191</v>
      </c>
      <c r="AT134" s="140" t="s">
        <v>251</v>
      </c>
      <c r="AU134" s="140" t="s">
        <v>21</v>
      </c>
      <c r="AY134" s="18" t="s">
        <v>156</v>
      </c>
      <c r="BE134" s="141">
        <f>IF(N134="základní",J134,0)</f>
        <v>0</v>
      </c>
      <c r="BF134" s="141">
        <f>IF(N134="snížená",J134,0)</f>
        <v>0</v>
      </c>
      <c r="BG134" s="141">
        <f>IF(N134="zákl. přenesená",J134,0)</f>
        <v>0</v>
      </c>
      <c r="BH134" s="141">
        <f>IF(N134="sníž. přenesená",J134,0)</f>
        <v>0</v>
      </c>
      <c r="BI134" s="141">
        <f>IF(N134="nulová",J134,0)</f>
        <v>0</v>
      </c>
      <c r="BJ134" s="18" t="s">
        <v>90</v>
      </c>
      <c r="BK134" s="141">
        <f>ROUND(I134*H134,2)</f>
        <v>0</v>
      </c>
      <c r="BL134" s="18" t="s">
        <v>174</v>
      </c>
      <c r="BM134" s="140" t="s">
        <v>601</v>
      </c>
    </row>
    <row r="135" spans="2:65" s="12" customFormat="1" ht="10.199999999999999">
      <c r="B135" s="146"/>
      <c r="D135" s="142" t="s">
        <v>178</v>
      </c>
      <c r="F135" s="148" t="s">
        <v>602</v>
      </c>
      <c r="H135" s="149">
        <v>50.243000000000002</v>
      </c>
      <c r="I135" s="150"/>
      <c r="L135" s="146"/>
      <c r="M135" s="151"/>
      <c r="T135" s="152"/>
      <c r="AT135" s="147" t="s">
        <v>178</v>
      </c>
      <c r="AU135" s="147" t="s">
        <v>21</v>
      </c>
      <c r="AV135" s="12" t="s">
        <v>21</v>
      </c>
      <c r="AW135" s="12" t="s">
        <v>4</v>
      </c>
      <c r="AX135" s="12" t="s">
        <v>90</v>
      </c>
      <c r="AY135" s="147" t="s">
        <v>156</v>
      </c>
    </row>
    <row r="136" spans="2:65" s="1" customFormat="1" ht="16.5" customHeight="1">
      <c r="B136" s="34"/>
      <c r="C136" s="158" t="s">
        <v>294</v>
      </c>
      <c r="D136" s="158" t="s">
        <v>251</v>
      </c>
      <c r="E136" s="159" t="s">
        <v>603</v>
      </c>
      <c r="F136" s="160" t="s">
        <v>604</v>
      </c>
      <c r="G136" s="161" t="s">
        <v>242</v>
      </c>
      <c r="H136" s="162">
        <v>50.243000000000002</v>
      </c>
      <c r="I136" s="163"/>
      <c r="J136" s="164">
        <f>ROUND(I136*H136,2)</f>
        <v>0</v>
      </c>
      <c r="K136" s="160" t="s">
        <v>234</v>
      </c>
      <c r="L136" s="165"/>
      <c r="M136" s="166" t="s">
        <v>44</v>
      </c>
      <c r="N136" s="167" t="s">
        <v>53</v>
      </c>
      <c r="P136" s="138">
        <f>O136*H136</f>
        <v>0</v>
      </c>
      <c r="Q136" s="138">
        <v>0</v>
      </c>
      <c r="R136" s="138">
        <f>Q136*H136</f>
        <v>0</v>
      </c>
      <c r="S136" s="138">
        <v>0</v>
      </c>
      <c r="T136" s="139">
        <f>S136*H136</f>
        <v>0</v>
      </c>
      <c r="AR136" s="140" t="s">
        <v>191</v>
      </c>
      <c r="AT136" s="140" t="s">
        <v>251</v>
      </c>
      <c r="AU136" s="140" t="s">
        <v>21</v>
      </c>
      <c r="AY136" s="18" t="s">
        <v>156</v>
      </c>
      <c r="BE136" s="141">
        <f>IF(N136="základní",J136,0)</f>
        <v>0</v>
      </c>
      <c r="BF136" s="141">
        <f>IF(N136="snížená",J136,0)</f>
        <v>0</v>
      </c>
      <c r="BG136" s="141">
        <f>IF(N136="zákl. přenesená",J136,0)</f>
        <v>0</v>
      </c>
      <c r="BH136" s="141">
        <f>IF(N136="sníž. přenesená",J136,0)</f>
        <v>0</v>
      </c>
      <c r="BI136" s="141">
        <f>IF(N136="nulová",J136,0)</f>
        <v>0</v>
      </c>
      <c r="BJ136" s="18" t="s">
        <v>90</v>
      </c>
      <c r="BK136" s="141">
        <f>ROUND(I136*H136,2)</f>
        <v>0</v>
      </c>
      <c r="BL136" s="18" t="s">
        <v>174</v>
      </c>
      <c r="BM136" s="140" t="s">
        <v>605</v>
      </c>
    </row>
    <row r="137" spans="2:65" s="12" customFormat="1" ht="10.199999999999999">
      <c r="B137" s="146"/>
      <c r="D137" s="142" t="s">
        <v>178</v>
      </c>
      <c r="F137" s="148" t="s">
        <v>602</v>
      </c>
      <c r="H137" s="149">
        <v>50.243000000000002</v>
      </c>
      <c r="I137" s="150"/>
      <c r="L137" s="146"/>
      <c r="M137" s="151"/>
      <c r="T137" s="152"/>
      <c r="AT137" s="147" t="s">
        <v>178</v>
      </c>
      <c r="AU137" s="147" t="s">
        <v>21</v>
      </c>
      <c r="AV137" s="12" t="s">
        <v>21</v>
      </c>
      <c r="AW137" s="12" t="s">
        <v>4</v>
      </c>
      <c r="AX137" s="12" t="s">
        <v>90</v>
      </c>
      <c r="AY137" s="147" t="s">
        <v>156</v>
      </c>
    </row>
    <row r="138" spans="2:65" s="1" customFormat="1" ht="24.15" customHeight="1">
      <c r="B138" s="34"/>
      <c r="C138" s="129" t="s">
        <v>299</v>
      </c>
      <c r="D138" s="129" t="s">
        <v>159</v>
      </c>
      <c r="E138" s="130" t="s">
        <v>606</v>
      </c>
      <c r="F138" s="131" t="s">
        <v>607</v>
      </c>
      <c r="G138" s="132" t="s">
        <v>242</v>
      </c>
      <c r="H138" s="133">
        <v>48.78</v>
      </c>
      <c r="I138" s="134"/>
      <c r="J138" s="135">
        <f>ROUND(I138*H138,2)</f>
        <v>0</v>
      </c>
      <c r="K138" s="131" t="s">
        <v>234</v>
      </c>
      <c r="L138" s="34"/>
      <c r="M138" s="136" t="s">
        <v>44</v>
      </c>
      <c r="N138" s="137" t="s">
        <v>53</v>
      </c>
      <c r="P138" s="138">
        <f>O138*H138</f>
        <v>0</v>
      </c>
      <c r="Q138" s="138">
        <v>0</v>
      </c>
      <c r="R138" s="138">
        <f>Q138*H138</f>
        <v>0</v>
      </c>
      <c r="S138" s="138">
        <v>0</v>
      </c>
      <c r="T138" s="139">
        <f>S138*H138</f>
        <v>0</v>
      </c>
      <c r="AR138" s="140" t="s">
        <v>174</v>
      </c>
      <c r="AT138" s="140" t="s">
        <v>159</v>
      </c>
      <c r="AU138" s="140" t="s">
        <v>21</v>
      </c>
      <c r="AY138" s="18" t="s">
        <v>156</v>
      </c>
      <c r="BE138" s="141">
        <f>IF(N138="základní",J138,0)</f>
        <v>0</v>
      </c>
      <c r="BF138" s="141">
        <f>IF(N138="snížená",J138,0)</f>
        <v>0</v>
      </c>
      <c r="BG138" s="141">
        <f>IF(N138="zákl. přenesená",J138,0)</f>
        <v>0</v>
      </c>
      <c r="BH138" s="141">
        <f>IF(N138="sníž. přenesená",J138,0)</f>
        <v>0</v>
      </c>
      <c r="BI138" s="141">
        <f>IF(N138="nulová",J138,0)</f>
        <v>0</v>
      </c>
      <c r="BJ138" s="18" t="s">
        <v>90</v>
      </c>
      <c r="BK138" s="141">
        <f>ROUND(I138*H138,2)</f>
        <v>0</v>
      </c>
      <c r="BL138" s="18" t="s">
        <v>174</v>
      </c>
      <c r="BM138" s="140" t="s">
        <v>608</v>
      </c>
    </row>
    <row r="139" spans="2:65" s="1" customFormat="1" ht="10.199999999999999">
      <c r="B139" s="34"/>
      <c r="D139" s="156" t="s">
        <v>236</v>
      </c>
      <c r="F139" s="157" t="s">
        <v>609</v>
      </c>
      <c r="I139" s="144"/>
      <c r="L139" s="34"/>
      <c r="M139" s="145"/>
      <c r="T139" s="55"/>
      <c r="AT139" s="18" t="s">
        <v>236</v>
      </c>
      <c r="AU139" s="18" t="s">
        <v>21</v>
      </c>
    </row>
    <row r="140" spans="2:65" s="12" customFormat="1" ht="10.199999999999999">
      <c r="B140" s="146"/>
      <c r="D140" s="142" t="s">
        <v>178</v>
      </c>
      <c r="E140" s="147" t="s">
        <v>44</v>
      </c>
      <c r="F140" s="148" t="s">
        <v>598</v>
      </c>
      <c r="H140" s="149">
        <v>48.78</v>
      </c>
      <c r="I140" s="150"/>
      <c r="L140" s="146"/>
      <c r="M140" s="151"/>
      <c r="T140" s="152"/>
      <c r="AT140" s="147" t="s">
        <v>178</v>
      </c>
      <c r="AU140" s="147" t="s">
        <v>21</v>
      </c>
      <c r="AV140" s="12" t="s">
        <v>21</v>
      </c>
      <c r="AW140" s="12" t="s">
        <v>42</v>
      </c>
      <c r="AX140" s="12" t="s">
        <v>90</v>
      </c>
      <c r="AY140" s="147" t="s">
        <v>156</v>
      </c>
    </row>
    <row r="141" spans="2:65" s="1" customFormat="1" ht="24.15" customHeight="1">
      <c r="B141" s="34"/>
      <c r="C141" s="129" t="s">
        <v>304</v>
      </c>
      <c r="D141" s="129" t="s">
        <v>159</v>
      </c>
      <c r="E141" s="130" t="s">
        <v>610</v>
      </c>
      <c r="F141" s="131" t="s">
        <v>611</v>
      </c>
      <c r="G141" s="132" t="s">
        <v>233</v>
      </c>
      <c r="H141" s="133">
        <v>121.95</v>
      </c>
      <c r="I141" s="134"/>
      <c r="J141" s="135">
        <f>ROUND(I141*H141,2)</f>
        <v>0</v>
      </c>
      <c r="K141" s="131" t="s">
        <v>234</v>
      </c>
      <c r="L141" s="34"/>
      <c r="M141" s="136" t="s">
        <v>44</v>
      </c>
      <c r="N141" s="137" t="s">
        <v>53</v>
      </c>
      <c r="P141" s="138">
        <f>O141*H141</f>
        <v>0</v>
      </c>
      <c r="Q141" s="138">
        <v>0</v>
      </c>
      <c r="R141" s="138">
        <f>Q141*H141</f>
        <v>0</v>
      </c>
      <c r="S141" s="138">
        <v>0</v>
      </c>
      <c r="T141" s="139">
        <f>S141*H141</f>
        <v>0</v>
      </c>
      <c r="AR141" s="140" t="s">
        <v>174</v>
      </c>
      <c r="AT141" s="140" t="s">
        <v>159</v>
      </c>
      <c r="AU141" s="140" t="s">
        <v>21</v>
      </c>
      <c r="AY141" s="18" t="s">
        <v>156</v>
      </c>
      <c r="BE141" s="141">
        <f>IF(N141="základní",J141,0)</f>
        <v>0</v>
      </c>
      <c r="BF141" s="141">
        <f>IF(N141="snížená",J141,0)</f>
        <v>0</v>
      </c>
      <c r="BG141" s="141">
        <f>IF(N141="zákl. přenesená",J141,0)</f>
        <v>0</v>
      </c>
      <c r="BH141" s="141">
        <f>IF(N141="sníž. přenesená",J141,0)</f>
        <v>0</v>
      </c>
      <c r="BI141" s="141">
        <f>IF(N141="nulová",J141,0)</f>
        <v>0</v>
      </c>
      <c r="BJ141" s="18" t="s">
        <v>90</v>
      </c>
      <c r="BK141" s="141">
        <f>ROUND(I141*H141,2)</f>
        <v>0</v>
      </c>
      <c r="BL141" s="18" t="s">
        <v>174</v>
      </c>
      <c r="BM141" s="140" t="s">
        <v>612</v>
      </c>
    </row>
    <row r="142" spans="2:65" s="1" customFormat="1" ht="10.199999999999999">
      <c r="B142" s="34"/>
      <c r="D142" s="156" t="s">
        <v>236</v>
      </c>
      <c r="F142" s="157" t="s">
        <v>613</v>
      </c>
      <c r="I142" s="144"/>
      <c r="L142" s="34"/>
      <c r="M142" s="145"/>
      <c r="T142" s="55"/>
      <c r="AT142" s="18" t="s">
        <v>236</v>
      </c>
      <c r="AU142" s="18" t="s">
        <v>21</v>
      </c>
    </row>
    <row r="143" spans="2:65" s="12" customFormat="1" ht="10.199999999999999">
      <c r="B143" s="146"/>
      <c r="D143" s="142" t="s">
        <v>178</v>
      </c>
      <c r="E143" s="147" t="s">
        <v>44</v>
      </c>
      <c r="F143" s="148" t="s">
        <v>614</v>
      </c>
      <c r="H143" s="149">
        <v>69.3</v>
      </c>
      <c r="I143" s="150"/>
      <c r="L143" s="146"/>
      <c r="M143" s="151"/>
      <c r="T143" s="152"/>
      <c r="AT143" s="147" t="s">
        <v>178</v>
      </c>
      <c r="AU143" s="147" t="s">
        <v>21</v>
      </c>
      <c r="AV143" s="12" t="s">
        <v>21</v>
      </c>
      <c r="AW143" s="12" t="s">
        <v>42</v>
      </c>
      <c r="AX143" s="12" t="s">
        <v>82</v>
      </c>
      <c r="AY143" s="147" t="s">
        <v>156</v>
      </c>
    </row>
    <row r="144" spans="2:65" s="12" customFormat="1" ht="10.199999999999999">
      <c r="B144" s="146"/>
      <c r="D144" s="142" t="s">
        <v>178</v>
      </c>
      <c r="E144" s="147" t="s">
        <v>44</v>
      </c>
      <c r="F144" s="148" t="s">
        <v>615</v>
      </c>
      <c r="H144" s="149">
        <v>52.65</v>
      </c>
      <c r="I144" s="150"/>
      <c r="L144" s="146"/>
      <c r="M144" s="151"/>
      <c r="T144" s="152"/>
      <c r="AT144" s="147" t="s">
        <v>178</v>
      </c>
      <c r="AU144" s="147" t="s">
        <v>21</v>
      </c>
      <c r="AV144" s="12" t="s">
        <v>21</v>
      </c>
      <c r="AW144" s="12" t="s">
        <v>42</v>
      </c>
      <c r="AX144" s="12" t="s">
        <v>82</v>
      </c>
      <c r="AY144" s="147" t="s">
        <v>156</v>
      </c>
    </row>
    <row r="145" spans="2:65" s="13" customFormat="1" ht="10.199999999999999">
      <c r="B145" s="168"/>
      <c r="D145" s="142" t="s">
        <v>178</v>
      </c>
      <c r="E145" s="169" t="s">
        <v>44</v>
      </c>
      <c r="F145" s="170" t="s">
        <v>462</v>
      </c>
      <c r="H145" s="171">
        <v>121.94999999999999</v>
      </c>
      <c r="I145" s="172"/>
      <c r="L145" s="168"/>
      <c r="M145" s="173"/>
      <c r="T145" s="174"/>
      <c r="AT145" s="169" t="s">
        <v>178</v>
      </c>
      <c r="AU145" s="169" t="s">
        <v>21</v>
      </c>
      <c r="AV145" s="13" t="s">
        <v>174</v>
      </c>
      <c r="AW145" s="13" t="s">
        <v>42</v>
      </c>
      <c r="AX145" s="13" t="s">
        <v>90</v>
      </c>
      <c r="AY145" s="169" t="s">
        <v>156</v>
      </c>
    </row>
    <row r="146" spans="2:65" s="1" customFormat="1" ht="24.15" customHeight="1">
      <c r="B146" s="34"/>
      <c r="C146" s="129" t="s">
        <v>309</v>
      </c>
      <c r="D146" s="129" t="s">
        <v>159</v>
      </c>
      <c r="E146" s="130" t="s">
        <v>616</v>
      </c>
      <c r="F146" s="131" t="s">
        <v>617</v>
      </c>
      <c r="G146" s="132" t="s">
        <v>233</v>
      </c>
      <c r="H146" s="133">
        <v>69.3</v>
      </c>
      <c r="I146" s="134"/>
      <c r="J146" s="135">
        <f>ROUND(I146*H146,2)</f>
        <v>0</v>
      </c>
      <c r="K146" s="131" t="s">
        <v>234</v>
      </c>
      <c r="L146" s="34"/>
      <c r="M146" s="136" t="s">
        <v>44</v>
      </c>
      <c r="N146" s="137" t="s">
        <v>53</v>
      </c>
      <c r="P146" s="138">
        <f>O146*H146</f>
        <v>0</v>
      </c>
      <c r="Q146" s="138">
        <v>0</v>
      </c>
      <c r="R146" s="138">
        <f>Q146*H146</f>
        <v>0</v>
      </c>
      <c r="S146" s="138">
        <v>0</v>
      </c>
      <c r="T146" s="139">
        <f>S146*H146</f>
        <v>0</v>
      </c>
      <c r="AR146" s="140" t="s">
        <v>174</v>
      </c>
      <c r="AT146" s="140" t="s">
        <v>159</v>
      </c>
      <c r="AU146" s="140" t="s">
        <v>21</v>
      </c>
      <c r="AY146" s="18" t="s">
        <v>156</v>
      </c>
      <c r="BE146" s="141">
        <f>IF(N146="základní",J146,0)</f>
        <v>0</v>
      </c>
      <c r="BF146" s="141">
        <f>IF(N146="snížená",J146,0)</f>
        <v>0</v>
      </c>
      <c r="BG146" s="141">
        <f>IF(N146="zákl. přenesená",J146,0)</f>
        <v>0</v>
      </c>
      <c r="BH146" s="141">
        <f>IF(N146="sníž. přenesená",J146,0)</f>
        <v>0</v>
      </c>
      <c r="BI146" s="141">
        <f>IF(N146="nulová",J146,0)</f>
        <v>0</v>
      </c>
      <c r="BJ146" s="18" t="s">
        <v>90</v>
      </c>
      <c r="BK146" s="141">
        <f>ROUND(I146*H146,2)</f>
        <v>0</v>
      </c>
      <c r="BL146" s="18" t="s">
        <v>174</v>
      </c>
      <c r="BM146" s="140" t="s">
        <v>618</v>
      </c>
    </row>
    <row r="147" spans="2:65" s="1" customFormat="1" ht="10.199999999999999">
      <c r="B147" s="34"/>
      <c r="D147" s="156" t="s">
        <v>236</v>
      </c>
      <c r="F147" s="157" t="s">
        <v>619</v>
      </c>
      <c r="I147" s="144"/>
      <c r="L147" s="34"/>
      <c r="M147" s="145"/>
      <c r="T147" s="55"/>
      <c r="AT147" s="18" t="s">
        <v>236</v>
      </c>
      <c r="AU147" s="18" t="s">
        <v>21</v>
      </c>
    </row>
    <row r="148" spans="2:65" s="12" customFormat="1" ht="10.199999999999999">
      <c r="B148" s="146"/>
      <c r="D148" s="142" t="s">
        <v>178</v>
      </c>
      <c r="E148" s="147" t="s">
        <v>44</v>
      </c>
      <c r="F148" s="148" t="s">
        <v>614</v>
      </c>
      <c r="H148" s="149">
        <v>69.3</v>
      </c>
      <c r="I148" s="150"/>
      <c r="L148" s="146"/>
      <c r="M148" s="151"/>
      <c r="T148" s="152"/>
      <c r="AT148" s="147" t="s">
        <v>178</v>
      </c>
      <c r="AU148" s="147" t="s">
        <v>21</v>
      </c>
      <c r="AV148" s="12" t="s">
        <v>21</v>
      </c>
      <c r="AW148" s="12" t="s">
        <v>42</v>
      </c>
      <c r="AX148" s="12" t="s">
        <v>90</v>
      </c>
      <c r="AY148" s="147" t="s">
        <v>156</v>
      </c>
    </row>
    <row r="149" spans="2:65" s="1" customFormat="1" ht="24.15" customHeight="1">
      <c r="B149" s="34"/>
      <c r="C149" s="129" t="s">
        <v>313</v>
      </c>
      <c r="D149" s="129" t="s">
        <v>159</v>
      </c>
      <c r="E149" s="130" t="s">
        <v>620</v>
      </c>
      <c r="F149" s="131" t="s">
        <v>621</v>
      </c>
      <c r="G149" s="132" t="s">
        <v>233</v>
      </c>
      <c r="H149" s="133">
        <v>69.3</v>
      </c>
      <c r="I149" s="134"/>
      <c r="J149" s="135">
        <f>ROUND(I149*H149,2)</f>
        <v>0</v>
      </c>
      <c r="K149" s="131" t="s">
        <v>234</v>
      </c>
      <c r="L149" s="34"/>
      <c r="M149" s="136" t="s">
        <v>44</v>
      </c>
      <c r="N149" s="137" t="s">
        <v>53</v>
      </c>
      <c r="P149" s="138">
        <f>O149*H149</f>
        <v>0</v>
      </c>
      <c r="Q149" s="138">
        <v>3.0000000000000001E-5</v>
      </c>
      <c r="R149" s="138">
        <f>Q149*H149</f>
        <v>2.0790000000000001E-3</v>
      </c>
      <c r="S149" s="138">
        <v>0</v>
      </c>
      <c r="T149" s="139">
        <f>S149*H149</f>
        <v>0</v>
      </c>
      <c r="AR149" s="140" t="s">
        <v>174</v>
      </c>
      <c r="AT149" s="140" t="s">
        <v>159</v>
      </c>
      <c r="AU149" s="140" t="s">
        <v>21</v>
      </c>
      <c r="AY149" s="18" t="s">
        <v>156</v>
      </c>
      <c r="BE149" s="141">
        <f>IF(N149="základní",J149,0)</f>
        <v>0</v>
      </c>
      <c r="BF149" s="141">
        <f>IF(N149="snížená",J149,0)</f>
        <v>0</v>
      </c>
      <c r="BG149" s="141">
        <f>IF(N149="zákl. přenesená",J149,0)</f>
        <v>0</v>
      </c>
      <c r="BH149" s="141">
        <f>IF(N149="sníž. přenesená",J149,0)</f>
        <v>0</v>
      </c>
      <c r="BI149" s="141">
        <f>IF(N149="nulová",J149,0)</f>
        <v>0</v>
      </c>
      <c r="BJ149" s="18" t="s">
        <v>90</v>
      </c>
      <c r="BK149" s="141">
        <f>ROUND(I149*H149,2)</f>
        <v>0</v>
      </c>
      <c r="BL149" s="18" t="s">
        <v>174</v>
      </c>
      <c r="BM149" s="140" t="s">
        <v>622</v>
      </c>
    </row>
    <row r="150" spans="2:65" s="1" customFormat="1" ht="10.199999999999999">
      <c r="B150" s="34"/>
      <c r="D150" s="156" t="s">
        <v>236</v>
      </c>
      <c r="F150" s="157" t="s">
        <v>623</v>
      </c>
      <c r="I150" s="144"/>
      <c r="L150" s="34"/>
      <c r="M150" s="145"/>
      <c r="T150" s="55"/>
      <c r="AT150" s="18" t="s">
        <v>236</v>
      </c>
      <c r="AU150" s="18" t="s">
        <v>21</v>
      </c>
    </row>
    <row r="151" spans="2:65" s="12" customFormat="1" ht="10.199999999999999">
      <c r="B151" s="146"/>
      <c r="D151" s="142" t="s">
        <v>178</v>
      </c>
      <c r="E151" s="147" t="s">
        <v>44</v>
      </c>
      <c r="F151" s="148" t="s">
        <v>614</v>
      </c>
      <c r="H151" s="149">
        <v>69.3</v>
      </c>
      <c r="I151" s="150"/>
      <c r="L151" s="146"/>
      <c r="M151" s="151"/>
      <c r="T151" s="152"/>
      <c r="AT151" s="147" t="s">
        <v>178</v>
      </c>
      <c r="AU151" s="147" t="s">
        <v>21</v>
      </c>
      <c r="AV151" s="12" t="s">
        <v>21</v>
      </c>
      <c r="AW151" s="12" t="s">
        <v>42</v>
      </c>
      <c r="AX151" s="12" t="s">
        <v>90</v>
      </c>
      <c r="AY151" s="147" t="s">
        <v>156</v>
      </c>
    </row>
    <row r="152" spans="2:65" s="1" customFormat="1" ht="21.75" customHeight="1">
      <c r="B152" s="34"/>
      <c r="C152" s="129" t="s">
        <v>320</v>
      </c>
      <c r="D152" s="129" t="s">
        <v>159</v>
      </c>
      <c r="E152" s="130" t="s">
        <v>624</v>
      </c>
      <c r="F152" s="131" t="s">
        <v>625</v>
      </c>
      <c r="G152" s="132" t="s">
        <v>233</v>
      </c>
      <c r="H152" s="133">
        <v>25.42</v>
      </c>
      <c r="I152" s="134"/>
      <c r="J152" s="135">
        <f>ROUND(I152*H152,2)</f>
        <v>0</v>
      </c>
      <c r="K152" s="131" t="s">
        <v>234</v>
      </c>
      <c r="L152" s="34"/>
      <c r="M152" s="136" t="s">
        <v>44</v>
      </c>
      <c r="N152" s="137" t="s">
        <v>53</v>
      </c>
      <c r="P152" s="138">
        <f>O152*H152</f>
        <v>0</v>
      </c>
      <c r="Q152" s="138">
        <v>1.0000000000000001E-5</v>
      </c>
      <c r="R152" s="138">
        <f>Q152*H152</f>
        <v>2.5420000000000005E-4</v>
      </c>
      <c r="S152" s="138">
        <v>0</v>
      </c>
      <c r="T152" s="139">
        <f>S152*H152</f>
        <v>0</v>
      </c>
      <c r="AR152" s="140" t="s">
        <v>174</v>
      </c>
      <c r="AT152" s="140" t="s">
        <v>159</v>
      </c>
      <c r="AU152" s="140" t="s">
        <v>21</v>
      </c>
      <c r="AY152" s="18" t="s">
        <v>156</v>
      </c>
      <c r="BE152" s="141">
        <f>IF(N152="základní",J152,0)</f>
        <v>0</v>
      </c>
      <c r="BF152" s="141">
        <f>IF(N152="snížená",J152,0)</f>
        <v>0</v>
      </c>
      <c r="BG152" s="141">
        <f>IF(N152="zákl. přenesená",J152,0)</f>
        <v>0</v>
      </c>
      <c r="BH152" s="141">
        <f>IF(N152="sníž. přenesená",J152,0)</f>
        <v>0</v>
      </c>
      <c r="BI152" s="141">
        <f>IF(N152="nulová",J152,0)</f>
        <v>0</v>
      </c>
      <c r="BJ152" s="18" t="s">
        <v>90</v>
      </c>
      <c r="BK152" s="141">
        <f>ROUND(I152*H152,2)</f>
        <v>0</v>
      </c>
      <c r="BL152" s="18" t="s">
        <v>174</v>
      </c>
      <c r="BM152" s="140" t="s">
        <v>626</v>
      </c>
    </row>
    <row r="153" spans="2:65" s="1" customFormat="1" ht="10.199999999999999">
      <c r="B153" s="34"/>
      <c r="D153" s="156" t="s">
        <v>236</v>
      </c>
      <c r="F153" s="157" t="s">
        <v>627</v>
      </c>
      <c r="I153" s="144"/>
      <c r="L153" s="34"/>
      <c r="M153" s="145"/>
      <c r="T153" s="55"/>
      <c r="AT153" s="18" t="s">
        <v>236</v>
      </c>
      <c r="AU153" s="18" t="s">
        <v>21</v>
      </c>
    </row>
    <row r="154" spans="2:65" s="12" customFormat="1" ht="10.199999999999999">
      <c r="B154" s="146"/>
      <c r="D154" s="142" t="s">
        <v>178</v>
      </c>
      <c r="E154" s="147" t="s">
        <v>44</v>
      </c>
      <c r="F154" s="148" t="s">
        <v>628</v>
      </c>
      <c r="H154" s="149">
        <v>25.42</v>
      </c>
      <c r="I154" s="150"/>
      <c r="L154" s="146"/>
      <c r="M154" s="151"/>
      <c r="T154" s="152"/>
      <c r="AT154" s="147" t="s">
        <v>178</v>
      </c>
      <c r="AU154" s="147" t="s">
        <v>21</v>
      </c>
      <c r="AV154" s="12" t="s">
        <v>21</v>
      </c>
      <c r="AW154" s="12" t="s">
        <v>42</v>
      </c>
      <c r="AX154" s="12" t="s">
        <v>90</v>
      </c>
      <c r="AY154" s="147" t="s">
        <v>156</v>
      </c>
    </row>
    <row r="155" spans="2:65" s="1" customFormat="1" ht="21.75" customHeight="1">
      <c r="B155" s="34"/>
      <c r="C155" s="129" t="s">
        <v>325</v>
      </c>
      <c r="D155" s="129" t="s">
        <v>159</v>
      </c>
      <c r="E155" s="130" t="s">
        <v>629</v>
      </c>
      <c r="F155" s="131" t="s">
        <v>630</v>
      </c>
      <c r="G155" s="132" t="s">
        <v>242</v>
      </c>
      <c r="H155" s="133">
        <v>1</v>
      </c>
      <c r="I155" s="134"/>
      <c r="J155" s="135">
        <f>ROUND(I155*H155,2)</f>
        <v>0</v>
      </c>
      <c r="K155" s="131" t="s">
        <v>234</v>
      </c>
      <c r="L155" s="34"/>
      <c r="M155" s="136" t="s">
        <v>44</v>
      </c>
      <c r="N155" s="137" t="s">
        <v>53</v>
      </c>
      <c r="P155" s="138">
        <f>O155*H155</f>
        <v>0</v>
      </c>
      <c r="Q155" s="138">
        <v>0</v>
      </c>
      <c r="R155" s="138">
        <f>Q155*H155</f>
        <v>0</v>
      </c>
      <c r="S155" s="138">
        <v>2.1</v>
      </c>
      <c r="T155" s="139">
        <f>S155*H155</f>
        <v>2.1</v>
      </c>
      <c r="AR155" s="140" t="s">
        <v>174</v>
      </c>
      <c r="AT155" s="140" t="s">
        <v>159</v>
      </c>
      <c r="AU155" s="140" t="s">
        <v>21</v>
      </c>
      <c r="AY155" s="18" t="s">
        <v>156</v>
      </c>
      <c r="BE155" s="141">
        <f>IF(N155="základní",J155,0)</f>
        <v>0</v>
      </c>
      <c r="BF155" s="141">
        <f>IF(N155="snížená",J155,0)</f>
        <v>0</v>
      </c>
      <c r="BG155" s="141">
        <f>IF(N155="zákl. přenesená",J155,0)</f>
        <v>0</v>
      </c>
      <c r="BH155" s="141">
        <f>IF(N155="sníž. přenesená",J155,0)</f>
        <v>0</v>
      </c>
      <c r="BI155" s="141">
        <f>IF(N155="nulová",J155,0)</f>
        <v>0</v>
      </c>
      <c r="BJ155" s="18" t="s">
        <v>90</v>
      </c>
      <c r="BK155" s="141">
        <f>ROUND(I155*H155,2)</f>
        <v>0</v>
      </c>
      <c r="BL155" s="18" t="s">
        <v>174</v>
      </c>
      <c r="BM155" s="140" t="s">
        <v>631</v>
      </c>
    </row>
    <row r="156" spans="2:65" s="1" customFormat="1" ht="10.199999999999999">
      <c r="B156" s="34"/>
      <c r="D156" s="156" t="s">
        <v>236</v>
      </c>
      <c r="F156" s="157" t="s">
        <v>632</v>
      </c>
      <c r="I156" s="144"/>
      <c r="L156" s="34"/>
      <c r="M156" s="145"/>
      <c r="T156" s="55"/>
      <c r="AT156" s="18" t="s">
        <v>236</v>
      </c>
      <c r="AU156" s="18" t="s">
        <v>21</v>
      </c>
    </row>
    <row r="157" spans="2:65" s="12" customFormat="1" ht="10.199999999999999">
      <c r="B157" s="146"/>
      <c r="D157" s="142" t="s">
        <v>178</v>
      </c>
      <c r="E157" s="147" t="s">
        <v>44</v>
      </c>
      <c r="F157" s="148" t="s">
        <v>633</v>
      </c>
      <c r="H157" s="149">
        <v>1</v>
      </c>
      <c r="I157" s="150"/>
      <c r="L157" s="146"/>
      <c r="M157" s="151"/>
      <c r="T157" s="152"/>
      <c r="AT157" s="147" t="s">
        <v>178</v>
      </c>
      <c r="AU157" s="147" t="s">
        <v>21</v>
      </c>
      <c r="AV157" s="12" t="s">
        <v>21</v>
      </c>
      <c r="AW157" s="12" t="s">
        <v>42</v>
      </c>
      <c r="AX157" s="12" t="s">
        <v>90</v>
      </c>
      <c r="AY157" s="147" t="s">
        <v>156</v>
      </c>
    </row>
    <row r="158" spans="2:65" s="1" customFormat="1" ht="16.5" customHeight="1">
      <c r="B158" s="34"/>
      <c r="C158" s="129" t="s">
        <v>331</v>
      </c>
      <c r="D158" s="129" t="s">
        <v>159</v>
      </c>
      <c r="E158" s="130" t="s">
        <v>519</v>
      </c>
      <c r="F158" s="131" t="s">
        <v>520</v>
      </c>
      <c r="G158" s="132" t="s">
        <v>277</v>
      </c>
      <c r="H158" s="133">
        <v>2.5</v>
      </c>
      <c r="I158" s="134"/>
      <c r="J158" s="135">
        <f>ROUND(I158*H158,2)</f>
        <v>0</v>
      </c>
      <c r="K158" s="131" t="s">
        <v>234</v>
      </c>
      <c r="L158" s="34"/>
      <c r="M158" s="136" t="s">
        <v>44</v>
      </c>
      <c r="N158" s="137" t="s">
        <v>53</v>
      </c>
      <c r="P158" s="138">
        <f>O158*H158</f>
        <v>0</v>
      </c>
      <c r="Q158" s="138">
        <v>1.3699999999999999E-3</v>
      </c>
      <c r="R158" s="138">
        <f>Q158*H158</f>
        <v>3.4249999999999997E-3</v>
      </c>
      <c r="S158" s="138">
        <v>0</v>
      </c>
      <c r="T158" s="139">
        <f>S158*H158</f>
        <v>0</v>
      </c>
      <c r="AR158" s="140" t="s">
        <v>174</v>
      </c>
      <c r="AT158" s="140" t="s">
        <v>159</v>
      </c>
      <c r="AU158" s="140" t="s">
        <v>21</v>
      </c>
      <c r="AY158" s="18" t="s">
        <v>156</v>
      </c>
      <c r="BE158" s="141">
        <f>IF(N158="základní",J158,0)</f>
        <v>0</v>
      </c>
      <c r="BF158" s="141">
        <f>IF(N158="snížená",J158,0)</f>
        <v>0</v>
      </c>
      <c r="BG158" s="141">
        <f>IF(N158="zákl. přenesená",J158,0)</f>
        <v>0</v>
      </c>
      <c r="BH158" s="141">
        <f>IF(N158="sníž. přenesená",J158,0)</f>
        <v>0</v>
      </c>
      <c r="BI158" s="141">
        <f>IF(N158="nulová",J158,0)</f>
        <v>0</v>
      </c>
      <c r="BJ158" s="18" t="s">
        <v>90</v>
      </c>
      <c r="BK158" s="141">
        <f>ROUND(I158*H158,2)</f>
        <v>0</v>
      </c>
      <c r="BL158" s="18" t="s">
        <v>174</v>
      </c>
      <c r="BM158" s="140" t="s">
        <v>634</v>
      </c>
    </row>
    <row r="159" spans="2:65" s="1" customFormat="1" ht="10.199999999999999">
      <c r="B159" s="34"/>
      <c r="D159" s="156" t="s">
        <v>236</v>
      </c>
      <c r="F159" s="157" t="s">
        <v>522</v>
      </c>
      <c r="I159" s="144"/>
      <c r="L159" s="34"/>
      <c r="M159" s="145"/>
      <c r="T159" s="55"/>
      <c r="AT159" s="18" t="s">
        <v>236</v>
      </c>
      <c r="AU159" s="18" t="s">
        <v>21</v>
      </c>
    </row>
    <row r="160" spans="2:65" s="12" customFormat="1" ht="10.199999999999999">
      <c r="B160" s="146"/>
      <c r="D160" s="142" t="s">
        <v>178</v>
      </c>
      <c r="E160" s="147" t="s">
        <v>44</v>
      </c>
      <c r="F160" s="148" t="s">
        <v>635</v>
      </c>
      <c r="H160" s="149">
        <v>1</v>
      </c>
      <c r="I160" s="150"/>
      <c r="L160" s="146"/>
      <c r="M160" s="151"/>
      <c r="T160" s="152"/>
      <c r="AT160" s="147" t="s">
        <v>178</v>
      </c>
      <c r="AU160" s="147" t="s">
        <v>21</v>
      </c>
      <c r="AV160" s="12" t="s">
        <v>21</v>
      </c>
      <c r="AW160" s="12" t="s">
        <v>42</v>
      </c>
      <c r="AX160" s="12" t="s">
        <v>82</v>
      </c>
      <c r="AY160" s="147" t="s">
        <v>156</v>
      </c>
    </row>
    <row r="161" spans="2:65" s="12" customFormat="1" ht="10.199999999999999">
      <c r="B161" s="146"/>
      <c r="D161" s="142" t="s">
        <v>178</v>
      </c>
      <c r="E161" s="147" t="s">
        <v>44</v>
      </c>
      <c r="F161" s="148" t="s">
        <v>636</v>
      </c>
      <c r="H161" s="149">
        <v>1.5</v>
      </c>
      <c r="I161" s="150"/>
      <c r="L161" s="146"/>
      <c r="M161" s="151"/>
      <c r="T161" s="152"/>
      <c r="AT161" s="147" t="s">
        <v>178</v>
      </c>
      <c r="AU161" s="147" t="s">
        <v>21</v>
      </c>
      <c r="AV161" s="12" t="s">
        <v>21</v>
      </c>
      <c r="AW161" s="12" t="s">
        <v>42</v>
      </c>
      <c r="AX161" s="12" t="s">
        <v>82</v>
      </c>
      <c r="AY161" s="147" t="s">
        <v>156</v>
      </c>
    </row>
    <row r="162" spans="2:65" s="13" customFormat="1" ht="10.199999999999999">
      <c r="B162" s="168"/>
      <c r="D162" s="142" t="s">
        <v>178</v>
      </c>
      <c r="E162" s="169" t="s">
        <v>44</v>
      </c>
      <c r="F162" s="170" t="s">
        <v>462</v>
      </c>
      <c r="H162" s="171">
        <v>2.5</v>
      </c>
      <c r="I162" s="172"/>
      <c r="L162" s="168"/>
      <c r="M162" s="173"/>
      <c r="T162" s="174"/>
      <c r="AT162" s="169" t="s">
        <v>178</v>
      </c>
      <c r="AU162" s="169" t="s">
        <v>21</v>
      </c>
      <c r="AV162" s="13" t="s">
        <v>174</v>
      </c>
      <c r="AW162" s="13" t="s">
        <v>42</v>
      </c>
      <c r="AX162" s="13" t="s">
        <v>90</v>
      </c>
      <c r="AY162" s="169" t="s">
        <v>156</v>
      </c>
    </row>
    <row r="163" spans="2:65" s="1" customFormat="1" ht="16.5" customHeight="1">
      <c r="B163" s="34"/>
      <c r="C163" s="129" t="s">
        <v>7</v>
      </c>
      <c r="D163" s="129" t="s">
        <v>159</v>
      </c>
      <c r="E163" s="130" t="s">
        <v>637</v>
      </c>
      <c r="F163" s="131" t="s">
        <v>638</v>
      </c>
      <c r="G163" s="132" t="s">
        <v>242</v>
      </c>
      <c r="H163" s="133">
        <v>0.63900000000000001</v>
      </c>
      <c r="I163" s="134"/>
      <c r="J163" s="135">
        <f>ROUND(I163*H163,2)</f>
        <v>0</v>
      </c>
      <c r="K163" s="131" t="s">
        <v>234</v>
      </c>
      <c r="L163" s="34"/>
      <c r="M163" s="136" t="s">
        <v>44</v>
      </c>
      <c r="N163" s="137" t="s">
        <v>53</v>
      </c>
      <c r="P163" s="138">
        <f>O163*H163</f>
        <v>0</v>
      </c>
      <c r="Q163" s="138">
        <v>0</v>
      </c>
      <c r="R163" s="138">
        <f>Q163*H163</f>
        <v>0</v>
      </c>
      <c r="S163" s="138">
        <v>2.2000000000000002</v>
      </c>
      <c r="T163" s="139">
        <f>S163*H163</f>
        <v>1.4058000000000002</v>
      </c>
      <c r="AR163" s="140" t="s">
        <v>174</v>
      </c>
      <c r="AT163" s="140" t="s">
        <v>159</v>
      </c>
      <c r="AU163" s="140" t="s">
        <v>21</v>
      </c>
      <c r="AY163" s="18" t="s">
        <v>156</v>
      </c>
      <c r="BE163" s="141">
        <f>IF(N163="základní",J163,0)</f>
        <v>0</v>
      </c>
      <c r="BF163" s="141">
        <f>IF(N163="snížená",J163,0)</f>
        <v>0</v>
      </c>
      <c r="BG163" s="141">
        <f>IF(N163="zákl. přenesená",J163,0)</f>
        <v>0</v>
      </c>
      <c r="BH163" s="141">
        <f>IF(N163="sníž. přenesená",J163,0)</f>
        <v>0</v>
      </c>
      <c r="BI163" s="141">
        <f>IF(N163="nulová",J163,0)</f>
        <v>0</v>
      </c>
      <c r="BJ163" s="18" t="s">
        <v>90</v>
      </c>
      <c r="BK163" s="141">
        <f>ROUND(I163*H163,2)</f>
        <v>0</v>
      </c>
      <c r="BL163" s="18" t="s">
        <v>174</v>
      </c>
      <c r="BM163" s="140" t="s">
        <v>639</v>
      </c>
    </row>
    <row r="164" spans="2:65" s="1" customFormat="1" ht="10.199999999999999">
      <c r="B164" s="34"/>
      <c r="D164" s="156" t="s">
        <v>236</v>
      </c>
      <c r="F164" s="157" t="s">
        <v>640</v>
      </c>
      <c r="I164" s="144"/>
      <c r="L164" s="34"/>
      <c r="M164" s="145"/>
      <c r="T164" s="55"/>
      <c r="AT164" s="18" t="s">
        <v>236</v>
      </c>
      <c r="AU164" s="18" t="s">
        <v>21</v>
      </c>
    </row>
    <row r="165" spans="2:65" s="12" customFormat="1" ht="10.199999999999999">
      <c r="B165" s="146"/>
      <c r="D165" s="142" t="s">
        <v>178</v>
      </c>
      <c r="E165" s="147" t="s">
        <v>44</v>
      </c>
      <c r="F165" s="148" t="s">
        <v>641</v>
      </c>
      <c r="H165" s="149">
        <v>0.11899999999999999</v>
      </c>
      <c r="I165" s="150"/>
      <c r="L165" s="146"/>
      <c r="M165" s="151"/>
      <c r="T165" s="152"/>
      <c r="AT165" s="147" t="s">
        <v>178</v>
      </c>
      <c r="AU165" s="147" t="s">
        <v>21</v>
      </c>
      <c r="AV165" s="12" t="s">
        <v>21</v>
      </c>
      <c r="AW165" s="12" t="s">
        <v>42</v>
      </c>
      <c r="AX165" s="12" t="s">
        <v>82</v>
      </c>
      <c r="AY165" s="147" t="s">
        <v>156</v>
      </c>
    </row>
    <row r="166" spans="2:65" s="12" customFormat="1" ht="10.199999999999999">
      <c r="B166" s="146"/>
      <c r="D166" s="142" t="s">
        <v>178</v>
      </c>
      <c r="E166" s="147" t="s">
        <v>44</v>
      </c>
      <c r="F166" s="148" t="s">
        <v>642</v>
      </c>
      <c r="H166" s="149">
        <v>0.02</v>
      </c>
      <c r="I166" s="150"/>
      <c r="L166" s="146"/>
      <c r="M166" s="151"/>
      <c r="T166" s="152"/>
      <c r="AT166" s="147" t="s">
        <v>178</v>
      </c>
      <c r="AU166" s="147" t="s">
        <v>21</v>
      </c>
      <c r="AV166" s="12" t="s">
        <v>21</v>
      </c>
      <c r="AW166" s="12" t="s">
        <v>42</v>
      </c>
      <c r="AX166" s="12" t="s">
        <v>82</v>
      </c>
      <c r="AY166" s="147" t="s">
        <v>156</v>
      </c>
    </row>
    <row r="167" spans="2:65" s="12" customFormat="1" ht="10.199999999999999">
      <c r="B167" s="146"/>
      <c r="D167" s="142" t="s">
        <v>178</v>
      </c>
      <c r="E167" s="147" t="s">
        <v>44</v>
      </c>
      <c r="F167" s="148" t="s">
        <v>643</v>
      </c>
      <c r="H167" s="149">
        <v>0.5</v>
      </c>
      <c r="I167" s="150"/>
      <c r="L167" s="146"/>
      <c r="M167" s="151"/>
      <c r="T167" s="152"/>
      <c r="AT167" s="147" t="s">
        <v>178</v>
      </c>
      <c r="AU167" s="147" t="s">
        <v>21</v>
      </c>
      <c r="AV167" s="12" t="s">
        <v>21</v>
      </c>
      <c r="AW167" s="12" t="s">
        <v>42</v>
      </c>
      <c r="AX167" s="12" t="s">
        <v>82</v>
      </c>
      <c r="AY167" s="147" t="s">
        <v>156</v>
      </c>
    </row>
    <row r="168" spans="2:65" s="13" customFormat="1" ht="10.199999999999999">
      <c r="B168" s="168"/>
      <c r="D168" s="142" t="s">
        <v>178</v>
      </c>
      <c r="E168" s="169" t="s">
        <v>44</v>
      </c>
      <c r="F168" s="170" t="s">
        <v>462</v>
      </c>
      <c r="H168" s="171">
        <v>0.63900000000000001</v>
      </c>
      <c r="I168" s="172"/>
      <c r="L168" s="168"/>
      <c r="M168" s="173"/>
      <c r="T168" s="174"/>
      <c r="AT168" s="169" t="s">
        <v>178</v>
      </c>
      <c r="AU168" s="169" t="s">
        <v>21</v>
      </c>
      <c r="AV168" s="13" t="s">
        <v>174</v>
      </c>
      <c r="AW168" s="13" t="s">
        <v>42</v>
      </c>
      <c r="AX168" s="13" t="s">
        <v>90</v>
      </c>
      <c r="AY168" s="169" t="s">
        <v>156</v>
      </c>
    </row>
    <row r="169" spans="2:65" s="1" customFormat="1" ht="21.75" customHeight="1">
      <c r="B169" s="34"/>
      <c r="C169" s="129" t="s">
        <v>347</v>
      </c>
      <c r="D169" s="129" t="s">
        <v>159</v>
      </c>
      <c r="E169" s="130" t="s">
        <v>644</v>
      </c>
      <c r="F169" s="131" t="s">
        <v>645</v>
      </c>
      <c r="G169" s="132" t="s">
        <v>272</v>
      </c>
      <c r="H169" s="133">
        <v>0.6</v>
      </c>
      <c r="I169" s="134"/>
      <c r="J169" s="135">
        <f>ROUND(I169*H169,2)</f>
        <v>0</v>
      </c>
      <c r="K169" s="131" t="s">
        <v>234</v>
      </c>
      <c r="L169" s="34"/>
      <c r="M169" s="136" t="s">
        <v>44</v>
      </c>
      <c r="N169" s="137" t="s">
        <v>53</v>
      </c>
      <c r="P169" s="138">
        <f>O169*H169</f>
        <v>0</v>
      </c>
      <c r="Q169" s="138">
        <v>0</v>
      </c>
      <c r="R169" s="138">
        <f>Q169*H169</f>
        <v>0</v>
      </c>
      <c r="S169" s="138">
        <v>1</v>
      </c>
      <c r="T169" s="139">
        <f>S169*H169</f>
        <v>0.6</v>
      </c>
      <c r="AR169" s="140" t="s">
        <v>174</v>
      </c>
      <c r="AT169" s="140" t="s">
        <v>159</v>
      </c>
      <c r="AU169" s="140" t="s">
        <v>21</v>
      </c>
      <c r="AY169" s="18" t="s">
        <v>156</v>
      </c>
      <c r="BE169" s="141">
        <f>IF(N169="základní",J169,0)</f>
        <v>0</v>
      </c>
      <c r="BF169" s="141">
        <f>IF(N169="snížená",J169,0)</f>
        <v>0</v>
      </c>
      <c r="BG169" s="141">
        <f>IF(N169="zákl. přenesená",J169,0)</f>
        <v>0</v>
      </c>
      <c r="BH169" s="141">
        <f>IF(N169="sníž. přenesená",J169,0)</f>
        <v>0</v>
      </c>
      <c r="BI169" s="141">
        <f>IF(N169="nulová",J169,0)</f>
        <v>0</v>
      </c>
      <c r="BJ169" s="18" t="s">
        <v>90</v>
      </c>
      <c r="BK169" s="141">
        <f>ROUND(I169*H169,2)</f>
        <v>0</v>
      </c>
      <c r="BL169" s="18" t="s">
        <v>174</v>
      </c>
      <c r="BM169" s="140" t="s">
        <v>646</v>
      </c>
    </row>
    <row r="170" spans="2:65" s="1" customFormat="1" ht="10.199999999999999">
      <c r="B170" s="34"/>
      <c r="D170" s="156" t="s">
        <v>236</v>
      </c>
      <c r="F170" s="157" t="s">
        <v>647</v>
      </c>
      <c r="I170" s="144"/>
      <c r="L170" s="34"/>
      <c r="M170" s="145"/>
      <c r="T170" s="55"/>
      <c r="AT170" s="18" t="s">
        <v>236</v>
      </c>
      <c r="AU170" s="18" t="s">
        <v>21</v>
      </c>
    </row>
    <row r="171" spans="2:65" s="12" customFormat="1" ht="10.199999999999999">
      <c r="B171" s="146"/>
      <c r="D171" s="142" t="s">
        <v>178</v>
      </c>
      <c r="E171" s="147" t="s">
        <v>44</v>
      </c>
      <c r="F171" s="148" t="s">
        <v>648</v>
      </c>
      <c r="H171" s="149">
        <v>0.6</v>
      </c>
      <c r="I171" s="150"/>
      <c r="L171" s="146"/>
      <c r="M171" s="151"/>
      <c r="T171" s="152"/>
      <c r="AT171" s="147" t="s">
        <v>178</v>
      </c>
      <c r="AU171" s="147" t="s">
        <v>21</v>
      </c>
      <c r="AV171" s="12" t="s">
        <v>21</v>
      </c>
      <c r="AW171" s="12" t="s">
        <v>42</v>
      </c>
      <c r="AX171" s="12" t="s">
        <v>90</v>
      </c>
      <c r="AY171" s="147" t="s">
        <v>156</v>
      </c>
    </row>
    <row r="172" spans="2:65" s="1" customFormat="1" ht="16.5" customHeight="1">
      <c r="B172" s="34"/>
      <c r="C172" s="129" t="s">
        <v>352</v>
      </c>
      <c r="D172" s="129" t="s">
        <v>159</v>
      </c>
      <c r="E172" s="130" t="s">
        <v>649</v>
      </c>
      <c r="F172" s="131" t="s">
        <v>650</v>
      </c>
      <c r="G172" s="132" t="s">
        <v>233</v>
      </c>
      <c r="H172" s="133">
        <v>15.5</v>
      </c>
      <c r="I172" s="134"/>
      <c r="J172" s="135">
        <f>ROUND(I172*H172,2)</f>
        <v>0</v>
      </c>
      <c r="K172" s="131" t="s">
        <v>44</v>
      </c>
      <c r="L172" s="34"/>
      <c r="M172" s="136" t="s">
        <v>44</v>
      </c>
      <c r="N172" s="137" t="s">
        <v>53</v>
      </c>
      <c r="P172" s="138">
        <f>O172*H172</f>
        <v>0</v>
      </c>
      <c r="Q172" s="138">
        <v>0</v>
      </c>
      <c r="R172" s="138">
        <f>Q172*H172</f>
        <v>0</v>
      </c>
      <c r="S172" s="138">
        <v>8.9999999999999993E-3</v>
      </c>
      <c r="T172" s="139">
        <f>S172*H172</f>
        <v>0.13949999999999999</v>
      </c>
      <c r="AR172" s="140" t="s">
        <v>174</v>
      </c>
      <c r="AT172" s="140" t="s">
        <v>159</v>
      </c>
      <c r="AU172" s="140" t="s">
        <v>21</v>
      </c>
      <c r="AY172" s="18" t="s">
        <v>156</v>
      </c>
      <c r="BE172" s="141">
        <f>IF(N172="základní",J172,0)</f>
        <v>0</v>
      </c>
      <c r="BF172" s="141">
        <f>IF(N172="snížená",J172,0)</f>
        <v>0</v>
      </c>
      <c r="BG172" s="141">
        <f>IF(N172="zákl. přenesená",J172,0)</f>
        <v>0</v>
      </c>
      <c r="BH172" s="141">
        <f>IF(N172="sníž. přenesená",J172,0)</f>
        <v>0</v>
      </c>
      <c r="BI172" s="141">
        <f>IF(N172="nulová",J172,0)</f>
        <v>0</v>
      </c>
      <c r="BJ172" s="18" t="s">
        <v>90</v>
      </c>
      <c r="BK172" s="141">
        <f>ROUND(I172*H172,2)</f>
        <v>0</v>
      </c>
      <c r="BL172" s="18" t="s">
        <v>174</v>
      </c>
      <c r="BM172" s="140" t="s">
        <v>651</v>
      </c>
    </row>
    <row r="173" spans="2:65" s="12" customFormat="1" ht="10.199999999999999">
      <c r="B173" s="146"/>
      <c r="D173" s="142" t="s">
        <v>178</v>
      </c>
      <c r="E173" s="147" t="s">
        <v>44</v>
      </c>
      <c r="F173" s="148" t="s">
        <v>652</v>
      </c>
      <c r="H173" s="149">
        <v>15.5</v>
      </c>
      <c r="I173" s="150"/>
      <c r="L173" s="146"/>
      <c r="M173" s="151"/>
      <c r="T173" s="152"/>
      <c r="AT173" s="147" t="s">
        <v>178</v>
      </c>
      <c r="AU173" s="147" t="s">
        <v>21</v>
      </c>
      <c r="AV173" s="12" t="s">
        <v>21</v>
      </c>
      <c r="AW173" s="12" t="s">
        <v>42</v>
      </c>
      <c r="AX173" s="12" t="s">
        <v>90</v>
      </c>
      <c r="AY173" s="147" t="s">
        <v>156</v>
      </c>
    </row>
    <row r="174" spans="2:65" s="1" customFormat="1" ht="24.15" customHeight="1">
      <c r="B174" s="34"/>
      <c r="C174" s="129" t="s">
        <v>358</v>
      </c>
      <c r="D174" s="129" t="s">
        <v>159</v>
      </c>
      <c r="E174" s="130" t="s">
        <v>653</v>
      </c>
      <c r="F174" s="131" t="s">
        <v>654</v>
      </c>
      <c r="G174" s="132" t="s">
        <v>248</v>
      </c>
      <c r="H174" s="133">
        <v>1</v>
      </c>
      <c r="I174" s="134"/>
      <c r="J174" s="135">
        <f>ROUND(I174*H174,2)</f>
        <v>0</v>
      </c>
      <c r="K174" s="131" t="s">
        <v>234</v>
      </c>
      <c r="L174" s="34"/>
      <c r="M174" s="136" t="s">
        <v>44</v>
      </c>
      <c r="N174" s="137" t="s">
        <v>53</v>
      </c>
      <c r="P174" s="138">
        <f>O174*H174</f>
        <v>0</v>
      </c>
      <c r="Q174" s="138">
        <v>0</v>
      </c>
      <c r="R174" s="138">
        <f>Q174*H174</f>
        <v>0</v>
      </c>
      <c r="S174" s="138">
        <v>8.2000000000000003E-2</v>
      </c>
      <c r="T174" s="139">
        <f>S174*H174</f>
        <v>8.2000000000000003E-2</v>
      </c>
      <c r="AR174" s="140" t="s">
        <v>174</v>
      </c>
      <c r="AT174" s="140" t="s">
        <v>159</v>
      </c>
      <c r="AU174" s="140" t="s">
        <v>21</v>
      </c>
      <c r="AY174" s="18" t="s">
        <v>156</v>
      </c>
      <c r="BE174" s="141">
        <f>IF(N174="základní",J174,0)</f>
        <v>0</v>
      </c>
      <c r="BF174" s="141">
        <f>IF(N174="snížená",J174,0)</f>
        <v>0</v>
      </c>
      <c r="BG174" s="141">
        <f>IF(N174="zákl. přenesená",J174,0)</f>
        <v>0</v>
      </c>
      <c r="BH174" s="141">
        <f>IF(N174="sníž. přenesená",J174,0)</f>
        <v>0</v>
      </c>
      <c r="BI174" s="141">
        <f>IF(N174="nulová",J174,0)</f>
        <v>0</v>
      </c>
      <c r="BJ174" s="18" t="s">
        <v>90</v>
      </c>
      <c r="BK174" s="141">
        <f>ROUND(I174*H174,2)</f>
        <v>0</v>
      </c>
      <c r="BL174" s="18" t="s">
        <v>174</v>
      </c>
      <c r="BM174" s="140" t="s">
        <v>655</v>
      </c>
    </row>
    <row r="175" spans="2:65" s="1" customFormat="1" ht="10.199999999999999">
      <c r="B175" s="34"/>
      <c r="D175" s="156" t="s">
        <v>236</v>
      </c>
      <c r="F175" s="157" t="s">
        <v>656</v>
      </c>
      <c r="I175" s="144"/>
      <c r="L175" s="34"/>
      <c r="M175" s="145"/>
      <c r="T175" s="55"/>
      <c r="AT175" s="18" t="s">
        <v>236</v>
      </c>
      <c r="AU175" s="18" t="s">
        <v>21</v>
      </c>
    </row>
    <row r="176" spans="2:65" s="12" customFormat="1" ht="10.199999999999999">
      <c r="B176" s="146"/>
      <c r="D176" s="142" t="s">
        <v>178</v>
      </c>
      <c r="E176" s="147" t="s">
        <v>44</v>
      </c>
      <c r="F176" s="148" t="s">
        <v>90</v>
      </c>
      <c r="H176" s="149">
        <v>1</v>
      </c>
      <c r="I176" s="150"/>
      <c r="L176" s="146"/>
      <c r="M176" s="151"/>
      <c r="T176" s="152"/>
      <c r="AT176" s="147" t="s">
        <v>178</v>
      </c>
      <c r="AU176" s="147" t="s">
        <v>21</v>
      </c>
      <c r="AV176" s="12" t="s">
        <v>21</v>
      </c>
      <c r="AW176" s="12" t="s">
        <v>42</v>
      </c>
      <c r="AX176" s="12" t="s">
        <v>90</v>
      </c>
      <c r="AY176" s="147" t="s">
        <v>156</v>
      </c>
    </row>
    <row r="177" spans="2:65" s="1" customFormat="1" ht="24.15" customHeight="1">
      <c r="B177" s="34"/>
      <c r="C177" s="129" t="s">
        <v>363</v>
      </c>
      <c r="D177" s="129" t="s">
        <v>159</v>
      </c>
      <c r="E177" s="130" t="s">
        <v>657</v>
      </c>
      <c r="F177" s="131" t="s">
        <v>658</v>
      </c>
      <c r="G177" s="132" t="s">
        <v>248</v>
      </c>
      <c r="H177" s="133">
        <v>1</v>
      </c>
      <c r="I177" s="134"/>
      <c r="J177" s="135">
        <f>ROUND(I177*H177,2)</f>
        <v>0</v>
      </c>
      <c r="K177" s="131" t="s">
        <v>234</v>
      </c>
      <c r="L177" s="34"/>
      <c r="M177" s="136" t="s">
        <v>44</v>
      </c>
      <c r="N177" s="137" t="s">
        <v>53</v>
      </c>
      <c r="P177" s="138">
        <f>O177*H177</f>
        <v>0</v>
      </c>
      <c r="Q177" s="138">
        <v>0</v>
      </c>
      <c r="R177" s="138">
        <f>Q177*H177</f>
        <v>0</v>
      </c>
      <c r="S177" s="138">
        <v>0.16500000000000001</v>
      </c>
      <c r="T177" s="139">
        <f>S177*H177</f>
        <v>0.16500000000000001</v>
      </c>
      <c r="AR177" s="140" t="s">
        <v>174</v>
      </c>
      <c r="AT177" s="140" t="s">
        <v>159</v>
      </c>
      <c r="AU177" s="140" t="s">
        <v>21</v>
      </c>
      <c r="AY177" s="18" t="s">
        <v>156</v>
      </c>
      <c r="BE177" s="141">
        <f>IF(N177="základní",J177,0)</f>
        <v>0</v>
      </c>
      <c r="BF177" s="141">
        <f>IF(N177="snížená",J177,0)</f>
        <v>0</v>
      </c>
      <c r="BG177" s="141">
        <f>IF(N177="zákl. přenesená",J177,0)</f>
        <v>0</v>
      </c>
      <c r="BH177" s="141">
        <f>IF(N177="sníž. přenesená",J177,0)</f>
        <v>0</v>
      </c>
      <c r="BI177" s="141">
        <f>IF(N177="nulová",J177,0)</f>
        <v>0</v>
      </c>
      <c r="BJ177" s="18" t="s">
        <v>90</v>
      </c>
      <c r="BK177" s="141">
        <f>ROUND(I177*H177,2)</f>
        <v>0</v>
      </c>
      <c r="BL177" s="18" t="s">
        <v>174</v>
      </c>
      <c r="BM177" s="140" t="s">
        <v>659</v>
      </c>
    </row>
    <row r="178" spans="2:65" s="1" customFormat="1" ht="10.199999999999999">
      <c r="B178" s="34"/>
      <c r="D178" s="156" t="s">
        <v>236</v>
      </c>
      <c r="F178" s="157" t="s">
        <v>660</v>
      </c>
      <c r="I178" s="144"/>
      <c r="L178" s="34"/>
      <c r="M178" s="145"/>
      <c r="T178" s="55"/>
      <c r="AT178" s="18" t="s">
        <v>236</v>
      </c>
      <c r="AU178" s="18" t="s">
        <v>21</v>
      </c>
    </row>
    <row r="179" spans="2:65" s="12" customFormat="1" ht="10.199999999999999">
      <c r="B179" s="146"/>
      <c r="D179" s="142" t="s">
        <v>178</v>
      </c>
      <c r="E179" s="147" t="s">
        <v>44</v>
      </c>
      <c r="F179" s="148" t="s">
        <v>661</v>
      </c>
      <c r="H179" s="149">
        <v>1</v>
      </c>
      <c r="I179" s="150"/>
      <c r="L179" s="146"/>
      <c r="M179" s="151"/>
      <c r="T179" s="152"/>
      <c r="AT179" s="147" t="s">
        <v>178</v>
      </c>
      <c r="AU179" s="147" t="s">
        <v>21</v>
      </c>
      <c r="AV179" s="12" t="s">
        <v>21</v>
      </c>
      <c r="AW179" s="12" t="s">
        <v>42</v>
      </c>
      <c r="AX179" s="12" t="s">
        <v>90</v>
      </c>
      <c r="AY179" s="147" t="s">
        <v>156</v>
      </c>
    </row>
    <row r="180" spans="2:65" s="1" customFormat="1" ht="24.15" customHeight="1">
      <c r="B180" s="34"/>
      <c r="C180" s="129" t="s">
        <v>370</v>
      </c>
      <c r="D180" s="129" t="s">
        <v>159</v>
      </c>
      <c r="E180" s="130" t="s">
        <v>662</v>
      </c>
      <c r="F180" s="131" t="s">
        <v>663</v>
      </c>
      <c r="G180" s="132" t="s">
        <v>248</v>
      </c>
      <c r="H180" s="133">
        <v>1</v>
      </c>
      <c r="I180" s="134"/>
      <c r="J180" s="135">
        <f>ROUND(I180*H180,2)</f>
        <v>0</v>
      </c>
      <c r="K180" s="131" t="s">
        <v>234</v>
      </c>
      <c r="L180" s="34"/>
      <c r="M180" s="136" t="s">
        <v>44</v>
      </c>
      <c r="N180" s="137" t="s">
        <v>53</v>
      </c>
      <c r="P180" s="138">
        <f>O180*H180</f>
        <v>0</v>
      </c>
      <c r="Q180" s="138">
        <v>0</v>
      </c>
      <c r="R180" s="138">
        <f>Q180*H180</f>
        <v>0</v>
      </c>
      <c r="S180" s="138">
        <v>0.247</v>
      </c>
      <c r="T180" s="139">
        <f>S180*H180</f>
        <v>0.247</v>
      </c>
      <c r="AR180" s="140" t="s">
        <v>174</v>
      </c>
      <c r="AT180" s="140" t="s">
        <v>159</v>
      </c>
      <c r="AU180" s="140" t="s">
        <v>21</v>
      </c>
      <c r="AY180" s="18" t="s">
        <v>156</v>
      </c>
      <c r="BE180" s="141">
        <f>IF(N180="základní",J180,0)</f>
        <v>0</v>
      </c>
      <c r="BF180" s="141">
        <f>IF(N180="snížená",J180,0)</f>
        <v>0</v>
      </c>
      <c r="BG180" s="141">
        <f>IF(N180="zákl. přenesená",J180,0)</f>
        <v>0</v>
      </c>
      <c r="BH180" s="141">
        <f>IF(N180="sníž. přenesená",J180,0)</f>
        <v>0</v>
      </c>
      <c r="BI180" s="141">
        <f>IF(N180="nulová",J180,0)</f>
        <v>0</v>
      </c>
      <c r="BJ180" s="18" t="s">
        <v>90</v>
      </c>
      <c r="BK180" s="141">
        <f>ROUND(I180*H180,2)</f>
        <v>0</v>
      </c>
      <c r="BL180" s="18" t="s">
        <v>174</v>
      </c>
      <c r="BM180" s="140" t="s">
        <v>664</v>
      </c>
    </row>
    <row r="181" spans="2:65" s="1" customFormat="1" ht="10.199999999999999">
      <c r="B181" s="34"/>
      <c r="D181" s="156" t="s">
        <v>236</v>
      </c>
      <c r="F181" s="157" t="s">
        <v>665</v>
      </c>
      <c r="I181" s="144"/>
      <c r="L181" s="34"/>
      <c r="M181" s="145"/>
      <c r="T181" s="55"/>
      <c r="AT181" s="18" t="s">
        <v>236</v>
      </c>
      <c r="AU181" s="18" t="s">
        <v>21</v>
      </c>
    </row>
    <row r="182" spans="2:65" s="12" customFormat="1" ht="10.199999999999999">
      <c r="B182" s="146"/>
      <c r="D182" s="142" t="s">
        <v>178</v>
      </c>
      <c r="E182" s="147" t="s">
        <v>44</v>
      </c>
      <c r="F182" s="148" t="s">
        <v>661</v>
      </c>
      <c r="H182" s="149">
        <v>1</v>
      </c>
      <c r="I182" s="150"/>
      <c r="L182" s="146"/>
      <c r="M182" s="151"/>
      <c r="T182" s="152"/>
      <c r="AT182" s="147" t="s">
        <v>178</v>
      </c>
      <c r="AU182" s="147" t="s">
        <v>21</v>
      </c>
      <c r="AV182" s="12" t="s">
        <v>21</v>
      </c>
      <c r="AW182" s="12" t="s">
        <v>42</v>
      </c>
      <c r="AX182" s="12" t="s">
        <v>90</v>
      </c>
      <c r="AY182" s="147" t="s">
        <v>156</v>
      </c>
    </row>
    <row r="183" spans="2:65" s="1" customFormat="1" ht="24.15" customHeight="1">
      <c r="B183" s="34"/>
      <c r="C183" s="129" t="s">
        <v>377</v>
      </c>
      <c r="D183" s="129" t="s">
        <v>159</v>
      </c>
      <c r="E183" s="130" t="s">
        <v>275</v>
      </c>
      <c r="F183" s="131" t="s">
        <v>276</v>
      </c>
      <c r="G183" s="132" t="s">
        <v>277</v>
      </c>
      <c r="H183" s="133">
        <v>0.8</v>
      </c>
      <c r="I183" s="134"/>
      <c r="J183" s="135">
        <f>ROUND(I183*H183,2)</f>
        <v>0</v>
      </c>
      <c r="K183" s="131" t="s">
        <v>234</v>
      </c>
      <c r="L183" s="34"/>
      <c r="M183" s="136" t="s">
        <v>44</v>
      </c>
      <c r="N183" s="137" t="s">
        <v>53</v>
      </c>
      <c r="P183" s="138">
        <f>O183*H183</f>
        <v>0</v>
      </c>
      <c r="Q183" s="138">
        <v>1.1299999999999999E-3</v>
      </c>
      <c r="R183" s="138">
        <f>Q183*H183</f>
        <v>9.0399999999999996E-4</v>
      </c>
      <c r="S183" s="138">
        <v>1.0999999999999999E-2</v>
      </c>
      <c r="T183" s="139">
        <f>S183*H183</f>
        <v>8.8000000000000005E-3</v>
      </c>
      <c r="AR183" s="140" t="s">
        <v>174</v>
      </c>
      <c r="AT183" s="140" t="s">
        <v>159</v>
      </c>
      <c r="AU183" s="140" t="s">
        <v>21</v>
      </c>
      <c r="AY183" s="18" t="s">
        <v>156</v>
      </c>
      <c r="BE183" s="141">
        <f>IF(N183="základní",J183,0)</f>
        <v>0</v>
      </c>
      <c r="BF183" s="141">
        <f>IF(N183="snížená",J183,0)</f>
        <v>0</v>
      </c>
      <c r="BG183" s="141">
        <f>IF(N183="zákl. přenesená",J183,0)</f>
        <v>0</v>
      </c>
      <c r="BH183" s="141">
        <f>IF(N183="sníž. přenesená",J183,0)</f>
        <v>0</v>
      </c>
      <c r="BI183" s="141">
        <f>IF(N183="nulová",J183,0)</f>
        <v>0</v>
      </c>
      <c r="BJ183" s="18" t="s">
        <v>90</v>
      </c>
      <c r="BK183" s="141">
        <f>ROUND(I183*H183,2)</f>
        <v>0</v>
      </c>
      <c r="BL183" s="18" t="s">
        <v>174</v>
      </c>
      <c r="BM183" s="140" t="s">
        <v>666</v>
      </c>
    </row>
    <row r="184" spans="2:65" s="1" customFormat="1" ht="10.199999999999999">
      <c r="B184" s="34"/>
      <c r="D184" s="156" t="s">
        <v>236</v>
      </c>
      <c r="F184" s="157" t="s">
        <v>279</v>
      </c>
      <c r="I184" s="144"/>
      <c r="L184" s="34"/>
      <c r="M184" s="145"/>
      <c r="T184" s="55"/>
      <c r="AT184" s="18" t="s">
        <v>236</v>
      </c>
      <c r="AU184" s="18" t="s">
        <v>21</v>
      </c>
    </row>
    <row r="185" spans="2:65" s="12" customFormat="1" ht="10.199999999999999">
      <c r="B185" s="146"/>
      <c r="D185" s="142" t="s">
        <v>178</v>
      </c>
      <c r="E185" s="147" t="s">
        <v>44</v>
      </c>
      <c r="F185" s="148" t="s">
        <v>667</v>
      </c>
      <c r="H185" s="149">
        <v>0.4</v>
      </c>
      <c r="I185" s="150"/>
      <c r="L185" s="146"/>
      <c r="M185" s="151"/>
      <c r="T185" s="152"/>
      <c r="AT185" s="147" t="s">
        <v>178</v>
      </c>
      <c r="AU185" s="147" t="s">
        <v>21</v>
      </c>
      <c r="AV185" s="12" t="s">
        <v>21</v>
      </c>
      <c r="AW185" s="12" t="s">
        <v>42</v>
      </c>
      <c r="AX185" s="12" t="s">
        <v>82</v>
      </c>
      <c r="AY185" s="147" t="s">
        <v>156</v>
      </c>
    </row>
    <row r="186" spans="2:65" s="12" customFormat="1" ht="10.199999999999999">
      <c r="B186" s="146"/>
      <c r="D186" s="142" t="s">
        <v>178</v>
      </c>
      <c r="E186" s="147" t="s">
        <v>44</v>
      </c>
      <c r="F186" s="148" t="s">
        <v>668</v>
      </c>
      <c r="H186" s="149">
        <v>0.4</v>
      </c>
      <c r="I186" s="150"/>
      <c r="L186" s="146"/>
      <c r="M186" s="151"/>
      <c r="T186" s="152"/>
      <c r="AT186" s="147" t="s">
        <v>178</v>
      </c>
      <c r="AU186" s="147" t="s">
        <v>21</v>
      </c>
      <c r="AV186" s="12" t="s">
        <v>21</v>
      </c>
      <c r="AW186" s="12" t="s">
        <v>42</v>
      </c>
      <c r="AX186" s="12" t="s">
        <v>82</v>
      </c>
      <c r="AY186" s="147" t="s">
        <v>156</v>
      </c>
    </row>
    <row r="187" spans="2:65" s="13" customFormat="1" ht="10.199999999999999">
      <c r="B187" s="168"/>
      <c r="D187" s="142" t="s">
        <v>178</v>
      </c>
      <c r="E187" s="169" t="s">
        <v>44</v>
      </c>
      <c r="F187" s="170" t="s">
        <v>462</v>
      </c>
      <c r="H187" s="171">
        <v>0.8</v>
      </c>
      <c r="I187" s="172"/>
      <c r="L187" s="168"/>
      <c r="M187" s="173"/>
      <c r="T187" s="174"/>
      <c r="AT187" s="169" t="s">
        <v>178</v>
      </c>
      <c r="AU187" s="169" t="s">
        <v>21</v>
      </c>
      <c r="AV187" s="13" t="s">
        <v>174</v>
      </c>
      <c r="AW187" s="13" t="s">
        <v>42</v>
      </c>
      <c r="AX187" s="13" t="s">
        <v>90</v>
      </c>
      <c r="AY187" s="169" t="s">
        <v>156</v>
      </c>
    </row>
    <row r="188" spans="2:65" s="1" customFormat="1" ht="24.15" customHeight="1">
      <c r="B188" s="34"/>
      <c r="C188" s="129" t="s">
        <v>382</v>
      </c>
      <c r="D188" s="129" t="s">
        <v>159</v>
      </c>
      <c r="E188" s="130" t="s">
        <v>669</v>
      </c>
      <c r="F188" s="131" t="s">
        <v>670</v>
      </c>
      <c r="G188" s="132" t="s">
        <v>277</v>
      </c>
      <c r="H188" s="133">
        <v>2.14</v>
      </c>
      <c r="I188" s="134"/>
      <c r="J188" s="135">
        <f>ROUND(I188*H188,2)</f>
        <v>0</v>
      </c>
      <c r="K188" s="131" t="s">
        <v>234</v>
      </c>
      <c r="L188" s="34"/>
      <c r="M188" s="136" t="s">
        <v>44</v>
      </c>
      <c r="N188" s="137" t="s">
        <v>53</v>
      </c>
      <c r="P188" s="138">
        <f>O188*H188</f>
        <v>0</v>
      </c>
      <c r="Q188" s="138">
        <v>1.23E-3</v>
      </c>
      <c r="R188" s="138">
        <f>Q188*H188</f>
        <v>2.6321999999999999E-3</v>
      </c>
      <c r="S188" s="138">
        <v>1.7000000000000001E-2</v>
      </c>
      <c r="T188" s="139">
        <f>S188*H188</f>
        <v>3.6380000000000003E-2</v>
      </c>
      <c r="AR188" s="140" t="s">
        <v>174</v>
      </c>
      <c r="AT188" s="140" t="s">
        <v>159</v>
      </c>
      <c r="AU188" s="140" t="s">
        <v>21</v>
      </c>
      <c r="AY188" s="18" t="s">
        <v>156</v>
      </c>
      <c r="BE188" s="141">
        <f>IF(N188="základní",J188,0)</f>
        <v>0</v>
      </c>
      <c r="BF188" s="141">
        <f>IF(N188="snížená",J188,0)</f>
        <v>0</v>
      </c>
      <c r="BG188" s="141">
        <f>IF(N188="zákl. přenesená",J188,0)</f>
        <v>0</v>
      </c>
      <c r="BH188" s="141">
        <f>IF(N188="sníž. přenesená",J188,0)</f>
        <v>0</v>
      </c>
      <c r="BI188" s="141">
        <f>IF(N188="nulová",J188,0)</f>
        <v>0</v>
      </c>
      <c r="BJ188" s="18" t="s">
        <v>90</v>
      </c>
      <c r="BK188" s="141">
        <f>ROUND(I188*H188,2)</f>
        <v>0</v>
      </c>
      <c r="BL188" s="18" t="s">
        <v>174</v>
      </c>
      <c r="BM188" s="140" t="s">
        <v>671</v>
      </c>
    </row>
    <row r="189" spans="2:65" s="1" customFormat="1" ht="10.199999999999999">
      <c r="B189" s="34"/>
      <c r="D189" s="156" t="s">
        <v>236</v>
      </c>
      <c r="F189" s="157" t="s">
        <v>672</v>
      </c>
      <c r="I189" s="144"/>
      <c r="L189" s="34"/>
      <c r="M189" s="145"/>
      <c r="T189" s="55"/>
      <c r="AT189" s="18" t="s">
        <v>236</v>
      </c>
      <c r="AU189" s="18" t="s">
        <v>21</v>
      </c>
    </row>
    <row r="190" spans="2:65" s="12" customFormat="1" ht="10.199999999999999">
      <c r="B190" s="146"/>
      <c r="D190" s="142" t="s">
        <v>178</v>
      </c>
      <c r="E190" s="147" t="s">
        <v>44</v>
      </c>
      <c r="F190" s="148" t="s">
        <v>673</v>
      </c>
      <c r="H190" s="149">
        <v>0.4</v>
      </c>
      <c r="I190" s="150"/>
      <c r="L190" s="146"/>
      <c r="M190" s="151"/>
      <c r="T190" s="152"/>
      <c r="AT190" s="147" t="s">
        <v>178</v>
      </c>
      <c r="AU190" s="147" t="s">
        <v>21</v>
      </c>
      <c r="AV190" s="12" t="s">
        <v>21</v>
      </c>
      <c r="AW190" s="12" t="s">
        <v>42</v>
      </c>
      <c r="AX190" s="12" t="s">
        <v>82</v>
      </c>
      <c r="AY190" s="147" t="s">
        <v>156</v>
      </c>
    </row>
    <row r="191" spans="2:65" s="12" customFormat="1" ht="10.199999999999999">
      <c r="B191" s="146"/>
      <c r="D191" s="142" t="s">
        <v>178</v>
      </c>
      <c r="E191" s="147" t="s">
        <v>44</v>
      </c>
      <c r="F191" s="148" t="s">
        <v>674</v>
      </c>
      <c r="H191" s="149">
        <v>0.57999999999999996</v>
      </c>
      <c r="I191" s="150"/>
      <c r="L191" s="146"/>
      <c r="M191" s="151"/>
      <c r="T191" s="152"/>
      <c r="AT191" s="147" t="s">
        <v>178</v>
      </c>
      <c r="AU191" s="147" t="s">
        <v>21</v>
      </c>
      <c r="AV191" s="12" t="s">
        <v>21</v>
      </c>
      <c r="AW191" s="12" t="s">
        <v>42</v>
      </c>
      <c r="AX191" s="12" t="s">
        <v>82</v>
      </c>
      <c r="AY191" s="147" t="s">
        <v>156</v>
      </c>
    </row>
    <row r="192" spans="2:65" s="12" customFormat="1" ht="10.199999999999999">
      <c r="B192" s="146"/>
      <c r="D192" s="142" t="s">
        <v>178</v>
      </c>
      <c r="E192" s="147" t="s">
        <v>44</v>
      </c>
      <c r="F192" s="148" t="s">
        <v>675</v>
      </c>
      <c r="H192" s="149">
        <v>0.57999999999999996</v>
      </c>
      <c r="I192" s="150"/>
      <c r="L192" s="146"/>
      <c r="M192" s="151"/>
      <c r="T192" s="152"/>
      <c r="AT192" s="147" t="s">
        <v>178</v>
      </c>
      <c r="AU192" s="147" t="s">
        <v>21</v>
      </c>
      <c r="AV192" s="12" t="s">
        <v>21</v>
      </c>
      <c r="AW192" s="12" t="s">
        <v>42</v>
      </c>
      <c r="AX192" s="12" t="s">
        <v>82</v>
      </c>
      <c r="AY192" s="147" t="s">
        <v>156</v>
      </c>
    </row>
    <row r="193" spans="2:65" s="12" customFormat="1" ht="10.199999999999999">
      <c r="B193" s="146"/>
      <c r="D193" s="142" t="s">
        <v>178</v>
      </c>
      <c r="E193" s="147" t="s">
        <v>44</v>
      </c>
      <c r="F193" s="148" t="s">
        <v>676</v>
      </c>
      <c r="H193" s="149">
        <v>0.57999999999999996</v>
      </c>
      <c r="I193" s="150"/>
      <c r="L193" s="146"/>
      <c r="M193" s="151"/>
      <c r="T193" s="152"/>
      <c r="AT193" s="147" t="s">
        <v>178</v>
      </c>
      <c r="AU193" s="147" t="s">
        <v>21</v>
      </c>
      <c r="AV193" s="12" t="s">
        <v>21</v>
      </c>
      <c r="AW193" s="12" t="s">
        <v>42</v>
      </c>
      <c r="AX193" s="12" t="s">
        <v>82</v>
      </c>
      <c r="AY193" s="147" t="s">
        <v>156</v>
      </c>
    </row>
    <row r="194" spans="2:65" s="13" customFormat="1" ht="10.199999999999999">
      <c r="B194" s="168"/>
      <c r="D194" s="142" t="s">
        <v>178</v>
      </c>
      <c r="E194" s="169" t="s">
        <v>44</v>
      </c>
      <c r="F194" s="170" t="s">
        <v>462</v>
      </c>
      <c r="H194" s="171">
        <v>2.14</v>
      </c>
      <c r="I194" s="172"/>
      <c r="L194" s="168"/>
      <c r="M194" s="173"/>
      <c r="T194" s="174"/>
      <c r="AT194" s="169" t="s">
        <v>178</v>
      </c>
      <c r="AU194" s="169" t="s">
        <v>21</v>
      </c>
      <c r="AV194" s="13" t="s">
        <v>174</v>
      </c>
      <c r="AW194" s="13" t="s">
        <v>42</v>
      </c>
      <c r="AX194" s="13" t="s">
        <v>90</v>
      </c>
      <c r="AY194" s="169" t="s">
        <v>156</v>
      </c>
    </row>
    <row r="195" spans="2:65" s="1" customFormat="1" ht="24.15" customHeight="1">
      <c r="B195" s="34"/>
      <c r="C195" s="129" t="s">
        <v>387</v>
      </c>
      <c r="D195" s="129" t="s">
        <v>159</v>
      </c>
      <c r="E195" s="130" t="s">
        <v>677</v>
      </c>
      <c r="F195" s="131" t="s">
        <v>678</v>
      </c>
      <c r="G195" s="132" t="s">
        <v>277</v>
      </c>
      <c r="H195" s="133">
        <v>1.34</v>
      </c>
      <c r="I195" s="134"/>
      <c r="J195" s="135">
        <f>ROUND(I195*H195,2)</f>
        <v>0</v>
      </c>
      <c r="K195" s="131" t="s">
        <v>234</v>
      </c>
      <c r="L195" s="34"/>
      <c r="M195" s="136" t="s">
        <v>44</v>
      </c>
      <c r="N195" s="137" t="s">
        <v>53</v>
      </c>
      <c r="P195" s="138">
        <f>O195*H195</f>
        <v>0</v>
      </c>
      <c r="Q195" s="138">
        <v>3.3E-3</v>
      </c>
      <c r="R195" s="138">
        <f>Q195*H195</f>
        <v>4.4220000000000006E-3</v>
      </c>
      <c r="S195" s="138">
        <v>0.11</v>
      </c>
      <c r="T195" s="139">
        <f>S195*H195</f>
        <v>0.1474</v>
      </c>
      <c r="AR195" s="140" t="s">
        <v>174</v>
      </c>
      <c r="AT195" s="140" t="s">
        <v>159</v>
      </c>
      <c r="AU195" s="140" t="s">
        <v>21</v>
      </c>
      <c r="AY195" s="18" t="s">
        <v>156</v>
      </c>
      <c r="BE195" s="141">
        <f>IF(N195="základní",J195,0)</f>
        <v>0</v>
      </c>
      <c r="BF195" s="141">
        <f>IF(N195="snížená",J195,0)</f>
        <v>0</v>
      </c>
      <c r="BG195" s="141">
        <f>IF(N195="zákl. přenesená",J195,0)</f>
        <v>0</v>
      </c>
      <c r="BH195" s="141">
        <f>IF(N195="sníž. přenesená",J195,0)</f>
        <v>0</v>
      </c>
      <c r="BI195" s="141">
        <f>IF(N195="nulová",J195,0)</f>
        <v>0</v>
      </c>
      <c r="BJ195" s="18" t="s">
        <v>90</v>
      </c>
      <c r="BK195" s="141">
        <f>ROUND(I195*H195,2)</f>
        <v>0</v>
      </c>
      <c r="BL195" s="18" t="s">
        <v>174</v>
      </c>
      <c r="BM195" s="140" t="s">
        <v>679</v>
      </c>
    </row>
    <row r="196" spans="2:65" s="1" customFormat="1" ht="10.199999999999999">
      <c r="B196" s="34"/>
      <c r="D196" s="156" t="s">
        <v>236</v>
      </c>
      <c r="F196" s="157" t="s">
        <v>680</v>
      </c>
      <c r="I196" s="144"/>
      <c r="L196" s="34"/>
      <c r="M196" s="145"/>
      <c r="T196" s="55"/>
      <c r="AT196" s="18" t="s">
        <v>236</v>
      </c>
      <c r="AU196" s="18" t="s">
        <v>21</v>
      </c>
    </row>
    <row r="197" spans="2:65" s="12" customFormat="1" ht="10.199999999999999">
      <c r="B197" s="146"/>
      <c r="D197" s="142" t="s">
        <v>178</v>
      </c>
      <c r="E197" s="147" t="s">
        <v>44</v>
      </c>
      <c r="F197" s="148" t="s">
        <v>681</v>
      </c>
      <c r="H197" s="149">
        <v>1.34</v>
      </c>
      <c r="I197" s="150"/>
      <c r="L197" s="146"/>
      <c r="M197" s="151"/>
      <c r="T197" s="152"/>
      <c r="AT197" s="147" t="s">
        <v>178</v>
      </c>
      <c r="AU197" s="147" t="s">
        <v>21</v>
      </c>
      <c r="AV197" s="12" t="s">
        <v>21</v>
      </c>
      <c r="AW197" s="12" t="s">
        <v>42</v>
      </c>
      <c r="AX197" s="12" t="s">
        <v>90</v>
      </c>
      <c r="AY197" s="147" t="s">
        <v>156</v>
      </c>
    </row>
    <row r="198" spans="2:65" s="1" customFormat="1" ht="24.15" customHeight="1">
      <c r="B198" s="34"/>
      <c r="C198" s="129" t="s">
        <v>528</v>
      </c>
      <c r="D198" s="129" t="s">
        <v>159</v>
      </c>
      <c r="E198" s="130" t="s">
        <v>682</v>
      </c>
      <c r="F198" s="131" t="s">
        <v>683</v>
      </c>
      <c r="G198" s="132" t="s">
        <v>277</v>
      </c>
      <c r="H198" s="133">
        <v>2</v>
      </c>
      <c r="I198" s="134"/>
      <c r="J198" s="135">
        <f>ROUND(I198*H198,2)</f>
        <v>0</v>
      </c>
      <c r="K198" s="131" t="s">
        <v>234</v>
      </c>
      <c r="L198" s="34"/>
      <c r="M198" s="136" t="s">
        <v>44</v>
      </c>
      <c r="N198" s="137" t="s">
        <v>53</v>
      </c>
      <c r="P198" s="138">
        <f>O198*H198</f>
        <v>0</v>
      </c>
      <c r="Q198" s="138">
        <v>8.0000000000000007E-5</v>
      </c>
      <c r="R198" s="138">
        <f>Q198*H198</f>
        <v>1.6000000000000001E-4</v>
      </c>
      <c r="S198" s="138">
        <v>0</v>
      </c>
      <c r="T198" s="139">
        <f>S198*H198</f>
        <v>0</v>
      </c>
      <c r="AR198" s="140" t="s">
        <v>174</v>
      </c>
      <c r="AT198" s="140" t="s">
        <v>159</v>
      </c>
      <c r="AU198" s="140" t="s">
        <v>21</v>
      </c>
      <c r="AY198" s="18" t="s">
        <v>156</v>
      </c>
      <c r="BE198" s="141">
        <f>IF(N198="základní",J198,0)</f>
        <v>0</v>
      </c>
      <c r="BF198" s="141">
        <f>IF(N198="snížená",J198,0)</f>
        <v>0</v>
      </c>
      <c r="BG198" s="141">
        <f>IF(N198="zákl. přenesená",J198,0)</f>
        <v>0</v>
      </c>
      <c r="BH198" s="141">
        <f>IF(N198="sníž. přenesená",J198,0)</f>
        <v>0</v>
      </c>
      <c r="BI198" s="141">
        <f>IF(N198="nulová",J198,0)</f>
        <v>0</v>
      </c>
      <c r="BJ198" s="18" t="s">
        <v>90</v>
      </c>
      <c r="BK198" s="141">
        <f>ROUND(I198*H198,2)</f>
        <v>0</v>
      </c>
      <c r="BL198" s="18" t="s">
        <v>174</v>
      </c>
      <c r="BM198" s="140" t="s">
        <v>684</v>
      </c>
    </row>
    <row r="199" spans="2:65" s="1" customFormat="1" ht="10.199999999999999">
      <c r="B199" s="34"/>
      <c r="D199" s="156" t="s">
        <v>236</v>
      </c>
      <c r="F199" s="157" t="s">
        <v>685</v>
      </c>
      <c r="I199" s="144"/>
      <c r="L199" s="34"/>
      <c r="M199" s="145"/>
      <c r="T199" s="55"/>
      <c r="AT199" s="18" t="s">
        <v>236</v>
      </c>
      <c r="AU199" s="18" t="s">
        <v>21</v>
      </c>
    </row>
    <row r="200" spans="2:65" s="12" customFormat="1" ht="10.199999999999999">
      <c r="B200" s="146"/>
      <c r="D200" s="142" t="s">
        <v>178</v>
      </c>
      <c r="E200" s="147" t="s">
        <v>44</v>
      </c>
      <c r="F200" s="148" t="s">
        <v>686</v>
      </c>
      <c r="H200" s="149">
        <v>2</v>
      </c>
      <c r="I200" s="150"/>
      <c r="L200" s="146"/>
      <c r="M200" s="151"/>
      <c r="T200" s="152"/>
      <c r="AT200" s="147" t="s">
        <v>178</v>
      </c>
      <c r="AU200" s="147" t="s">
        <v>21</v>
      </c>
      <c r="AV200" s="12" t="s">
        <v>21</v>
      </c>
      <c r="AW200" s="12" t="s">
        <v>42</v>
      </c>
      <c r="AX200" s="12" t="s">
        <v>90</v>
      </c>
      <c r="AY200" s="147" t="s">
        <v>156</v>
      </c>
    </row>
    <row r="201" spans="2:65" s="1" customFormat="1" ht="16.5" customHeight="1">
      <c r="B201" s="34"/>
      <c r="C201" s="129" t="s">
        <v>532</v>
      </c>
      <c r="D201" s="129" t="s">
        <v>159</v>
      </c>
      <c r="E201" s="130" t="s">
        <v>687</v>
      </c>
      <c r="F201" s="131" t="s">
        <v>688</v>
      </c>
      <c r="G201" s="132" t="s">
        <v>233</v>
      </c>
      <c r="H201" s="133">
        <v>25</v>
      </c>
      <c r="I201" s="134"/>
      <c r="J201" s="135">
        <f>ROUND(I201*H201,2)</f>
        <v>0</v>
      </c>
      <c r="K201" s="131" t="s">
        <v>234</v>
      </c>
      <c r="L201" s="34"/>
      <c r="M201" s="136" t="s">
        <v>44</v>
      </c>
      <c r="N201" s="137" t="s">
        <v>53</v>
      </c>
      <c r="P201" s="138">
        <f>O201*H201</f>
        <v>0</v>
      </c>
      <c r="Q201" s="138">
        <v>0</v>
      </c>
      <c r="R201" s="138">
        <f>Q201*H201</f>
        <v>0</v>
      </c>
      <c r="S201" s="138">
        <v>6.0999999999999999E-2</v>
      </c>
      <c r="T201" s="139">
        <f>S201*H201</f>
        <v>1.5249999999999999</v>
      </c>
      <c r="AR201" s="140" t="s">
        <v>174</v>
      </c>
      <c r="AT201" s="140" t="s">
        <v>159</v>
      </c>
      <c r="AU201" s="140" t="s">
        <v>21</v>
      </c>
      <c r="AY201" s="18" t="s">
        <v>156</v>
      </c>
      <c r="BE201" s="141">
        <f>IF(N201="základní",J201,0)</f>
        <v>0</v>
      </c>
      <c r="BF201" s="141">
        <f>IF(N201="snížená",J201,0)</f>
        <v>0</v>
      </c>
      <c r="BG201" s="141">
        <f>IF(N201="zákl. přenesená",J201,0)</f>
        <v>0</v>
      </c>
      <c r="BH201" s="141">
        <f>IF(N201="sníž. přenesená",J201,0)</f>
        <v>0</v>
      </c>
      <c r="BI201" s="141">
        <f>IF(N201="nulová",J201,0)</f>
        <v>0</v>
      </c>
      <c r="BJ201" s="18" t="s">
        <v>90</v>
      </c>
      <c r="BK201" s="141">
        <f>ROUND(I201*H201,2)</f>
        <v>0</v>
      </c>
      <c r="BL201" s="18" t="s">
        <v>174</v>
      </c>
      <c r="BM201" s="140" t="s">
        <v>689</v>
      </c>
    </row>
    <row r="202" spans="2:65" s="1" customFormat="1" ht="10.199999999999999">
      <c r="B202" s="34"/>
      <c r="D202" s="156" t="s">
        <v>236</v>
      </c>
      <c r="F202" s="157" t="s">
        <v>690</v>
      </c>
      <c r="I202" s="144"/>
      <c r="L202" s="34"/>
      <c r="M202" s="145"/>
      <c r="T202" s="55"/>
      <c r="AT202" s="18" t="s">
        <v>236</v>
      </c>
      <c r="AU202" s="18" t="s">
        <v>21</v>
      </c>
    </row>
    <row r="203" spans="2:65" s="12" customFormat="1" ht="10.199999999999999">
      <c r="B203" s="146"/>
      <c r="D203" s="142" t="s">
        <v>178</v>
      </c>
      <c r="E203" s="147" t="s">
        <v>44</v>
      </c>
      <c r="F203" s="148" t="s">
        <v>363</v>
      </c>
      <c r="H203" s="149">
        <v>25</v>
      </c>
      <c r="I203" s="150"/>
      <c r="L203" s="146"/>
      <c r="M203" s="151"/>
      <c r="T203" s="152"/>
      <c r="AT203" s="147" t="s">
        <v>178</v>
      </c>
      <c r="AU203" s="147" t="s">
        <v>21</v>
      </c>
      <c r="AV203" s="12" t="s">
        <v>21</v>
      </c>
      <c r="AW203" s="12" t="s">
        <v>42</v>
      </c>
      <c r="AX203" s="12" t="s">
        <v>90</v>
      </c>
      <c r="AY203" s="147" t="s">
        <v>156</v>
      </c>
    </row>
    <row r="204" spans="2:65" s="1" customFormat="1" ht="16.5" customHeight="1">
      <c r="B204" s="34"/>
      <c r="C204" s="129" t="s">
        <v>361</v>
      </c>
      <c r="D204" s="129" t="s">
        <v>159</v>
      </c>
      <c r="E204" s="130" t="s">
        <v>691</v>
      </c>
      <c r="F204" s="131" t="s">
        <v>692</v>
      </c>
      <c r="G204" s="132" t="s">
        <v>233</v>
      </c>
      <c r="H204" s="133">
        <v>25</v>
      </c>
      <c r="I204" s="134"/>
      <c r="J204" s="135">
        <f>ROUND(I204*H204,2)</f>
        <v>0</v>
      </c>
      <c r="K204" s="131" t="s">
        <v>234</v>
      </c>
      <c r="L204" s="34"/>
      <c r="M204" s="136" t="s">
        <v>44</v>
      </c>
      <c r="N204" s="137" t="s">
        <v>53</v>
      </c>
      <c r="P204" s="138">
        <f>O204*H204</f>
        <v>0</v>
      </c>
      <c r="Q204" s="138">
        <v>0</v>
      </c>
      <c r="R204" s="138">
        <f>Q204*H204</f>
        <v>0</v>
      </c>
      <c r="S204" s="138">
        <v>1.4E-2</v>
      </c>
      <c r="T204" s="139">
        <f>S204*H204</f>
        <v>0.35000000000000003</v>
      </c>
      <c r="AR204" s="140" t="s">
        <v>174</v>
      </c>
      <c r="AT204" s="140" t="s">
        <v>159</v>
      </c>
      <c r="AU204" s="140" t="s">
        <v>21</v>
      </c>
      <c r="AY204" s="18" t="s">
        <v>156</v>
      </c>
      <c r="BE204" s="141">
        <f>IF(N204="základní",J204,0)</f>
        <v>0</v>
      </c>
      <c r="BF204" s="141">
        <f>IF(N204="snížená",J204,0)</f>
        <v>0</v>
      </c>
      <c r="BG204" s="141">
        <f>IF(N204="zákl. přenesená",J204,0)</f>
        <v>0</v>
      </c>
      <c r="BH204" s="141">
        <f>IF(N204="sníž. přenesená",J204,0)</f>
        <v>0</v>
      </c>
      <c r="BI204" s="141">
        <f>IF(N204="nulová",J204,0)</f>
        <v>0</v>
      </c>
      <c r="BJ204" s="18" t="s">
        <v>90</v>
      </c>
      <c r="BK204" s="141">
        <f>ROUND(I204*H204,2)</f>
        <v>0</v>
      </c>
      <c r="BL204" s="18" t="s">
        <v>174</v>
      </c>
      <c r="BM204" s="140" t="s">
        <v>693</v>
      </c>
    </row>
    <row r="205" spans="2:65" s="1" customFormat="1" ht="10.199999999999999">
      <c r="B205" s="34"/>
      <c r="D205" s="156" t="s">
        <v>236</v>
      </c>
      <c r="F205" s="157" t="s">
        <v>694</v>
      </c>
      <c r="I205" s="144"/>
      <c r="L205" s="34"/>
      <c r="M205" s="145"/>
      <c r="T205" s="55"/>
      <c r="AT205" s="18" t="s">
        <v>236</v>
      </c>
      <c r="AU205" s="18" t="s">
        <v>21</v>
      </c>
    </row>
    <row r="206" spans="2:65" s="12" customFormat="1" ht="10.199999999999999">
      <c r="B206" s="146"/>
      <c r="D206" s="142" t="s">
        <v>178</v>
      </c>
      <c r="E206" s="147" t="s">
        <v>44</v>
      </c>
      <c r="F206" s="148" t="s">
        <v>363</v>
      </c>
      <c r="H206" s="149">
        <v>25</v>
      </c>
      <c r="I206" s="150"/>
      <c r="L206" s="146"/>
      <c r="M206" s="151"/>
      <c r="T206" s="152"/>
      <c r="AT206" s="147" t="s">
        <v>178</v>
      </c>
      <c r="AU206" s="147" t="s">
        <v>21</v>
      </c>
      <c r="AV206" s="12" t="s">
        <v>21</v>
      </c>
      <c r="AW206" s="12" t="s">
        <v>42</v>
      </c>
      <c r="AX206" s="12" t="s">
        <v>90</v>
      </c>
      <c r="AY206" s="147" t="s">
        <v>156</v>
      </c>
    </row>
    <row r="207" spans="2:65" s="1" customFormat="1" ht="21.75" customHeight="1">
      <c r="B207" s="34"/>
      <c r="C207" s="129" t="s">
        <v>536</v>
      </c>
      <c r="D207" s="129" t="s">
        <v>159</v>
      </c>
      <c r="E207" s="130" t="s">
        <v>695</v>
      </c>
      <c r="F207" s="131" t="s">
        <v>696</v>
      </c>
      <c r="G207" s="132" t="s">
        <v>233</v>
      </c>
      <c r="H207" s="133">
        <v>125</v>
      </c>
      <c r="I207" s="134"/>
      <c r="J207" s="135">
        <f>ROUND(I207*H207,2)</f>
        <v>0</v>
      </c>
      <c r="K207" s="131" t="s">
        <v>234</v>
      </c>
      <c r="L207" s="34"/>
      <c r="M207" s="136" t="s">
        <v>44</v>
      </c>
      <c r="N207" s="137" t="s">
        <v>53</v>
      </c>
      <c r="P207" s="138">
        <f>O207*H207</f>
        <v>0</v>
      </c>
      <c r="Q207" s="138">
        <v>0</v>
      </c>
      <c r="R207" s="138">
        <f>Q207*H207</f>
        <v>0</v>
      </c>
      <c r="S207" s="138">
        <v>7.0000000000000007E-2</v>
      </c>
      <c r="T207" s="139">
        <f>S207*H207</f>
        <v>8.75</v>
      </c>
      <c r="AR207" s="140" t="s">
        <v>174</v>
      </c>
      <c r="AT207" s="140" t="s">
        <v>159</v>
      </c>
      <c r="AU207" s="140" t="s">
        <v>21</v>
      </c>
      <c r="AY207" s="18" t="s">
        <v>156</v>
      </c>
      <c r="BE207" s="141">
        <f>IF(N207="základní",J207,0)</f>
        <v>0</v>
      </c>
      <c r="BF207" s="141">
        <f>IF(N207="snížená",J207,0)</f>
        <v>0</v>
      </c>
      <c r="BG207" s="141">
        <f>IF(N207="zákl. přenesená",J207,0)</f>
        <v>0</v>
      </c>
      <c r="BH207" s="141">
        <f>IF(N207="sníž. přenesená",J207,0)</f>
        <v>0</v>
      </c>
      <c r="BI207" s="141">
        <f>IF(N207="nulová",J207,0)</f>
        <v>0</v>
      </c>
      <c r="BJ207" s="18" t="s">
        <v>90</v>
      </c>
      <c r="BK207" s="141">
        <f>ROUND(I207*H207,2)</f>
        <v>0</v>
      </c>
      <c r="BL207" s="18" t="s">
        <v>174</v>
      </c>
      <c r="BM207" s="140" t="s">
        <v>697</v>
      </c>
    </row>
    <row r="208" spans="2:65" s="1" customFormat="1" ht="10.199999999999999">
      <c r="B208" s="34"/>
      <c r="D208" s="156" t="s">
        <v>236</v>
      </c>
      <c r="F208" s="157" t="s">
        <v>698</v>
      </c>
      <c r="I208" s="144"/>
      <c r="L208" s="34"/>
      <c r="M208" s="145"/>
      <c r="T208" s="55"/>
      <c r="AT208" s="18" t="s">
        <v>236</v>
      </c>
      <c r="AU208" s="18" t="s">
        <v>21</v>
      </c>
    </row>
    <row r="209" spans="2:65" s="12" customFormat="1" ht="10.199999999999999">
      <c r="B209" s="146"/>
      <c r="D209" s="142" t="s">
        <v>178</v>
      </c>
      <c r="E209" s="147" t="s">
        <v>44</v>
      </c>
      <c r="F209" s="148" t="s">
        <v>699</v>
      </c>
      <c r="H209" s="149">
        <v>125</v>
      </c>
      <c r="I209" s="150"/>
      <c r="L209" s="146"/>
      <c r="M209" s="151"/>
      <c r="T209" s="152"/>
      <c r="AT209" s="147" t="s">
        <v>178</v>
      </c>
      <c r="AU209" s="147" t="s">
        <v>21</v>
      </c>
      <c r="AV209" s="12" t="s">
        <v>21</v>
      </c>
      <c r="AW209" s="12" t="s">
        <v>42</v>
      </c>
      <c r="AX209" s="12" t="s">
        <v>90</v>
      </c>
      <c r="AY209" s="147" t="s">
        <v>156</v>
      </c>
    </row>
    <row r="210" spans="2:65" s="1" customFormat="1" ht="16.5" customHeight="1">
      <c r="B210" s="34"/>
      <c r="C210" s="129" t="s">
        <v>538</v>
      </c>
      <c r="D210" s="129" t="s">
        <v>159</v>
      </c>
      <c r="E210" s="130" t="s">
        <v>290</v>
      </c>
      <c r="F210" s="131" t="s">
        <v>291</v>
      </c>
      <c r="G210" s="132" t="s">
        <v>233</v>
      </c>
      <c r="H210" s="133">
        <v>23.5</v>
      </c>
      <c r="I210" s="134"/>
      <c r="J210" s="135">
        <f>ROUND(I210*H210,2)</f>
        <v>0</v>
      </c>
      <c r="K210" s="131" t="s">
        <v>234</v>
      </c>
      <c r="L210" s="34"/>
      <c r="M210" s="136" t="s">
        <v>44</v>
      </c>
      <c r="N210" s="137" t="s">
        <v>53</v>
      </c>
      <c r="P210" s="138">
        <f>O210*H210</f>
        <v>0</v>
      </c>
      <c r="Q210" s="138">
        <v>0</v>
      </c>
      <c r="R210" s="138">
        <f>Q210*H210</f>
        <v>0</v>
      </c>
      <c r="S210" s="138">
        <v>0</v>
      </c>
      <c r="T210" s="139">
        <f>S210*H210</f>
        <v>0</v>
      </c>
      <c r="AR210" s="140" t="s">
        <v>174</v>
      </c>
      <c r="AT210" s="140" t="s">
        <v>159</v>
      </c>
      <c r="AU210" s="140" t="s">
        <v>21</v>
      </c>
      <c r="AY210" s="18" t="s">
        <v>156</v>
      </c>
      <c r="BE210" s="141">
        <f>IF(N210="základní",J210,0)</f>
        <v>0</v>
      </c>
      <c r="BF210" s="141">
        <f>IF(N210="snížená",J210,0)</f>
        <v>0</v>
      </c>
      <c r="BG210" s="141">
        <f>IF(N210="zákl. přenesená",J210,0)</f>
        <v>0</v>
      </c>
      <c r="BH210" s="141">
        <f>IF(N210="sníž. přenesená",J210,0)</f>
        <v>0</v>
      </c>
      <c r="BI210" s="141">
        <f>IF(N210="nulová",J210,0)</f>
        <v>0</v>
      </c>
      <c r="BJ210" s="18" t="s">
        <v>90</v>
      </c>
      <c r="BK210" s="141">
        <f>ROUND(I210*H210,2)</f>
        <v>0</v>
      </c>
      <c r="BL210" s="18" t="s">
        <v>174</v>
      </c>
      <c r="BM210" s="140" t="s">
        <v>700</v>
      </c>
    </row>
    <row r="211" spans="2:65" s="1" customFormat="1" ht="10.199999999999999">
      <c r="B211" s="34"/>
      <c r="D211" s="156" t="s">
        <v>236</v>
      </c>
      <c r="F211" s="157" t="s">
        <v>293</v>
      </c>
      <c r="I211" s="144"/>
      <c r="L211" s="34"/>
      <c r="M211" s="145"/>
      <c r="T211" s="55"/>
      <c r="AT211" s="18" t="s">
        <v>236</v>
      </c>
      <c r="AU211" s="18" t="s">
        <v>21</v>
      </c>
    </row>
    <row r="212" spans="2:65" s="12" customFormat="1" ht="10.199999999999999">
      <c r="B212" s="146"/>
      <c r="D212" s="142" t="s">
        <v>178</v>
      </c>
      <c r="E212" s="147" t="s">
        <v>44</v>
      </c>
      <c r="F212" s="148" t="s">
        <v>701</v>
      </c>
      <c r="H212" s="149">
        <v>23.5</v>
      </c>
      <c r="I212" s="150"/>
      <c r="L212" s="146"/>
      <c r="M212" s="151"/>
      <c r="T212" s="152"/>
      <c r="AT212" s="147" t="s">
        <v>178</v>
      </c>
      <c r="AU212" s="147" t="s">
        <v>21</v>
      </c>
      <c r="AV212" s="12" t="s">
        <v>21</v>
      </c>
      <c r="AW212" s="12" t="s">
        <v>42</v>
      </c>
      <c r="AX212" s="12" t="s">
        <v>90</v>
      </c>
      <c r="AY212" s="147" t="s">
        <v>156</v>
      </c>
    </row>
    <row r="213" spans="2:65" s="1" customFormat="1" ht="24.15" customHeight="1">
      <c r="B213" s="34"/>
      <c r="C213" s="129" t="s">
        <v>702</v>
      </c>
      <c r="D213" s="129" t="s">
        <v>159</v>
      </c>
      <c r="E213" s="130" t="s">
        <v>703</v>
      </c>
      <c r="F213" s="131" t="s">
        <v>704</v>
      </c>
      <c r="G213" s="132" t="s">
        <v>277</v>
      </c>
      <c r="H213" s="133">
        <v>8</v>
      </c>
      <c r="I213" s="134"/>
      <c r="J213" s="135">
        <f>ROUND(I213*H213,2)</f>
        <v>0</v>
      </c>
      <c r="K213" s="131" t="s">
        <v>234</v>
      </c>
      <c r="L213" s="34"/>
      <c r="M213" s="136" t="s">
        <v>44</v>
      </c>
      <c r="N213" s="137" t="s">
        <v>53</v>
      </c>
      <c r="P213" s="138">
        <f>O213*H213</f>
        <v>0</v>
      </c>
      <c r="Q213" s="138">
        <v>2.4000000000000001E-4</v>
      </c>
      <c r="R213" s="138">
        <f>Q213*H213</f>
        <v>1.92E-3</v>
      </c>
      <c r="S213" s="138">
        <v>0</v>
      </c>
      <c r="T213" s="139">
        <f>S213*H213</f>
        <v>0</v>
      </c>
      <c r="AR213" s="140" t="s">
        <v>174</v>
      </c>
      <c r="AT213" s="140" t="s">
        <v>159</v>
      </c>
      <c r="AU213" s="140" t="s">
        <v>21</v>
      </c>
      <c r="AY213" s="18" t="s">
        <v>156</v>
      </c>
      <c r="BE213" s="141">
        <f>IF(N213="základní",J213,0)</f>
        <v>0</v>
      </c>
      <c r="BF213" s="141">
        <f>IF(N213="snížená",J213,0)</f>
        <v>0</v>
      </c>
      <c r="BG213" s="141">
        <f>IF(N213="zákl. přenesená",J213,0)</f>
        <v>0</v>
      </c>
      <c r="BH213" s="141">
        <f>IF(N213="sníž. přenesená",J213,0)</f>
        <v>0</v>
      </c>
      <c r="BI213" s="141">
        <f>IF(N213="nulová",J213,0)</f>
        <v>0</v>
      </c>
      <c r="BJ213" s="18" t="s">
        <v>90</v>
      </c>
      <c r="BK213" s="141">
        <f>ROUND(I213*H213,2)</f>
        <v>0</v>
      </c>
      <c r="BL213" s="18" t="s">
        <v>174</v>
      </c>
      <c r="BM213" s="140" t="s">
        <v>705</v>
      </c>
    </row>
    <row r="214" spans="2:65" s="1" customFormat="1" ht="10.199999999999999">
      <c r="B214" s="34"/>
      <c r="D214" s="156" t="s">
        <v>236</v>
      </c>
      <c r="F214" s="157" t="s">
        <v>706</v>
      </c>
      <c r="I214" s="144"/>
      <c r="L214" s="34"/>
      <c r="M214" s="145"/>
      <c r="T214" s="55"/>
      <c r="AT214" s="18" t="s">
        <v>236</v>
      </c>
      <c r="AU214" s="18" t="s">
        <v>21</v>
      </c>
    </row>
    <row r="215" spans="2:65" s="12" customFormat="1" ht="10.199999999999999">
      <c r="B215" s="146"/>
      <c r="D215" s="142" t="s">
        <v>178</v>
      </c>
      <c r="E215" s="147" t="s">
        <v>44</v>
      </c>
      <c r="F215" s="148" t="s">
        <v>707</v>
      </c>
      <c r="H215" s="149">
        <v>8</v>
      </c>
      <c r="I215" s="150"/>
      <c r="L215" s="146"/>
      <c r="M215" s="151"/>
      <c r="T215" s="152"/>
      <c r="AT215" s="147" t="s">
        <v>178</v>
      </c>
      <c r="AU215" s="147" t="s">
        <v>21</v>
      </c>
      <c r="AV215" s="12" t="s">
        <v>21</v>
      </c>
      <c r="AW215" s="12" t="s">
        <v>42</v>
      </c>
      <c r="AX215" s="12" t="s">
        <v>90</v>
      </c>
      <c r="AY215" s="147" t="s">
        <v>156</v>
      </c>
    </row>
    <row r="216" spans="2:65" s="1" customFormat="1" ht="16.5" customHeight="1">
      <c r="B216" s="34"/>
      <c r="C216" s="158" t="s">
        <v>259</v>
      </c>
      <c r="D216" s="158" t="s">
        <v>251</v>
      </c>
      <c r="E216" s="159" t="s">
        <v>708</v>
      </c>
      <c r="F216" s="160" t="s">
        <v>709</v>
      </c>
      <c r="G216" s="161" t="s">
        <v>272</v>
      </c>
      <c r="H216" s="162">
        <v>1.6E-2</v>
      </c>
      <c r="I216" s="163"/>
      <c r="J216" s="164">
        <f>ROUND(I216*H216,2)</f>
        <v>0</v>
      </c>
      <c r="K216" s="160" t="s">
        <v>234</v>
      </c>
      <c r="L216" s="165"/>
      <c r="M216" s="166" t="s">
        <v>44</v>
      </c>
      <c r="N216" s="167" t="s">
        <v>53</v>
      </c>
      <c r="P216" s="138">
        <f>O216*H216</f>
        <v>0</v>
      </c>
      <c r="Q216" s="138">
        <v>1</v>
      </c>
      <c r="R216" s="138">
        <f>Q216*H216</f>
        <v>1.6E-2</v>
      </c>
      <c r="S216" s="138">
        <v>0</v>
      </c>
      <c r="T216" s="139">
        <f>S216*H216</f>
        <v>0</v>
      </c>
      <c r="AR216" s="140" t="s">
        <v>191</v>
      </c>
      <c r="AT216" s="140" t="s">
        <v>251</v>
      </c>
      <c r="AU216" s="140" t="s">
        <v>21</v>
      </c>
      <c r="AY216" s="18" t="s">
        <v>156</v>
      </c>
      <c r="BE216" s="141">
        <f>IF(N216="základní",J216,0)</f>
        <v>0</v>
      </c>
      <c r="BF216" s="141">
        <f>IF(N216="snížená",J216,0)</f>
        <v>0</v>
      </c>
      <c r="BG216" s="141">
        <f>IF(N216="zákl. přenesená",J216,0)</f>
        <v>0</v>
      </c>
      <c r="BH216" s="141">
        <f>IF(N216="sníž. přenesená",J216,0)</f>
        <v>0</v>
      </c>
      <c r="BI216" s="141">
        <f>IF(N216="nulová",J216,0)</f>
        <v>0</v>
      </c>
      <c r="BJ216" s="18" t="s">
        <v>90</v>
      </c>
      <c r="BK216" s="141">
        <f>ROUND(I216*H216,2)</f>
        <v>0</v>
      </c>
      <c r="BL216" s="18" t="s">
        <v>174</v>
      </c>
      <c r="BM216" s="140" t="s">
        <v>710</v>
      </c>
    </row>
    <row r="217" spans="2:65" s="12" customFormat="1" ht="10.199999999999999">
      <c r="B217" s="146"/>
      <c r="D217" s="142" t="s">
        <v>178</v>
      </c>
      <c r="E217" s="147" t="s">
        <v>44</v>
      </c>
      <c r="F217" s="148" t="s">
        <v>711</v>
      </c>
      <c r="H217" s="149">
        <v>40</v>
      </c>
      <c r="I217" s="150"/>
      <c r="L217" s="146"/>
      <c r="M217" s="151"/>
      <c r="T217" s="152"/>
      <c r="AT217" s="147" t="s">
        <v>178</v>
      </c>
      <c r="AU217" s="147" t="s">
        <v>21</v>
      </c>
      <c r="AV217" s="12" t="s">
        <v>21</v>
      </c>
      <c r="AW217" s="12" t="s">
        <v>42</v>
      </c>
      <c r="AX217" s="12" t="s">
        <v>90</v>
      </c>
      <c r="AY217" s="147" t="s">
        <v>156</v>
      </c>
    </row>
    <row r="218" spans="2:65" s="12" customFormat="1" ht="10.199999999999999">
      <c r="B218" s="146"/>
      <c r="D218" s="142" t="s">
        <v>178</v>
      </c>
      <c r="F218" s="148" t="s">
        <v>712</v>
      </c>
      <c r="H218" s="149">
        <v>1.6E-2</v>
      </c>
      <c r="I218" s="150"/>
      <c r="L218" s="146"/>
      <c r="M218" s="151"/>
      <c r="T218" s="152"/>
      <c r="AT218" s="147" t="s">
        <v>178</v>
      </c>
      <c r="AU218" s="147" t="s">
        <v>21</v>
      </c>
      <c r="AV218" s="12" t="s">
        <v>21</v>
      </c>
      <c r="AW218" s="12" t="s">
        <v>4</v>
      </c>
      <c r="AX218" s="12" t="s">
        <v>90</v>
      </c>
      <c r="AY218" s="147" t="s">
        <v>156</v>
      </c>
    </row>
    <row r="219" spans="2:65" s="1" customFormat="1" ht="24.15" customHeight="1">
      <c r="B219" s="34"/>
      <c r="C219" s="129" t="s">
        <v>713</v>
      </c>
      <c r="D219" s="129" t="s">
        <v>159</v>
      </c>
      <c r="E219" s="130" t="s">
        <v>714</v>
      </c>
      <c r="F219" s="131" t="s">
        <v>715</v>
      </c>
      <c r="G219" s="132" t="s">
        <v>248</v>
      </c>
      <c r="H219" s="133">
        <v>102</v>
      </c>
      <c r="I219" s="134"/>
      <c r="J219" s="135">
        <f>ROUND(I219*H219,2)</f>
        <v>0</v>
      </c>
      <c r="K219" s="131" t="s">
        <v>234</v>
      </c>
      <c r="L219" s="34"/>
      <c r="M219" s="136" t="s">
        <v>44</v>
      </c>
      <c r="N219" s="137" t="s">
        <v>53</v>
      </c>
      <c r="P219" s="138">
        <f>O219*H219</f>
        <v>0</v>
      </c>
      <c r="Q219" s="138">
        <v>1.6000000000000001E-4</v>
      </c>
      <c r="R219" s="138">
        <f>Q219*H219</f>
        <v>1.6320000000000001E-2</v>
      </c>
      <c r="S219" s="138">
        <v>0</v>
      </c>
      <c r="T219" s="139">
        <f>S219*H219</f>
        <v>0</v>
      </c>
      <c r="AR219" s="140" t="s">
        <v>174</v>
      </c>
      <c r="AT219" s="140" t="s">
        <v>159</v>
      </c>
      <c r="AU219" s="140" t="s">
        <v>21</v>
      </c>
      <c r="AY219" s="18" t="s">
        <v>156</v>
      </c>
      <c r="BE219" s="141">
        <f>IF(N219="základní",J219,0)</f>
        <v>0</v>
      </c>
      <c r="BF219" s="141">
        <f>IF(N219="snížená",J219,0)</f>
        <v>0</v>
      </c>
      <c r="BG219" s="141">
        <f>IF(N219="zákl. přenesená",J219,0)</f>
        <v>0</v>
      </c>
      <c r="BH219" s="141">
        <f>IF(N219="sníž. přenesená",J219,0)</f>
        <v>0</v>
      </c>
      <c r="BI219" s="141">
        <f>IF(N219="nulová",J219,0)</f>
        <v>0</v>
      </c>
      <c r="BJ219" s="18" t="s">
        <v>90</v>
      </c>
      <c r="BK219" s="141">
        <f>ROUND(I219*H219,2)</f>
        <v>0</v>
      </c>
      <c r="BL219" s="18" t="s">
        <v>174</v>
      </c>
      <c r="BM219" s="140" t="s">
        <v>716</v>
      </c>
    </row>
    <row r="220" spans="2:65" s="1" customFormat="1" ht="10.199999999999999">
      <c r="B220" s="34"/>
      <c r="D220" s="156" t="s">
        <v>236</v>
      </c>
      <c r="F220" s="157" t="s">
        <v>717</v>
      </c>
      <c r="I220" s="144"/>
      <c r="L220" s="34"/>
      <c r="M220" s="145"/>
      <c r="T220" s="55"/>
      <c r="AT220" s="18" t="s">
        <v>236</v>
      </c>
      <c r="AU220" s="18" t="s">
        <v>21</v>
      </c>
    </row>
    <row r="221" spans="2:65" s="12" customFormat="1" ht="10.199999999999999">
      <c r="B221" s="146"/>
      <c r="D221" s="142" t="s">
        <v>178</v>
      </c>
      <c r="E221" s="147" t="s">
        <v>44</v>
      </c>
      <c r="F221" s="148" t="s">
        <v>718</v>
      </c>
      <c r="H221" s="149">
        <v>102</v>
      </c>
      <c r="I221" s="150"/>
      <c r="L221" s="146"/>
      <c r="M221" s="151"/>
      <c r="T221" s="152"/>
      <c r="AT221" s="147" t="s">
        <v>178</v>
      </c>
      <c r="AU221" s="147" t="s">
        <v>21</v>
      </c>
      <c r="AV221" s="12" t="s">
        <v>21</v>
      </c>
      <c r="AW221" s="12" t="s">
        <v>42</v>
      </c>
      <c r="AX221" s="12" t="s">
        <v>90</v>
      </c>
      <c r="AY221" s="147" t="s">
        <v>156</v>
      </c>
    </row>
    <row r="222" spans="2:65" s="1" customFormat="1" ht="16.5" customHeight="1">
      <c r="B222" s="34"/>
      <c r="C222" s="129" t="s">
        <v>719</v>
      </c>
      <c r="D222" s="129" t="s">
        <v>159</v>
      </c>
      <c r="E222" s="130" t="s">
        <v>314</v>
      </c>
      <c r="F222" s="131" t="s">
        <v>720</v>
      </c>
      <c r="G222" s="132" t="s">
        <v>242</v>
      </c>
      <c r="H222" s="133">
        <v>30</v>
      </c>
      <c r="I222" s="134"/>
      <c r="J222" s="135">
        <f>ROUND(I222*H222,2)</f>
        <v>0</v>
      </c>
      <c r="K222" s="131" t="s">
        <v>44</v>
      </c>
      <c r="L222" s="34"/>
      <c r="M222" s="136" t="s">
        <v>44</v>
      </c>
      <c r="N222" s="137" t="s">
        <v>53</v>
      </c>
      <c r="P222" s="138">
        <f>O222*H222</f>
        <v>0</v>
      </c>
      <c r="Q222" s="138">
        <v>0</v>
      </c>
      <c r="R222" s="138">
        <f>Q222*H222</f>
        <v>0</v>
      </c>
      <c r="S222" s="138">
        <v>0</v>
      </c>
      <c r="T222" s="139">
        <f>S222*H222</f>
        <v>0</v>
      </c>
      <c r="AR222" s="140" t="s">
        <v>174</v>
      </c>
      <c r="AT222" s="140" t="s">
        <v>159</v>
      </c>
      <c r="AU222" s="140" t="s">
        <v>21</v>
      </c>
      <c r="AY222" s="18" t="s">
        <v>156</v>
      </c>
      <c r="BE222" s="141">
        <f>IF(N222="základní",J222,0)</f>
        <v>0</v>
      </c>
      <c r="BF222" s="141">
        <f>IF(N222="snížená",J222,0)</f>
        <v>0</v>
      </c>
      <c r="BG222" s="141">
        <f>IF(N222="zákl. přenesená",J222,0)</f>
        <v>0</v>
      </c>
      <c r="BH222" s="141">
        <f>IF(N222="sníž. přenesená",J222,0)</f>
        <v>0</v>
      </c>
      <c r="BI222" s="141">
        <f>IF(N222="nulová",J222,0)</f>
        <v>0</v>
      </c>
      <c r="BJ222" s="18" t="s">
        <v>90</v>
      </c>
      <c r="BK222" s="141">
        <f>ROUND(I222*H222,2)</f>
        <v>0</v>
      </c>
      <c r="BL222" s="18" t="s">
        <v>174</v>
      </c>
      <c r="BM222" s="140" t="s">
        <v>721</v>
      </c>
    </row>
    <row r="223" spans="2:65" s="1" customFormat="1" ht="19.2">
      <c r="B223" s="34"/>
      <c r="D223" s="142" t="s">
        <v>165</v>
      </c>
      <c r="F223" s="143" t="s">
        <v>722</v>
      </c>
      <c r="I223" s="144"/>
      <c r="L223" s="34"/>
      <c r="M223" s="145"/>
      <c r="T223" s="55"/>
      <c r="AT223" s="18" t="s">
        <v>165</v>
      </c>
      <c r="AU223" s="18" t="s">
        <v>21</v>
      </c>
    </row>
    <row r="224" spans="2:65" s="12" customFormat="1" ht="10.199999999999999">
      <c r="B224" s="146"/>
      <c r="D224" s="142" t="s">
        <v>178</v>
      </c>
      <c r="E224" s="147" t="s">
        <v>44</v>
      </c>
      <c r="F224" s="148" t="s">
        <v>528</v>
      </c>
      <c r="H224" s="149">
        <v>30</v>
      </c>
      <c r="I224" s="150"/>
      <c r="L224" s="146"/>
      <c r="M224" s="151"/>
      <c r="T224" s="152"/>
      <c r="AT224" s="147" t="s">
        <v>178</v>
      </c>
      <c r="AU224" s="147" t="s">
        <v>21</v>
      </c>
      <c r="AV224" s="12" t="s">
        <v>21</v>
      </c>
      <c r="AW224" s="12" t="s">
        <v>42</v>
      </c>
      <c r="AX224" s="12" t="s">
        <v>90</v>
      </c>
      <c r="AY224" s="147" t="s">
        <v>156</v>
      </c>
    </row>
    <row r="225" spans="2:65" s="1" customFormat="1" ht="16.5" customHeight="1">
      <c r="B225" s="34"/>
      <c r="C225" s="129" t="s">
        <v>723</v>
      </c>
      <c r="D225" s="129" t="s">
        <v>159</v>
      </c>
      <c r="E225" s="130" t="s">
        <v>724</v>
      </c>
      <c r="F225" s="131" t="s">
        <v>725</v>
      </c>
      <c r="G225" s="132" t="s">
        <v>242</v>
      </c>
      <c r="H225" s="133">
        <v>28</v>
      </c>
      <c r="I225" s="134"/>
      <c r="J225" s="135">
        <f>ROUND(I225*H225,2)</f>
        <v>0</v>
      </c>
      <c r="K225" s="131" t="s">
        <v>44</v>
      </c>
      <c r="L225" s="34"/>
      <c r="M225" s="136" t="s">
        <v>44</v>
      </c>
      <c r="N225" s="137" t="s">
        <v>53</v>
      </c>
      <c r="P225" s="138">
        <f>O225*H225</f>
        <v>0</v>
      </c>
      <c r="Q225" s="138">
        <v>0</v>
      </c>
      <c r="R225" s="138">
        <f>Q225*H225</f>
        <v>0</v>
      </c>
      <c r="S225" s="138">
        <v>0</v>
      </c>
      <c r="T225" s="139">
        <f>S225*H225</f>
        <v>0</v>
      </c>
      <c r="AR225" s="140" t="s">
        <v>174</v>
      </c>
      <c r="AT225" s="140" t="s">
        <v>159</v>
      </c>
      <c r="AU225" s="140" t="s">
        <v>21</v>
      </c>
      <c r="AY225" s="18" t="s">
        <v>156</v>
      </c>
      <c r="BE225" s="141">
        <f>IF(N225="základní",J225,0)</f>
        <v>0</v>
      </c>
      <c r="BF225" s="141">
        <f>IF(N225="snížená",J225,0)</f>
        <v>0</v>
      </c>
      <c r="BG225" s="141">
        <f>IF(N225="zákl. přenesená",J225,0)</f>
        <v>0</v>
      </c>
      <c r="BH225" s="141">
        <f>IF(N225="sníž. přenesená",J225,0)</f>
        <v>0</v>
      </c>
      <c r="BI225" s="141">
        <f>IF(N225="nulová",J225,0)</f>
        <v>0</v>
      </c>
      <c r="BJ225" s="18" t="s">
        <v>90</v>
      </c>
      <c r="BK225" s="141">
        <f>ROUND(I225*H225,2)</f>
        <v>0</v>
      </c>
      <c r="BL225" s="18" t="s">
        <v>174</v>
      </c>
      <c r="BM225" s="140" t="s">
        <v>726</v>
      </c>
    </row>
    <row r="226" spans="2:65" s="1" customFormat="1" ht="19.2">
      <c r="B226" s="34"/>
      <c r="D226" s="142" t="s">
        <v>165</v>
      </c>
      <c r="F226" s="143" t="s">
        <v>727</v>
      </c>
      <c r="I226" s="144"/>
      <c r="L226" s="34"/>
      <c r="M226" s="145"/>
      <c r="T226" s="55"/>
      <c r="AT226" s="18" t="s">
        <v>165</v>
      </c>
      <c r="AU226" s="18" t="s">
        <v>21</v>
      </c>
    </row>
    <row r="227" spans="2:65" s="12" customFormat="1" ht="10.199999999999999">
      <c r="B227" s="146"/>
      <c r="D227" s="142" t="s">
        <v>178</v>
      </c>
      <c r="E227" s="147" t="s">
        <v>44</v>
      </c>
      <c r="F227" s="148" t="s">
        <v>382</v>
      </c>
      <c r="H227" s="149">
        <v>28</v>
      </c>
      <c r="I227" s="150"/>
      <c r="L227" s="146"/>
      <c r="M227" s="151"/>
      <c r="T227" s="152"/>
      <c r="AT227" s="147" t="s">
        <v>178</v>
      </c>
      <c r="AU227" s="147" t="s">
        <v>21</v>
      </c>
      <c r="AV227" s="12" t="s">
        <v>21</v>
      </c>
      <c r="AW227" s="12" t="s">
        <v>42</v>
      </c>
      <c r="AX227" s="12" t="s">
        <v>90</v>
      </c>
      <c r="AY227" s="147" t="s">
        <v>156</v>
      </c>
    </row>
    <row r="228" spans="2:65" s="11" customFormat="1" ht="22.8" customHeight="1">
      <c r="B228" s="117"/>
      <c r="D228" s="118" t="s">
        <v>81</v>
      </c>
      <c r="E228" s="127" t="s">
        <v>318</v>
      </c>
      <c r="F228" s="127" t="s">
        <v>319</v>
      </c>
      <c r="I228" s="120"/>
      <c r="J228" s="128">
        <f>BK228</f>
        <v>0</v>
      </c>
      <c r="L228" s="117"/>
      <c r="M228" s="122"/>
      <c r="P228" s="123">
        <f>SUM(P229:P239)</f>
        <v>0</v>
      </c>
      <c r="R228" s="123">
        <f>SUM(R229:R239)</f>
        <v>0</v>
      </c>
      <c r="T228" s="124">
        <f>SUM(T229:T239)</f>
        <v>0</v>
      </c>
      <c r="AR228" s="118" t="s">
        <v>90</v>
      </c>
      <c r="AT228" s="125" t="s">
        <v>81</v>
      </c>
      <c r="AU228" s="125" t="s">
        <v>90</v>
      </c>
      <c r="AY228" s="118" t="s">
        <v>156</v>
      </c>
      <c r="BK228" s="126">
        <f>SUM(BK229:BK239)</f>
        <v>0</v>
      </c>
    </row>
    <row r="229" spans="2:65" s="1" customFormat="1" ht="21.75" customHeight="1">
      <c r="B229" s="34"/>
      <c r="C229" s="129" t="s">
        <v>289</v>
      </c>
      <c r="D229" s="129" t="s">
        <v>159</v>
      </c>
      <c r="E229" s="130" t="s">
        <v>321</v>
      </c>
      <c r="F229" s="131" t="s">
        <v>322</v>
      </c>
      <c r="G229" s="132" t="s">
        <v>272</v>
      </c>
      <c r="H229" s="133">
        <v>16.111999999999998</v>
      </c>
      <c r="I229" s="134"/>
      <c r="J229" s="135">
        <f>ROUND(I229*H229,2)</f>
        <v>0</v>
      </c>
      <c r="K229" s="131" t="s">
        <v>234</v>
      </c>
      <c r="L229" s="34"/>
      <c r="M229" s="136" t="s">
        <v>44</v>
      </c>
      <c r="N229" s="137" t="s">
        <v>53</v>
      </c>
      <c r="P229" s="138">
        <f>O229*H229</f>
        <v>0</v>
      </c>
      <c r="Q229" s="138">
        <v>0</v>
      </c>
      <c r="R229" s="138">
        <f>Q229*H229</f>
        <v>0</v>
      </c>
      <c r="S229" s="138">
        <v>0</v>
      </c>
      <c r="T229" s="139">
        <f>S229*H229</f>
        <v>0</v>
      </c>
      <c r="AR229" s="140" t="s">
        <v>174</v>
      </c>
      <c r="AT229" s="140" t="s">
        <v>159</v>
      </c>
      <c r="AU229" s="140" t="s">
        <v>21</v>
      </c>
      <c r="AY229" s="18" t="s">
        <v>156</v>
      </c>
      <c r="BE229" s="141">
        <f>IF(N229="základní",J229,0)</f>
        <v>0</v>
      </c>
      <c r="BF229" s="141">
        <f>IF(N229="snížená",J229,0)</f>
        <v>0</v>
      </c>
      <c r="BG229" s="141">
        <f>IF(N229="zákl. přenesená",J229,0)</f>
        <v>0</v>
      </c>
      <c r="BH229" s="141">
        <f>IF(N229="sníž. přenesená",J229,0)</f>
        <v>0</v>
      </c>
      <c r="BI229" s="141">
        <f>IF(N229="nulová",J229,0)</f>
        <v>0</v>
      </c>
      <c r="BJ229" s="18" t="s">
        <v>90</v>
      </c>
      <c r="BK229" s="141">
        <f>ROUND(I229*H229,2)</f>
        <v>0</v>
      </c>
      <c r="BL229" s="18" t="s">
        <v>174</v>
      </c>
      <c r="BM229" s="140" t="s">
        <v>728</v>
      </c>
    </row>
    <row r="230" spans="2:65" s="1" customFormat="1" ht="10.199999999999999">
      <c r="B230" s="34"/>
      <c r="D230" s="156" t="s">
        <v>236</v>
      </c>
      <c r="F230" s="157" t="s">
        <v>324</v>
      </c>
      <c r="I230" s="144"/>
      <c r="L230" s="34"/>
      <c r="M230" s="145"/>
      <c r="T230" s="55"/>
      <c r="AT230" s="18" t="s">
        <v>236</v>
      </c>
      <c r="AU230" s="18" t="s">
        <v>21</v>
      </c>
    </row>
    <row r="231" spans="2:65" s="1" customFormat="1" ht="24.15" customHeight="1">
      <c r="B231" s="34"/>
      <c r="C231" s="129" t="s">
        <v>729</v>
      </c>
      <c r="D231" s="129" t="s">
        <v>159</v>
      </c>
      <c r="E231" s="130" t="s">
        <v>326</v>
      </c>
      <c r="F231" s="131" t="s">
        <v>327</v>
      </c>
      <c r="G231" s="132" t="s">
        <v>272</v>
      </c>
      <c r="H231" s="133">
        <v>225.56800000000001</v>
      </c>
      <c r="I231" s="134"/>
      <c r="J231" s="135">
        <f>ROUND(I231*H231,2)</f>
        <v>0</v>
      </c>
      <c r="K231" s="131" t="s">
        <v>234</v>
      </c>
      <c r="L231" s="34"/>
      <c r="M231" s="136" t="s">
        <v>44</v>
      </c>
      <c r="N231" s="137" t="s">
        <v>53</v>
      </c>
      <c r="P231" s="138">
        <f>O231*H231</f>
        <v>0</v>
      </c>
      <c r="Q231" s="138">
        <v>0</v>
      </c>
      <c r="R231" s="138">
        <f>Q231*H231</f>
        <v>0</v>
      </c>
      <c r="S231" s="138">
        <v>0</v>
      </c>
      <c r="T231" s="139">
        <f>S231*H231</f>
        <v>0</v>
      </c>
      <c r="AR231" s="140" t="s">
        <v>174</v>
      </c>
      <c r="AT231" s="140" t="s">
        <v>159</v>
      </c>
      <c r="AU231" s="140" t="s">
        <v>21</v>
      </c>
      <c r="AY231" s="18" t="s">
        <v>156</v>
      </c>
      <c r="BE231" s="141">
        <f>IF(N231="základní",J231,0)</f>
        <v>0</v>
      </c>
      <c r="BF231" s="141">
        <f>IF(N231="snížená",J231,0)</f>
        <v>0</v>
      </c>
      <c r="BG231" s="141">
        <f>IF(N231="zákl. přenesená",J231,0)</f>
        <v>0</v>
      </c>
      <c r="BH231" s="141">
        <f>IF(N231="sníž. přenesená",J231,0)</f>
        <v>0</v>
      </c>
      <c r="BI231" s="141">
        <f>IF(N231="nulová",J231,0)</f>
        <v>0</v>
      </c>
      <c r="BJ231" s="18" t="s">
        <v>90</v>
      </c>
      <c r="BK231" s="141">
        <f>ROUND(I231*H231,2)</f>
        <v>0</v>
      </c>
      <c r="BL231" s="18" t="s">
        <v>174</v>
      </c>
      <c r="BM231" s="140" t="s">
        <v>730</v>
      </c>
    </row>
    <row r="232" spans="2:65" s="1" customFormat="1" ht="10.199999999999999">
      <c r="B232" s="34"/>
      <c r="D232" s="156" t="s">
        <v>236</v>
      </c>
      <c r="F232" s="157" t="s">
        <v>329</v>
      </c>
      <c r="I232" s="144"/>
      <c r="L232" s="34"/>
      <c r="M232" s="145"/>
      <c r="T232" s="55"/>
      <c r="AT232" s="18" t="s">
        <v>236</v>
      </c>
      <c r="AU232" s="18" t="s">
        <v>21</v>
      </c>
    </row>
    <row r="233" spans="2:65" s="12" customFormat="1" ht="10.199999999999999">
      <c r="B233" s="146"/>
      <c r="D233" s="142" t="s">
        <v>178</v>
      </c>
      <c r="F233" s="148" t="s">
        <v>731</v>
      </c>
      <c r="H233" s="149">
        <v>225.56800000000001</v>
      </c>
      <c r="I233" s="150"/>
      <c r="L233" s="146"/>
      <c r="M233" s="151"/>
      <c r="T233" s="152"/>
      <c r="AT233" s="147" t="s">
        <v>178</v>
      </c>
      <c r="AU233" s="147" t="s">
        <v>21</v>
      </c>
      <c r="AV233" s="12" t="s">
        <v>21</v>
      </c>
      <c r="AW233" s="12" t="s">
        <v>4</v>
      </c>
      <c r="AX233" s="12" t="s">
        <v>90</v>
      </c>
      <c r="AY233" s="147" t="s">
        <v>156</v>
      </c>
    </row>
    <row r="234" spans="2:65" s="1" customFormat="1" ht="24.15" customHeight="1">
      <c r="B234" s="34"/>
      <c r="C234" s="129" t="s">
        <v>29</v>
      </c>
      <c r="D234" s="129" t="s">
        <v>159</v>
      </c>
      <c r="E234" s="130" t="s">
        <v>332</v>
      </c>
      <c r="F234" s="131" t="s">
        <v>333</v>
      </c>
      <c r="G234" s="132" t="s">
        <v>272</v>
      </c>
      <c r="H234" s="133">
        <v>16.076000000000001</v>
      </c>
      <c r="I234" s="134"/>
      <c r="J234" s="135">
        <f>ROUND(I234*H234,2)</f>
        <v>0</v>
      </c>
      <c r="K234" s="131" t="s">
        <v>234</v>
      </c>
      <c r="L234" s="34"/>
      <c r="M234" s="136" t="s">
        <v>44</v>
      </c>
      <c r="N234" s="137" t="s">
        <v>53</v>
      </c>
      <c r="P234" s="138">
        <f>O234*H234</f>
        <v>0</v>
      </c>
      <c r="Q234" s="138">
        <v>0</v>
      </c>
      <c r="R234" s="138">
        <f>Q234*H234</f>
        <v>0</v>
      </c>
      <c r="S234" s="138">
        <v>0</v>
      </c>
      <c r="T234" s="139">
        <f>S234*H234</f>
        <v>0</v>
      </c>
      <c r="AR234" s="140" t="s">
        <v>174</v>
      </c>
      <c r="AT234" s="140" t="s">
        <v>159</v>
      </c>
      <c r="AU234" s="140" t="s">
        <v>21</v>
      </c>
      <c r="AY234" s="18" t="s">
        <v>156</v>
      </c>
      <c r="BE234" s="141">
        <f>IF(N234="základní",J234,0)</f>
        <v>0</v>
      </c>
      <c r="BF234" s="141">
        <f>IF(N234="snížená",J234,0)</f>
        <v>0</v>
      </c>
      <c r="BG234" s="141">
        <f>IF(N234="zákl. přenesená",J234,0)</f>
        <v>0</v>
      </c>
      <c r="BH234" s="141">
        <f>IF(N234="sníž. přenesená",J234,0)</f>
        <v>0</v>
      </c>
      <c r="BI234" s="141">
        <f>IF(N234="nulová",J234,0)</f>
        <v>0</v>
      </c>
      <c r="BJ234" s="18" t="s">
        <v>90</v>
      </c>
      <c r="BK234" s="141">
        <f>ROUND(I234*H234,2)</f>
        <v>0</v>
      </c>
      <c r="BL234" s="18" t="s">
        <v>174</v>
      </c>
      <c r="BM234" s="140" t="s">
        <v>732</v>
      </c>
    </row>
    <row r="235" spans="2:65" s="1" customFormat="1" ht="10.199999999999999">
      <c r="B235" s="34"/>
      <c r="D235" s="156" t="s">
        <v>236</v>
      </c>
      <c r="F235" s="157" t="s">
        <v>335</v>
      </c>
      <c r="I235" s="144"/>
      <c r="L235" s="34"/>
      <c r="M235" s="145"/>
      <c r="T235" s="55"/>
      <c r="AT235" s="18" t="s">
        <v>236</v>
      </c>
      <c r="AU235" s="18" t="s">
        <v>21</v>
      </c>
    </row>
    <row r="236" spans="2:65" s="12" customFormat="1" ht="10.199999999999999">
      <c r="B236" s="146"/>
      <c r="D236" s="142" t="s">
        <v>178</v>
      </c>
      <c r="E236" s="147" t="s">
        <v>44</v>
      </c>
      <c r="F236" s="148" t="s">
        <v>733</v>
      </c>
      <c r="H236" s="149">
        <v>16.076000000000001</v>
      </c>
      <c r="I236" s="150"/>
      <c r="L236" s="146"/>
      <c r="M236" s="151"/>
      <c r="T236" s="152"/>
      <c r="AT236" s="147" t="s">
        <v>178</v>
      </c>
      <c r="AU236" s="147" t="s">
        <v>21</v>
      </c>
      <c r="AV236" s="12" t="s">
        <v>21</v>
      </c>
      <c r="AW236" s="12" t="s">
        <v>42</v>
      </c>
      <c r="AX236" s="12" t="s">
        <v>90</v>
      </c>
      <c r="AY236" s="147" t="s">
        <v>156</v>
      </c>
    </row>
    <row r="237" spans="2:65" s="1" customFormat="1" ht="24.15" customHeight="1">
      <c r="B237" s="34"/>
      <c r="C237" s="129" t="s">
        <v>734</v>
      </c>
      <c r="D237" s="129" t="s">
        <v>159</v>
      </c>
      <c r="E237" s="130" t="s">
        <v>735</v>
      </c>
      <c r="F237" s="131" t="s">
        <v>736</v>
      </c>
      <c r="G237" s="132" t="s">
        <v>272</v>
      </c>
      <c r="H237" s="133">
        <v>3.5999999999999997E-2</v>
      </c>
      <c r="I237" s="134"/>
      <c r="J237" s="135">
        <f>ROUND(I237*H237,2)</f>
        <v>0</v>
      </c>
      <c r="K237" s="131" t="s">
        <v>234</v>
      </c>
      <c r="L237" s="34"/>
      <c r="M237" s="136" t="s">
        <v>44</v>
      </c>
      <c r="N237" s="137" t="s">
        <v>53</v>
      </c>
      <c r="P237" s="138">
        <f>O237*H237</f>
        <v>0</v>
      </c>
      <c r="Q237" s="138">
        <v>0</v>
      </c>
      <c r="R237" s="138">
        <f>Q237*H237</f>
        <v>0</v>
      </c>
      <c r="S237" s="138">
        <v>0</v>
      </c>
      <c r="T237" s="139">
        <f>S237*H237</f>
        <v>0</v>
      </c>
      <c r="AR237" s="140" t="s">
        <v>174</v>
      </c>
      <c r="AT237" s="140" t="s">
        <v>159</v>
      </c>
      <c r="AU237" s="140" t="s">
        <v>21</v>
      </c>
      <c r="AY237" s="18" t="s">
        <v>156</v>
      </c>
      <c r="BE237" s="141">
        <f>IF(N237="základní",J237,0)</f>
        <v>0</v>
      </c>
      <c r="BF237" s="141">
        <f>IF(N237="snížená",J237,0)</f>
        <v>0</v>
      </c>
      <c r="BG237" s="141">
        <f>IF(N237="zákl. přenesená",J237,0)</f>
        <v>0</v>
      </c>
      <c r="BH237" s="141">
        <f>IF(N237="sníž. přenesená",J237,0)</f>
        <v>0</v>
      </c>
      <c r="BI237" s="141">
        <f>IF(N237="nulová",J237,0)</f>
        <v>0</v>
      </c>
      <c r="BJ237" s="18" t="s">
        <v>90</v>
      </c>
      <c r="BK237" s="141">
        <f>ROUND(I237*H237,2)</f>
        <v>0</v>
      </c>
      <c r="BL237" s="18" t="s">
        <v>174</v>
      </c>
      <c r="BM237" s="140" t="s">
        <v>737</v>
      </c>
    </row>
    <row r="238" spans="2:65" s="1" customFormat="1" ht="10.199999999999999">
      <c r="B238" s="34"/>
      <c r="D238" s="156" t="s">
        <v>236</v>
      </c>
      <c r="F238" s="157" t="s">
        <v>738</v>
      </c>
      <c r="I238" s="144"/>
      <c r="L238" s="34"/>
      <c r="M238" s="145"/>
      <c r="T238" s="55"/>
      <c r="AT238" s="18" t="s">
        <v>236</v>
      </c>
      <c r="AU238" s="18" t="s">
        <v>21</v>
      </c>
    </row>
    <row r="239" spans="2:65" s="12" customFormat="1" ht="10.199999999999999">
      <c r="B239" s="146"/>
      <c r="D239" s="142" t="s">
        <v>178</v>
      </c>
      <c r="E239" s="147" t="s">
        <v>44</v>
      </c>
      <c r="F239" s="148" t="s">
        <v>739</v>
      </c>
      <c r="H239" s="149">
        <v>3.5999999999999997E-2</v>
      </c>
      <c r="I239" s="150"/>
      <c r="L239" s="146"/>
      <c r="M239" s="151"/>
      <c r="T239" s="152"/>
      <c r="AT239" s="147" t="s">
        <v>178</v>
      </c>
      <c r="AU239" s="147" t="s">
        <v>21</v>
      </c>
      <c r="AV239" s="12" t="s">
        <v>21</v>
      </c>
      <c r="AW239" s="12" t="s">
        <v>42</v>
      </c>
      <c r="AX239" s="12" t="s">
        <v>90</v>
      </c>
      <c r="AY239" s="147" t="s">
        <v>156</v>
      </c>
    </row>
    <row r="240" spans="2:65" s="11" customFormat="1" ht="22.8" customHeight="1">
      <c r="B240" s="117"/>
      <c r="D240" s="118" t="s">
        <v>81</v>
      </c>
      <c r="E240" s="127" t="s">
        <v>336</v>
      </c>
      <c r="F240" s="127" t="s">
        <v>337</v>
      </c>
      <c r="I240" s="120"/>
      <c r="J240" s="128">
        <f>BK240</f>
        <v>0</v>
      </c>
      <c r="L240" s="117"/>
      <c r="M240" s="122"/>
      <c r="P240" s="123">
        <f>SUM(P241:P242)</f>
        <v>0</v>
      </c>
      <c r="R240" s="123">
        <f>SUM(R241:R242)</f>
        <v>0</v>
      </c>
      <c r="T240" s="124">
        <f>SUM(T241:T242)</f>
        <v>0</v>
      </c>
      <c r="AR240" s="118" t="s">
        <v>90</v>
      </c>
      <c r="AT240" s="125" t="s">
        <v>81</v>
      </c>
      <c r="AU240" s="125" t="s">
        <v>90</v>
      </c>
      <c r="AY240" s="118" t="s">
        <v>156</v>
      </c>
      <c r="BK240" s="126">
        <f>SUM(BK241:BK242)</f>
        <v>0</v>
      </c>
    </row>
    <row r="241" spans="2:65" s="1" customFormat="1" ht="33" customHeight="1">
      <c r="B241" s="34"/>
      <c r="C241" s="129" t="s">
        <v>740</v>
      </c>
      <c r="D241" s="129" t="s">
        <v>159</v>
      </c>
      <c r="E241" s="130" t="s">
        <v>338</v>
      </c>
      <c r="F241" s="131" t="s">
        <v>339</v>
      </c>
      <c r="G241" s="132" t="s">
        <v>272</v>
      </c>
      <c r="H241" s="133">
        <v>7.4340000000000002</v>
      </c>
      <c r="I241" s="134"/>
      <c r="J241" s="135">
        <f>ROUND(I241*H241,2)</f>
        <v>0</v>
      </c>
      <c r="K241" s="131" t="s">
        <v>340</v>
      </c>
      <c r="L241" s="34"/>
      <c r="M241" s="136" t="s">
        <v>44</v>
      </c>
      <c r="N241" s="137" t="s">
        <v>53</v>
      </c>
      <c r="P241" s="138">
        <f>O241*H241</f>
        <v>0</v>
      </c>
      <c r="Q241" s="138">
        <v>0</v>
      </c>
      <c r="R241" s="138">
        <f>Q241*H241</f>
        <v>0</v>
      </c>
      <c r="S241" s="138">
        <v>0</v>
      </c>
      <c r="T241" s="139">
        <f>S241*H241</f>
        <v>0</v>
      </c>
      <c r="AR241" s="140" t="s">
        <v>174</v>
      </c>
      <c r="AT241" s="140" t="s">
        <v>159</v>
      </c>
      <c r="AU241" s="140" t="s">
        <v>21</v>
      </c>
      <c r="AY241" s="18" t="s">
        <v>156</v>
      </c>
      <c r="BE241" s="141">
        <f>IF(N241="základní",J241,0)</f>
        <v>0</v>
      </c>
      <c r="BF241" s="141">
        <f>IF(N241="snížená",J241,0)</f>
        <v>0</v>
      </c>
      <c r="BG241" s="141">
        <f>IF(N241="zákl. přenesená",J241,0)</f>
        <v>0</v>
      </c>
      <c r="BH241" s="141">
        <f>IF(N241="sníž. přenesená",J241,0)</f>
        <v>0</v>
      </c>
      <c r="BI241" s="141">
        <f>IF(N241="nulová",J241,0)</f>
        <v>0</v>
      </c>
      <c r="BJ241" s="18" t="s">
        <v>90</v>
      </c>
      <c r="BK241" s="141">
        <f>ROUND(I241*H241,2)</f>
        <v>0</v>
      </c>
      <c r="BL241" s="18" t="s">
        <v>174</v>
      </c>
      <c r="BM241" s="140" t="s">
        <v>741</v>
      </c>
    </row>
    <row r="242" spans="2:65" s="1" customFormat="1" ht="10.199999999999999">
      <c r="B242" s="34"/>
      <c r="D242" s="156" t="s">
        <v>236</v>
      </c>
      <c r="F242" s="157" t="s">
        <v>342</v>
      </c>
      <c r="I242" s="144"/>
      <c r="L242" s="34"/>
      <c r="M242" s="145"/>
      <c r="T242" s="55"/>
      <c r="AT242" s="18" t="s">
        <v>236</v>
      </c>
      <c r="AU242" s="18" t="s">
        <v>21</v>
      </c>
    </row>
    <row r="243" spans="2:65" s="11" customFormat="1" ht="25.95" customHeight="1">
      <c r="B243" s="117"/>
      <c r="D243" s="118" t="s">
        <v>81</v>
      </c>
      <c r="E243" s="119" t="s">
        <v>343</v>
      </c>
      <c r="F243" s="119" t="s">
        <v>344</v>
      </c>
      <c r="I243" s="120"/>
      <c r="J243" s="121">
        <f>BK243</f>
        <v>0</v>
      </c>
      <c r="L243" s="117"/>
      <c r="M243" s="122"/>
      <c r="P243" s="123">
        <f>P244+P255+P259+P272+P276+P334</f>
        <v>0</v>
      </c>
      <c r="R243" s="123">
        <f>R244+R255+R259+R272+R276+R334</f>
        <v>1.4971150000000002</v>
      </c>
      <c r="T243" s="124">
        <f>T244+T255+T259+T272+T276+T334</f>
        <v>0.55536000000000008</v>
      </c>
      <c r="AR243" s="118" t="s">
        <v>21</v>
      </c>
      <c r="AT243" s="125" t="s">
        <v>81</v>
      </c>
      <c r="AU243" s="125" t="s">
        <v>82</v>
      </c>
      <c r="AY243" s="118" t="s">
        <v>156</v>
      </c>
      <c r="BK243" s="126">
        <f>BK244+BK255+BK259+BK272+BK276+BK334</f>
        <v>0</v>
      </c>
    </row>
    <row r="244" spans="2:65" s="11" customFormat="1" ht="22.8" customHeight="1">
      <c r="B244" s="117"/>
      <c r="D244" s="118" t="s">
        <v>81</v>
      </c>
      <c r="E244" s="127" t="s">
        <v>742</v>
      </c>
      <c r="F244" s="127" t="s">
        <v>743</v>
      </c>
      <c r="I244" s="120"/>
      <c r="J244" s="128">
        <f>BK244</f>
        <v>0</v>
      </c>
      <c r="L244" s="117"/>
      <c r="M244" s="122"/>
      <c r="P244" s="123">
        <f>SUM(P245:P254)</f>
        <v>0</v>
      </c>
      <c r="R244" s="123">
        <f>SUM(R245:R254)</f>
        <v>1.1825000000000001</v>
      </c>
      <c r="T244" s="124">
        <f>SUM(T245:T254)</f>
        <v>0</v>
      </c>
      <c r="AR244" s="118" t="s">
        <v>21</v>
      </c>
      <c r="AT244" s="125" t="s">
        <v>81</v>
      </c>
      <c r="AU244" s="125" t="s">
        <v>90</v>
      </c>
      <c r="AY244" s="118" t="s">
        <v>156</v>
      </c>
      <c r="BK244" s="126">
        <f>SUM(BK245:BK254)</f>
        <v>0</v>
      </c>
    </row>
    <row r="245" spans="2:65" s="1" customFormat="1" ht="21.75" customHeight="1">
      <c r="B245" s="34"/>
      <c r="C245" s="129" t="s">
        <v>744</v>
      </c>
      <c r="D245" s="129" t="s">
        <v>159</v>
      </c>
      <c r="E245" s="130" t="s">
        <v>745</v>
      </c>
      <c r="F245" s="131" t="s">
        <v>746</v>
      </c>
      <c r="G245" s="132" t="s">
        <v>233</v>
      </c>
      <c r="H245" s="133">
        <v>48.741999999999997</v>
      </c>
      <c r="I245" s="134"/>
      <c r="J245" s="135">
        <f>ROUND(I245*H245,2)</f>
        <v>0</v>
      </c>
      <c r="K245" s="131" t="s">
        <v>234</v>
      </c>
      <c r="L245" s="34"/>
      <c r="M245" s="136" t="s">
        <v>44</v>
      </c>
      <c r="N245" s="137" t="s">
        <v>53</v>
      </c>
      <c r="P245" s="138">
        <f>O245*H245</f>
        <v>0</v>
      </c>
      <c r="Q245" s="138">
        <v>4.7299999999999998E-3</v>
      </c>
      <c r="R245" s="138">
        <f>Q245*H245</f>
        <v>0.23054965999999999</v>
      </c>
      <c r="S245" s="138">
        <v>0</v>
      </c>
      <c r="T245" s="139">
        <f>S245*H245</f>
        <v>0</v>
      </c>
      <c r="AR245" s="140" t="s">
        <v>309</v>
      </c>
      <c r="AT245" s="140" t="s">
        <v>159</v>
      </c>
      <c r="AU245" s="140" t="s">
        <v>21</v>
      </c>
      <c r="AY245" s="18" t="s">
        <v>156</v>
      </c>
      <c r="BE245" s="141">
        <f>IF(N245="základní",J245,0)</f>
        <v>0</v>
      </c>
      <c r="BF245" s="141">
        <f>IF(N245="snížená",J245,0)</f>
        <v>0</v>
      </c>
      <c r="BG245" s="141">
        <f>IF(N245="zákl. přenesená",J245,0)</f>
        <v>0</v>
      </c>
      <c r="BH245" s="141">
        <f>IF(N245="sníž. přenesená",J245,0)</f>
        <v>0</v>
      </c>
      <c r="BI245" s="141">
        <f>IF(N245="nulová",J245,0)</f>
        <v>0</v>
      </c>
      <c r="BJ245" s="18" t="s">
        <v>90</v>
      </c>
      <c r="BK245" s="141">
        <f>ROUND(I245*H245,2)</f>
        <v>0</v>
      </c>
      <c r="BL245" s="18" t="s">
        <v>309</v>
      </c>
      <c r="BM245" s="140" t="s">
        <v>747</v>
      </c>
    </row>
    <row r="246" spans="2:65" s="1" customFormat="1" ht="10.199999999999999">
      <c r="B246" s="34"/>
      <c r="D246" s="156" t="s">
        <v>236</v>
      </c>
      <c r="F246" s="157" t="s">
        <v>748</v>
      </c>
      <c r="I246" s="144"/>
      <c r="L246" s="34"/>
      <c r="M246" s="145"/>
      <c r="T246" s="55"/>
      <c r="AT246" s="18" t="s">
        <v>236</v>
      </c>
      <c r="AU246" s="18" t="s">
        <v>21</v>
      </c>
    </row>
    <row r="247" spans="2:65" s="1" customFormat="1" ht="48">
      <c r="B247" s="34"/>
      <c r="D247" s="142" t="s">
        <v>165</v>
      </c>
      <c r="F247" s="143" t="s">
        <v>749</v>
      </c>
      <c r="I247" s="144"/>
      <c r="L247" s="34"/>
      <c r="M247" s="145"/>
      <c r="T247" s="55"/>
      <c r="AT247" s="18" t="s">
        <v>165</v>
      </c>
      <c r="AU247" s="18" t="s">
        <v>21</v>
      </c>
    </row>
    <row r="248" spans="2:65" s="12" customFormat="1" ht="10.199999999999999">
      <c r="B248" s="146"/>
      <c r="D248" s="142" t="s">
        <v>178</v>
      </c>
      <c r="E248" s="147" t="s">
        <v>44</v>
      </c>
      <c r="F248" s="148" t="s">
        <v>750</v>
      </c>
      <c r="H248" s="149">
        <v>48.741999999999997</v>
      </c>
      <c r="I248" s="150"/>
      <c r="L248" s="146"/>
      <c r="M248" s="151"/>
      <c r="T248" s="152"/>
      <c r="AT248" s="147" t="s">
        <v>178</v>
      </c>
      <c r="AU248" s="147" t="s">
        <v>21</v>
      </c>
      <c r="AV248" s="12" t="s">
        <v>21</v>
      </c>
      <c r="AW248" s="12" t="s">
        <v>42</v>
      </c>
      <c r="AX248" s="12" t="s">
        <v>90</v>
      </c>
      <c r="AY248" s="147" t="s">
        <v>156</v>
      </c>
    </row>
    <row r="249" spans="2:65" s="1" customFormat="1" ht="21.75" customHeight="1">
      <c r="B249" s="34"/>
      <c r="C249" s="129" t="s">
        <v>751</v>
      </c>
      <c r="D249" s="129" t="s">
        <v>159</v>
      </c>
      <c r="E249" s="130" t="s">
        <v>752</v>
      </c>
      <c r="F249" s="131" t="s">
        <v>753</v>
      </c>
      <c r="G249" s="132" t="s">
        <v>233</v>
      </c>
      <c r="H249" s="133">
        <v>201.25800000000001</v>
      </c>
      <c r="I249" s="134"/>
      <c r="J249" s="135">
        <f>ROUND(I249*H249,2)</f>
        <v>0</v>
      </c>
      <c r="K249" s="131" t="s">
        <v>234</v>
      </c>
      <c r="L249" s="34"/>
      <c r="M249" s="136" t="s">
        <v>44</v>
      </c>
      <c r="N249" s="137" t="s">
        <v>53</v>
      </c>
      <c r="P249" s="138">
        <f>O249*H249</f>
        <v>0</v>
      </c>
      <c r="Q249" s="138">
        <v>4.7299999999999998E-3</v>
      </c>
      <c r="R249" s="138">
        <f>Q249*H249</f>
        <v>0.95195034000000001</v>
      </c>
      <c r="S249" s="138">
        <v>0</v>
      </c>
      <c r="T249" s="139">
        <f>S249*H249</f>
        <v>0</v>
      </c>
      <c r="AR249" s="140" t="s">
        <v>309</v>
      </c>
      <c r="AT249" s="140" t="s">
        <v>159</v>
      </c>
      <c r="AU249" s="140" t="s">
        <v>21</v>
      </c>
      <c r="AY249" s="18" t="s">
        <v>156</v>
      </c>
      <c r="BE249" s="141">
        <f>IF(N249="základní",J249,0)</f>
        <v>0</v>
      </c>
      <c r="BF249" s="141">
        <f>IF(N249="snížená",J249,0)</f>
        <v>0</v>
      </c>
      <c r="BG249" s="141">
        <f>IF(N249="zákl. přenesená",J249,0)</f>
        <v>0</v>
      </c>
      <c r="BH249" s="141">
        <f>IF(N249="sníž. přenesená",J249,0)</f>
        <v>0</v>
      </c>
      <c r="BI249" s="141">
        <f>IF(N249="nulová",J249,0)</f>
        <v>0</v>
      </c>
      <c r="BJ249" s="18" t="s">
        <v>90</v>
      </c>
      <c r="BK249" s="141">
        <f>ROUND(I249*H249,2)</f>
        <v>0</v>
      </c>
      <c r="BL249" s="18" t="s">
        <v>309</v>
      </c>
      <c r="BM249" s="140" t="s">
        <v>754</v>
      </c>
    </row>
    <row r="250" spans="2:65" s="1" customFormat="1" ht="10.199999999999999">
      <c r="B250" s="34"/>
      <c r="D250" s="156" t="s">
        <v>236</v>
      </c>
      <c r="F250" s="157" t="s">
        <v>755</v>
      </c>
      <c r="I250" s="144"/>
      <c r="L250" s="34"/>
      <c r="M250" s="145"/>
      <c r="T250" s="55"/>
      <c r="AT250" s="18" t="s">
        <v>236</v>
      </c>
      <c r="AU250" s="18" t="s">
        <v>21</v>
      </c>
    </row>
    <row r="251" spans="2:65" s="1" customFormat="1" ht="48">
      <c r="B251" s="34"/>
      <c r="D251" s="142" t="s">
        <v>165</v>
      </c>
      <c r="F251" s="143" t="s">
        <v>749</v>
      </c>
      <c r="I251" s="144"/>
      <c r="L251" s="34"/>
      <c r="M251" s="145"/>
      <c r="T251" s="55"/>
      <c r="AT251" s="18" t="s">
        <v>165</v>
      </c>
      <c r="AU251" s="18" t="s">
        <v>21</v>
      </c>
    </row>
    <row r="252" spans="2:65" s="12" customFormat="1" ht="10.199999999999999">
      <c r="B252" s="146"/>
      <c r="D252" s="142" t="s">
        <v>178</v>
      </c>
      <c r="E252" s="147" t="s">
        <v>44</v>
      </c>
      <c r="F252" s="148" t="s">
        <v>756</v>
      </c>
      <c r="H252" s="149">
        <v>201.25800000000001</v>
      </c>
      <c r="I252" s="150"/>
      <c r="L252" s="146"/>
      <c r="M252" s="151"/>
      <c r="T252" s="152"/>
      <c r="AT252" s="147" t="s">
        <v>178</v>
      </c>
      <c r="AU252" s="147" t="s">
        <v>21</v>
      </c>
      <c r="AV252" s="12" t="s">
        <v>21</v>
      </c>
      <c r="AW252" s="12" t="s">
        <v>42</v>
      </c>
      <c r="AX252" s="12" t="s">
        <v>90</v>
      </c>
      <c r="AY252" s="147" t="s">
        <v>156</v>
      </c>
    </row>
    <row r="253" spans="2:65" s="1" customFormat="1" ht="24.15" customHeight="1">
      <c r="B253" s="34"/>
      <c r="C253" s="129" t="s">
        <v>757</v>
      </c>
      <c r="D253" s="129" t="s">
        <v>159</v>
      </c>
      <c r="E253" s="130" t="s">
        <v>758</v>
      </c>
      <c r="F253" s="131" t="s">
        <v>759</v>
      </c>
      <c r="G253" s="132" t="s">
        <v>272</v>
      </c>
      <c r="H253" s="133">
        <v>1.1830000000000001</v>
      </c>
      <c r="I253" s="134"/>
      <c r="J253" s="135">
        <f>ROUND(I253*H253,2)</f>
        <v>0</v>
      </c>
      <c r="K253" s="131" t="s">
        <v>234</v>
      </c>
      <c r="L253" s="34"/>
      <c r="M253" s="136" t="s">
        <v>44</v>
      </c>
      <c r="N253" s="137" t="s">
        <v>53</v>
      </c>
      <c r="P253" s="138">
        <f>O253*H253</f>
        <v>0</v>
      </c>
      <c r="Q253" s="138">
        <v>0</v>
      </c>
      <c r="R253" s="138">
        <f>Q253*H253</f>
        <v>0</v>
      </c>
      <c r="S253" s="138">
        <v>0</v>
      </c>
      <c r="T253" s="139">
        <f>S253*H253</f>
        <v>0</v>
      </c>
      <c r="AR253" s="140" t="s">
        <v>309</v>
      </c>
      <c r="AT253" s="140" t="s">
        <v>159</v>
      </c>
      <c r="AU253" s="140" t="s">
        <v>21</v>
      </c>
      <c r="AY253" s="18" t="s">
        <v>156</v>
      </c>
      <c r="BE253" s="141">
        <f>IF(N253="základní",J253,0)</f>
        <v>0</v>
      </c>
      <c r="BF253" s="141">
        <f>IF(N253="snížená",J253,0)</f>
        <v>0</v>
      </c>
      <c r="BG253" s="141">
        <f>IF(N253="zákl. přenesená",J253,0)</f>
        <v>0</v>
      </c>
      <c r="BH253" s="141">
        <f>IF(N253="sníž. přenesená",J253,0)</f>
        <v>0</v>
      </c>
      <c r="BI253" s="141">
        <f>IF(N253="nulová",J253,0)</f>
        <v>0</v>
      </c>
      <c r="BJ253" s="18" t="s">
        <v>90</v>
      </c>
      <c r="BK253" s="141">
        <f>ROUND(I253*H253,2)</f>
        <v>0</v>
      </c>
      <c r="BL253" s="18" t="s">
        <v>309</v>
      </c>
      <c r="BM253" s="140" t="s">
        <v>760</v>
      </c>
    </row>
    <row r="254" spans="2:65" s="1" customFormat="1" ht="10.199999999999999">
      <c r="B254" s="34"/>
      <c r="D254" s="156" t="s">
        <v>236</v>
      </c>
      <c r="F254" s="157" t="s">
        <v>761</v>
      </c>
      <c r="I254" s="144"/>
      <c r="L254" s="34"/>
      <c r="M254" s="145"/>
      <c r="T254" s="55"/>
      <c r="AT254" s="18" t="s">
        <v>236</v>
      </c>
      <c r="AU254" s="18" t="s">
        <v>21</v>
      </c>
    </row>
    <row r="255" spans="2:65" s="11" customFormat="1" ht="22.8" customHeight="1">
      <c r="B255" s="117"/>
      <c r="D255" s="118" t="s">
        <v>81</v>
      </c>
      <c r="E255" s="127" t="s">
        <v>762</v>
      </c>
      <c r="F255" s="127" t="s">
        <v>763</v>
      </c>
      <c r="I255" s="120"/>
      <c r="J255" s="128">
        <f>BK255</f>
        <v>0</v>
      </c>
      <c r="L255" s="117"/>
      <c r="M255" s="122"/>
      <c r="P255" s="123">
        <f>SUM(P256:P258)</f>
        <v>0</v>
      </c>
      <c r="R255" s="123">
        <f>SUM(R256:R258)</f>
        <v>0</v>
      </c>
      <c r="T255" s="124">
        <f>SUM(T256:T258)</f>
        <v>0.432</v>
      </c>
      <c r="AR255" s="118" t="s">
        <v>21</v>
      </c>
      <c r="AT255" s="125" t="s">
        <v>81</v>
      </c>
      <c r="AU255" s="125" t="s">
        <v>90</v>
      </c>
      <c r="AY255" s="118" t="s">
        <v>156</v>
      </c>
      <c r="BK255" s="126">
        <f>SUM(BK256:BK258)</f>
        <v>0</v>
      </c>
    </row>
    <row r="256" spans="2:65" s="1" customFormat="1" ht="24.15" customHeight="1">
      <c r="B256" s="34"/>
      <c r="C256" s="129" t="s">
        <v>764</v>
      </c>
      <c r="D256" s="129" t="s">
        <v>159</v>
      </c>
      <c r="E256" s="130" t="s">
        <v>765</v>
      </c>
      <c r="F256" s="131" t="s">
        <v>766</v>
      </c>
      <c r="G256" s="132" t="s">
        <v>277</v>
      </c>
      <c r="H256" s="133">
        <v>2.88</v>
      </c>
      <c r="I256" s="134"/>
      <c r="J256" s="135">
        <f>ROUND(I256*H256,2)</f>
        <v>0</v>
      </c>
      <c r="K256" s="131" t="s">
        <v>234</v>
      </c>
      <c r="L256" s="34"/>
      <c r="M256" s="136" t="s">
        <v>44</v>
      </c>
      <c r="N256" s="137" t="s">
        <v>53</v>
      </c>
      <c r="P256" s="138">
        <f>O256*H256</f>
        <v>0</v>
      </c>
      <c r="Q256" s="138">
        <v>0</v>
      </c>
      <c r="R256" s="138">
        <f>Q256*H256</f>
        <v>0</v>
      </c>
      <c r="S256" s="138">
        <v>0.15</v>
      </c>
      <c r="T256" s="139">
        <f>S256*H256</f>
        <v>0.432</v>
      </c>
      <c r="AR256" s="140" t="s">
        <v>309</v>
      </c>
      <c r="AT256" s="140" t="s">
        <v>159</v>
      </c>
      <c r="AU256" s="140" t="s">
        <v>21</v>
      </c>
      <c r="AY256" s="18" t="s">
        <v>156</v>
      </c>
      <c r="BE256" s="141">
        <f>IF(N256="základní",J256,0)</f>
        <v>0</v>
      </c>
      <c r="BF256" s="141">
        <f>IF(N256="snížená",J256,0)</f>
        <v>0</v>
      </c>
      <c r="BG256" s="141">
        <f>IF(N256="zákl. přenesená",J256,0)</f>
        <v>0</v>
      </c>
      <c r="BH256" s="141">
        <f>IF(N256="sníž. přenesená",J256,0)</f>
        <v>0</v>
      </c>
      <c r="BI256" s="141">
        <f>IF(N256="nulová",J256,0)</f>
        <v>0</v>
      </c>
      <c r="BJ256" s="18" t="s">
        <v>90</v>
      </c>
      <c r="BK256" s="141">
        <f>ROUND(I256*H256,2)</f>
        <v>0</v>
      </c>
      <c r="BL256" s="18" t="s">
        <v>309</v>
      </c>
      <c r="BM256" s="140" t="s">
        <v>767</v>
      </c>
    </row>
    <row r="257" spans="2:65" s="1" customFormat="1" ht="10.199999999999999">
      <c r="B257" s="34"/>
      <c r="D257" s="156" t="s">
        <v>236</v>
      </c>
      <c r="F257" s="157" t="s">
        <v>768</v>
      </c>
      <c r="I257" s="144"/>
      <c r="L257" s="34"/>
      <c r="M257" s="145"/>
      <c r="T257" s="55"/>
      <c r="AT257" s="18" t="s">
        <v>236</v>
      </c>
      <c r="AU257" s="18" t="s">
        <v>21</v>
      </c>
    </row>
    <row r="258" spans="2:65" s="12" customFormat="1" ht="10.199999999999999">
      <c r="B258" s="146"/>
      <c r="D258" s="142" t="s">
        <v>178</v>
      </c>
      <c r="E258" s="147" t="s">
        <v>44</v>
      </c>
      <c r="F258" s="148" t="s">
        <v>769</v>
      </c>
      <c r="H258" s="149">
        <v>2.88</v>
      </c>
      <c r="I258" s="150"/>
      <c r="L258" s="146"/>
      <c r="M258" s="151"/>
      <c r="T258" s="152"/>
      <c r="AT258" s="147" t="s">
        <v>178</v>
      </c>
      <c r="AU258" s="147" t="s">
        <v>21</v>
      </c>
      <c r="AV258" s="12" t="s">
        <v>21</v>
      </c>
      <c r="AW258" s="12" t="s">
        <v>42</v>
      </c>
      <c r="AX258" s="12" t="s">
        <v>90</v>
      </c>
      <c r="AY258" s="147" t="s">
        <v>156</v>
      </c>
    </row>
    <row r="259" spans="2:65" s="11" customFormat="1" ht="22.8" customHeight="1">
      <c r="B259" s="117"/>
      <c r="D259" s="118" t="s">
        <v>81</v>
      </c>
      <c r="E259" s="127" t="s">
        <v>770</v>
      </c>
      <c r="F259" s="127" t="s">
        <v>771</v>
      </c>
      <c r="I259" s="120"/>
      <c r="J259" s="128">
        <f>BK259</f>
        <v>0</v>
      </c>
      <c r="L259" s="117"/>
      <c r="M259" s="122"/>
      <c r="P259" s="123">
        <f>SUM(P260:P271)</f>
        <v>0</v>
      </c>
      <c r="R259" s="123">
        <f>SUM(R260:R271)</f>
        <v>4.0000000000000002E-4</v>
      </c>
      <c r="T259" s="124">
        <f>SUM(T260:T271)</f>
        <v>7.3360000000000009E-2</v>
      </c>
      <c r="AR259" s="118" t="s">
        <v>21</v>
      </c>
      <c r="AT259" s="125" t="s">
        <v>81</v>
      </c>
      <c r="AU259" s="125" t="s">
        <v>90</v>
      </c>
      <c r="AY259" s="118" t="s">
        <v>156</v>
      </c>
      <c r="BK259" s="126">
        <f>SUM(BK260:BK271)</f>
        <v>0</v>
      </c>
    </row>
    <row r="260" spans="2:65" s="1" customFormat="1" ht="16.5" customHeight="1">
      <c r="B260" s="34"/>
      <c r="C260" s="129" t="s">
        <v>772</v>
      </c>
      <c r="D260" s="129" t="s">
        <v>159</v>
      </c>
      <c r="E260" s="130" t="s">
        <v>773</v>
      </c>
      <c r="F260" s="131" t="s">
        <v>774</v>
      </c>
      <c r="G260" s="132" t="s">
        <v>233</v>
      </c>
      <c r="H260" s="133">
        <v>2</v>
      </c>
      <c r="I260" s="134"/>
      <c r="J260" s="135">
        <f>ROUND(I260*H260,2)</f>
        <v>0</v>
      </c>
      <c r="K260" s="131" t="s">
        <v>234</v>
      </c>
      <c r="L260" s="34"/>
      <c r="M260" s="136" t="s">
        <v>44</v>
      </c>
      <c r="N260" s="137" t="s">
        <v>53</v>
      </c>
      <c r="P260" s="138">
        <f>O260*H260</f>
        <v>0</v>
      </c>
      <c r="Q260" s="138">
        <v>2.0000000000000001E-4</v>
      </c>
      <c r="R260" s="138">
        <f>Q260*H260</f>
        <v>4.0000000000000002E-4</v>
      </c>
      <c r="S260" s="138">
        <v>1.7780000000000001E-2</v>
      </c>
      <c r="T260" s="139">
        <f>S260*H260</f>
        <v>3.5560000000000001E-2</v>
      </c>
      <c r="AR260" s="140" t="s">
        <v>309</v>
      </c>
      <c r="AT260" s="140" t="s">
        <v>159</v>
      </c>
      <c r="AU260" s="140" t="s">
        <v>21</v>
      </c>
      <c r="AY260" s="18" t="s">
        <v>156</v>
      </c>
      <c r="BE260" s="141">
        <f>IF(N260="základní",J260,0)</f>
        <v>0</v>
      </c>
      <c r="BF260" s="141">
        <f>IF(N260="snížená",J260,0)</f>
        <v>0</v>
      </c>
      <c r="BG260" s="141">
        <f>IF(N260="zákl. přenesená",J260,0)</f>
        <v>0</v>
      </c>
      <c r="BH260" s="141">
        <f>IF(N260="sníž. přenesená",J260,0)</f>
        <v>0</v>
      </c>
      <c r="BI260" s="141">
        <f>IF(N260="nulová",J260,0)</f>
        <v>0</v>
      </c>
      <c r="BJ260" s="18" t="s">
        <v>90</v>
      </c>
      <c r="BK260" s="141">
        <f>ROUND(I260*H260,2)</f>
        <v>0</v>
      </c>
      <c r="BL260" s="18" t="s">
        <v>309</v>
      </c>
      <c r="BM260" s="140" t="s">
        <v>775</v>
      </c>
    </row>
    <row r="261" spans="2:65" s="1" customFormat="1" ht="10.199999999999999">
      <c r="B261" s="34"/>
      <c r="D261" s="156" t="s">
        <v>236</v>
      </c>
      <c r="F261" s="157" t="s">
        <v>776</v>
      </c>
      <c r="I261" s="144"/>
      <c r="L261" s="34"/>
      <c r="M261" s="145"/>
      <c r="T261" s="55"/>
      <c r="AT261" s="18" t="s">
        <v>236</v>
      </c>
      <c r="AU261" s="18" t="s">
        <v>21</v>
      </c>
    </row>
    <row r="262" spans="2:65" s="12" customFormat="1" ht="10.199999999999999">
      <c r="B262" s="146"/>
      <c r="D262" s="142" t="s">
        <v>178</v>
      </c>
      <c r="E262" s="147" t="s">
        <v>44</v>
      </c>
      <c r="F262" s="148" t="s">
        <v>21</v>
      </c>
      <c r="H262" s="149">
        <v>2</v>
      </c>
      <c r="I262" s="150"/>
      <c r="L262" s="146"/>
      <c r="M262" s="151"/>
      <c r="T262" s="152"/>
      <c r="AT262" s="147" t="s">
        <v>178</v>
      </c>
      <c r="AU262" s="147" t="s">
        <v>21</v>
      </c>
      <c r="AV262" s="12" t="s">
        <v>21</v>
      </c>
      <c r="AW262" s="12" t="s">
        <v>42</v>
      </c>
      <c r="AX262" s="12" t="s">
        <v>90</v>
      </c>
      <c r="AY262" s="147" t="s">
        <v>156</v>
      </c>
    </row>
    <row r="263" spans="2:65" s="1" customFormat="1" ht="21.75" customHeight="1">
      <c r="B263" s="34"/>
      <c r="C263" s="129" t="s">
        <v>777</v>
      </c>
      <c r="D263" s="129" t="s">
        <v>159</v>
      </c>
      <c r="E263" s="130" t="s">
        <v>778</v>
      </c>
      <c r="F263" s="131" t="s">
        <v>779</v>
      </c>
      <c r="G263" s="132" t="s">
        <v>233</v>
      </c>
      <c r="H263" s="133">
        <v>2</v>
      </c>
      <c r="I263" s="134"/>
      <c r="J263" s="135">
        <f>ROUND(I263*H263,2)</f>
        <v>0</v>
      </c>
      <c r="K263" s="131" t="s">
        <v>234</v>
      </c>
      <c r="L263" s="34"/>
      <c r="M263" s="136" t="s">
        <v>44</v>
      </c>
      <c r="N263" s="137" t="s">
        <v>53</v>
      </c>
      <c r="P263" s="138">
        <f>O263*H263</f>
        <v>0</v>
      </c>
      <c r="Q263" s="138">
        <v>0</v>
      </c>
      <c r="R263" s="138">
        <f>Q263*H263</f>
        <v>0</v>
      </c>
      <c r="S263" s="138">
        <v>0</v>
      </c>
      <c r="T263" s="139">
        <f>S263*H263</f>
        <v>0</v>
      </c>
      <c r="AR263" s="140" t="s">
        <v>309</v>
      </c>
      <c r="AT263" s="140" t="s">
        <v>159</v>
      </c>
      <c r="AU263" s="140" t="s">
        <v>21</v>
      </c>
      <c r="AY263" s="18" t="s">
        <v>156</v>
      </c>
      <c r="BE263" s="141">
        <f>IF(N263="základní",J263,0)</f>
        <v>0</v>
      </c>
      <c r="BF263" s="141">
        <f>IF(N263="snížená",J263,0)</f>
        <v>0</v>
      </c>
      <c r="BG263" s="141">
        <f>IF(N263="zákl. přenesená",J263,0)</f>
        <v>0</v>
      </c>
      <c r="BH263" s="141">
        <f>IF(N263="sníž. přenesená",J263,0)</f>
        <v>0</v>
      </c>
      <c r="BI263" s="141">
        <f>IF(N263="nulová",J263,0)</f>
        <v>0</v>
      </c>
      <c r="BJ263" s="18" t="s">
        <v>90</v>
      </c>
      <c r="BK263" s="141">
        <f>ROUND(I263*H263,2)</f>
        <v>0</v>
      </c>
      <c r="BL263" s="18" t="s">
        <v>309</v>
      </c>
      <c r="BM263" s="140" t="s">
        <v>780</v>
      </c>
    </row>
    <row r="264" spans="2:65" s="1" customFormat="1" ht="10.199999999999999">
      <c r="B264" s="34"/>
      <c r="D264" s="156" t="s">
        <v>236</v>
      </c>
      <c r="F264" s="157" t="s">
        <v>781</v>
      </c>
      <c r="I264" s="144"/>
      <c r="L264" s="34"/>
      <c r="M264" s="145"/>
      <c r="T264" s="55"/>
      <c r="AT264" s="18" t="s">
        <v>236</v>
      </c>
      <c r="AU264" s="18" t="s">
        <v>21</v>
      </c>
    </row>
    <row r="265" spans="2:65" s="12" customFormat="1" ht="10.199999999999999">
      <c r="B265" s="146"/>
      <c r="D265" s="142" t="s">
        <v>178</v>
      </c>
      <c r="E265" s="147" t="s">
        <v>44</v>
      </c>
      <c r="F265" s="148" t="s">
        <v>21</v>
      </c>
      <c r="H265" s="149">
        <v>2</v>
      </c>
      <c r="I265" s="150"/>
      <c r="L265" s="146"/>
      <c r="M265" s="151"/>
      <c r="T265" s="152"/>
      <c r="AT265" s="147" t="s">
        <v>178</v>
      </c>
      <c r="AU265" s="147" t="s">
        <v>21</v>
      </c>
      <c r="AV265" s="12" t="s">
        <v>21</v>
      </c>
      <c r="AW265" s="12" t="s">
        <v>42</v>
      </c>
      <c r="AX265" s="12" t="s">
        <v>90</v>
      </c>
      <c r="AY265" s="147" t="s">
        <v>156</v>
      </c>
    </row>
    <row r="266" spans="2:65" s="1" customFormat="1" ht="24.15" customHeight="1">
      <c r="B266" s="34"/>
      <c r="C266" s="129" t="s">
        <v>782</v>
      </c>
      <c r="D266" s="129" t="s">
        <v>159</v>
      </c>
      <c r="E266" s="130" t="s">
        <v>783</v>
      </c>
      <c r="F266" s="131" t="s">
        <v>784</v>
      </c>
      <c r="G266" s="132" t="s">
        <v>233</v>
      </c>
      <c r="H266" s="133">
        <v>140</v>
      </c>
      <c r="I266" s="134"/>
      <c r="J266" s="135">
        <f>ROUND(I266*H266,2)</f>
        <v>0</v>
      </c>
      <c r="K266" s="131" t="s">
        <v>234</v>
      </c>
      <c r="L266" s="34"/>
      <c r="M266" s="136" t="s">
        <v>44</v>
      </c>
      <c r="N266" s="137" t="s">
        <v>53</v>
      </c>
      <c r="P266" s="138">
        <f>O266*H266</f>
        <v>0</v>
      </c>
      <c r="Q266" s="138">
        <v>0</v>
      </c>
      <c r="R266" s="138">
        <f>Q266*H266</f>
        <v>0</v>
      </c>
      <c r="S266" s="138">
        <v>2.7E-4</v>
      </c>
      <c r="T266" s="139">
        <f>S266*H266</f>
        <v>3.78E-2</v>
      </c>
      <c r="AR266" s="140" t="s">
        <v>309</v>
      </c>
      <c r="AT266" s="140" t="s">
        <v>159</v>
      </c>
      <c r="AU266" s="140" t="s">
        <v>21</v>
      </c>
      <c r="AY266" s="18" t="s">
        <v>156</v>
      </c>
      <c r="BE266" s="141">
        <f>IF(N266="základní",J266,0)</f>
        <v>0</v>
      </c>
      <c r="BF266" s="141">
        <f>IF(N266="snížená",J266,0)</f>
        <v>0</v>
      </c>
      <c r="BG266" s="141">
        <f>IF(N266="zákl. přenesená",J266,0)</f>
        <v>0</v>
      </c>
      <c r="BH266" s="141">
        <f>IF(N266="sníž. přenesená",J266,0)</f>
        <v>0</v>
      </c>
      <c r="BI266" s="141">
        <f>IF(N266="nulová",J266,0)</f>
        <v>0</v>
      </c>
      <c r="BJ266" s="18" t="s">
        <v>90</v>
      </c>
      <c r="BK266" s="141">
        <f>ROUND(I266*H266,2)</f>
        <v>0</v>
      </c>
      <c r="BL266" s="18" t="s">
        <v>309</v>
      </c>
      <c r="BM266" s="140" t="s">
        <v>785</v>
      </c>
    </row>
    <row r="267" spans="2:65" s="1" customFormat="1" ht="10.199999999999999">
      <c r="B267" s="34"/>
      <c r="D267" s="156" t="s">
        <v>236</v>
      </c>
      <c r="F267" s="157" t="s">
        <v>786</v>
      </c>
      <c r="I267" s="144"/>
      <c r="L267" s="34"/>
      <c r="M267" s="145"/>
      <c r="T267" s="55"/>
      <c r="AT267" s="18" t="s">
        <v>236</v>
      </c>
      <c r="AU267" s="18" t="s">
        <v>21</v>
      </c>
    </row>
    <row r="268" spans="2:65" s="12" customFormat="1" ht="10.199999999999999">
      <c r="B268" s="146"/>
      <c r="D268" s="142" t="s">
        <v>178</v>
      </c>
      <c r="E268" s="147" t="s">
        <v>44</v>
      </c>
      <c r="F268" s="148" t="s">
        <v>787</v>
      </c>
      <c r="H268" s="149">
        <v>140</v>
      </c>
      <c r="I268" s="150"/>
      <c r="L268" s="146"/>
      <c r="M268" s="151"/>
      <c r="T268" s="152"/>
      <c r="AT268" s="147" t="s">
        <v>178</v>
      </c>
      <c r="AU268" s="147" t="s">
        <v>21</v>
      </c>
      <c r="AV268" s="12" t="s">
        <v>21</v>
      </c>
      <c r="AW268" s="12" t="s">
        <v>42</v>
      </c>
      <c r="AX268" s="12" t="s">
        <v>90</v>
      </c>
      <c r="AY268" s="147" t="s">
        <v>156</v>
      </c>
    </row>
    <row r="269" spans="2:65" s="1" customFormat="1" ht="16.5" customHeight="1">
      <c r="B269" s="34"/>
      <c r="C269" s="129" t="s">
        <v>788</v>
      </c>
      <c r="D269" s="129" t="s">
        <v>159</v>
      </c>
      <c r="E269" s="130" t="s">
        <v>789</v>
      </c>
      <c r="F269" s="131" t="s">
        <v>790</v>
      </c>
      <c r="G269" s="132" t="s">
        <v>233</v>
      </c>
      <c r="H269" s="133">
        <v>140</v>
      </c>
      <c r="I269" s="134"/>
      <c r="J269" s="135">
        <f>ROUND(I269*H269,2)</f>
        <v>0</v>
      </c>
      <c r="K269" s="131" t="s">
        <v>234</v>
      </c>
      <c r="L269" s="34"/>
      <c r="M269" s="136" t="s">
        <v>44</v>
      </c>
      <c r="N269" s="137" t="s">
        <v>53</v>
      </c>
      <c r="P269" s="138">
        <f>O269*H269</f>
        <v>0</v>
      </c>
      <c r="Q269" s="138">
        <v>0</v>
      </c>
      <c r="R269" s="138">
        <f>Q269*H269</f>
        <v>0</v>
      </c>
      <c r="S269" s="138">
        <v>0</v>
      </c>
      <c r="T269" s="139">
        <f>S269*H269</f>
        <v>0</v>
      </c>
      <c r="AR269" s="140" t="s">
        <v>309</v>
      </c>
      <c r="AT269" s="140" t="s">
        <v>159</v>
      </c>
      <c r="AU269" s="140" t="s">
        <v>21</v>
      </c>
      <c r="AY269" s="18" t="s">
        <v>156</v>
      </c>
      <c r="BE269" s="141">
        <f>IF(N269="základní",J269,0)</f>
        <v>0</v>
      </c>
      <c r="BF269" s="141">
        <f>IF(N269="snížená",J269,0)</f>
        <v>0</v>
      </c>
      <c r="BG269" s="141">
        <f>IF(N269="zákl. přenesená",J269,0)</f>
        <v>0</v>
      </c>
      <c r="BH269" s="141">
        <f>IF(N269="sníž. přenesená",J269,0)</f>
        <v>0</v>
      </c>
      <c r="BI269" s="141">
        <f>IF(N269="nulová",J269,0)</f>
        <v>0</v>
      </c>
      <c r="BJ269" s="18" t="s">
        <v>90</v>
      </c>
      <c r="BK269" s="141">
        <f>ROUND(I269*H269,2)</f>
        <v>0</v>
      </c>
      <c r="BL269" s="18" t="s">
        <v>309</v>
      </c>
      <c r="BM269" s="140" t="s">
        <v>791</v>
      </c>
    </row>
    <row r="270" spans="2:65" s="1" customFormat="1" ht="10.199999999999999">
      <c r="B270" s="34"/>
      <c r="D270" s="156" t="s">
        <v>236</v>
      </c>
      <c r="F270" s="157" t="s">
        <v>792</v>
      </c>
      <c r="I270" s="144"/>
      <c r="L270" s="34"/>
      <c r="M270" s="145"/>
      <c r="T270" s="55"/>
      <c r="AT270" s="18" t="s">
        <v>236</v>
      </c>
      <c r="AU270" s="18" t="s">
        <v>21</v>
      </c>
    </row>
    <row r="271" spans="2:65" s="12" customFormat="1" ht="10.199999999999999">
      <c r="B271" s="146"/>
      <c r="D271" s="142" t="s">
        <v>178</v>
      </c>
      <c r="E271" s="147" t="s">
        <v>44</v>
      </c>
      <c r="F271" s="148" t="s">
        <v>787</v>
      </c>
      <c r="H271" s="149">
        <v>140</v>
      </c>
      <c r="I271" s="150"/>
      <c r="L271" s="146"/>
      <c r="M271" s="151"/>
      <c r="T271" s="152"/>
      <c r="AT271" s="147" t="s">
        <v>178</v>
      </c>
      <c r="AU271" s="147" t="s">
        <v>21</v>
      </c>
      <c r="AV271" s="12" t="s">
        <v>21</v>
      </c>
      <c r="AW271" s="12" t="s">
        <v>42</v>
      </c>
      <c r="AX271" s="12" t="s">
        <v>90</v>
      </c>
      <c r="AY271" s="147" t="s">
        <v>156</v>
      </c>
    </row>
    <row r="272" spans="2:65" s="11" customFormat="1" ht="22.8" customHeight="1">
      <c r="B272" s="117"/>
      <c r="D272" s="118" t="s">
        <v>81</v>
      </c>
      <c r="E272" s="127" t="s">
        <v>345</v>
      </c>
      <c r="F272" s="127" t="s">
        <v>346</v>
      </c>
      <c r="I272" s="120"/>
      <c r="J272" s="128">
        <f>BK272</f>
        <v>0</v>
      </c>
      <c r="L272" s="117"/>
      <c r="M272" s="122"/>
      <c r="P272" s="123">
        <f>SUM(P273:P275)</f>
        <v>0</v>
      </c>
      <c r="R272" s="123">
        <f>SUM(R273:R275)</f>
        <v>0</v>
      </c>
      <c r="T272" s="124">
        <f>SUM(T273:T275)</f>
        <v>0.05</v>
      </c>
      <c r="AR272" s="118" t="s">
        <v>21</v>
      </c>
      <c r="AT272" s="125" t="s">
        <v>81</v>
      </c>
      <c r="AU272" s="125" t="s">
        <v>90</v>
      </c>
      <c r="AY272" s="118" t="s">
        <v>156</v>
      </c>
      <c r="BK272" s="126">
        <f>SUM(BK273:BK275)</f>
        <v>0</v>
      </c>
    </row>
    <row r="273" spans="2:65" s="1" customFormat="1" ht="21.75" customHeight="1">
      <c r="B273" s="34"/>
      <c r="C273" s="129" t="s">
        <v>793</v>
      </c>
      <c r="D273" s="129" t="s">
        <v>159</v>
      </c>
      <c r="E273" s="130" t="s">
        <v>364</v>
      </c>
      <c r="F273" s="131" t="s">
        <v>365</v>
      </c>
      <c r="G273" s="132" t="s">
        <v>366</v>
      </c>
      <c r="H273" s="133">
        <v>50</v>
      </c>
      <c r="I273" s="134"/>
      <c r="J273" s="135">
        <f>ROUND(I273*H273,2)</f>
        <v>0</v>
      </c>
      <c r="K273" s="131" t="s">
        <v>234</v>
      </c>
      <c r="L273" s="34"/>
      <c r="M273" s="136" t="s">
        <v>44</v>
      </c>
      <c r="N273" s="137" t="s">
        <v>53</v>
      </c>
      <c r="P273" s="138">
        <f>O273*H273</f>
        <v>0</v>
      </c>
      <c r="Q273" s="138">
        <v>0</v>
      </c>
      <c r="R273" s="138">
        <f>Q273*H273</f>
        <v>0</v>
      </c>
      <c r="S273" s="138">
        <v>1E-3</v>
      </c>
      <c r="T273" s="139">
        <f>S273*H273</f>
        <v>0.05</v>
      </c>
      <c r="AR273" s="140" t="s">
        <v>309</v>
      </c>
      <c r="AT273" s="140" t="s">
        <v>159</v>
      </c>
      <c r="AU273" s="140" t="s">
        <v>21</v>
      </c>
      <c r="AY273" s="18" t="s">
        <v>156</v>
      </c>
      <c r="BE273" s="141">
        <f>IF(N273="základní",J273,0)</f>
        <v>0</v>
      </c>
      <c r="BF273" s="141">
        <f>IF(N273="snížená",J273,0)</f>
        <v>0</v>
      </c>
      <c r="BG273" s="141">
        <f>IF(N273="zákl. přenesená",J273,0)</f>
        <v>0</v>
      </c>
      <c r="BH273" s="141">
        <f>IF(N273="sníž. přenesená",J273,0)</f>
        <v>0</v>
      </c>
      <c r="BI273" s="141">
        <f>IF(N273="nulová",J273,0)</f>
        <v>0</v>
      </c>
      <c r="BJ273" s="18" t="s">
        <v>90</v>
      </c>
      <c r="BK273" s="141">
        <f>ROUND(I273*H273,2)</f>
        <v>0</v>
      </c>
      <c r="BL273" s="18" t="s">
        <v>309</v>
      </c>
      <c r="BM273" s="140" t="s">
        <v>794</v>
      </c>
    </row>
    <row r="274" spans="2:65" s="1" customFormat="1" ht="10.199999999999999">
      <c r="B274" s="34"/>
      <c r="D274" s="156" t="s">
        <v>236</v>
      </c>
      <c r="F274" s="157" t="s">
        <v>368</v>
      </c>
      <c r="I274" s="144"/>
      <c r="L274" s="34"/>
      <c r="M274" s="145"/>
      <c r="T274" s="55"/>
      <c r="AT274" s="18" t="s">
        <v>236</v>
      </c>
      <c r="AU274" s="18" t="s">
        <v>21</v>
      </c>
    </row>
    <row r="275" spans="2:65" s="12" customFormat="1" ht="10.199999999999999">
      <c r="B275" s="146"/>
      <c r="D275" s="142" t="s">
        <v>178</v>
      </c>
      <c r="E275" s="147" t="s">
        <v>44</v>
      </c>
      <c r="F275" s="148" t="s">
        <v>795</v>
      </c>
      <c r="H275" s="149">
        <v>50</v>
      </c>
      <c r="I275" s="150"/>
      <c r="L275" s="146"/>
      <c r="M275" s="151"/>
      <c r="T275" s="152"/>
      <c r="AT275" s="147" t="s">
        <v>178</v>
      </c>
      <c r="AU275" s="147" t="s">
        <v>21</v>
      </c>
      <c r="AV275" s="12" t="s">
        <v>21</v>
      </c>
      <c r="AW275" s="12" t="s">
        <v>42</v>
      </c>
      <c r="AX275" s="12" t="s">
        <v>90</v>
      </c>
      <c r="AY275" s="147" t="s">
        <v>156</v>
      </c>
    </row>
    <row r="276" spans="2:65" s="11" customFormat="1" ht="22.8" customHeight="1">
      <c r="B276" s="117"/>
      <c r="D276" s="118" t="s">
        <v>81</v>
      </c>
      <c r="E276" s="127" t="s">
        <v>375</v>
      </c>
      <c r="F276" s="127" t="s">
        <v>376</v>
      </c>
      <c r="I276" s="120"/>
      <c r="J276" s="128">
        <f>BK276</f>
        <v>0</v>
      </c>
      <c r="L276" s="117"/>
      <c r="M276" s="122"/>
      <c r="P276" s="123">
        <f>SUM(P277:P333)</f>
        <v>0</v>
      </c>
      <c r="R276" s="123">
        <f>SUM(R277:R333)</f>
        <v>0.28871500000000011</v>
      </c>
      <c r="T276" s="124">
        <f>SUM(T277:T333)</f>
        <v>0</v>
      </c>
      <c r="AR276" s="118" t="s">
        <v>21</v>
      </c>
      <c r="AT276" s="125" t="s">
        <v>81</v>
      </c>
      <c r="AU276" s="125" t="s">
        <v>90</v>
      </c>
      <c r="AY276" s="118" t="s">
        <v>156</v>
      </c>
      <c r="BK276" s="126">
        <f>SUM(BK277:BK333)</f>
        <v>0</v>
      </c>
    </row>
    <row r="277" spans="2:65" s="1" customFormat="1" ht="16.5" customHeight="1">
      <c r="B277" s="34"/>
      <c r="C277" s="129" t="s">
        <v>796</v>
      </c>
      <c r="D277" s="129" t="s">
        <v>159</v>
      </c>
      <c r="E277" s="130" t="s">
        <v>797</v>
      </c>
      <c r="F277" s="131" t="s">
        <v>798</v>
      </c>
      <c r="G277" s="132" t="s">
        <v>233</v>
      </c>
      <c r="H277" s="133">
        <v>390</v>
      </c>
      <c r="I277" s="134"/>
      <c r="J277" s="135">
        <f>ROUND(I277*H277,2)</f>
        <v>0</v>
      </c>
      <c r="K277" s="131" t="s">
        <v>234</v>
      </c>
      <c r="L277" s="34"/>
      <c r="M277" s="136" t="s">
        <v>44</v>
      </c>
      <c r="N277" s="137" t="s">
        <v>53</v>
      </c>
      <c r="P277" s="138">
        <f>O277*H277</f>
        <v>0</v>
      </c>
      <c r="Q277" s="138">
        <v>0</v>
      </c>
      <c r="R277" s="138">
        <f>Q277*H277</f>
        <v>0</v>
      </c>
      <c r="S277" s="138">
        <v>0</v>
      </c>
      <c r="T277" s="139">
        <f>S277*H277</f>
        <v>0</v>
      </c>
      <c r="AR277" s="140" t="s">
        <v>309</v>
      </c>
      <c r="AT277" s="140" t="s">
        <v>159</v>
      </c>
      <c r="AU277" s="140" t="s">
        <v>21</v>
      </c>
      <c r="AY277" s="18" t="s">
        <v>156</v>
      </c>
      <c r="BE277" s="141">
        <f>IF(N277="základní",J277,0)</f>
        <v>0</v>
      </c>
      <c r="BF277" s="141">
        <f>IF(N277="snížená",J277,0)</f>
        <v>0</v>
      </c>
      <c r="BG277" s="141">
        <f>IF(N277="zákl. přenesená",J277,0)</f>
        <v>0</v>
      </c>
      <c r="BH277" s="141">
        <f>IF(N277="sníž. přenesená",J277,0)</f>
        <v>0</v>
      </c>
      <c r="BI277" s="141">
        <f>IF(N277="nulová",J277,0)</f>
        <v>0</v>
      </c>
      <c r="BJ277" s="18" t="s">
        <v>90</v>
      </c>
      <c r="BK277" s="141">
        <f>ROUND(I277*H277,2)</f>
        <v>0</v>
      </c>
      <c r="BL277" s="18" t="s">
        <v>309</v>
      </c>
      <c r="BM277" s="140" t="s">
        <v>799</v>
      </c>
    </row>
    <row r="278" spans="2:65" s="1" customFormat="1" ht="10.199999999999999">
      <c r="B278" s="34"/>
      <c r="D278" s="156" t="s">
        <v>236</v>
      </c>
      <c r="F278" s="157" t="s">
        <v>800</v>
      </c>
      <c r="I278" s="144"/>
      <c r="L278" s="34"/>
      <c r="M278" s="145"/>
      <c r="T278" s="55"/>
      <c r="AT278" s="18" t="s">
        <v>236</v>
      </c>
      <c r="AU278" s="18" t="s">
        <v>21</v>
      </c>
    </row>
    <row r="279" spans="2:65" s="12" customFormat="1" ht="10.199999999999999">
      <c r="B279" s="146"/>
      <c r="D279" s="142" t="s">
        <v>178</v>
      </c>
      <c r="E279" s="147" t="s">
        <v>44</v>
      </c>
      <c r="F279" s="148" t="s">
        <v>801</v>
      </c>
      <c r="H279" s="149">
        <v>390</v>
      </c>
      <c r="I279" s="150"/>
      <c r="L279" s="146"/>
      <c r="M279" s="151"/>
      <c r="T279" s="152"/>
      <c r="AT279" s="147" t="s">
        <v>178</v>
      </c>
      <c r="AU279" s="147" t="s">
        <v>21</v>
      </c>
      <c r="AV279" s="12" t="s">
        <v>21</v>
      </c>
      <c r="AW279" s="12" t="s">
        <v>42</v>
      </c>
      <c r="AX279" s="12" t="s">
        <v>90</v>
      </c>
      <c r="AY279" s="147" t="s">
        <v>156</v>
      </c>
    </row>
    <row r="280" spans="2:65" s="1" customFormat="1" ht="24.15" customHeight="1">
      <c r="B280" s="34"/>
      <c r="C280" s="129" t="s">
        <v>802</v>
      </c>
      <c r="D280" s="129" t="s">
        <v>159</v>
      </c>
      <c r="E280" s="130" t="s">
        <v>803</v>
      </c>
      <c r="F280" s="131" t="s">
        <v>804</v>
      </c>
      <c r="G280" s="132" t="s">
        <v>233</v>
      </c>
      <c r="H280" s="133">
        <v>390</v>
      </c>
      <c r="I280" s="134"/>
      <c r="J280" s="135">
        <f>ROUND(I280*H280,2)</f>
        <v>0</v>
      </c>
      <c r="K280" s="131" t="s">
        <v>234</v>
      </c>
      <c r="L280" s="34"/>
      <c r="M280" s="136" t="s">
        <v>44</v>
      </c>
      <c r="N280" s="137" t="s">
        <v>53</v>
      </c>
      <c r="P280" s="138">
        <f>O280*H280</f>
        <v>0</v>
      </c>
      <c r="Q280" s="138">
        <v>1.3999999999999999E-4</v>
      </c>
      <c r="R280" s="138">
        <f>Q280*H280</f>
        <v>5.4599999999999996E-2</v>
      </c>
      <c r="S280" s="138">
        <v>0</v>
      </c>
      <c r="T280" s="139">
        <f>S280*H280</f>
        <v>0</v>
      </c>
      <c r="AR280" s="140" t="s">
        <v>309</v>
      </c>
      <c r="AT280" s="140" t="s">
        <v>159</v>
      </c>
      <c r="AU280" s="140" t="s">
        <v>21</v>
      </c>
      <c r="AY280" s="18" t="s">
        <v>156</v>
      </c>
      <c r="BE280" s="141">
        <f>IF(N280="základní",J280,0)</f>
        <v>0</v>
      </c>
      <c r="BF280" s="141">
        <f>IF(N280="snížená",J280,0)</f>
        <v>0</v>
      </c>
      <c r="BG280" s="141">
        <f>IF(N280="zákl. přenesená",J280,0)</f>
        <v>0</v>
      </c>
      <c r="BH280" s="141">
        <f>IF(N280="sníž. přenesená",J280,0)</f>
        <v>0</v>
      </c>
      <c r="BI280" s="141">
        <f>IF(N280="nulová",J280,0)</f>
        <v>0</v>
      </c>
      <c r="BJ280" s="18" t="s">
        <v>90</v>
      </c>
      <c r="BK280" s="141">
        <f>ROUND(I280*H280,2)</f>
        <v>0</v>
      </c>
      <c r="BL280" s="18" t="s">
        <v>309</v>
      </c>
      <c r="BM280" s="140" t="s">
        <v>805</v>
      </c>
    </row>
    <row r="281" spans="2:65" s="1" customFormat="1" ht="10.199999999999999">
      <c r="B281" s="34"/>
      <c r="D281" s="156" t="s">
        <v>236</v>
      </c>
      <c r="F281" s="157" t="s">
        <v>806</v>
      </c>
      <c r="I281" s="144"/>
      <c r="L281" s="34"/>
      <c r="M281" s="145"/>
      <c r="T281" s="55"/>
      <c r="AT281" s="18" t="s">
        <v>236</v>
      </c>
      <c r="AU281" s="18" t="s">
        <v>21</v>
      </c>
    </row>
    <row r="282" spans="2:65" s="12" customFormat="1" ht="10.199999999999999">
      <c r="B282" s="146"/>
      <c r="D282" s="142" t="s">
        <v>178</v>
      </c>
      <c r="E282" s="147" t="s">
        <v>44</v>
      </c>
      <c r="F282" s="148" t="s">
        <v>801</v>
      </c>
      <c r="H282" s="149">
        <v>390</v>
      </c>
      <c r="I282" s="150"/>
      <c r="L282" s="146"/>
      <c r="M282" s="151"/>
      <c r="T282" s="152"/>
      <c r="AT282" s="147" t="s">
        <v>178</v>
      </c>
      <c r="AU282" s="147" t="s">
        <v>21</v>
      </c>
      <c r="AV282" s="12" t="s">
        <v>21</v>
      </c>
      <c r="AW282" s="12" t="s">
        <v>42</v>
      </c>
      <c r="AX282" s="12" t="s">
        <v>90</v>
      </c>
      <c r="AY282" s="147" t="s">
        <v>156</v>
      </c>
    </row>
    <row r="283" spans="2:65" s="1" customFormat="1" ht="16.5" customHeight="1">
      <c r="B283" s="34"/>
      <c r="C283" s="129" t="s">
        <v>807</v>
      </c>
      <c r="D283" s="129" t="s">
        <v>159</v>
      </c>
      <c r="E283" s="130" t="s">
        <v>808</v>
      </c>
      <c r="F283" s="131" t="s">
        <v>809</v>
      </c>
      <c r="G283" s="132" t="s">
        <v>233</v>
      </c>
      <c r="H283" s="133">
        <v>390</v>
      </c>
      <c r="I283" s="134"/>
      <c r="J283" s="135">
        <f>ROUND(I283*H283,2)</f>
        <v>0</v>
      </c>
      <c r="K283" s="131" t="s">
        <v>234</v>
      </c>
      <c r="L283" s="34"/>
      <c r="M283" s="136" t="s">
        <v>44</v>
      </c>
      <c r="N283" s="137" t="s">
        <v>53</v>
      </c>
      <c r="P283" s="138">
        <f>O283*H283</f>
        <v>0</v>
      </c>
      <c r="Q283" s="138">
        <v>2.5000000000000001E-4</v>
      </c>
      <c r="R283" s="138">
        <f>Q283*H283</f>
        <v>9.7500000000000003E-2</v>
      </c>
      <c r="S283" s="138">
        <v>0</v>
      </c>
      <c r="T283" s="139">
        <f>S283*H283</f>
        <v>0</v>
      </c>
      <c r="AR283" s="140" t="s">
        <v>309</v>
      </c>
      <c r="AT283" s="140" t="s">
        <v>159</v>
      </c>
      <c r="AU283" s="140" t="s">
        <v>21</v>
      </c>
      <c r="AY283" s="18" t="s">
        <v>156</v>
      </c>
      <c r="BE283" s="141">
        <f>IF(N283="základní",J283,0)</f>
        <v>0</v>
      </c>
      <c r="BF283" s="141">
        <f>IF(N283="snížená",J283,0)</f>
        <v>0</v>
      </c>
      <c r="BG283" s="141">
        <f>IF(N283="zákl. přenesená",J283,0)</f>
        <v>0</v>
      </c>
      <c r="BH283" s="141">
        <f>IF(N283="sníž. přenesená",J283,0)</f>
        <v>0</v>
      </c>
      <c r="BI283" s="141">
        <f>IF(N283="nulová",J283,0)</f>
        <v>0</v>
      </c>
      <c r="BJ283" s="18" t="s">
        <v>90</v>
      </c>
      <c r="BK283" s="141">
        <f>ROUND(I283*H283,2)</f>
        <v>0</v>
      </c>
      <c r="BL283" s="18" t="s">
        <v>309</v>
      </c>
      <c r="BM283" s="140" t="s">
        <v>810</v>
      </c>
    </row>
    <row r="284" spans="2:65" s="1" customFormat="1" ht="10.199999999999999">
      <c r="B284" s="34"/>
      <c r="D284" s="156" t="s">
        <v>236</v>
      </c>
      <c r="F284" s="157" t="s">
        <v>811</v>
      </c>
      <c r="I284" s="144"/>
      <c r="L284" s="34"/>
      <c r="M284" s="145"/>
      <c r="T284" s="55"/>
      <c r="AT284" s="18" t="s">
        <v>236</v>
      </c>
      <c r="AU284" s="18" t="s">
        <v>21</v>
      </c>
    </row>
    <row r="285" spans="2:65" s="12" customFormat="1" ht="10.199999999999999">
      <c r="B285" s="146"/>
      <c r="D285" s="142" t="s">
        <v>178</v>
      </c>
      <c r="E285" s="147" t="s">
        <v>44</v>
      </c>
      <c r="F285" s="148" t="s">
        <v>801</v>
      </c>
      <c r="H285" s="149">
        <v>390</v>
      </c>
      <c r="I285" s="150"/>
      <c r="L285" s="146"/>
      <c r="M285" s="151"/>
      <c r="T285" s="152"/>
      <c r="AT285" s="147" t="s">
        <v>178</v>
      </c>
      <c r="AU285" s="147" t="s">
        <v>21</v>
      </c>
      <c r="AV285" s="12" t="s">
        <v>21</v>
      </c>
      <c r="AW285" s="12" t="s">
        <v>42</v>
      </c>
      <c r="AX285" s="12" t="s">
        <v>90</v>
      </c>
      <c r="AY285" s="147" t="s">
        <v>156</v>
      </c>
    </row>
    <row r="286" spans="2:65" s="1" customFormat="1" ht="21.75" customHeight="1">
      <c r="B286" s="34"/>
      <c r="C286" s="129" t="s">
        <v>812</v>
      </c>
      <c r="D286" s="129" t="s">
        <v>159</v>
      </c>
      <c r="E286" s="130" t="s">
        <v>813</v>
      </c>
      <c r="F286" s="131" t="s">
        <v>814</v>
      </c>
      <c r="G286" s="132" t="s">
        <v>233</v>
      </c>
      <c r="H286" s="133">
        <v>50</v>
      </c>
      <c r="I286" s="134"/>
      <c r="J286" s="135">
        <f>ROUND(I286*H286,2)</f>
        <v>0</v>
      </c>
      <c r="K286" s="131" t="s">
        <v>234</v>
      </c>
      <c r="L286" s="34"/>
      <c r="M286" s="136" t="s">
        <v>44</v>
      </c>
      <c r="N286" s="137" t="s">
        <v>53</v>
      </c>
      <c r="P286" s="138">
        <f>O286*H286</f>
        <v>0</v>
      </c>
      <c r="Q286" s="138">
        <v>6.9999999999999994E-5</v>
      </c>
      <c r="R286" s="138">
        <f>Q286*H286</f>
        <v>3.4999999999999996E-3</v>
      </c>
      <c r="S286" s="138">
        <v>0</v>
      </c>
      <c r="T286" s="139">
        <f>S286*H286</f>
        <v>0</v>
      </c>
      <c r="AR286" s="140" t="s">
        <v>309</v>
      </c>
      <c r="AT286" s="140" t="s">
        <v>159</v>
      </c>
      <c r="AU286" s="140" t="s">
        <v>21</v>
      </c>
      <c r="AY286" s="18" t="s">
        <v>156</v>
      </c>
      <c r="BE286" s="141">
        <f>IF(N286="základní",J286,0)</f>
        <v>0</v>
      </c>
      <c r="BF286" s="141">
        <f>IF(N286="snížená",J286,0)</f>
        <v>0</v>
      </c>
      <c r="BG286" s="141">
        <f>IF(N286="zákl. přenesená",J286,0)</f>
        <v>0</v>
      </c>
      <c r="BH286" s="141">
        <f>IF(N286="sníž. přenesená",J286,0)</f>
        <v>0</v>
      </c>
      <c r="BI286" s="141">
        <f>IF(N286="nulová",J286,0)</f>
        <v>0</v>
      </c>
      <c r="BJ286" s="18" t="s">
        <v>90</v>
      </c>
      <c r="BK286" s="141">
        <f>ROUND(I286*H286,2)</f>
        <v>0</v>
      </c>
      <c r="BL286" s="18" t="s">
        <v>309</v>
      </c>
      <c r="BM286" s="140" t="s">
        <v>815</v>
      </c>
    </row>
    <row r="287" spans="2:65" s="1" customFormat="1" ht="10.199999999999999">
      <c r="B287" s="34"/>
      <c r="D287" s="156" t="s">
        <v>236</v>
      </c>
      <c r="F287" s="157" t="s">
        <v>816</v>
      </c>
      <c r="I287" s="144"/>
      <c r="L287" s="34"/>
      <c r="M287" s="145"/>
      <c r="T287" s="55"/>
      <c r="AT287" s="18" t="s">
        <v>236</v>
      </c>
      <c r="AU287" s="18" t="s">
        <v>21</v>
      </c>
    </row>
    <row r="288" spans="2:65" s="12" customFormat="1" ht="10.199999999999999">
      <c r="B288" s="146"/>
      <c r="D288" s="142" t="s">
        <v>178</v>
      </c>
      <c r="E288" s="147" t="s">
        <v>44</v>
      </c>
      <c r="F288" s="148" t="s">
        <v>817</v>
      </c>
      <c r="H288" s="149">
        <v>50</v>
      </c>
      <c r="I288" s="150"/>
      <c r="L288" s="146"/>
      <c r="M288" s="151"/>
      <c r="T288" s="152"/>
      <c r="AT288" s="147" t="s">
        <v>178</v>
      </c>
      <c r="AU288" s="147" t="s">
        <v>21</v>
      </c>
      <c r="AV288" s="12" t="s">
        <v>21</v>
      </c>
      <c r="AW288" s="12" t="s">
        <v>42</v>
      </c>
      <c r="AX288" s="12" t="s">
        <v>90</v>
      </c>
      <c r="AY288" s="147" t="s">
        <v>156</v>
      </c>
    </row>
    <row r="289" spans="2:65" s="1" customFormat="1" ht="24.15" customHeight="1">
      <c r="B289" s="34"/>
      <c r="C289" s="129" t="s">
        <v>818</v>
      </c>
      <c r="D289" s="129" t="s">
        <v>159</v>
      </c>
      <c r="E289" s="130" t="s">
        <v>819</v>
      </c>
      <c r="F289" s="131" t="s">
        <v>820</v>
      </c>
      <c r="G289" s="132" t="s">
        <v>233</v>
      </c>
      <c r="H289" s="133">
        <v>50</v>
      </c>
      <c r="I289" s="134"/>
      <c r="J289" s="135">
        <f>ROUND(I289*H289,2)</f>
        <v>0</v>
      </c>
      <c r="K289" s="131" t="s">
        <v>234</v>
      </c>
      <c r="L289" s="34"/>
      <c r="M289" s="136" t="s">
        <v>44</v>
      </c>
      <c r="N289" s="137" t="s">
        <v>53</v>
      </c>
      <c r="P289" s="138">
        <f>O289*H289</f>
        <v>0</v>
      </c>
      <c r="Q289" s="138">
        <v>8.0000000000000007E-5</v>
      </c>
      <c r="R289" s="138">
        <f>Q289*H289</f>
        <v>4.0000000000000001E-3</v>
      </c>
      <c r="S289" s="138">
        <v>0</v>
      </c>
      <c r="T289" s="139">
        <f>S289*H289</f>
        <v>0</v>
      </c>
      <c r="AR289" s="140" t="s">
        <v>309</v>
      </c>
      <c r="AT289" s="140" t="s">
        <v>159</v>
      </c>
      <c r="AU289" s="140" t="s">
        <v>21</v>
      </c>
      <c r="AY289" s="18" t="s">
        <v>156</v>
      </c>
      <c r="BE289" s="141">
        <f>IF(N289="základní",J289,0)</f>
        <v>0</v>
      </c>
      <c r="BF289" s="141">
        <f>IF(N289="snížená",J289,0)</f>
        <v>0</v>
      </c>
      <c r="BG289" s="141">
        <f>IF(N289="zákl. přenesená",J289,0)</f>
        <v>0</v>
      </c>
      <c r="BH289" s="141">
        <f>IF(N289="sníž. přenesená",J289,0)</f>
        <v>0</v>
      </c>
      <c r="BI289" s="141">
        <f>IF(N289="nulová",J289,0)</f>
        <v>0</v>
      </c>
      <c r="BJ289" s="18" t="s">
        <v>90</v>
      </c>
      <c r="BK289" s="141">
        <f>ROUND(I289*H289,2)</f>
        <v>0</v>
      </c>
      <c r="BL289" s="18" t="s">
        <v>309</v>
      </c>
      <c r="BM289" s="140" t="s">
        <v>821</v>
      </c>
    </row>
    <row r="290" spans="2:65" s="1" customFormat="1" ht="10.199999999999999">
      <c r="B290" s="34"/>
      <c r="D290" s="156" t="s">
        <v>236</v>
      </c>
      <c r="F290" s="157" t="s">
        <v>822</v>
      </c>
      <c r="I290" s="144"/>
      <c r="L290" s="34"/>
      <c r="M290" s="145"/>
      <c r="T290" s="55"/>
      <c r="AT290" s="18" t="s">
        <v>236</v>
      </c>
      <c r="AU290" s="18" t="s">
        <v>21</v>
      </c>
    </row>
    <row r="291" spans="2:65" s="12" customFormat="1" ht="10.199999999999999">
      <c r="B291" s="146"/>
      <c r="D291" s="142" t="s">
        <v>178</v>
      </c>
      <c r="E291" s="147" t="s">
        <v>44</v>
      </c>
      <c r="F291" s="148" t="s">
        <v>817</v>
      </c>
      <c r="H291" s="149">
        <v>50</v>
      </c>
      <c r="I291" s="150"/>
      <c r="L291" s="146"/>
      <c r="M291" s="151"/>
      <c r="T291" s="152"/>
      <c r="AT291" s="147" t="s">
        <v>178</v>
      </c>
      <c r="AU291" s="147" t="s">
        <v>21</v>
      </c>
      <c r="AV291" s="12" t="s">
        <v>21</v>
      </c>
      <c r="AW291" s="12" t="s">
        <v>42</v>
      </c>
      <c r="AX291" s="12" t="s">
        <v>90</v>
      </c>
      <c r="AY291" s="147" t="s">
        <v>156</v>
      </c>
    </row>
    <row r="292" spans="2:65" s="1" customFormat="1" ht="16.5" customHeight="1">
      <c r="B292" s="34"/>
      <c r="C292" s="129" t="s">
        <v>823</v>
      </c>
      <c r="D292" s="129" t="s">
        <v>159</v>
      </c>
      <c r="E292" s="130" t="s">
        <v>824</v>
      </c>
      <c r="F292" s="131" t="s">
        <v>825</v>
      </c>
      <c r="G292" s="132" t="s">
        <v>233</v>
      </c>
      <c r="H292" s="133">
        <v>50</v>
      </c>
      <c r="I292" s="134"/>
      <c r="J292" s="135">
        <f>ROUND(I292*H292,2)</f>
        <v>0</v>
      </c>
      <c r="K292" s="131" t="s">
        <v>234</v>
      </c>
      <c r="L292" s="34"/>
      <c r="M292" s="136" t="s">
        <v>44</v>
      </c>
      <c r="N292" s="137" t="s">
        <v>53</v>
      </c>
      <c r="P292" s="138">
        <f>O292*H292</f>
        <v>0</v>
      </c>
      <c r="Q292" s="138">
        <v>0</v>
      </c>
      <c r="R292" s="138">
        <f>Q292*H292</f>
        <v>0</v>
      </c>
      <c r="S292" s="138">
        <v>0</v>
      </c>
      <c r="T292" s="139">
        <f>S292*H292</f>
        <v>0</v>
      </c>
      <c r="AR292" s="140" t="s">
        <v>309</v>
      </c>
      <c r="AT292" s="140" t="s">
        <v>159</v>
      </c>
      <c r="AU292" s="140" t="s">
        <v>21</v>
      </c>
      <c r="AY292" s="18" t="s">
        <v>156</v>
      </c>
      <c r="BE292" s="141">
        <f>IF(N292="základní",J292,0)</f>
        <v>0</v>
      </c>
      <c r="BF292" s="141">
        <f>IF(N292="snížená",J292,0)</f>
        <v>0</v>
      </c>
      <c r="BG292" s="141">
        <f>IF(N292="zákl. přenesená",J292,0)</f>
        <v>0</v>
      </c>
      <c r="BH292" s="141">
        <f>IF(N292="sníž. přenesená",J292,0)</f>
        <v>0</v>
      </c>
      <c r="BI292" s="141">
        <f>IF(N292="nulová",J292,0)</f>
        <v>0</v>
      </c>
      <c r="BJ292" s="18" t="s">
        <v>90</v>
      </c>
      <c r="BK292" s="141">
        <f>ROUND(I292*H292,2)</f>
        <v>0</v>
      </c>
      <c r="BL292" s="18" t="s">
        <v>309</v>
      </c>
      <c r="BM292" s="140" t="s">
        <v>826</v>
      </c>
    </row>
    <row r="293" spans="2:65" s="1" customFormat="1" ht="10.199999999999999">
      <c r="B293" s="34"/>
      <c r="D293" s="156" t="s">
        <v>236</v>
      </c>
      <c r="F293" s="157" t="s">
        <v>827</v>
      </c>
      <c r="I293" s="144"/>
      <c r="L293" s="34"/>
      <c r="M293" s="145"/>
      <c r="T293" s="55"/>
      <c r="AT293" s="18" t="s">
        <v>236</v>
      </c>
      <c r="AU293" s="18" t="s">
        <v>21</v>
      </c>
    </row>
    <row r="294" spans="2:65" s="12" customFormat="1" ht="10.199999999999999">
      <c r="B294" s="146"/>
      <c r="D294" s="142" t="s">
        <v>178</v>
      </c>
      <c r="E294" s="147" t="s">
        <v>44</v>
      </c>
      <c r="F294" s="148" t="s">
        <v>817</v>
      </c>
      <c r="H294" s="149">
        <v>50</v>
      </c>
      <c r="I294" s="150"/>
      <c r="L294" s="146"/>
      <c r="M294" s="151"/>
      <c r="T294" s="152"/>
      <c r="AT294" s="147" t="s">
        <v>178</v>
      </c>
      <c r="AU294" s="147" t="s">
        <v>21</v>
      </c>
      <c r="AV294" s="12" t="s">
        <v>21</v>
      </c>
      <c r="AW294" s="12" t="s">
        <v>42</v>
      </c>
      <c r="AX294" s="12" t="s">
        <v>90</v>
      </c>
      <c r="AY294" s="147" t="s">
        <v>156</v>
      </c>
    </row>
    <row r="295" spans="2:65" s="1" customFormat="1" ht="16.5" customHeight="1">
      <c r="B295" s="34"/>
      <c r="C295" s="129" t="s">
        <v>828</v>
      </c>
      <c r="D295" s="129" t="s">
        <v>159</v>
      </c>
      <c r="E295" s="130" t="s">
        <v>829</v>
      </c>
      <c r="F295" s="131" t="s">
        <v>830</v>
      </c>
      <c r="G295" s="132" t="s">
        <v>233</v>
      </c>
      <c r="H295" s="133">
        <v>50</v>
      </c>
      <c r="I295" s="134"/>
      <c r="J295" s="135">
        <f>ROUND(I295*H295,2)</f>
        <v>0</v>
      </c>
      <c r="K295" s="131" t="s">
        <v>234</v>
      </c>
      <c r="L295" s="34"/>
      <c r="M295" s="136" t="s">
        <v>44</v>
      </c>
      <c r="N295" s="137" t="s">
        <v>53</v>
      </c>
      <c r="P295" s="138">
        <f>O295*H295</f>
        <v>0</v>
      </c>
      <c r="Q295" s="138">
        <v>1.3999999999999999E-4</v>
      </c>
      <c r="R295" s="138">
        <f>Q295*H295</f>
        <v>6.9999999999999993E-3</v>
      </c>
      <c r="S295" s="138">
        <v>0</v>
      </c>
      <c r="T295" s="139">
        <f>S295*H295</f>
        <v>0</v>
      </c>
      <c r="AR295" s="140" t="s">
        <v>309</v>
      </c>
      <c r="AT295" s="140" t="s">
        <v>159</v>
      </c>
      <c r="AU295" s="140" t="s">
        <v>21</v>
      </c>
      <c r="AY295" s="18" t="s">
        <v>156</v>
      </c>
      <c r="BE295" s="141">
        <f>IF(N295="základní",J295,0)</f>
        <v>0</v>
      </c>
      <c r="BF295" s="141">
        <f>IF(N295="snížená",J295,0)</f>
        <v>0</v>
      </c>
      <c r="BG295" s="141">
        <f>IF(N295="zákl. přenesená",J295,0)</f>
        <v>0</v>
      </c>
      <c r="BH295" s="141">
        <f>IF(N295="sníž. přenesená",J295,0)</f>
        <v>0</v>
      </c>
      <c r="BI295" s="141">
        <f>IF(N295="nulová",J295,0)</f>
        <v>0</v>
      </c>
      <c r="BJ295" s="18" t="s">
        <v>90</v>
      </c>
      <c r="BK295" s="141">
        <f>ROUND(I295*H295,2)</f>
        <v>0</v>
      </c>
      <c r="BL295" s="18" t="s">
        <v>309</v>
      </c>
      <c r="BM295" s="140" t="s">
        <v>831</v>
      </c>
    </row>
    <row r="296" spans="2:65" s="1" customFormat="1" ht="10.199999999999999">
      <c r="B296" s="34"/>
      <c r="D296" s="156" t="s">
        <v>236</v>
      </c>
      <c r="F296" s="157" t="s">
        <v>832</v>
      </c>
      <c r="I296" s="144"/>
      <c r="L296" s="34"/>
      <c r="M296" s="145"/>
      <c r="T296" s="55"/>
      <c r="AT296" s="18" t="s">
        <v>236</v>
      </c>
      <c r="AU296" s="18" t="s">
        <v>21</v>
      </c>
    </row>
    <row r="297" spans="2:65" s="12" customFormat="1" ht="10.199999999999999">
      <c r="B297" s="146"/>
      <c r="D297" s="142" t="s">
        <v>178</v>
      </c>
      <c r="E297" s="147" t="s">
        <v>44</v>
      </c>
      <c r="F297" s="148" t="s">
        <v>817</v>
      </c>
      <c r="H297" s="149">
        <v>50</v>
      </c>
      <c r="I297" s="150"/>
      <c r="L297" s="146"/>
      <c r="M297" s="151"/>
      <c r="T297" s="152"/>
      <c r="AT297" s="147" t="s">
        <v>178</v>
      </c>
      <c r="AU297" s="147" t="s">
        <v>21</v>
      </c>
      <c r="AV297" s="12" t="s">
        <v>21</v>
      </c>
      <c r="AW297" s="12" t="s">
        <v>42</v>
      </c>
      <c r="AX297" s="12" t="s">
        <v>90</v>
      </c>
      <c r="AY297" s="147" t="s">
        <v>156</v>
      </c>
    </row>
    <row r="298" spans="2:65" s="1" customFormat="1" ht="16.5" customHeight="1">
      <c r="B298" s="34"/>
      <c r="C298" s="129" t="s">
        <v>833</v>
      </c>
      <c r="D298" s="129" t="s">
        <v>159</v>
      </c>
      <c r="E298" s="130" t="s">
        <v>834</v>
      </c>
      <c r="F298" s="131" t="s">
        <v>835</v>
      </c>
      <c r="G298" s="132" t="s">
        <v>233</v>
      </c>
      <c r="H298" s="133">
        <v>50</v>
      </c>
      <c r="I298" s="134"/>
      <c r="J298" s="135">
        <f>ROUND(I298*H298,2)</f>
        <v>0</v>
      </c>
      <c r="K298" s="131" t="s">
        <v>234</v>
      </c>
      <c r="L298" s="34"/>
      <c r="M298" s="136" t="s">
        <v>44</v>
      </c>
      <c r="N298" s="137" t="s">
        <v>53</v>
      </c>
      <c r="P298" s="138">
        <f>O298*H298</f>
        <v>0</v>
      </c>
      <c r="Q298" s="138">
        <v>1.3999999999999999E-4</v>
      </c>
      <c r="R298" s="138">
        <f>Q298*H298</f>
        <v>6.9999999999999993E-3</v>
      </c>
      <c r="S298" s="138">
        <v>0</v>
      </c>
      <c r="T298" s="139">
        <f>S298*H298</f>
        <v>0</v>
      </c>
      <c r="AR298" s="140" t="s">
        <v>309</v>
      </c>
      <c r="AT298" s="140" t="s">
        <v>159</v>
      </c>
      <c r="AU298" s="140" t="s">
        <v>21</v>
      </c>
      <c r="AY298" s="18" t="s">
        <v>156</v>
      </c>
      <c r="BE298" s="141">
        <f>IF(N298="základní",J298,0)</f>
        <v>0</v>
      </c>
      <c r="BF298" s="141">
        <f>IF(N298="snížená",J298,0)</f>
        <v>0</v>
      </c>
      <c r="BG298" s="141">
        <f>IF(N298="zákl. přenesená",J298,0)</f>
        <v>0</v>
      </c>
      <c r="BH298" s="141">
        <f>IF(N298="sníž. přenesená",J298,0)</f>
        <v>0</v>
      </c>
      <c r="BI298" s="141">
        <f>IF(N298="nulová",J298,0)</f>
        <v>0</v>
      </c>
      <c r="BJ298" s="18" t="s">
        <v>90</v>
      </c>
      <c r="BK298" s="141">
        <f>ROUND(I298*H298,2)</f>
        <v>0</v>
      </c>
      <c r="BL298" s="18" t="s">
        <v>309</v>
      </c>
      <c r="BM298" s="140" t="s">
        <v>836</v>
      </c>
    </row>
    <row r="299" spans="2:65" s="1" customFormat="1" ht="10.199999999999999">
      <c r="B299" s="34"/>
      <c r="D299" s="156" t="s">
        <v>236</v>
      </c>
      <c r="F299" s="157" t="s">
        <v>837</v>
      </c>
      <c r="I299" s="144"/>
      <c r="L299" s="34"/>
      <c r="M299" s="145"/>
      <c r="T299" s="55"/>
      <c r="AT299" s="18" t="s">
        <v>236</v>
      </c>
      <c r="AU299" s="18" t="s">
        <v>21</v>
      </c>
    </row>
    <row r="300" spans="2:65" s="12" customFormat="1" ht="10.199999999999999">
      <c r="B300" s="146"/>
      <c r="D300" s="142" t="s">
        <v>178</v>
      </c>
      <c r="E300" s="147" t="s">
        <v>44</v>
      </c>
      <c r="F300" s="148" t="s">
        <v>817</v>
      </c>
      <c r="H300" s="149">
        <v>50</v>
      </c>
      <c r="I300" s="150"/>
      <c r="L300" s="146"/>
      <c r="M300" s="151"/>
      <c r="T300" s="152"/>
      <c r="AT300" s="147" t="s">
        <v>178</v>
      </c>
      <c r="AU300" s="147" t="s">
        <v>21</v>
      </c>
      <c r="AV300" s="12" t="s">
        <v>21</v>
      </c>
      <c r="AW300" s="12" t="s">
        <v>42</v>
      </c>
      <c r="AX300" s="12" t="s">
        <v>90</v>
      </c>
      <c r="AY300" s="147" t="s">
        <v>156</v>
      </c>
    </row>
    <row r="301" spans="2:65" s="1" customFormat="1" ht="16.5" customHeight="1">
      <c r="B301" s="34"/>
      <c r="C301" s="129" t="s">
        <v>838</v>
      </c>
      <c r="D301" s="129" t="s">
        <v>159</v>
      </c>
      <c r="E301" s="130" t="s">
        <v>839</v>
      </c>
      <c r="F301" s="131" t="s">
        <v>840</v>
      </c>
      <c r="G301" s="132" t="s">
        <v>233</v>
      </c>
      <c r="H301" s="133">
        <v>50</v>
      </c>
      <c r="I301" s="134"/>
      <c r="J301" s="135">
        <f>ROUND(I301*H301,2)</f>
        <v>0</v>
      </c>
      <c r="K301" s="131" t="s">
        <v>234</v>
      </c>
      <c r="L301" s="34"/>
      <c r="M301" s="136" t="s">
        <v>44</v>
      </c>
      <c r="N301" s="137" t="s">
        <v>53</v>
      </c>
      <c r="P301" s="138">
        <f>O301*H301</f>
        <v>0</v>
      </c>
      <c r="Q301" s="138">
        <v>2.3000000000000001E-4</v>
      </c>
      <c r="R301" s="138">
        <f>Q301*H301</f>
        <v>1.15E-2</v>
      </c>
      <c r="S301" s="138">
        <v>0</v>
      </c>
      <c r="T301" s="139">
        <f>S301*H301</f>
        <v>0</v>
      </c>
      <c r="AR301" s="140" t="s">
        <v>309</v>
      </c>
      <c r="AT301" s="140" t="s">
        <v>159</v>
      </c>
      <c r="AU301" s="140" t="s">
        <v>21</v>
      </c>
      <c r="AY301" s="18" t="s">
        <v>156</v>
      </c>
      <c r="BE301" s="141">
        <f>IF(N301="základní",J301,0)</f>
        <v>0</v>
      </c>
      <c r="BF301" s="141">
        <f>IF(N301="snížená",J301,0)</f>
        <v>0</v>
      </c>
      <c r="BG301" s="141">
        <f>IF(N301="zákl. přenesená",J301,0)</f>
        <v>0</v>
      </c>
      <c r="BH301" s="141">
        <f>IF(N301="sníž. přenesená",J301,0)</f>
        <v>0</v>
      </c>
      <c r="BI301" s="141">
        <f>IF(N301="nulová",J301,0)</f>
        <v>0</v>
      </c>
      <c r="BJ301" s="18" t="s">
        <v>90</v>
      </c>
      <c r="BK301" s="141">
        <f>ROUND(I301*H301,2)</f>
        <v>0</v>
      </c>
      <c r="BL301" s="18" t="s">
        <v>309</v>
      </c>
      <c r="BM301" s="140" t="s">
        <v>841</v>
      </c>
    </row>
    <row r="302" spans="2:65" s="1" customFormat="1" ht="10.199999999999999">
      <c r="B302" s="34"/>
      <c r="D302" s="156" t="s">
        <v>236</v>
      </c>
      <c r="F302" s="157" t="s">
        <v>842</v>
      </c>
      <c r="I302" s="144"/>
      <c r="L302" s="34"/>
      <c r="M302" s="145"/>
      <c r="T302" s="55"/>
      <c r="AT302" s="18" t="s">
        <v>236</v>
      </c>
      <c r="AU302" s="18" t="s">
        <v>21</v>
      </c>
    </row>
    <row r="303" spans="2:65" s="12" customFormat="1" ht="10.199999999999999">
      <c r="B303" s="146"/>
      <c r="D303" s="142" t="s">
        <v>178</v>
      </c>
      <c r="E303" s="147" t="s">
        <v>44</v>
      </c>
      <c r="F303" s="148" t="s">
        <v>817</v>
      </c>
      <c r="H303" s="149">
        <v>50</v>
      </c>
      <c r="I303" s="150"/>
      <c r="L303" s="146"/>
      <c r="M303" s="151"/>
      <c r="T303" s="152"/>
      <c r="AT303" s="147" t="s">
        <v>178</v>
      </c>
      <c r="AU303" s="147" t="s">
        <v>21</v>
      </c>
      <c r="AV303" s="12" t="s">
        <v>21</v>
      </c>
      <c r="AW303" s="12" t="s">
        <v>42</v>
      </c>
      <c r="AX303" s="12" t="s">
        <v>90</v>
      </c>
      <c r="AY303" s="147" t="s">
        <v>156</v>
      </c>
    </row>
    <row r="304" spans="2:65" s="1" customFormat="1" ht="24.15" customHeight="1">
      <c r="B304" s="34"/>
      <c r="C304" s="129" t="s">
        <v>843</v>
      </c>
      <c r="D304" s="129" t="s">
        <v>159</v>
      </c>
      <c r="E304" s="130" t="s">
        <v>844</v>
      </c>
      <c r="F304" s="131" t="s">
        <v>845</v>
      </c>
      <c r="G304" s="132" t="s">
        <v>233</v>
      </c>
      <c r="H304" s="133">
        <v>50</v>
      </c>
      <c r="I304" s="134"/>
      <c r="J304" s="135">
        <f>ROUND(I304*H304,2)</f>
        <v>0</v>
      </c>
      <c r="K304" s="131" t="s">
        <v>234</v>
      </c>
      <c r="L304" s="34"/>
      <c r="M304" s="136" t="s">
        <v>44</v>
      </c>
      <c r="N304" s="137" t="s">
        <v>53</v>
      </c>
      <c r="P304" s="138">
        <f>O304*H304</f>
        <v>0</v>
      </c>
      <c r="Q304" s="138">
        <v>0</v>
      </c>
      <c r="R304" s="138">
        <f>Q304*H304</f>
        <v>0</v>
      </c>
      <c r="S304" s="138">
        <v>0</v>
      </c>
      <c r="T304" s="139">
        <f>S304*H304</f>
        <v>0</v>
      </c>
      <c r="AR304" s="140" t="s">
        <v>309</v>
      </c>
      <c r="AT304" s="140" t="s">
        <v>159</v>
      </c>
      <c r="AU304" s="140" t="s">
        <v>21</v>
      </c>
      <c r="AY304" s="18" t="s">
        <v>156</v>
      </c>
      <c r="BE304" s="141">
        <f>IF(N304="základní",J304,0)</f>
        <v>0</v>
      </c>
      <c r="BF304" s="141">
        <f>IF(N304="snížená",J304,0)</f>
        <v>0</v>
      </c>
      <c r="BG304" s="141">
        <f>IF(N304="zákl. přenesená",J304,0)</f>
        <v>0</v>
      </c>
      <c r="BH304" s="141">
        <f>IF(N304="sníž. přenesená",J304,0)</f>
        <v>0</v>
      </c>
      <c r="BI304" s="141">
        <f>IF(N304="nulová",J304,0)</f>
        <v>0</v>
      </c>
      <c r="BJ304" s="18" t="s">
        <v>90</v>
      </c>
      <c r="BK304" s="141">
        <f>ROUND(I304*H304,2)</f>
        <v>0</v>
      </c>
      <c r="BL304" s="18" t="s">
        <v>309</v>
      </c>
      <c r="BM304" s="140" t="s">
        <v>846</v>
      </c>
    </row>
    <row r="305" spans="2:65" s="1" customFormat="1" ht="10.199999999999999">
      <c r="B305" s="34"/>
      <c r="D305" s="156" t="s">
        <v>236</v>
      </c>
      <c r="F305" s="157" t="s">
        <v>847</v>
      </c>
      <c r="I305" s="144"/>
      <c r="L305" s="34"/>
      <c r="M305" s="145"/>
      <c r="T305" s="55"/>
      <c r="AT305" s="18" t="s">
        <v>236</v>
      </c>
      <c r="AU305" s="18" t="s">
        <v>21</v>
      </c>
    </row>
    <row r="306" spans="2:65" s="12" customFormat="1" ht="10.199999999999999">
      <c r="B306" s="146"/>
      <c r="D306" s="142" t="s">
        <v>178</v>
      </c>
      <c r="E306" s="147" t="s">
        <v>44</v>
      </c>
      <c r="F306" s="148" t="s">
        <v>817</v>
      </c>
      <c r="H306" s="149">
        <v>50</v>
      </c>
      <c r="I306" s="150"/>
      <c r="L306" s="146"/>
      <c r="M306" s="151"/>
      <c r="T306" s="152"/>
      <c r="AT306" s="147" t="s">
        <v>178</v>
      </c>
      <c r="AU306" s="147" t="s">
        <v>21</v>
      </c>
      <c r="AV306" s="12" t="s">
        <v>21</v>
      </c>
      <c r="AW306" s="12" t="s">
        <v>42</v>
      </c>
      <c r="AX306" s="12" t="s">
        <v>90</v>
      </c>
      <c r="AY306" s="147" t="s">
        <v>156</v>
      </c>
    </row>
    <row r="307" spans="2:65" s="1" customFormat="1" ht="21.75" customHeight="1">
      <c r="B307" s="34"/>
      <c r="C307" s="129" t="s">
        <v>848</v>
      </c>
      <c r="D307" s="129" t="s">
        <v>159</v>
      </c>
      <c r="E307" s="130" t="s">
        <v>849</v>
      </c>
      <c r="F307" s="131" t="s">
        <v>850</v>
      </c>
      <c r="G307" s="132" t="s">
        <v>233</v>
      </c>
      <c r="H307" s="133">
        <v>140</v>
      </c>
      <c r="I307" s="134"/>
      <c r="J307" s="135">
        <f>ROUND(I307*H307,2)</f>
        <v>0</v>
      </c>
      <c r="K307" s="131" t="s">
        <v>234</v>
      </c>
      <c r="L307" s="34"/>
      <c r="M307" s="136" t="s">
        <v>44</v>
      </c>
      <c r="N307" s="137" t="s">
        <v>53</v>
      </c>
      <c r="P307" s="138">
        <f>O307*H307</f>
        <v>0</v>
      </c>
      <c r="Q307" s="138">
        <v>0</v>
      </c>
      <c r="R307" s="138">
        <f>Q307*H307</f>
        <v>0</v>
      </c>
      <c r="S307" s="138">
        <v>0</v>
      </c>
      <c r="T307" s="139">
        <f>S307*H307</f>
        <v>0</v>
      </c>
      <c r="AR307" s="140" t="s">
        <v>309</v>
      </c>
      <c r="AT307" s="140" t="s">
        <v>159</v>
      </c>
      <c r="AU307" s="140" t="s">
        <v>21</v>
      </c>
      <c r="AY307" s="18" t="s">
        <v>156</v>
      </c>
      <c r="BE307" s="141">
        <f>IF(N307="základní",J307,0)</f>
        <v>0</v>
      </c>
      <c r="BF307" s="141">
        <f>IF(N307="snížená",J307,0)</f>
        <v>0</v>
      </c>
      <c r="BG307" s="141">
        <f>IF(N307="zákl. přenesená",J307,0)</f>
        <v>0</v>
      </c>
      <c r="BH307" s="141">
        <f>IF(N307="sníž. přenesená",J307,0)</f>
        <v>0</v>
      </c>
      <c r="BI307" s="141">
        <f>IF(N307="nulová",J307,0)</f>
        <v>0</v>
      </c>
      <c r="BJ307" s="18" t="s">
        <v>90</v>
      </c>
      <c r="BK307" s="141">
        <f>ROUND(I307*H307,2)</f>
        <v>0</v>
      </c>
      <c r="BL307" s="18" t="s">
        <v>309</v>
      </c>
      <c r="BM307" s="140" t="s">
        <v>851</v>
      </c>
    </row>
    <row r="308" spans="2:65" s="1" customFormat="1" ht="10.199999999999999">
      <c r="B308" s="34"/>
      <c r="D308" s="156" t="s">
        <v>236</v>
      </c>
      <c r="F308" s="157" t="s">
        <v>852</v>
      </c>
      <c r="I308" s="144"/>
      <c r="L308" s="34"/>
      <c r="M308" s="145"/>
      <c r="T308" s="55"/>
      <c r="AT308" s="18" t="s">
        <v>236</v>
      </c>
      <c r="AU308" s="18" t="s">
        <v>21</v>
      </c>
    </row>
    <row r="309" spans="2:65" s="12" customFormat="1" ht="10.199999999999999">
      <c r="B309" s="146"/>
      <c r="D309" s="142" t="s">
        <v>178</v>
      </c>
      <c r="E309" s="147" t="s">
        <v>44</v>
      </c>
      <c r="F309" s="148" t="s">
        <v>787</v>
      </c>
      <c r="H309" s="149">
        <v>140</v>
      </c>
      <c r="I309" s="150"/>
      <c r="L309" s="146"/>
      <c r="M309" s="151"/>
      <c r="T309" s="152"/>
      <c r="AT309" s="147" t="s">
        <v>178</v>
      </c>
      <c r="AU309" s="147" t="s">
        <v>21</v>
      </c>
      <c r="AV309" s="12" t="s">
        <v>21</v>
      </c>
      <c r="AW309" s="12" t="s">
        <v>42</v>
      </c>
      <c r="AX309" s="12" t="s">
        <v>90</v>
      </c>
      <c r="AY309" s="147" t="s">
        <v>156</v>
      </c>
    </row>
    <row r="310" spans="2:65" s="1" customFormat="1" ht="24.15" customHeight="1">
      <c r="B310" s="34"/>
      <c r="C310" s="129" t="s">
        <v>853</v>
      </c>
      <c r="D310" s="129" t="s">
        <v>159</v>
      </c>
      <c r="E310" s="130" t="s">
        <v>854</v>
      </c>
      <c r="F310" s="131" t="s">
        <v>855</v>
      </c>
      <c r="G310" s="132" t="s">
        <v>233</v>
      </c>
      <c r="H310" s="133">
        <v>140</v>
      </c>
      <c r="I310" s="134"/>
      <c r="J310" s="135">
        <f>ROUND(I310*H310,2)</f>
        <v>0</v>
      </c>
      <c r="K310" s="131" t="s">
        <v>234</v>
      </c>
      <c r="L310" s="34"/>
      <c r="M310" s="136" t="s">
        <v>44</v>
      </c>
      <c r="N310" s="137" t="s">
        <v>53</v>
      </c>
      <c r="P310" s="138">
        <f>O310*H310</f>
        <v>0</v>
      </c>
      <c r="Q310" s="138">
        <v>2.5000000000000001E-4</v>
      </c>
      <c r="R310" s="138">
        <f>Q310*H310</f>
        <v>3.5000000000000003E-2</v>
      </c>
      <c r="S310" s="138">
        <v>0</v>
      </c>
      <c r="T310" s="139">
        <f>S310*H310</f>
        <v>0</v>
      </c>
      <c r="AR310" s="140" t="s">
        <v>309</v>
      </c>
      <c r="AT310" s="140" t="s">
        <v>159</v>
      </c>
      <c r="AU310" s="140" t="s">
        <v>21</v>
      </c>
      <c r="AY310" s="18" t="s">
        <v>156</v>
      </c>
      <c r="BE310" s="141">
        <f>IF(N310="základní",J310,0)</f>
        <v>0</v>
      </c>
      <c r="BF310" s="141">
        <f>IF(N310="snížená",J310,0)</f>
        <v>0</v>
      </c>
      <c r="BG310" s="141">
        <f>IF(N310="zákl. přenesená",J310,0)</f>
        <v>0</v>
      </c>
      <c r="BH310" s="141">
        <f>IF(N310="sníž. přenesená",J310,0)</f>
        <v>0</v>
      </c>
      <c r="BI310" s="141">
        <f>IF(N310="nulová",J310,0)</f>
        <v>0</v>
      </c>
      <c r="BJ310" s="18" t="s">
        <v>90</v>
      </c>
      <c r="BK310" s="141">
        <f>ROUND(I310*H310,2)</f>
        <v>0</v>
      </c>
      <c r="BL310" s="18" t="s">
        <v>309</v>
      </c>
      <c r="BM310" s="140" t="s">
        <v>856</v>
      </c>
    </row>
    <row r="311" spans="2:65" s="1" customFormat="1" ht="10.199999999999999">
      <c r="B311" s="34"/>
      <c r="D311" s="156" t="s">
        <v>236</v>
      </c>
      <c r="F311" s="157" t="s">
        <v>857</v>
      </c>
      <c r="I311" s="144"/>
      <c r="L311" s="34"/>
      <c r="M311" s="145"/>
      <c r="T311" s="55"/>
      <c r="AT311" s="18" t="s">
        <v>236</v>
      </c>
      <c r="AU311" s="18" t="s">
        <v>21</v>
      </c>
    </row>
    <row r="312" spans="2:65" s="12" customFormat="1" ht="10.199999999999999">
      <c r="B312" s="146"/>
      <c r="D312" s="142" t="s">
        <v>178</v>
      </c>
      <c r="E312" s="147" t="s">
        <v>44</v>
      </c>
      <c r="F312" s="148" t="s">
        <v>787</v>
      </c>
      <c r="H312" s="149">
        <v>140</v>
      </c>
      <c r="I312" s="150"/>
      <c r="L312" s="146"/>
      <c r="M312" s="151"/>
      <c r="T312" s="152"/>
      <c r="AT312" s="147" t="s">
        <v>178</v>
      </c>
      <c r="AU312" s="147" t="s">
        <v>21</v>
      </c>
      <c r="AV312" s="12" t="s">
        <v>21</v>
      </c>
      <c r="AW312" s="12" t="s">
        <v>42</v>
      </c>
      <c r="AX312" s="12" t="s">
        <v>90</v>
      </c>
      <c r="AY312" s="147" t="s">
        <v>156</v>
      </c>
    </row>
    <row r="313" spans="2:65" s="1" customFormat="1" ht="21.75" customHeight="1">
      <c r="B313" s="34"/>
      <c r="C313" s="129" t="s">
        <v>858</v>
      </c>
      <c r="D313" s="129" t="s">
        <v>159</v>
      </c>
      <c r="E313" s="130" t="s">
        <v>859</v>
      </c>
      <c r="F313" s="131" t="s">
        <v>860</v>
      </c>
      <c r="G313" s="132" t="s">
        <v>233</v>
      </c>
      <c r="H313" s="133">
        <v>140</v>
      </c>
      <c r="I313" s="134"/>
      <c r="J313" s="135">
        <f>ROUND(I313*H313,2)</f>
        <v>0</v>
      </c>
      <c r="K313" s="131" t="s">
        <v>234</v>
      </c>
      <c r="L313" s="34"/>
      <c r="M313" s="136" t="s">
        <v>44</v>
      </c>
      <c r="N313" s="137" t="s">
        <v>53</v>
      </c>
      <c r="P313" s="138">
        <f>O313*H313</f>
        <v>0</v>
      </c>
      <c r="Q313" s="138">
        <v>1.2999999999999999E-4</v>
      </c>
      <c r="R313" s="138">
        <f>Q313*H313</f>
        <v>1.8199999999999997E-2</v>
      </c>
      <c r="S313" s="138">
        <v>0</v>
      </c>
      <c r="T313" s="139">
        <f>S313*H313</f>
        <v>0</v>
      </c>
      <c r="AR313" s="140" t="s">
        <v>309</v>
      </c>
      <c r="AT313" s="140" t="s">
        <v>159</v>
      </c>
      <c r="AU313" s="140" t="s">
        <v>21</v>
      </c>
      <c r="AY313" s="18" t="s">
        <v>156</v>
      </c>
      <c r="BE313" s="141">
        <f>IF(N313="základní",J313,0)</f>
        <v>0</v>
      </c>
      <c r="BF313" s="141">
        <f>IF(N313="snížená",J313,0)</f>
        <v>0</v>
      </c>
      <c r="BG313" s="141">
        <f>IF(N313="zákl. přenesená",J313,0)</f>
        <v>0</v>
      </c>
      <c r="BH313" s="141">
        <f>IF(N313="sníž. přenesená",J313,0)</f>
        <v>0</v>
      </c>
      <c r="BI313" s="141">
        <f>IF(N313="nulová",J313,0)</f>
        <v>0</v>
      </c>
      <c r="BJ313" s="18" t="s">
        <v>90</v>
      </c>
      <c r="BK313" s="141">
        <f>ROUND(I313*H313,2)</f>
        <v>0</v>
      </c>
      <c r="BL313" s="18" t="s">
        <v>309</v>
      </c>
      <c r="BM313" s="140" t="s">
        <v>861</v>
      </c>
    </row>
    <row r="314" spans="2:65" s="1" customFormat="1" ht="10.199999999999999">
      <c r="B314" s="34"/>
      <c r="D314" s="156" t="s">
        <v>236</v>
      </c>
      <c r="F314" s="157" t="s">
        <v>862</v>
      </c>
      <c r="I314" s="144"/>
      <c r="L314" s="34"/>
      <c r="M314" s="145"/>
      <c r="T314" s="55"/>
      <c r="AT314" s="18" t="s">
        <v>236</v>
      </c>
      <c r="AU314" s="18" t="s">
        <v>21</v>
      </c>
    </row>
    <row r="315" spans="2:65" s="12" customFormat="1" ht="10.199999999999999">
      <c r="B315" s="146"/>
      <c r="D315" s="142" t="s">
        <v>178</v>
      </c>
      <c r="E315" s="147" t="s">
        <v>44</v>
      </c>
      <c r="F315" s="148" t="s">
        <v>787</v>
      </c>
      <c r="H315" s="149">
        <v>140</v>
      </c>
      <c r="I315" s="150"/>
      <c r="L315" s="146"/>
      <c r="M315" s="151"/>
      <c r="T315" s="152"/>
      <c r="AT315" s="147" t="s">
        <v>178</v>
      </c>
      <c r="AU315" s="147" t="s">
        <v>21</v>
      </c>
      <c r="AV315" s="12" t="s">
        <v>21</v>
      </c>
      <c r="AW315" s="12" t="s">
        <v>42</v>
      </c>
      <c r="AX315" s="12" t="s">
        <v>90</v>
      </c>
      <c r="AY315" s="147" t="s">
        <v>156</v>
      </c>
    </row>
    <row r="316" spans="2:65" s="1" customFormat="1" ht="16.5" customHeight="1">
      <c r="B316" s="34"/>
      <c r="C316" s="129" t="s">
        <v>863</v>
      </c>
      <c r="D316" s="129" t="s">
        <v>159</v>
      </c>
      <c r="E316" s="130" t="s">
        <v>864</v>
      </c>
      <c r="F316" s="131" t="s">
        <v>865</v>
      </c>
      <c r="G316" s="132" t="s">
        <v>233</v>
      </c>
      <c r="H316" s="133">
        <v>140</v>
      </c>
      <c r="I316" s="134"/>
      <c r="J316" s="135">
        <f>ROUND(I316*H316,2)</f>
        <v>0</v>
      </c>
      <c r="K316" s="131" t="s">
        <v>234</v>
      </c>
      <c r="L316" s="34"/>
      <c r="M316" s="136" t="s">
        <v>44</v>
      </c>
      <c r="N316" s="137" t="s">
        <v>53</v>
      </c>
      <c r="P316" s="138">
        <f>O316*H316</f>
        <v>0</v>
      </c>
      <c r="Q316" s="138">
        <v>1.2999999999999999E-4</v>
      </c>
      <c r="R316" s="138">
        <f>Q316*H316</f>
        <v>1.8199999999999997E-2</v>
      </c>
      <c r="S316" s="138">
        <v>0</v>
      </c>
      <c r="T316" s="139">
        <f>S316*H316</f>
        <v>0</v>
      </c>
      <c r="AR316" s="140" t="s">
        <v>309</v>
      </c>
      <c r="AT316" s="140" t="s">
        <v>159</v>
      </c>
      <c r="AU316" s="140" t="s">
        <v>21</v>
      </c>
      <c r="AY316" s="18" t="s">
        <v>156</v>
      </c>
      <c r="BE316" s="141">
        <f>IF(N316="základní",J316,0)</f>
        <v>0</v>
      </c>
      <c r="BF316" s="141">
        <f>IF(N316="snížená",J316,0)</f>
        <v>0</v>
      </c>
      <c r="BG316" s="141">
        <f>IF(N316="zákl. přenesená",J316,0)</f>
        <v>0</v>
      </c>
      <c r="BH316" s="141">
        <f>IF(N316="sníž. přenesená",J316,0)</f>
        <v>0</v>
      </c>
      <c r="BI316" s="141">
        <f>IF(N316="nulová",J316,0)</f>
        <v>0</v>
      </c>
      <c r="BJ316" s="18" t="s">
        <v>90</v>
      </c>
      <c r="BK316" s="141">
        <f>ROUND(I316*H316,2)</f>
        <v>0</v>
      </c>
      <c r="BL316" s="18" t="s">
        <v>309</v>
      </c>
      <c r="BM316" s="140" t="s">
        <v>866</v>
      </c>
    </row>
    <row r="317" spans="2:65" s="1" customFormat="1" ht="10.199999999999999">
      <c r="B317" s="34"/>
      <c r="D317" s="156" t="s">
        <v>236</v>
      </c>
      <c r="F317" s="157" t="s">
        <v>867</v>
      </c>
      <c r="I317" s="144"/>
      <c r="L317" s="34"/>
      <c r="M317" s="145"/>
      <c r="T317" s="55"/>
      <c r="AT317" s="18" t="s">
        <v>236</v>
      </c>
      <c r="AU317" s="18" t="s">
        <v>21</v>
      </c>
    </row>
    <row r="318" spans="2:65" s="12" customFormat="1" ht="10.199999999999999">
      <c r="B318" s="146"/>
      <c r="D318" s="142" t="s">
        <v>178</v>
      </c>
      <c r="E318" s="147" t="s">
        <v>44</v>
      </c>
      <c r="F318" s="148" t="s">
        <v>787</v>
      </c>
      <c r="H318" s="149">
        <v>140</v>
      </c>
      <c r="I318" s="150"/>
      <c r="L318" s="146"/>
      <c r="M318" s="151"/>
      <c r="T318" s="152"/>
      <c r="AT318" s="147" t="s">
        <v>178</v>
      </c>
      <c r="AU318" s="147" t="s">
        <v>21</v>
      </c>
      <c r="AV318" s="12" t="s">
        <v>21</v>
      </c>
      <c r="AW318" s="12" t="s">
        <v>42</v>
      </c>
      <c r="AX318" s="12" t="s">
        <v>90</v>
      </c>
      <c r="AY318" s="147" t="s">
        <v>156</v>
      </c>
    </row>
    <row r="319" spans="2:65" s="1" customFormat="1" ht="16.5" customHeight="1">
      <c r="B319" s="34"/>
      <c r="C319" s="129" t="s">
        <v>868</v>
      </c>
      <c r="D319" s="129" t="s">
        <v>159</v>
      </c>
      <c r="E319" s="130" t="s">
        <v>869</v>
      </c>
      <c r="F319" s="131" t="s">
        <v>870</v>
      </c>
      <c r="G319" s="132" t="s">
        <v>233</v>
      </c>
      <c r="H319" s="133">
        <v>140</v>
      </c>
      <c r="I319" s="134"/>
      <c r="J319" s="135">
        <f>ROUND(I319*H319,2)</f>
        <v>0</v>
      </c>
      <c r="K319" s="131" t="s">
        <v>234</v>
      </c>
      <c r="L319" s="34"/>
      <c r="M319" s="136" t="s">
        <v>44</v>
      </c>
      <c r="N319" s="137" t="s">
        <v>53</v>
      </c>
      <c r="P319" s="138">
        <f>O319*H319</f>
        <v>0</v>
      </c>
      <c r="Q319" s="138">
        <v>0</v>
      </c>
      <c r="R319" s="138">
        <f>Q319*H319</f>
        <v>0</v>
      </c>
      <c r="S319" s="138">
        <v>0</v>
      </c>
      <c r="T319" s="139">
        <f>S319*H319</f>
        <v>0</v>
      </c>
      <c r="AR319" s="140" t="s">
        <v>309</v>
      </c>
      <c r="AT319" s="140" t="s">
        <v>159</v>
      </c>
      <c r="AU319" s="140" t="s">
        <v>21</v>
      </c>
      <c r="AY319" s="18" t="s">
        <v>156</v>
      </c>
      <c r="BE319" s="141">
        <f>IF(N319="základní",J319,0)</f>
        <v>0</v>
      </c>
      <c r="BF319" s="141">
        <f>IF(N319="snížená",J319,0)</f>
        <v>0</v>
      </c>
      <c r="BG319" s="141">
        <f>IF(N319="zákl. přenesená",J319,0)</f>
        <v>0</v>
      </c>
      <c r="BH319" s="141">
        <f>IF(N319="sníž. přenesená",J319,0)</f>
        <v>0</v>
      </c>
      <c r="BI319" s="141">
        <f>IF(N319="nulová",J319,0)</f>
        <v>0</v>
      </c>
      <c r="BJ319" s="18" t="s">
        <v>90</v>
      </c>
      <c r="BK319" s="141">
        <f>ROUND(I319*H319,2)</f>
        <v>0</v>
      </c>
      <c r="BL319" s="18" t="s">
        <v>309</v>
      </c>
      <c r="BM319" s="140" t="s">
        <v>871</v>
      </c>
    </row>
    <row r="320" spans="2:65" s="1" customFormat="1" ht="10.199999999999999">
      <c r="B320" s="34"/>
      <c r="D320" s="156" t="s">
        <v>236</v>
      </c>
      <c r="F320" s="157" t="s">
        <v>872</v>
      </c>
      <c r="I320" s="144"/>
      <c r="L320" s="34"/>
      <c r="M320" s="145"/>
      <c r="T320" s="55"/>
      <c r="AT320" s="18" t="s">
        <v>236</v>
      </c>
      <c r="AU320" s="18" t="s">
        <v>21</v>
      </c>
    </row>
    <row r="321" spans="2:65" s="12" customFormat="1" ht="10.199999999999999">
      <c r="B321" s="146"/>
      <c r="D321" s="142" t="s">
        <v>178</v>
      </c>
      <c r="E321" s="147" t="s">
        <v>44</v>
      </c>
      <c r="F321" s="148" t="s">
        <v>787</v>
      </c>
      <c r="H321" s="149">
        <v>140</v>
      </c>
      <c r="I321" s="150"/>
      <c r="L321" s="146"/>
      <c r="M321" s="151"/>
      <c r="T321" s="152"/>
      <c r="AT321" s="147" t="s">
        <v>178</v>
      </c>
      <c r="AU321" s="147" t="s">
        <v>21</v>
      </c>
      <c r="AV321" s="12" t="s">
        <v>21</v>
      </c>
      <c r="AW321" s="12" t="s">
        <v>42</v>
      </c>
      <c r="AX321" s="12" t="s">
        <v>90</v>
      </c>
      <c r="AY321" s="147" t="s">
        <v>156</v>
      </c>
    </row>
    <row r="322" spans="2:65" s="1" customFormat="1" ht="21.75" customHeight="1">
      <c r="B322" s="34"/>
      <c r="C322" s="129" t="s">
        <v>873</v>
      </c>
      <c r="D322" s="129" t="s">
        <v>159</v>
      </c>
      <c r="E322" s="130" t="s">
        <v>874</v>
      </c>
      <c r="F322" s="131" t="s">
        <v>875</v>
      </c>
      <c r="G322" s="132" t="s">
        <v>233</v>
      </c>
      <c r="H322" s="133">
        <v>2</v>
      </c>
      <c r="I322" s="134"/>
      <c r="J322" s="135">
        <f>ROUND(I322*H322,2)</f>
        <v>0</v>
      </c>
      <c r="K322" s="131" t="s">
        <v>234</v>
      </c>
      <c r="L322" s="34"/>
      <c r="M322" s="136" t="s">
        <v>44</v>
      </c>
      <c r="N322" s="137" t="s">
        <v>53</v>
      </c>
      <c r="P322" s="138">
        <f>O322*H322</f>
        <v>0</v>
      </c>
      <c r="Q322" s="138">
        <v>4.7999999999999996E-3</v>
      </c>
      <c r="R322" s="138">
        <f>Q322*H322</f>
        <v>9.5999999999999992E-3</v>
      </c>
      <c r="S322" s="138">
        <v>0</v>
      </c>
      <c r="T322" s="139">
        <f>S322*H322</f>
        <v>0</v>
      </c>
      <c r="AR322" s="140" t="s">
        <v>309</v>
      </c>
      <c r="AT322" s="140" t="s">
        <v>159</v>
      </c>
      <c r="AU322" s="140" t="s">
        <v>21</v>
      </c>
      <c r="AY322" s="18" t="s">
        <v>156</v>
      </c>
      <c r="BE322" s="141">
        <f>IF(N322="základní",J322,0)</f>
        <v>0</v>
      </c>
      <c r="BF322" s="141">
        <f>IF(N322="snížená",J322,0)</f>
        <v>0</v>
      </c>
      <c r="BG322" s="141">
        <f>IF(N322="zákl. přenesená",J322,0)</f>
        <v>0</v>
      </c>
      <c r="BH322" s="141">
        <f>IF(N322="sníž. přenesená",J322,0)</f>
        <v>0</v>
      </c>
      <c r="BI322" s="141">
        <f>IF(N322="nulová",J322,0)</f>
        <v>0</v>
      </c>
      <c r="BJ322" s="18" t="s">
        <v>90</v>
      </c>
      <c r="BK322" s="141">
        <f>ROUND(I322*H322,2)</f>
        <v>0</v>
      </c>
      <c r="BL322" s="18" t="s">
        <v>309</v>
      </c>
      <c r="BM322" s="140" t="s">
        <v>876</v>
      </c>
    </row>
    <row r="323" spans="2:65" s="1" customFormat="1" ht="10.199999999999999">
      <c r="B323" s="34"/>
      <c r="D323" s="156" t="s">
        <v>236</v>
      </c>
      <c r="F323" s="157" t="s">
        <v>877</v>
      </c>
      <c r="I323" s="144"/>
      <c r="L323" s="34"/>
      <c r="M323" s="145"/>
      <c r="T323" s="55"/>
      <c r="AT323" s="18" t="s">
        <v>236</v>
      </c>
      <c r="AU323" s="18" t="s">
        <v>21</v>
      </c>
    </row>
    <row r="324" spans="2:65" s="12" customFormat="1" ht="10.199999999999999">
      <c r="B324" s="146"/>
      <c r="D324" s="142" t="s">
        <v>178</v>
      </c>
      <c r="E324" s="147" t="s">
        <v>44</v>
      </c>
      <c r="F324" s="148" t="s">
        <v>878</v>
      </c>
      <c r="H324" s="149">
        <v>2</v>
      </c>
      <c r="I324" s="150"/>
      <c r="L324" s="146"/>
      <c r="M324" s="151"/>
      <c r="T324" s="152"/>
      <c r="AT324" s="147" t="s">
        <v>178</v>
      </c>
      <c r="AU324" s="147" t="s">
        <v>21</v>
      </c>
      <c r="AV324" s="12" t="s">
        <v>21</v>
      </c>
      <c r="AW324" s="12" t="s">
        <v>42</v>
      </c>
      <c r="AX324" s="12" t="s">
        <v>90</v>
      </c>
      <c r="AY324" s="147" t="s">
        <v>156</v>
      </c>
    </row>
    <row r="325" spans="2:65" s="1" customFormat="1" ht="16.5" customHeight="1">
      <c r="B325" s="34"/>
      <c r="C325" s="129" t="s">
        <v>879</v>
      </c>
      <c r="D325" s="129" t="s">
        <v>159</v>
      </c>
      <c r="E325" s="130" t="s">
        <v>880</v>
      </c>
      <c r="F325" s="131" t="s">
        <v>881</v>
      </c>
      <c r="G325" s="132" t="s">
        <v>233</v>
      </c>
      <c r="H325" s="133">
        <v>4</v>
      </c>
      <c r="I325" s="134"/>
      <c r="J325" s="135">
        <f>ROUND(I325*H325,2)</f>
        <v>0</v>
      </c>
      <c r="K325" s="131" t="s">
        <v>234</v>
      </c>
      <c r="L325" s="34"/>
      <c r="M325" s="136" t="s">
        <v>44</v>
      </c>
      <c r="N325" s="137" t="s">
        <v>53</v>
      </c>
      <c r="P325" s="138">
        <f>O325*H325</f>
        <v>0</v>
      </c>
      <c r="Q325" s="138">
        <v>1.6000000000000001E-3</v>
      </c>
      <c r="R325" s="138">
        <f>Q325*H325</f>
        <v>6.4000000000000003E-3</v>
      </c>
      <c r="S325" s="138">
        <v>0</v>
      </c>
      <c r="T325" s="139">
        <f>S325*H325</f>
        <v>0</v>
      </c>
      <c r="AR325" s="140" t="s">
        <v>309</v>
      </c>
      <c r="AT325" s="140" t="s">
        <v>159</v>
      </c>
      <c r="AU325" s="140" t="s">
        <v>21</v>
      </c>
      <c r="AY325" s="18" t="s">
        <v>156</v>
      </c>
      <c r="BE325" s="141">
        <f>IF(N325="základní",J325,0)</f>
        <v>0</v>
      </c>
      <c r="BF325" s="141">
        <f>IF(N325="snížená",J325,0)</f>
        <v>0</v>
      </c>
      <c r="BG325" s="141">
        <f>IF(N325="zákl. přenesená",J325,0)</f>
        <v>0</v>
      </c>
      <c r="BH325" s="141">
        <f>IF(N325="sníž. přenesená",J325,0)</f>
        <v>0</v>
      </c>
      <c r="BI325" s="141">
        <f>IF(N325="nulová",J325,0)</f>
        <v>0</v>
      </c>
      <c r="BJ325" s="18" t="s">
        <v>90</v>
      </c>
      <c r="BK325" s="141">
        <f>ROUND(I325*H325,2)</f>
        <v>0</v>
      </c>
      <c r="BL325" s="18" t="s">
        <v>309</v>
      </c>
      <c r="BM325" s="140" t="s">
        <v>882</v>
      </c>
    </row>
    <row r="326" spans="2:65" s="1" customFormat="1" ht="10.199999999999999">
      <c r="B326" s="34"/>
      <c r="D326" s="156" t="s">
        <v>236</v>
      </c>
      <c r="F326" s="157" t="s">
        <v>883</v>
      </c>
      <c r="I326" s="144"/>
      <c r="L326" s="34"/>
      <c r="M326" s="145"/>
      <c r="T326" s="55"/>
      <c r="AT326" s="18" t="s">
        <v>236</v>
      </c>
      <c r="AU326" s="18" t="s">
        <v>21</v>
      </c>
    </row>
    <row r="327" spans="2:65" s="12" customFormat="1" ht="10.199999999999999">
      <c r="B327" s="146"/>
      <c r="D327" s="142" t="s">
        <v>178</v>
      </c>
      <c r="E327" s="147" t="s">
        <v>44</v>
      </c>
      <c r="F327" s="148" t="s">
        <v>884</v>
      </c>
      <c r="H327" s="149">
        <v>4</v>
      </c>
      <c r="I327" s="150"/>
      <c r="L327" s="146"/>
      <c r="M327" s="151"/>
      <c r="T327" s="152"/>
      <c r="AT327" s="147" t="s">
        <v>178</v>
      </c>
      <c r="AU327" s="147" t="s">
        <v>21</v>
      </c>
      <c r="AV327" s="12" t="s">
        <v>21</v>
      </c>
      <c r="AW327" s="12" t="s">
        <v>42</v>
      </c>
      <c r="AX327" s="12" t="s">
        <v>90</v>
      </c>
      <c r="AY327" s="147" t="s">
        <v>156</v>
      </c>
    </row>
    <row r="328" spans="2:65" s="1" customFormat="1" ht="16.5" customHeight="1">
      <c r="B328" s="34"/>
      <c r="C328" s="129" t="s">
        <v>885</v>
      </c>
      <c r="D328" s="129" t="s">
        <v>159</v>
      </c>
      <c r="E328" s="130" t="s">
        <v>886</v>
      </c>
      <c r="F328" s="131" t="s">
        <v>887</v>
      </c>
      <c r="G328" s="132" t="s">
        <v>233</v>
      </c>
      <c r="H328" s="133">
        <v>23.5</v>
      </c>
      <c r="I328" s="134"/>
      <c r="J328" s="135">
        <f>ROUND(I328*H328,2)</f>
        <v>0</v>
      </c>
      <c r="K328" s="131" t="s">
        <v>234</v>
      </c>
      <c r="L328" s="34"/>
      <c r="M328" s="136" t="s">
        <v>44</v>
      </c>
      <c r="N328" s="137" t="s">
        <v>53</v>
      </c>
      <c r="P328" s="138">
        <f>O328*H328</f>
        <v>0</v>
      </c>
      <c r="Q328" s="138">
        <v>3.6000000000000002E-4</v>
      </c>
      <c r="R328" s="138">
        <f>Q328*H328</f>
        <v>8.4600000000000005E-3</v>
      </c>
      <c r="S328" s="138">
        <v>0</v>
      </c>
      <c r="T328" s="139">
        <f>S328*H328</f>
        <v>0</v>
      </c>
      <c r="AR328" s="140" t="s">
        <v>309</v>
      </c>
      <c r="AT328" s="140" t="s">
        <v>159</v>
      </c>
      <c r="AU328" s="140" t="s">
        <v>21</v>
      </c>
      <c r="AY328" s="18" t="s">
        <v>156</v>
      </c>
      <c r="BE328" s="141">
        <f>IF(N328="základní",J328,0)</f>
        <v>0</v>
      </c>
      <c r="BF328" s="141">
        <f>IF(N328="snížená",J328,0)</f>
        <v>0</v>
      </c>
      <c r="BG328" s="141">
        <f>IF(N328="zákl. přenesená",J328,0)</f>
        <v>0</v>
      </c>
      <c r="BH328" s="141">
        <f>IF(N328="sníž. přenesená",J328,0)</f>
        <v>0</v>
      </c>
      <c r="BI328" s="141">
        <f>IF(N328="nulová",J328,0)</f>
        <v>0</v>
      </c>
      <c r="BJ328" s="18" t="s">
        <v>90</v>
      </c>
      <c r="BK328" s="141">
        <f>ROUND(I328*H328,2)</f>
        <v>0</v>
      </c>
      <c r="BL328" s="18" t="s">
        <v>309</v>
      </c>
      <c r="BM328" s="140" t="s">
        <v>888</v>
      </c>
    </row>
    <row r="329" spans="2:65" s="1" customFormat="1" ht="10.199999999999999">
      <c r="B329" s="34"/>
      <c r="D329" s="156" t="s">
        <v>236</v>
      </c>
      <c r="F329" s="157" t="s">
        <v>889</v>
      </c>
      <c r="I329" s="144"/>
      <c r="L329" s="34"/>
      <c r="M329" s="145"/>
      <c r="T329" s="55"/>
      <c r="AT329" s="18" t="s">
        <v>236</v>
      </c>
      <c r="AU329" s="18" t="s">
        <v>21</v>
      </c>
    </row>
    <row r="330" spans="2:65" s="12" customFormat="1" ht="10.199999999999999">
      <c r="B330" s="146"/>
      <c r="D330" s="142" t="s">
        <v>178</v>
      </c>
      <c r="E330" s="147" t="s">
        <v>44</v>
      </c>
      <c r="F330" s="148" t="s">
        <v>701</v>
      </c>
      <c r="H330" s="149">
        <v>23.5</v>
      </c>
      <c r="I330" s="150"/>
      <c r="L330" s="146"/>
      <c r="M330" s="151"/>
      <c r="T330" s="152"/>
      <c r="AT330" s="147" t="s">
        <v>178</v>
      </c>
      <c r="AU330" s="147" t="s">
        <v>21</v>
      </c>
      <c r="AV330" s="12" t="s">
        <v>21</v>
      </c>
      <c r="AW330" s="12" t="s">
        <v>42</v>
      </c>
      <c r="AX330" s="12" t="s">
        <v>90</v>
      </c>
      <c r="AY330" s="147" t="s">
        <v>156</v>
      </c>
    </row>
    <row r="331" spans="2:65" s="1" customFormat="1" ht="16.5" customHeight="1">
      <c r="B331" s="34"/>
      <c r="C331" s="129" t="s">
        <v>890</v>
      </c>
      <c r="D331" s="129" t="s">
        <v>159</v>
      </c>
      <c r="E331" s="130" t="s">
        <v>891</v>
      </c>
      <c r="F331" s="131" t="s">
        <v>892</v>
      </c>
      <c r="G331" s="132" t="s">
        <v>233</v>
      </c>
      <c r="H331" s="133">
        <v>23.5</v>
      </c>
      <c r="I331" s="134"/>
      <c r="J331" s="135">
        <f>ROUND(I331*H331,2)</f>
        <v>0</v>
      </c>
      <c r="K331" s="131" t="s">
        <v>234</v>
      </c>
      <c r="L331" s="34"/>
      <c r="M331" s="136" t="s">
        <v>44</v>
      </c>
      <c r="N331" s="137" t="s">
        <v>53</v>
      </c>
      <c r="P331" s="138">
        <f>O331*H331</f>
        <v>0</v>
      </c>
      <c r="Q331" s="138">
        <v>3.3E-4</v>
      </c>
      <c r="R331" s="138">
        <f>Q331*H331</f>
        <v>7.7549999999999997E-3</v>
      </c>
      <c r="S331" s="138">
        <v>0</v>
      </c>
      <c r="T331" s="139">
        <f>S331*H331</f>
        <v>0</v>
      </c>
      <c r="AR331" s="140" t="s">
        <v>309</v>
      </c>
      <c r="AT331" s="140" t="s">
        <v>159</v>
      </c>
      <c r="AU331" s="140" t="s">
        <v>21</v>
      </c>
      <c r="AY331" s="18" t="s">
        <v>156</v>
      </c>
      <c r="BE331" s="141">
        <f>IF(N331="základní",J331,0)</f>
        <v>0</v>
      </c>
      <c r="BF331" s="141">
        <f>IF(N331="snížená",J331,0)</f>
        <v>0</v>
      </c>
      <c r="BG331" s="141">
        <f>IF(N331="zákl. přenesená",J331,0)</f>
        <v>0</v>
      </c>
      <c r="BH331" s="141">
        <f>IF(N331="sníž. přenesená",J331,0)</f>
        <v>0</v>
      </c>
      <c r="BI331" s="141">
        <f>IF(N331="nulová",J331,0)</f>
        <v>0</v>
      </c>
      <c r="BJ331" s="18" t="s">
        <v>90</v>
      </c>
      <c r="BK331" s="141">
        <f>ROUND(I331*H331,2)</f>
        <v>0</v>
      </c>
      <c r="BL331" s="18" t="s">
        <v>309</v>
      </c>
      <c r="BM331" s="140" t="s">
        <v>893</v>
      </c>
    </row>
    <row r="332" spans="2:65" s="1" customFormat="1" ht="10.199999999999999">
      <c r="B332" s="34"/>
      <c r="D332" s="156" t="s">
        <v>236</v>
      </c>
      <c r="F332" s="157" t="s">
        <v>894</v>
      </c>
      <c r="I332" s="144"/>
      <c r="L332" s="34"/>
      <c r="M332" s="145"/>
      <c r="T332" s="55"/>
      <c r="AT332" s="18" t="s">
        <v>236</v>
      </c>
      <c r="AU332" s="18" t="s">
        <v>21</v>
      </c>
    </row>
    <row r="333" spans="2:65" s="12" customFormat="1" ht="10.199999999999999">
      <c r="B333" s="146"/>
      <c r="D333" s="142" t="s">
        <v>178</v>
      </c>
      <c r="E333" s="147" t="s">
        <v>44</v>
      </c>
      <c r="F333" s="148" t="s">
        <v>701</v>
      </c>
      <c r="H333" s="149">
        <v>23.5</v>
      </c>
      <c r="I333" s="150"/>
      <c r="L333" s="146"/>
      <c r="M333" s="151"/>
      <c r="T333" s="152"/>
      <c r="AT333" s="147" t="s">
        <v>178</v>
      </c>
      <c r="AU333" s="147" t="s">
        <v>21</v>
      </c>
      <c r="AV333" s="12" t="s">
        <v>21</v>
      </c>
      <c r="AW333" s="12" t="s">
        <v>42</v>
      </c>
      <c r="AX333" s="12" t="s">
        <v>90</v>
      </c>
      <c r="AY333" s="147" t="s">
        <v>156</v>
      </c>
    </row>
    <row r="334" spans="2:65" s="11" customFormat="1" ht="22.8" customHeight="1">
      <c r="B334" s="117"/>
      <c r="D334" s="118" t="s">
        <v>81</v>
      </c>
      <c r="E334" s="127" t="s">
        <v>895</v>
      </c>
      <c r="F334" s="127" t="s">
        <v>896</v>
      </c>
      <c r="I334" s="120"/>
      <c r="J334" s="128">
        <f>BK334</f>
        <v>0</v>
      </c>
      <c r="L334" s="117"/>
      <c r="M334" s="122"/>
      <c r="P334" s="123">
        <f>SUM(P335:P340)</f>
        <v>0</v>
      </c>
      <c r="R334" s="123">
        <f>SUM(R335:R340)</f>
        <v>2.5499999999999998E-2</v>
      </c>
      <c r="T334" s="124">
        <f>SUM(T335:T340)</f>
        <v>0</v>
      </c>
      <c r="AR334" s="118" t="s">
        <v>21</v>
      </c>
      <c r="AT334" s="125" t="s">
        <v>81</v>
      </c>
      <c r="AU334" s="125" t="s">
        <v>90</v>
      </c>
      <c r="AY334" s="118" t="s">
        <v>156</v>
      </c>
      <c r="BK334" s="126">
        <f>SUM(BK335:BK340)</f>
        <v>0</v>
      </c>
    </row>
    <row r="335" spans="2:65" s="1" customFormat="1" ht="16.5" customHeight="1">
      <c r="B335" s="34"/>
      <c r="C335" s="129" t="s">
        <v>897</v>
      </c>
      <c r="D335" s="129" t="s">
        <v>159</v>
      </c>
      <c r="E335" s="130" t="s">
        <v>898</v>
      </c>
      <c r="F335" s="131" t="s">
        <v>899</v>
      </c>
      <c r="G335" s="132" t="s">
        <v>233</v>
      </c>
      <c r="H335" s="133">
        <v>25</v>
      </c>
      <c r="I335" s="134"/>
      <c r="J335" s="135">
        <f>ROUND(I335*H335,2)</f>
        <v>0</v>
      </c>
      <c r="K335" s="131" t="s">
        <v>234</v>
      </c>
      <c r="L335" s="34"/>
      <c r="M335" s="136" t="s">
        <v>44</v>
      </c>
      <c r="N335" s="137" t="s">
        <v>53</v>
      </c>
      <c r="P335" s="138">
        <f>O335*H335</f>
        <v>0</v>
      </c>
      <c r="Q335" s="138">
        <v>7.3999999999999999E-4</v>
      </c>
      <c r="R335" s="138">
        <f>Q335*H335</f>
        <v>1.8499999999999999E-2</v>
      </c>
      <c r="S335" s="138">
        <v>0</v>
      </c>
      <c r="T335" s="139">
        <f>S335*H335</f>
        <v>0</v>
      </c>
      <c r="AR335" s="140" t="s">
        <v>309</v>
      </c>
      <c r="AT335" s="140" t="s">
        <v>159</v>
      </c>
      <c r="AU335" s="140" t="s">
        <v>21</v>
      </c>
      <c r="AY335" s="18" t="s">
        <v>156</v>
      </c>
      <c r="BE335" s="141">
        <f>IF(N335="základní",J335,0)</f>
        <v>0</v>
      </c>
      <c r="BF335" s="141">
        <f>IF(N335="snížená",J335,0)</f>
        <v>0</v>
      </c>
      <c r="BG335" s="141">
        <f>IF(N335="zákl. přenesená",J335,0)</f>
        <v>0</v>
      </c>
      <c r="BH335" s="141">
        <f>IF(N335="sníž. přenesená",J335,0)</f>
        <v>0</v>
      </c>
      <c r="BI335" s="141">
        <f>IF(N335="nulová",J335,0)</f>
        <v>0</v>
      </c>
      <c r="BJ335" s="18" t="s">
        <v>90</v>
      </c>
      <c r="BK335" s="141">
        <f>ROUND(I335*H335,2)</f>
        <v>0</v>
      </c>
      <c r="BL335" s="18" t="s">
        <v>309</v>
      </c>
      <c r="BM335" s="140" t="s">
        <v>900</v>
      </c>
    </row>
    <row r="336" spans="2:65" s="1" customFormat="1" ht="10.199999999999999">
      <c r="B336" s="34"/>
      <c r="D336" s="156" t="s">
        <v>236</v>
      </c>
      <c r="F336" s="157" t="s">
        <v>901</v>
      </c>
      <c r="I336" s="144"/>
      <c r="L336" s="34"/>
      <c r="M336" s="145"/>
      <c r="T336" s="55"/>
      <c r="AT336" s="18" t="s">
        <v>236</v>
      </c>
      <c r="AU336" s="18" t="s">
        <v>21</v>
      </c>
    </row>
    <row r="337" spans="2:65" s="12" customFormat="1" ht="10.199999999999999">
      <c r="B337" s="146"/>
      <c r="D337" s="142" t="s">
        <v>178</v>
      </c>
      <c r="E337" s="147" t="s">
        <v>44</v>
      </c>
      <c r="F337" s="148" t="s">
        <v>363</v>
      </c>
      <c r="H337" s="149">
        <v>25</v>
      </c>
      <c r="I337" s="150"/>
      <c r="L337" s="146"/>
      <c r="M337" s="151"/>
      <c r="T337" s="152"/>
      <c r="AT337" s="147" t="s">
        <v>178</v>
      </c>
      <c r="AU337" s="147" t="s">
        <v>21</v>
      </c>
      <c r="AV337" s="12" t="s">
        <v>21</v>
      </c>
      <c r="AW337" s="12" t="s">
        <v>42</v>
      </c>
      <c r="AX337" s="12" t="s">
        <v>90</v>
      </c>
      <c r="AY337" s="147" t="s">
        <v>156</v>
      </c>
    </row>
    <row r="338" spans="2:65" s="1" customFormat="1" ht="16.5" customHeight="1">
      <c r="B338" s="34"/>
      <c r="C338" s="129" t="s">
        <v>902</v>
      </c>
      <c r="D338" s="129" t="s">
        <v>159</v>
      </c>
      <c r="E338" s="130" t="s">
        <v>903</v>
      </c>
      <c r="F338" s="131" t="s">
        <v>904</v>
      </c>
      <c r="G338" s="132" t="s">
        <v>233</v>
      </c>
      <c r="H338" s="133">
        <v>25</v>
      </c>
      <c r="I338" s="134"/>
      <c r="J338" s="135">
        <f>ROUND(I338*H338,2)</f>
        <v>0</v>
      </c>
      <c r="K338" s="131" t="s">
        <v>234</v>
      </c>
      <c r="L338" s="34"/>
      <c r="M338" s="136" t="s">
        <v>44</v>
      </c>
      <c r="N338" s="137" t="s">
        <v>53</v>
      </c>
      <c r="P338" s="138">
        <f>O338*H338</f>
        <v>0</v>
      </c>
      <c r="Q338" s="138">
        <v>2.7999999999999998E-4</v>
      </c>
      <c r="R338" s="138">
        <f>Q338*H338</f>
        <v>6.9999999999999993E-3</v>
      </c>
      <c r="S338" s="138">
        <v>0</v>
      </c>
      <c r="T338" s="139">
        <f>S338*H338</f>
        <v>0</v>
      </c>
      <c r="AR338" s="140" t="s">
        <v>309</v>
      </c>
      <c r="AT338" s="140" t="s">
        <v>159</v>
      </c>
      <c r="AU338" s="140" t="s">
        <v>21</v>
      </c>
      <c r="AY338" s="18" t="s">
        <v>156</v>
      </c>
      <c r="BE338" s="141">
        <f>IF(N338="základní",J338,0)</f>
        <v>0</v>
      </c>
      <c r="BF338" s="141">
        <f>IF(N338="snížená",J338,0)</f>
        <v>0</v>
      </c>
      <c r="BG338" s="141">
        <f>IF(N338="zákl. přenesená",J338,0)</f>
        <v>0</v>
      </c>
      <c r="BH338" s="141">
        <f>IF(N338="sníž. přenesená",J338,0)</f>
        <v>0</v>
      </c>
      <c r="BI338" s="141">
        <f>IF(N338="nulová",J338,0)</f>
        <v>0</v>
      </c>
      <c r="BJ338" s="18" t="s">
        <v>90</v>
      </c>
      <c r="BK338" s="141">
        <f>ROUND(I338*H338,2)</f>
        <v>0</v>
      </c>
      <c r="BL338" s="18" t="s">
        <v>309</v>
      </c>
      <c r="BM338" s="140" t="s">
        <v>905</v>
      </c>
    </row>
    <row r="339" spans="2:65" s="1" customFormat="1" ht="10.199999999999999">
      <c r="B339" s="34"/>
      <c r="D339" s="156" t="s">
        <v>236</v>
      </c>
      <c r="F339" s="157" t="s">
        <v>906</v>
      </c>
      <c r="I339" s="144"/>
      <c r="L339" s="34"/>
      <c r="M339" s="145"/>
      <c r="T339" s="55"/>
      <c r="AT339" s="18" t="s">
        <v>236</v>
      </c>
      <c r="AU339" s="18" t="s">
        <v>21</v>
      </c>
    </row>
    <row r="340" spans="2:65" s="12" customFormat="1" ht="10.199999999999999">
      <c r="B340" s="146"/>
      <c r="D340" s="142" t="s">
        <v>178</v>
      </c>
      <c r="E340" s="147" t="s">
        <v>44</v>
      </c>
      <c r="F340" s="148" t="s">
        <v>363</v>
      </c>
      <c r="H340" s="149">
        <v>25</v>
      </c>
      <c r="I340" s="150"/>
      <c r="L340" s="146"/>
      <c r="M340" s="153"/>
      <c r="N340" s="154"/>
      <c r="O340" s="154"/>
      <c r="P340" s="154"/>
      <c r="Q340" s="154"/>
      <c r="R340" s="154"/>
      <c r="S340" s="154"/>
      <c r="T340" s="155"/>
      <c r="AT340" s="147" t="s">
        <v>178</v>
      </c>
      <c r="AU340" s="147" t="s">
        <v>21</v>
      </c>
      <c r="AV340" s="12" t="s">
        <v>21</v>
      </c>
      <c r="AW340" s="12" t="s">
        <v>42</v>
      </c>
      <c r="AX340" s="12" t="s">
        <v>90</v>
      </c>
      <c r="AY340" s="147" t="s">
        <v>156</v>
      </c>
    </row>
    <row r="341" spans="2:65" s="1" customFormat="1" ht="6.9" customHeight="1">
      <c r="B341" s="43"/>
      <c r="C341" s="44"/>
      <c r="D341" s="44"/>
      <c r="E341" s="44"/>
      <c r="F341" s="44"/>
      <c r="G341" s="44"/>
      <c r="H341" s="44"/>
      <c r="I341" s="44"/>
      <c r="J341" s="44"/>
      <c r="K341" s="44"/>
      <c r="L341" s="34"/>
    </row>
  </sheetData>
  <sheetProtection algorithmName="SHA-512" hashValue="tA/gRr2XsEt1Yd40zFoPlciGqj5SIkzLxRKLdJ+LM4sNjtmVZ2Dvs2q3FfS37qYBhXCSk1TWEey4lk38Sbiuyg==" saltValue="8N9QGdn+oK3aYiqnwouFFRz31aBcOMmsN5DDO1qeoxV0aNsWqEhG69QEsy2ySGajomPuUnWqqMXQFZKo5lNcvQ==" spinCount="100000" sheet="1" objects="1" scenarios="1" formatColumns="0" formatRows="0" autoFilter="0"/>
  <autoFilter ref="C92:K340" xr:uid="{00000000-0009-0000-0000-000005000000}"/>
  <mergeCells count="9">
    <mergeCell ref="E50:H50"/>
    <mergeCell ref="E83:H83"/>
    <mergeCell ref="E85:H85"/>
    <mergeCell ref="L2:V2"/>
    <mergeCell ref="E7:H7"/>
    <mergeCell ref="E9:H9"/>
    <mergeCell ref="E18:H18"/>
    <mergeCell ref="E27:H27"/>
    <mergeCell ref="E48:H48"/>
  </mergeCells>
  <hyperlinks>
    <hyperlink ref="F97" r:id="rId1" xr:uid="{00000000-0004-0000-0500-000000000000}"/>
    <hyperlink ref="F100" r:id="rId2" xr:uid="{00000000-0004-0000-0500-000001000000}"/>
    <hyperlink ref="F103" r:id="rId3" xr:uid="{00000000-0004-0000-0500-000002000000}"/>
    <hyperlink ref="F106" r:id="rId4" xr:uid="{00000000-0004-0000-0500-000003000000}"/>
    <hyperlink ref="F109" r:id="rId5" xr:uid="{00000000-0004-0000-0500-000004000000}"/>
    <hyperlink ref="F113" r:id="rId6" xr:uid="{00000000-0004-0000-0500-000005000000}"/>
    <hyperlink ref="F116" r:id="rId7" xr:uid="{00000000-0004-0000-0500-000006000000}"/>
    <hyperlink ref="F119" r:id="rId8" xr:uid="{00000000-0004-0000-0500-000007000000}"/>
    <hyperlink ref="F125" r:id="rId9" xr:uid="{00000000-0004-0000-0500-000008000000}"/>
    <hyperlink ref="F128" r:id="rId10" xr:uid="{00000000-0004-0000-0500-000009000000}"/>
    <hyperlink ref="F132" r:id="rId11" xr:uid="{00000000-0004-0000-0500-00000A000000}"/>
    <hyperlink ref="F139" r:id="rId12" xr:uid="{00000000-0004-0000-0500-00000B000000}"/>
    <hyperlink ref="F142" r:id="rId13" xr:uid="{00000000-0004-0000-0500-00000C000000}"/>
    <hyperlink ref="F147" r:id="rId14" xr:uid="{00000000-0004-0000-0500-00000D000000}"/>
    <hyperlink ref="F150" r:id="rId15" xr:uid="{00000000-0004-0000-0500-00000E000000}"/>
    <hyperlink ref="F153" r:id="rId16" xr:uid="{00000000-0004-0000-0500-00000F000000}"/>
    <hyperlink ref="F156" r:id="rId17" xr:uid="{00000000-0004-0000-0500-000010000000}"/>
    <hyperlink ref="F159" r:id="rId18" xr:uid="{00000000-0004-0000-0500-000011000000}"/>
    <hyperlink ref="F164" r:id="rId19" xr:uid="{00000000-0004-0000-0500-000012000000}"/>
    <hyperlink ref="F170" r:id="rId20" xr:uid="{00000000-0004-0000-0500-000013000000}"/>
    <hyperlink ref="F175" r:id="rId21" xr:uid="{00000000-0004-0000-0500-000014000000}"/>
    <hyperlink ref="F178" r:id="rId22" xr:uid="{00000000-0004-0000-0500-000015000000}"/>
    <hyperlink ref="F181" r:id="rId23" xr:uid="{00000000-0004-0000-0500-000016000000}"/>
    <hyperlink ref="F184" r:id="rId24" xr:uid="{00000000-0004-0000-0500-000017000000}"/>
    <hyperlink ref="F189" r:id="rId25" xr:uid="{00000000-0004-0000-0500-000018000000}"/>
    <hyperlink ref="F196" r:id="rId26" xr:uid="{00000000-0004-0000-0500-000019000000}"/>
    <hyperlink ref="F199" r:id="rId27" xr:uid="{00000000-0004-0000-0500-00001A000000}"/>
    <hyperlink ref="F202" r:id="rId28" xr:uid="{00000000-0004-0000-0500-00001B000000}"/>
    <hyperlink ref="F205" r:id="rId29" xr:uid="{00000000-0004-0000-0500-00001C000000}"/>
    <hyperlink ref="F208" r:id="rId30" xr:uid="{00000000-0004-0000-0500-00001D000000}"/>
    <hyperlink ref="F211" r:id="rId31" xr:uid="{00000000-0004-0000-0500-00001E000000}"/>
    <hyperlink ref="F214" r:id="rId32" xr:uid="{00000000-0004-0000-0500-00001F000000}"/>
    <hyperlink ref="F220" r:id="rId33" xr:uid="{00000000-0004-0000-0500-000020000000}"/>
    <hyperlink ref="F230" r:id="rId34" xr:uid="{00000000-0004-0000-0500-000021000000}"/>
    <hyperlink ref="F232" r:id="rId35" xr:uid="{00000000-0004-0000-0500-000022000000}"/>
    <hyperlink ref="F235" r:id="rId36" xr:uid="{00000000-0004-0000-0500-000023000000}"/>
    <hyperlink ref="F238" r:id="rId37" xr:uid="{00000000-0004-0000-0500-000024000000}"/>
    <hyperlink ref="F242" r:id="rId38" xr:uid="{00000000-0004-0000-0500-000025000000}"/>
    <hyperlink ref="F246" r:id="rId39" xr:uid="{00000000-0004-0000-0500-000026000000}"/>
    <hyperlink ref="F250" r:id="rId40" xr:uid="{00000000-0004-0000-0500-000027000000}"/>
    <hyperlink ref="F254" r:id="rId41" xr:uid="{00000000-0004-0000-0500-000028000000}"/>
    <hyperlink ref="F257" r:id="rId42" xr:uid="{00000000-0004-0000-0500-000029000000}"/>
    <hyperlink ref="F261" r:id="rId43" xr:uid="{00000000-0004-0000-0500-00002A000000}"/>
    <hyperlink ref="F264" r:id="rId44" xr:uid="{00000000-0004-0000-0500-00002B000000}"/>
    <hyperlink ref="F267" r:id="rId45" xr:uid="{00000000-0004-0000-0500-00002C000000}"/>
    <hyperlink ref="F270" r:id="rId46" xr:uid="{00000000-0004-0000-0500-00002D000000}"/>
    <hyperlink ref="F274" r:id="rId47" xr:uid="{00000000-0004-0000-0500-00002E000000}"/>
    <hyperlink ref="F278" r:id="rId48" xr:uid="{00000000-0004-0000-0500-00002F000000}"/>
    <hyperlink ref="F281" r:id="rId49" xr:uid="{00000000-0004-0000-0500-000030000000}"/>
    <hyperlink ref="F284" r:id="rId50" xr:uid="{00000000-0004-0000-0500-000031000000}"/>
    <hyperlink ref="F287" r:id="rId51" xr:uid="{00000000-0004-0000-0500-000032000000}"/>
    <hyperlink ref="F290" r:id="rId52" xr:uid="{00000000-0004-0000-0500-000033000000}"/>
    <hyperlink ref="F293" r:id="rId53" xr:uid="{00000000-0004-0000-0500-000034000000}"/>
    <hyperlink ref="F296" r:id="rId54" xr:uid="{00000000-0004-0000-0500-000035000000}"/>
    <hyperlink ref="F299" r:id="rId55" xr:uid="{00000000-0004-0000-0500-000036000000}"/>
    <hyperlink ref="F302" r:id="rId56" xr:uid="{00000000-0004-0000-0500-000037000000}"/>
    <hyperlink ref="F305" r:id="rId57" xr:uid="{00000000-0004-0000-0500-000038000000}"/>
    <hyperlink ref="F308" r:id="rId58" xr:uid="{00000000-0004-0000-0500-000039000000}"/>
    <hyperlink ref="F311" r:id="rId59" xr:uid="{00000000-0004-0000-0500-00003A000000}"/>
    <hyperlink ref="F314" r:id="rId60" xr:uid="{00000000-0004-0000-0500-00003B000000}"/>
    <hyperlink ref="F317" r:id="rId61" xr:uid="{00000000-0004-0000-0500-00003C000000}"/>
    <hyperlink ref="F320" r:id="rId62" xr:uid="{00000000-0004-0000-0500-00003D000000}"/>
    <hyperlink ref="F323" r:id="rId63" xr:uid="{00000000-0004-0000-0500-00003E000000}"/>
    <hyperlink ref="F326" r:id="rId64" xr:uid="{00000000-0004-0000-0500-00003F000000}"/>
    <hyperlink ref="F329" r:id="rId65" xr:uid="{00000000-0004-0000-0500-000040000000}"/>
    <hyperlink ref="F332" r:id="rId66" xr:uid="{00000000-0004-0000-0500-000041000000}"/>
    <hyperlink ref="F336" r:id="rId67" xr:uid="{00000000-0004-0000-0500-000042000000}"/>
    <hyperlink ref="F339" r:id="rId68" xr:uid="{00000000-0004-0000-0500-00004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40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111</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907</v>
      </c>
      <c r="F9" s="326"/>
      <c r="G9" s="326"/>
      <c r="H9" s="326"/>
      <c r="L9" s="34"/>
    </row>
    <row r="10" spans="2:46" s="1" customFormat="1" ht="10.199999999999999">
      <c r="B10" s="34"/>
      <c r="L10" s="34"/>
    </row>
    <row r="11" spans="2:46" s="1" customFormat="1" ht="12" customHeight="1">
      <c r="B11" s="34"/>
      <c r="D11" s="28" t="s">
        <v>18</v>
      </c>
      <c r="F11" s="26" t="s">
        <v>100</v>
      </c>
      <c r="I11" s="28" t="s">
        <v>20</v>
      </c>
      <c r="J11" s="26" t="s">
        <v>541</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ROUND(J90,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ROUND((SUM(BE90:BE399)),  2)</f>
        <v>0</v>
      </c>
      <c r="I33" s="91">
        <v>0.21</v>
      </c>
      <c r="J33" s="90">
        <f>ROUND(((SUM(BE90:BE399))*I33),  2)</f>
        <v>0</v>
      </c>
      <c r="L33" s="34"/>
    </row>
    <row r="34" spans="2:12" s="1" customFormat="1" ht="14.4" customHeight="1">
      <c r="B34" s="34"/>
      <c r="E34" s="28" t="s">
        <v>54</v>
      </c>
      <c r="F34" s="90">
        <f>ROUND((SUM(BF90:BF399)),  2)</f>
        <v>0</v>
      </c>
      <c r="I34" s="91">
        <v>0.12</v>
      </c>
      <c r="J34" s="90">
        <f>ROUND(((SUM(BF90:BF399))*I34),  2)</f>
        <v>0</v>
      </c>
      <c r="L34" s="34"/>
    </row>
    <row r="35" spans="2:12" s="1" customFormat="1" ht="14.4" hidden="1" customHeight="1">
      <c r="B35" s="34"/>
      <c r="E35" s="28" t="s">
        <v>55</v>
      </c>
      <c r="F35" s="90">
        <f>ROUND((SUM(BG90:BG399)),  2)</f>
        <v>0</v>
      </c>
      <c r="I35" s="91">
        <v>0.21</v>
      </c>
      <c r="J35" s="90">
        <f>0</f>
        <v>0</v>
      </c>
      <c r="L35" s="34"/>
    </row>
    <row r="36" spans="2:12" s="1" customFormat="1" ht="14.4" hidden="1" customHeight="1">
      <c r="B36" s="34"/>
      <c r="E36" s="28" t="s">
        <v>56</v>
      </c>
      <c r="F36" s="90">
        <f>ROUND((SUM(BH90:BH399)),  2)</f>
        <v>0</v>
      </c>
      <c r="I36" s="91">
        <v>0.12</v>
      </c>
      <c r="J36" s="90">
        <f>0</f>
        <v>0</v>
      </c>
      <c r="L36" s="34"/>
    </row>
    <row r="37" spans="2:12" s="1" customFormat="1" ht="14.4" hidden="1" customHeight="1">
      <c r="B37" s="34"/>
      <c r="E37" s="28" t="s">
        <v>57</v>
      </c>
      <c r="F37" s="90">
        <f>ROUND((SUM(BI90:BI399)),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SO-04 - Dosazovací a uskladňovací nádrž</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J90</f>
        <v>0</v>
      </c>
      <c r="L59" s="34"/>
      <c r="AU59" s="18" t="s">
        <v>136</v>
      </c>
    </row>
    <row r="60" spans="2:47" s="8" customFormat="1" ht="24.9" customHeight="1">
      <c r="B60" s="101"/>
      <c r="D60" s="102" t="s">
        <v>219</v>
      </c>
      <c r="E60" s="103"/>
      <c r="F60" s="103"/>
      <c r="G60" s="103"/>
      <c r="H60" s="103"/>
      <c r="I60" s="103"/>
      <c r="J60" s="104">
        <f>J91</f>
        <v>0</v>
      </c>
      <c r="L60" s="101"/>
    </row>
    <row r="61" spans="2:47" s="9" customFormat="1" ht="19.95" customHeight="1">
      <c r="B61" s="105"/>
      <c r="D61" s="106" t="s">
        <v>220</v>
      </c>
      <c r="E61" s="107"/>
      <c r="F61" s="107"/>
      <c r="G61" s="107"/>
      <c r="H61" s="107"/>
      <c r="I61" s="107"/>
      <c r="J61" s="108">
        <f>J92</f>
        <v>0</v>
      </c>
      <c r="L61" s="105"/>
    </row>
    <row r="62" spans="2:47" s="9" customFormat="1" ht="19.95" customHeight="1">
      <c r="B62" s="105"/>
      <c r="D62" s="106" t="s">
        <v>394</v>
      </c>
      <c r="E62" s="107"/>
      <c r="F62" s="107"/>
      <c r="G62" s="107"/>
      <c r="H62" s="107"/>
      <c r="I62" s="107"/>
      <c r="J62" s="108">
        <f>J137</f>
        <v>0</v>
      </c>
      <c r="L62" s="105"/>
    </row>
    <row r="63" spans="2:47" s="9" customFormat="1" ht="19.95" customHeight="1">
      <c r="B63" s="105"/>
      <c r="D63" s="106" t="s">
        <v>221</v>
      </c>
      <c r="E63" s="107"/>
      <c r="F63" s="107"/>
      <c r="G63" s="107"/>
      <c r="H63" s="107"/>
      <c r="I63" s="107"/>
      <c r="J63" s="108">
        <f>J190</f>
        <v>0</v>
      </c>
      <c r="L63" s="105"/>
    </row>
    <row r="64" spans="2:47" s="9" customFormat="1" ht="19.95" customHeight="1">
      <c r="B64" s="105"/>
      <c r="D64" s="106" t="s">
        <v>395</v>
      </c>
      <c r="E64" s="107"/>
      <c r="F64" s="107"/>
      <c r="G64" s="107"/>
      <c r="H64" s="107"/>
      <c r="I64" s="107"/>
      <c r="J64" s="108">
        <f>J228</f>
        <v>0</v>
      </c>
      <c r="L64" s="105"/>
    </row>
    <row r="65" spans="2:12" s="9" customFormat="1" ht="19.95" customHeight="1">
      <c r="B65" s="105"/>
      <c r="D65" s="106" t="s">
        <v>396</v>
      </c>
      <c r="E65" s="107"/>
      <c r="F65" s="107"/>
      <c r="G65" s="107"/>
      <c r="H65" s="107"/>
      <c r="I65" s="107"/>
      <c r="J65" s="108">
        <f>J234</f>
        <v>0</v>
      </c>
      <c r="L65" s="105"/>
    </row>
    <row r="66" spans="2:12" s="9" customFormat="1" ht="19.95" customHeight="1">
      <c r="B66" s="105"/>
      <c r="D66" s="106" t="s">
        <v>222</v>
      </c>
      <c r="E66" s="107"/>
      <c r="F66" s="107"/>
      <c r="G66" s="107"/>
      <c r="H66" s="107"/>
      <c r="I66" s="107"/>
      <c r="J66" s="108">
        <f>J243</f>
        <v>0</v>
      </c>
      <c r="L66" s="105"/>
    </row>
    <row r="67" spans="2:12" s="9" customFormat="1" ht="19.95" customHeight="1">
      <c r="B67" s="105"/>
      <c r="D67" s="106" t="s">
        <v>224</v>
      </c>
      <c r="E67" s="107"/>
      <c r="F67" s="107"/>
      <c r="G67" s="107"/>
      <c r="H67" s="107"/>
      <c r="I67" s="107"/>
      <c r="J67" s="108">
        <f>J296</f>
        <v>0</v>
      </c>
      <c r="L67" s="105"/>
    </row>
    <row r="68" spans="2:12" s="8" customFormat="1" ht="24.9" customHeight="1">
      <c r="B68" s="101"/>
      <c r="D68" s="102" t="s">
        <v>225</v>
      </c>
      <c r="E68" s="103"/>
      <c r="F68" s="103"/>
      <c r="G68" s="103"/>
      <c r="H68" s="103"/>
      <c r="I68" s="103"/>
      <c r="J68" s="104">
        <f>J299</f>
        <v>0</v>
      </c>
      <c r="L68" s="101"/>
    </row>
    <row r="69" spans="2:12" s="9" customFormat="1" ht="19.95" customHeight="1">
      <c r="B69" s="105"/>
      <c r="D69" s="106" t="s">
        <v>542</v>
      </c>
      <c r="E69" s="107"/>
      <c r="F69" s="107"/>
      <c r="G69" s="107"/>
      <c r="H69" s="107"/>
      <c r="I69" s="107"/>
      <c r="J69" s="108">
        <f>J300</f>
        <v>0</v>
      </c>
      <c r="L69" s="105"/>
    </row>
    <row r="70" spans="2:12" s="9" customFormat="1" ht="19.95" customHeight="1">
      <c r="B70" s="105"/>
      <c r="D70" s="106" t="s">
        <v>226</v>
      </c>
      <c r="E70" s="107"/>
      <c r="F70" s="107"/>
      <c r="G70" s="107"/>
      <c r="H70" s="107"/>
      <c r="I70" s="107"/>
      <c r="J70" s="108">
        <f>J384</f>
        <v>0</v>
      </c>
      <c r="L70" s="105"/>
    </row>
    <row r="71" spans="2:12" s="1" customFormat="1" ht="21.75" customHeight="1">
      <c r="B71" s="34"/>
      <c r="L71" s="34"/>
    </row>
    <row r="72" spans="2:12" s="1" customFormat="1" ht="6.9" customHeight="1">
      <c r="B72" s="43"/>
      <c r="C72" s="44"/>
      <c r="D72" s="44"/>
      <c r="E72" s="44"/>
      <c r="F72" s="44"/>
      <c r="G72" s="44"/>
      <c r="H72" s="44"/>
      <c r="I72" s="44"/>
      <c r="J72" s="44"/>
      <c r="K72" s="44"/>
      <c r="L72" s="34"/>
    </row>
    <row r="76" spans="2:12" s="1" customFormat="1" ht="6.9" customHeight="1">
      <c r="B76" s="45"/>
      <c r="C76" s="46"/>
      <c r="D76" s="46"/>
      <c r="E76" s="46"/>
      <c r="F76" s="46"/>
      <c r="G76" s="46"/>
      <c r="H76" s="46"/>
      <c r="I76" s="46"/>
      <c r="J76" s="46"/>
      <c r="K76" s="46"/>
      <c r="L76" s="34"/>
    </row>
    <row r="77" spans="2:12" s="1" customFormat="1" ht="24.9" customHeight="1">
      <c r="B77" s="34"/>
      <c r="C77" s="22" t="s">
        <v>141</v>
      </c>
      <c r="L77" s="34"/>
    </row>
    <row r="78" spans="2:12" s="1" customFormat="1" ht="6.9" customHeight="1">
      <c r="B78" s="34"/>
      <c r="L78" s="34"/>
    </row>
    <row r="79" spans="2:12" s="1" customFormat="1" ht="12" customHeight="1">
      <c r="B79" s="34"/>
      <c r="C79" s="28" t="s">
        <v>16</v>
      </c>
      <c r="L79" s="34"/>
    </row>
    <row r="80" spans="2:12" s="1" customFormat="1" ht="16.5" customHeight="1">
      <c r="B80" s="34"/>
      <c r="E80" s="324" t="str">
        <f>E7</f>
        <v>Intenzifikace ČOV Přízeř / Rožmberk nad Vltavou</v>
      </c>
      <c r="F80" s="325"/>
      <c r="G80" s="325"/>
      <c r="H80" s="325"/>
      <c r="L80" s="34"/>
    </row>
    <row r="81" spans="2:65" s="1" customFormat="1" ht="12" customHeight="1">
      <c r="B81" s="34"/>
      <c r="C81" s="28" t="s">
        <v>131</v>
      </c>
      <c r="L81" s="34"/>
    </row>
    <row r="82" spans="2:65" s="1" customFormat="1" ht="16.5" customHeight="1">
      <c r="B82" s="34"/>
      <c r="E82" s="291" t="str">
        <f>E9</f>
        <v>SO-04 - Dosazovací a uskladňovací nádrž</v>
      </c>
      <c r="F82" s="326"/>
      <c r="G82" s="326"/>
      <c r="H82" s="326"/>
      <c r="L82" s="34"/>
    </row>
    <row r="83" spans="2:65" s="1" customFormat="1" ht="6.9" customHeight="1">
      <c r="B83" s="34"/>
      <c r="L83" s="34"/>
    </row>
    <row r="84" spans="2:65" s="1" customFormat="1" ht="12" customHeight="1">
      <c r="B84" s="34"/>
      <c r="C84" s="28" t="s">
        <v>22</v>
      </c>
      <c r="F84" s="26" t="str">
        <f>F12</f>
        <v>Přízeř</v>
      </c>
      <c r="I84" s="28" t="s">
        <v>24</v>
      </c>
      <c r="J84" s="51" t="str">
        <f>IF(J12="","",J12)</f>
        <v>19. 5. 2025</v>
      </c>
      <c r="L84" s="34"/>
    </row>
    <row r="85" spans="2:65" s="1" customFormat="1" ht="6.9" customHeight="1">
      <c r="B85" s="34"/>
      <c r="L85" s="34"/>
    </row>
    <row r="86" spans="2:65" s="1" customFormat="1" ht="15.15" customHeight="1">
      <c r="B86" s="34"/>
      <c r="C86" s="28" t="s">
        <v>30</v>
      </c>
      <c r="F86" s="26" t="str">
        <f>E15</f>
        <v>Město Rožmberk nad Vltavou</v>
      </c>
      <c r="I86" s="28" t="s">
        <v>38</v>
      </c>
      <c r="J86" s="32" t="str">
        <f>E21</f>
        <v>VAK projekt s.r.o.</v>
      </c>
      <c r="L86" s="34"/>
    </row>
    <row r="87" spans="2:65" s="1" customFormat="1" ht="25.65" customHeight="1">
      <c r="B87" s="34"/>
      <c r="C87" s="28" t="s">
        <v>36</v>
      </c>
      <c r="F87" s="26" t="str">
        <f>IF(E18="","",E18)</f>
        <v>Vyplň údaj</v>
      </c>
      <c r="I87" s="28" t="s">
        <v>43</v>
      </c>
      <c r="J87" s="32" t="str">
        <f>E24</f>
        <v>Ing. Martina Zamlinská</v>
      </c>
      <c r="L87" s="34"/>
    </row>
    <row r="88" spans="2:65" s="1" customFormat="1" ht="10.35" customHeight="1">
      <c r="B88" s="34"/>
      <c r="L88" s="34"/>
    </row>
    <row r="89" spans="2:65" s="10" customFormat="1" ht="29.25" customHeight="1">
      <c r="B89" s="109"/>
      <c r="C89" s="110" t="s">
        <v>142</v>
      </c>
      <c r="D89" s="111" t="s">
        <v>67</v>
      </c>
      <c r="E89" s="111" t="s">
        <v>63</v>
      </c>
      <c r="F89" s="111" t="s">
        <v>64</v>
      </c>
      <c r="G89" s="111" t="s">
        <v>143</v>
      </c>
      <c r="H89" s="111" t="s">
        <v>144</v>
      </c>
      <c r="I89" s="111" t="s">
        <v>145</v>
      </c>
      <c r="J89" s="111" t="s">
        <v>135</v>
      </c>
      <c r="K89" s="112" t="s">
        <v>146</v>
      </c>
      <c r="L89" s="109"/>
      <c r="M89" s="58" t="s">
        <v>44</v>
      </c>
      <c r="N89" s="59" t="s">
        <v>52</v>
      </c>
      <c r="O89" s="59" t="s">
        <v>147</v>
      </c>
      <c r="P89" s="59" t="s">
        <v>148</v>
      </c>
      <c r="Q89" s="59" t="s">
        <v>149</v>
      </c>
      <c r="R89" s="59" t="s">
        <v>150</v>
      </c>
      <c r="S89" s="59" t="s">
        <v>151</v>
      </c>
      <c r="T89" s="60" t="s">
        <v>152</v>
      </c>
    </row>
    <row r="90" spans="2:65" s="1" customFormat="1" ht="22.8" customHeight="1">
      <c r="B90" s="34"/>
      <c r="C90" s="63" t="s">
        <v>153</v>
      </c>
      <c r="J90" s="113">
        <f>BK90</f>
        <v>0</v>
      </c>
      <c r="L90" s="34"/>
      <c r="M90" s="61"/>
      <c r="N90" s="52"/>
      <c r="O90" s="52"/>
      <c r="P90" s="114">
        <f>P91+P299</f>
        <v>0</v>
      </c>
      <c r="Q90" s="52"/>
      <c r="R90" s="114">
        <f>R91+R299</f>
        <v>93.684478080000005</v>
      </c>
      <c r="S90" s="52"/>
      <c r="T90" s="115">
        <f>T91+T299</f>
        <v>0.1464</v>
      </c>
      <c r="AT90" s="18" t="s">
        <v>81</v>
      </c>
      <c r="AU90" s="18" t="s">
        <v>136</v>
      </c>
      <c r="BK90" s="116">
        <f>BK91+BK299</f>
        <v>0</v>
      </c>
    </row>
    <row r="91" spans="2:65" s="11" customFormat="1" ht="25.95" customHeight="1">
      <c r="B91" s="117"/>
      <c r="D91" s="118" t="s">
        <v>81</v>
      </c>
      <c r="E91" s="119" t="s">
        <v>228</v>
      </c>
      <c r="F91" s="119" t="s">
        <v>229</v>
      </c>
      <c r="I91" s="120"/>
      <c r="J91" s="121">
        <f>BK91</f>
        <v>0</v>
      </c>
      <c r="L91" s="117"/>
      <c r="M91" s="122"/>
      <c r="P91" s="123">
        <f>P92+P137+P190+P228+P234+P243+P296</f>
        <v>0</v>
      </c>
      <c r="R91" s="123">
        <f>R92+R137+R190+R228+R234+R243+R296</f>
        <v>91.649299460000009</v>
      </c>
      <c r="T91" s="124">
        <f>T92+T137+T190+T228+T234+T243+T296</f>
        <v>0.1464</v>
      </c>
      <c r="AR91" s="118" t="s">
        <v>90</v>
      </c>
      <c r="AT91" s="125" t="s">
        <v>81</v>
      </c>
      <c r="AU91" s="125" t="s">
        <v>82</v>
      </c>
      <c r="AY91" s="118" t="s">
        <v>156</v>
      </c>
      <c r="BK91" s="126">
        <f>BK92+BK137+BK190+BK228+BK234+BK243+BK296</f>
        <v>0</v>
      </c>
    </row>
    <row r="92" spans="2:65" s="11" customFormat="1" ht="22.8" customHeight="1">
      <c r="B92" s="117"/>
      <c r="D92" s="118" t="s">
        <v>81</v>
      </c>
      <c r="E92" s="127" t="s">
        <v>90</v>
      </c>
      <c r="F92" s="127" t="s">
        <v>230</v>
      </c>
      <c r="I92" s="120"/>
      <c r="J92" s="128">
        <f>BK92</f>
        <v>0</v>
      </c>
      <c r="L92" s="117"/>
      <c r="M92" s="122"/>
      <c r="P92" s="123">
        <f>SUM(P93:P136)</f>
        <v>0</v>
      </c>
      <c r="R92" s="123">
        <f>SUM(R93:R136)</f>
        <v>1.1608759999999998</v>
      </c>
      <c r="T92" s="124">
        <f>SUM(T93:T136)</f>
        <v>0</v>
      </c>
      <c r="AR92" s="118" t="s">
        <v>90</v>
      </c>
      <c r="AT92" s="125" t="s">
        <v>81</v>
      </c>
      <c r="AU92" s="125" t="s">
        <v>90</v>
      </c>
      <c r="AY92" s="118" t="s">
        <v>156</v>
      </c>
      <c r="BK92" s="126">
        <f>SUM(BK93:BK136)</f>
        <v>0</v>
      </c>
    </row>
    <row r="93" spans="2:65" s="1" customFormat="1" ht="16.5" customHeight="1">
      <c r="B93" s="34"/>
      <c r="C93" s="129" t="s">
        <v>90</v>
      </c>
      <c r="D93" s="129" t="s">
        <v>159</v>
      </c>
      <c r="E93" s="130" t="s">
        <v>398</v>
      </c>
      <c r="F93" s="131" t="s">
        <v>399</v>
      </c>
      <c r="G93" s="132" t="s">
        <v>400</v>
      </c>
      <c r="H93" s="133">
        <v>960</v>
      </c>
      <c r="I93" s="134"/>
      <c r="J93" s="135">
        <f>ROUND(I93*H93,2)</f>
        <v>0</v>
      </c>
      <c r="K93" s="131" t="s">
        <v>234</v>
      </c>
      <c r="L93" s="34"/>
      <c r="M93" s="136" t="s">
        <v>44</v>
      </c>
      <c r="N93" s="137" t="s">
        <v>53</v>
      </c>
      <c r="P93" s="138">
        <f>O93*H93</f>
        <v>0</v>
      </c>
      <c r="Q93" s="138">
        <v>3.0000000000000001E-5</v>
      </c>
      <c r="R93" s="138">
        <f>Q93*H93</f>
        <v>2.8799999999999999E-2</v>
      </c>
      <c r="S93" s="138">
        <v>0</v>
      </c>
      <c r="T93" s="139">
        <f>S93*H93</f>
        <v>0</v>
      </c>
      <c r="AR93" s="140" t="s">
        <v>174</v>
      </c>
      <c r="AT93" s="140" t="s">
        <v>159</v>
      </c>
      <c r="AU93" s="140" t="s">
        <v>21</v>
      </c>
      <c r="AY93" s="18" t="s">
        <v>156</v>
      </c>
      <c r="BE93" s="141">
        <f>IF(N93="základní",J93,0)</f>
        <v>0</v>
      </c>
      <c r="BF93" s="141">
        <f>IF(N93="snížená",J93,0)</f>
        <v>0</v>
      </c>
      <c r="BG93" s="141">
        <f>IF(N93="zákl. přenesená",J93,0)</f>
        <v>0</v>
      </c>
      <c r="BH93" s="141">
        <f>IF(N93="sníž. přenesená",J93,0)</f>
        <v>0</v>
      </c>
      <c r="BI93" s="141">
        <f>IF(N93="nulová",J93,0)</f>
        <v>0</v>
      </c>
      <c r="BJ93" s="18" t="s">
        <v>90</v>
      </c>
      <c r="BK93" s="141">
        <f>ROUND(I93*H93,2)</f>
        <v>0</v>
      </c>
      <c r="BL93" s="18" t="s">
        <v>174</v>
      </c>
      <c r="BM93" s="140" t="s">
        <v>908</v>
      </c>
    </row>
    <row r="94" spans="2:65" s="1" customFormat="1" ht="10.199999999999999">
      <c r="B94" s="34"/>
      <c r="D94" s="156" t="s">
        <v>236</v>
      </c>
      <c r="F94" s="157" t="s">
        <v>402</v>
      </c>
      <c r="I94" s="144"/>
      <c r="L94" s="34"/>
      <c r="M94" s="145"/>
      <c r="T94" s="55"/>
      <c r="AT94" s="18" t="s">
        <v>236</v>
      </c>
      <c r="AU94" s="18" t="s">
        <v>21</v>
      </c>
    </row>
    <row r="95" spans="2:65" s="12" customFormat="1" ht="10.199999999999999">
      <c r="B95" s="146"/>
      <c r="D95" s="142" t="s">
        <v>178</v>
      </c>
      <c r="E95" s="147" t="s">
        <v>44</v>
      </c>
      <c r="F95" s="148" t="s">
        <v>909</v>
      </c>
      <c r="H95" s="149">
        <v>960</v>
      </c>
      <c r="I95" s="150"/>
      <c r="L95" s="146"/>
      <c r="M95" s="151"/>
      <c r="T95" s="152"/>
      <c r="AT95" s="147" t="s">
        <v>178</v>
      </c>
      <c r="AU95" s="147" t="s">
        <v>21</v>
      </c>
      <c r="AV95" s="12" t="s">
        <v>21</v>
      </c>
      <c r="AW95" s="12" t="s">
        <v>42</v>
      </c>
      <c r="AX95" s="12" t="s">
        <v>90</v>
      </c>
      <c r="AY95" s="147" t="s">
        <v>156</v>
      </c>
    </row>
    <row r="96" spans="2:65" s="1" customFormat="1" ht="24.15" customHeight="1">
      <c r="B96" s="34"/>
      <c r="C96" s="129" t="s">
        <v>21</v>
      </c>
      <c r="D96" s="129" t="s">
        <v>159</v>
      </c>
      <c r="E96" s="130" t="s">
        <v>404</v>
      </c>
      <c r="F96" s="131" t="s">
        <v>405</v>
      </c>
      <c r="G96" s="132" t="s">
        <v>406</v>
      </c>
      <c r="H96" s="133">
        <v>40</v>
      </c>
      <c r="I96" s="134"/>
      <c r="J96" s="135">
        <f>ROUND(I96*H96,2)</f>
        <v>0</v>
      </c>
      <c r="K96" s="131" t="s">
        <v>234</v>
      </c>
      <c r="L96" s="34"/>
      <c r="M96" s="136" t="s">
        <v>44</v>
      </c>
      <c r="N96" s="137" t="s">
        <v>53</v>
      </c>
      <c r="P96" s="138">
        <f>O96*H96</f>
        <v>0</v>
      </c>
      <c r="Q96" s="138">
        <v>0</v>
      </c>
      <c r="R96" s="138">
        <f>Q96*H96</f>
        <v>0</v>
      </c>
      <c r="S96" s="138">
        <v>0</v>
      </c>
      <c r="T96" s="139">
        <f>S96*H96</f>
        <v>0</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910</v>
      </c>
    </row>
    <row r="97" spans="2:65" s="1" customFormat="1" ht="10.199999999999999">
      <c r="B97" s="34"/>
      <c r="D97" s="156" t="s">
        <v>236</v>
      </c>
      <c r="F97" s="157" t="s">
        <v>408</v>
      </c>
      <c r="I97" s="144"/>
      <c r="L97" s="34"/>
      <c r="M97" s="145"/>
      <c r="T97" s="55"/>
      <c r="AT97" s="18" t="s">
        <v>236</v>
      </c>
      <c r="AU97" s="18" t="s">
        <v>21</v>
      </c>
    </row>
    <row r="98" spans="2:65" s="12" customFormat="1" ht="10.199999999999999">
      <c r="B98" s="146"/>
      <c r="D98" s="142" t="s">
        <v>178</v>
      </c>
      <c r="E98" s="147" t="s">
        <v>44</v>
      </c>
      <c r="F98" s="148" t="s">
        <v>289</v>
      </c>
      <c r="H98" s="149">
        <v>40</v>
      </c>
      <c r="I98" s="150"/>
      <c r="L98" s="146"/>
      <c r="M98" s="151"/>
      <c r="T98" s="152"/>
      <c r="AT98" s="147" t="s">
        <v>178</v>
      </c>
      <c r="AU98" s="147" t="s">
        <v>21</v>
      </c>
      <c r="AV98" s="12" t="s">
        <v>21</v>
      </c>
      <c r="AW98" s="12" t="s">
        <v>42</v>
      </c>
      <c r="AX98" s="12" t="s">
        <v>90</v>
      </c>
      <c r="AY98" s="147" t="s">
        <v>156</v>
      </c>
    </row>
    <row r="99" spans="2:65" s="1" customFormat="1" ht="24.15" customHeight="1">
      <c r="B99" s="34"/>
      <c r="C99" s="129" t="s">
        <v>170</v>
      </c>
      <c r="D99" s="129" t="s">
        <v>159</v>
      </c>
      <c r="E99" s="130" t="s">
        <v>911</v>
      </c>
      <c r="F99" s="131" t="s">
        <v>912</v>
      </c>
      <c r="G99" s="132" t="s">
        <v>242</v>
      </c>
      <c r="H99" s="133">
        <v>260</v>
      </c>
      <c r="I99" s="134"/>
      <c r="J99" s="135">
        <f>ROUND(I99*H99,2)</f>
        <v>0</v>
      </c>
      <c r="K99" s="131" t="s">
        <v>234</v>
      </c>
      <c r="L99" s="34"/>
      <c r="M99" s="136" t="s">
        <v>44</v>
      </c>
      <c r="N99" s="137" t="s">
        <v>53</v>
      </c>
      <c r="P99" s="138">
        <f>O99*H99</f>
        <v>0</v>
      </c>
      <c r="Q99" s="138">
        <v>0</v>
      </c>
      <c r="R99" s="138">
        <f>Q99*H99</f>
        <v>0</v>
      </c>
      <c r="S99" s="138">
        <v>0</v>
      </c>
      <c r="T99" s="139">
        <f>S99*H99</f>
        <v>0</v>
      </c>
      <c r="AR99" s="140" t="s">
        <v>174</v>
      </c>
      <c r="AT99" s="140" t="s">
        <v>159</v>
      </c>
      <c r="AU99" s="140" t="s">
        <v>21</v>
      </c>
      <c r="AY99" s="18" t="s">
        <v>156</v>
      </c>
      <c r="BE99" s="141">
        <f>IF(N99="základní",J99,0)</f>
        <v>0</v>
      </c>
      <c r="BF99" s="141">
        <f>IF(N99="snížená",J99,0)</f>
        <v>0</v>
      </c>
      <c r="BG99" s="141">
        <f>IF(N99="zákl. přenesená",J99,0)</f>
        <v>0</v>
      </c>
      <c r="BH99" s="141">
        <f>IF(N99="sníž. přenesená",J99,0)</f>
        <v>0</v>
      </c>
      <c r="BI99" s="141">
        <f>IF(N99="nulová",J99,0)</f>
        <v>0</v>
      </c>
      <c r="BJ99" s="18" t="s">
        <v>90</v>
      </c>
      <c r="BK99" s="141">
        <f>ROUND(I99*H99,2)</f>
        <v>0</v>
      </c>
      <c r="BL99" s="18" t="s">
        <v>174</v>
      </c>
      <c r="BM99" s="140" t="s">
        <v>913</v>
      </c>
    </row>
    <row r="100" spans="2:65" s="1" customFormat="1" ht="10.199999999999999">
      <c r="B100" s="34"/>
      <c r="D100" s="156" t="s">
        <v>236</v>
      </c>
      <c r="F100" s="157" t="s">
        <v>914</v>
      </c>
      <c r="I100" s="144"/>
      <c r="L100" s="34"/>
      <c r="M100" s="145"/>
      <c r="T100" s="55"/>
      <c r="AT100" s="18" t="s">
        <v>236</v>
      </c>
      <c r="AU100" s="18" t="s">
        <v>21</v>
      </c>
    </row>
    <row r="101" spans="2:65" s="12" customFormat="1" ht="10.199999999999999">
      <c r="B101" s="146"/>
      <c r="D101" s="142" t="s">
        <v>178</v>
      </c>
      <c r="E101" s="147" t="s">
        <v>44</v>
      </c>
      <c r="F101" s="148" t="s">
        <v>915</v>
      </c>
      <c r="H101" s="149">
        <v>260</v>
      </c>
      <c r="I101" s="150"/>
      <c r="L101" s="146"/>
      <c r="M101" s="151"/>
      <c r="T101" s="152"/>
      <c r="AT101" s="147" t="s">
        <v>178</v>
      </c>
      <c r="AU101" s="147" t="s">
        <v>21</v>
      </c>
      <c r="AV101" s="12" t="s">
        <v>21</v>
      </c>
      <c r="AW101" s="12" t="s">
        <v>42</v>
      </c>
      <c r="AX101" s="12" t="s">
        <v>90</v>
      </c>
      <c r="AY101" s="147" t="s">
        <v>156</v>
      </c>
    </row>
    <row r="102" spans="2:65" s="1" customFormat="1" ht="24.15" customHeight="1">
      <c r="B102" s="34"/>
      <c r="C102" s="129" t="s">
        <v>174</v>
      </c>
      <c r="D102" s="129" t="s">
        <v>159</v>
      </c>
      <c r="E102" s="130" t="s">
        <v>916</v>
      </c>
      <c r="F102" s="131" t="s">
        <v>917</v>
      </c>
      <c r="G102" s="132" t="s">
        <v>242</v>
      </c>
      <c r="H102" s="133">
        <v>260</v>
      </c>
      <c r="I102" s="134"/>
      <c r="J102" s="135">
        <f>ROUND(I102*H102,2)</f>
        <v>0</v>
      </c>
      <c r="K102" s="131" t="s">
        <v>234</v>
      </c>
      <c r="L102" s="34"/>
      <c r="M102" s="136" t="s">
        <v>44</v>
      </c>
      <c r="N102" s="137" t="s">
        <v>53</v>
      </c>
      <c r="P102" s="138">
        <f>O102*H102</f>
        <v>0</v>
      </c>
      <c r="Q102" s="138">
        <v>0</v>
      </c>
      <c r="R102" s="138">
        <f>Q102*H102</f>
        <v>0</v>
      </c>
      <c r="S102" s="138">
        <v>0</v>
      </c>
      <c r="T102" s="139">
        <f>S102*H102</f>
        <v>0</v>
      </c>
      <c r="AR102" s="140" t="s">
        <v>174</v>
      </c>
      <c r="AT102" s="140" t="s">
        <v>159</v>
      </c>
      <c r="AU102" s="140" t="s">
        <v>21</v>
      </c>
      <c r="AY102" s="18" t="s">
        <v>156</v>
      </c>
      <c r="BE102" s="141">
        <f>IF(N102="základní",J102,0)</f>
        <v>0</v>
      </c>
      <c r="BF102" s="141">
        <f>IF(N102="snížená",J102,0)</f>
        <v>0</v>
      </c>
      <c r="BG102" s="141">
        <f>IF(N102="zákl. přenesená",J102,0)</f>
        <v>0</v>
      </c>
      <c r="BH102" s="141">
        <f>IF(N102="sníž. přenesená",J102,0)</f>
        <v>0</v>
      </c>
      <c r="BI102" s="141">
        <f>IF(N102="nulová",J102,0)</f>
        <v>0</v>
      </c>
      <c r="BJ102" s="18" t="s">
        <v>90</v>
      </c>
      <c r="BK102" s="141">
        <f>ROUND(I102*H102,2)</f>
        <v>0</v>
      </c>
      <c r="BL102" s="18" t="s">
        <v>174</v>
      </c>
      <c r="BM102" s="140" t="s">
        <v>918</v>
      </c>
    </row>
    <row r="103" spans="2:65" s="1" customFormat="1" ht="10.199999999999999">
      <c r="B103" s="34"/>
      <c r="D103" s="156" t="s">
        <v>236</v>
      </c>
      <c r="F103" s="157" t="s">
        <v>919</v>
      </c>
      <c r="I103" s="144"/>
      <c r="L103" s="34"/>
      <c r="M103" s="145"/>
      <c r="T103" s="55"/>
      <c r="AT103" s="18" t="s">
        <v>236</v>
      </c>
      <c r="AU103" s="18" t="s">
        <v>21</v>
      </c>
    </row>
    <row r="104" spans="2:65" s="12" customFormat="1" ht="10.199999999999999">
      <c r="B104" s="146"/>
      <c r="D104" s="142" t="s">
        <v>178</v>
      </c>
      <c r="E104" s="147" t="s">
        <v>44</v>
      </c>
      <c r="F104" s="148" t="s">
        <v>915</v>
      </c>
      <c r="H104" s="149">
        <v>260</v>
      </c>
      <c r="I104" s="150"/>
      <c r="L104" s="146"/>
      <c r="M104" s="151"/>
      <c r="T104" s="152"/>
      <c r="AT104" s="147" t="s">
        <v>178</v>
      </c>
      <c r="AU104" s="147" t="s">
        <v>21</v>
      </c>
      <c r="AV104" s="12" t="s">
        <v>21</v>
      </c>
      <c r="AW104" s="12" t="s">
        <v>42</v>
      </c>
      <c r="AX104" s="12" t="s">
        <v>90</v>
      </c>
      <c r="AY104" s="147" t="s">
        <v>156</v>
      </c>
    </row>
    <row r="105" spans="2:65" s="1" customFormat="1" ht="16.5" customHeight="1">
      <c r="B105" s="34"/>
      <c r="C105" s="129" t="s">
        <v>155</v>
      </c>
      <c r="D105" s="129" t="s">
        <v>159</v>
      </c>
      <c r="E105" s="130" t="s">
        <v>920</v>
      </c>
      <c r="F105" s="131" t="s">
        <v>921</v>
      </c>
      <c r="G105" s="132" t="s">
        <v>233</v>
      </c>
      <c r="H105" s="133">
        <v>235.6</v>
      </c>
      <c r="I105" s="134"/>
      <c r="J105" s="135">
        <f>ROUND(I105*H105,2)</f>
        <v>0</v>
      </c>
      <c r="K105" s="131" t="s">
        <v>234</v>
      </c>
      <c r="L105" s="34"/>
      <c r="M105" s="136" t="s">
        <v>44</v>
      </c>
      <c r="N105" s="137" t="s">
        <v>53</v>
      </c>
      <c r="P105" s="138">
        <f>O105*H105</f>
        <v>0</v>
      </c>
      <c r="Q105" s="138">
        <v>1.49E-3</v>
      </c>
      <c r="R105" s="138">
        <f>Q105*H105</f>
        <v>0.35104399999999997</v>
      </c>
      <c r="S105" s="138">
        <v>0</v>
      </c>
      <c r="T105" s="139">
        <f>S105*H105</f>
        <v>0</v>
      </c>
      <c r="AR105" s="140" t="s">
        <v>174</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174</v>
      </c>
      <c r="BM105" s="140" t="s">
        <v>922</v>
      </c>
    </row>
    <row r="106" spans="2:65" s="1" customFormat="1" ht="10.199999999999999">
      <c r="B106" s="34"/>
      <c r="D106" s="156" t="s">
        <v>236</v>
      </c>
      <c r="F106" s="157" t="s">
        <v>923</v>
      </c>
      <c r="I106" s="144"/>
      <c r="L106" s="34"/>
      <c r="M106" s="145"/>
      <c r="T106" s="55"/>
      <c r="AT106" s="18" t="s">
        <v>236</v>
      </c>
      <c r="AU106" s="18" t="s">
        <v>21</v>
      </c>
    </row>
    <row r="107" spans="2:65" s="12" customFormat="1" ht="10.199999999999999">
      <c r="B107" s="146"/>
      <c r="D107" s="142" t="s">
        <v>178</v>
      </c>
      <c r="E107" s="147" t="s">
        <v>44</v>
      </c>
      <c r="F107" s="148" t="s">
        <v>924</v>
      </c>
      <c r="H107" s="149">
        <v>235.6</v>
      </c>
      <c r="I107" s="150"/>
      <c r="L107" s="146"/>
      <c r="M107" s="151"/>
      <c r="T107" s="152"/>
      <c r="AT107" s="147" t="s">
        <v>178</v>
      </c>
      <c r="AU107" s="147" t="s">
        <v>21</v>
      </c>
      <c r="AV107" s="12" t="s">
        <v>21</v>
      </c>
      <c r="AW107" s="12" t="s">
        <v>42</v>
      </c>
      <c r="AX107" s="12" t="s">
        <v>90</v>
      </c>
      <c r="AY107" s="147" t="s">
        <v>156</v>
      </c>
    </row>
    <row r="108" spans="2:65" s="1" customFormat="1" ht="16.5" customHeight="1">
      <c r="B108" s="34"/>
      <c r="C108" s="158" t="s">
        <v>182</v>
      </c>
      <c r="D108" s="158" t="s">
        <v>251</v>
      </c>
      <c r="E108" s="159" t="s">
        <v>925</v>
      </c>
      <c r="F108" s="160" t="s">
        <v>926</v>
      </c>
      <c r="G108" s="161" t="s">
        <v>214</v>
      </c>
      <c r="H108" s="162">
        <v>1</v>
      </c>
      <c r="I108" s="163"/>
      <c r="J108" s="164">
        <f>ROUND(I108*H108,2)</f>
        <v>0</v>
      </c>
      <c r="K108" s="160" t="s">
        <v>44</v>
      </c>
      <c r="L108" s="165"/>
      <c r="M108" s="166" t="s">
        <v>44</v>
      </c>
      <c r="N108" s="167" t="s">
        <v>53</v>
      </c>
      <c r="P108" s="138">
        <f>O108*H108</f>
        <v>0</v>
      </c>
      <c r="Q108" s="138">
        <v>5.7119999999999997E-2</v>
      </c>
      <c r="R108" s="138">
        <f>Q108*H108</f>
        <v>5.7119999999999997E-2</v>
      </c>
      <c r="S108" s="138">
        <v>0</v>
      </c>
      <c r="T108" s="139">
        <f>S108*H108</f>
        <v>0</v>
      </c>
      <c r="AR108" s="140" t="s">
        <v>191</v>
      </c>
      <c r="AT108" s="140" t="s">
        <v>251</v>
      </c>
      <c r="AU108" s="140" t="s">
        <v>21</v>
      </c>
      <c r="AY108" s="18" t="s">
        <v>156</v>
      </c>
      <c r="BE108" s="141">
        <f>IF(N108="základní",J108,0)</f>
        <v>0</v>
      </c>
      <c r="BF108" s="141">
        <f>IF(N108="snížená",J108,0)</f>
        <v>0</v>
      </c>
      <c r="BG108" s="141">
        <f>IF(N108="zákl. přenesená",J108,0)</f>
        <v>0</v>
      </c>
      <c r="BH108" s="141">
        <f>IF(N108="sníž. přenesená",J108,0)</f>
        <v>0</v>
      </c>
      <c r="BI108" s="141">
        <f>IF(N108="nulová",J108,0)</f>
        <v>0</v>
      </c>
      <c r="BJ108" s="18" t="s">
        <v>90</v>
      </c>
      <c r="BK108" s="141">
        <f>ROUND(I108*H108,2)</f>
        <v>0</v>
      </c>
      <c r="BL108" s="18" t="s">
        <v>174</v>
      </c>
      <c r="BM108" s="140" t="s">
        <v>927</v>
      </c>
    </row>
    <row r="109" spans="2:65" s="1" customFormat="1" ht="172.8">
      <c r="B109" s="34"/>
      <c r="D109" s="142" t="s">
        <v>165</v>
      </c>
      <c r="F109" s="143" t="s">
        <v>928</v>
      </c>
      <c r="I109" s="144"/>
      <c r="L109" s="34"/>
      <c r="M109" s="145"/>
      <c r="T109" s="55"/>
      <c r="AT109" s="18" t="s">
        <v>165</v>
      </c>
      <c r="AU109" s="18" t="s">
        <v>21</v>
      </c>
    </row>
    <row r="110" spans="2:65" s="12" customFormat="1" ht="10.199999999999999">
      <c r="B110" s="146"/>
      <c r="D110" s="142" t="s">
        <v>178</v>
      </c>
      <c r="E110" s="147" t="s">
        <v>44</v>
      </c>
      <c r="F110" s="148" t="s">
        <v>90</v>
      </c>
      <c r="H110" s="149">
        <v>1</v>
      </c>
      <c r="I110" s="150"/>
      <c r="L110" s="146"/>
      <c r="M110" s="151"/>
      <c r="T110" s="152"/>
      <c r="AT110" s="147" t="s">
        <v>178</v>
      </c>
      <c r="AU110" s="147" t="s">
        <v>21</v>
      </c>
      <c r="AV110" s="12" t="s">
        <v>21</v>
      </c>
      <c r="AW110" s="12" t="s">
        <v>42</v>
      </c>
      <c r="AX110" s="12" t="s">
        <v>90</v>
      </c>
      <c r="AY110" s="147" t="s">
        <v>156</v>
      </c>
    </row>
    <row r="111" spans="2:65" s="1" customFormat="1" ht="24.15" customHeight="1">
      <c r="B111" s="34"/>
      <c r="C111" s="129" t="s">
        <v>186</v>
      </c>
      <c r="D111" s="129" t="s">
        <v>159</v>
      </c>
      <c r="E111" s="130" t="s">
        <v>929</v>
      </c>
      <c r="F111" s="131" t="s">
        <v>930</v>
      </c>
      <c r="G111" s="132" t="s">
        <v>233</v>
      </c>
      <c r="H111" s="133">
        <v>235.6</v>
      </c>
      <c r="I111" s="134"/>
      <c r="J111" s="135">
        <f>ROUND(I111*H111,2)</f>
        <v>0</v>
      </c>
      <c r="K111" s="131" t="s">
        <v>234</v>
      </c>
      <c r="L111" s="34"/>
      <c r="M111" s="136" t="s">
        <v>44</v>
      </c>
      <c r="N111" s="137" t="s">
        <v>53</v>
      </c>
      <c r="P111" s="138">
        <f>O111*H111</f>
        <v>0</v>
      </c>
      <c r="Q111" s="138">
        <v>0</v>
      </c>
      <c r="R111" s="138">
        <f>Q111*H111</f>
        <v>0</v>
      </c>
      <c r="S111" s="138">
        <v>0</v>
      </c>
      <c r="T111" s="139">
        <f>S111*H111</f>
        <v>0</v>
      </c>
      <c r="AR111" s="140" t="s">
        <v>174</v>
      </c>
      <c r="AT111" s="140" t="s">
        <v>159</v>
      </c>
      <c r="AU111" s="140" t="s">
        <v>21</v>
      </c>
      <c r="AY111" s="18" t="s">
        <v>156</v>
      </c>
      <c r="BE111" s="141">
        <f>IF(N111="základní",J111,0)</f>
        <v>0</v>
      </c>
      <c r="BF111" s="141">
        <f>IF(N111="snížená",J111,0)</f>
        <v>0</v>
      </c>
      <c r="BG111" s="141">
        <f>IF(N111="zákl. přenesená",J111,0)</f>
        <v>0</v>
      </c>
      <c r="BH111" s="141">
        <f>IF(N111="sníž. přenesená",J111,0)</f>
        <v>0</v>
      </c>
      <c r="BI111" s="141">
        <f>IF(N111="nulová",J111,0)</f>
        <v>0</v>
      </c>
      <c r="BJ111" s="18" t="s">
        <v>90</v>
      </c>
      <c r="BK111" s="141">
        <f>ROUND(I111*H111,2)</f>
        <v>0</v>
      </c>
      <c r="BL111" s="18" t="s">
        <v>174</v>
      </c>
      <c r="BM111" s="140" t="s">
        <v>931</v>
      </c>
    </row>
    <row r="112" spans="2:65" s="1" customFormat="1" ht="10.199999999999999">
      <c r="B112" s="34"/>
      <c r="D112" s="156" t="s">
        <v>236</v>
      </c>
      <c r="F112" s="157" t="s">
        <v>932</v>
      </c>
      <c r="I112" s="144"/>
      <c r="L112" s="34"/>
      <c r="M112" s="145"/>
      <c r="T112" s="55"/>
      <c r="AT112" s="18" t="s">
        <v>236</v>
      </c>
      <c r="AU112" s="18" t="s">
        <v>21</v>
      </c>
    </row>
    <row r="113" spans="2:65" s="12" customFormat="1" ht="10.199999999999999">
      <c r="B113" s="146"/>
      <c r="D113" s="142" t="s">
        <v>178</v>
      </c>
      <c r="E113" s="147" t="s">
        <v>44</v>
      </c>
      <c r="F113" s="148" t="s">
        <v>924</v>
      </c>
      <c r="H113" s="149">
        <v>235.6</v>
      </c>
      <c r="I113" s="150"/>
      <c r="L113" s="146"/>
      <c r="M113" s="151"/>
      <c r="T113" s="152"/>
      <c r="AT113" s="147" t="s">
        <v>178</v>
      </c>
      <c r="AU113" s="147" t="s">
        <v>21</v>
      </c>
      <c r="AV113" s="12" t="s">
        <v>21</v>
      </c>
      <c r="AW113" s="12" t="s">
        <v>42</v>
      </c>
      <c r="AX113" s="12" t="s">
        <v>90</v>
      </c>
      <c r="AY113" s="147" t="s">
        <v>156</v>
      </c>
    </row>
    <row r="114" spans="2:65" s="1" customFormat="1" ht="24.15" customHeight="1">
      <c r="B114" s="34"/>
      <c r="C114" s="129" t="s">
        <v>191</v>
      </c>
      <c r="D114" s="129" t="s">
        <v>159</v>
      </c>
      <c r="E114" s="130" t="s">
        <v>933</v>
      </c>
      <c r="F114" s="131" t="s">
        <v>934</v>
      </c>
      <c r="G114" s="132" t="s">
        <v>242</v>
      </c>
      <c r="H114" s="133">
        <v>520.79999999999995</v>
      </c>
      <c r="I114" s="134"/>
      <c r="J114" s="135">
        <f>ROUND(I114*H114,2)</f>
        <v>0</v>
      </c>
      <c r="K114" s="131" t="s">
        <v>234</v>
      </c>
      <c r="L114" s="34"/>
      <c r="M114" s="136" t="s">
        <v>44</v>
      </c>
      <c r="N114" s="137" t="s">
        <v>53</v>
      </c>
      <c r="P114" s="138">
        <f>O114*H114</f>
        <v>0</v>
      </c>
      <c r="Q114" s="138">
        <v>1.39E-3</v>
      </c>
      <c r="R114" s="138">
        <f>Q114*H114</f>
        <v>0.72391199999999989</v>
      </c>
      <c r="S114" s="138">
        <v>0</v>
      </c>
      <c r="T114" s="139">
        <f>S114*H114</f>
        <v>0</v>
      </c>
      <c r="AR114" s="140" t="s">
        <v>174</v>
      </c>
      <c r="AT114" s="140" t="s">
        <v>159</v>
      </c>
      <c r="AU114" s="140" t="s">
        <v>21</v>
      </c>
      <c r="AY114" s="18" t="s">
        <v>156</v>
      </c>
      <c r="BE114" s="141">
        <f>IF(N114="základní",J114,0)</f>
        <v>0</v>
      </c>
      <c r="BF114" s="141">
        <f>IF(N114="snížená",J114,0)</f>
        <v>0</v>
      </c>
      <c r="BG114" s="141">
        <f>IF(N114="zákl. přenesená",J114,0)</f>
        <v>0</v>
      </c>
      <c r="BH114" s="141">
        <f>IF(N114="sníž. přenesená",J114,0)</f>
        <v>0</v>
      </c>
      <c r="BI114" s="141">
        <f>IF(N114="nulová",J114,0)</f>
        <v>0</v>
      </c>
      <c r="BJ114" s="18" t="s">
        <v>90</v>
      </c>
      <c r="BK114" s="141">
        <f>ROUND(I114*H114,2)</f>
        <v>0</v>
      </c>
      <c r="BL114" s="18" t="s">
        <v>174</v>
      </c>
      <c r="BM114" s="140" t="s">
        <v>935</v>
      </c>
    </row>
    <row r="115" spans="2:65" s="1" customFormat="1" ht="10.199999999999999">
      <c r="B115" s="34"/>
      <c r="D115" s="156" t="s">
        <v>236</v>
      </c>
      <c r="F115" s="157" t="s">
        <v>936</v>
      </c>
      <c r="I115" s="144"/>
      <c r="L115" s="34"/>
      <c r="M115" s="145"/>
      <c r="T115" s="55"/>
      <c r="AT115" s="18" t="s">
        <v>236</v>
      </c>
      <c r="AU115" s="18" t="s">
        <v>21</v>
      </c>
    </row>
    <row r="116" spans="2:65" s="12" customFormat="1" ht="10.199999999999999">
      <c r="B116" s="146"/>
      <c r="D116" s="142" t="s">
        <v>178</v>
      </c>
      <c r="E116" s="147" t="s">
        <v>44</v>
      </c>
      <c r="F116" s="148" t="s">
        <v>937</v>
      </c>
      <c r="H116" s="149">
        <v>520.79999999999995</v>
      </c>
      <c r="I116" s="150"/>
      <c r="L116" s="146"/>
      <c r="M116" s="151"/>
      <c r="T116" s="152"/>
      <c r="AT116" s="147" t="s">
        <v>178</v>
      </c>
      <c r="AU116" s="147" t="s">
        <v>21</v>
      </c>
      <c r="AV116" s="12" t="s">
        <v>21</v>
      </c>
      <c r="AW116" s="12" t="s">
        <v>42</v>
      </c>
      <c r="AX116" s="12" t="s">
        <v>90</v>
      </c>
      <c r="AY116" s="147" t="s">
        <v>156</v>
      </c>
    </row>
    <row r="117" spans="2:65" s="1" customFormat="1" ht="24.15" customHeight="1">
      <c r="B117" s="34"/>
      <c r="C117" s="129" t="s">
        <v>197</v>
      </c>
      <c r="D117" s="129" t="s">
        <v>159</v>
      </c>
      <c r="E117" s="130" t="s">
        <v>938</v>
      </c>
      <c r="F117" s="131" t="s">
        <v>939</v>
      </c>
      <c r="G117" s="132" t="s">
        <v>242</v>
      </c>
      <c r="H117" s="133">
        <v>520.79999999999995</v>
      </c>
      <c r="I117" s="134"/>
      <c r="J117" s="135">
        <f>ROUND(I117*H117,2)</f>
        <v>0</v>
      </c>
      <c r="K117" s="131" t="s">
        <v>234</v>
      </c>
      <c r="L117" s="34"/>
      <c r="M117" s="136" t="s">
        <v>44</v>
      </c>
      <c r="N117" s="137" t="s">
        <v>53</v>
      </c>
      <c r="P117" s="138">
        <f>O117*H117</f>
        <v>0</v>
      </c>
      <c r="Q117" s="138">
        <v>0</v>
      </c>
      <c r="R117" s="138">
        <f>Q117*H117</f>
        <v>0</v>
      </c>
      <c r="S117" s="138">
        <v>0</v>
      </c>
      <c r="T117" s="139">
        <f>S117*H117</f>
        <v>0</v>
      </c>
      <c r="AR117" s="140" t="s">
        <v>174</v>
      </c>
      <c r="AT117" s="140" t="s">
        <v>159</v>
      </c>
      <c r="AU117" s="140" t="s">
        <v>21</v>
      </c>
      <c r="AY117" s="18" t="s">
        <v>156</v>
      </c>
      <c r="BE117" s="141">
        <f>IF(N117="základní",J117,0)</f>
        <v>0</v>
      </c>
      <c r="BF117" s="141">
        <f>IF(N117="snížená",J117,0)</f>
        <v>0</v>
      </c>
      <c r="BG117" s="141">
        <f>IF(N117="zákl. přenesená",J117,0)</f>
        <v>0</v>
      </c>
      <c r="BH117" s="141">
        <f>IF(N117="sníž. přenesená",J117,0)</f>
        <v>0</v>
      </c>
      <c r="BI117" s="141">
        <f>IF(N117="nulová",J117,0)</f>
        <v>0</v>
      </c>
      <c r="BJ117" s="18" t="s">
        <v>90</v>
      </c>
      <c r="BK117" s="141">
        <f>ROUND(I117*H117,2)</f>
        <v>0</v>
      </c>
      <c r="BL117" s="18" t="s">
        <v>174</v>
      </c>
      <c r="BM117" s="140" t="s">
        <v>940</v>
      </c>
    </row>
    <row r="118" spans="2:65" s="1" customFormat="1" ht="10.199999999999999">
      <c r="B118" s="34"/>
      <c r="D118" s="156" t="s">
        <v>236</v>
      </c>
      <c r="F118" s="157" t="s">
        <v>941</v>
      </c>
      <c r="I118" s="144"/>
      <c r="L118" s="34"/>
      <c r="M118" s="145"/>
      <c r="T118" s="55"/>
      <c r="AT118" s="18" t="s">
        <v>236</v>
      </c>
      <c r="AU118" s="18" t="s">
        <v>21</v>
      </c>
    </row>
    <row r="119" spans="2:65" s="12" customFormat="1" ht="10.199999999999999">
      <c r="B119" s="146"/>
      <c r="D119" s="142" t="s">
        <v>178</v>
      </c>
      <c r="E119" s="147" t="s">
        <v>44</v>
      </c>
      <c r="F119" s="148" t="s">
        <v>937</v>
      </c>
      <c r="H119" s="149">
        <v>520.79999999999995</v>
      </c>
      <c r="I119" s="150"/>
      <c r="L119" s="146"/>
      <c r="M119" s="151"/>
      <c r="T119" s="152"/>
      <c r="AT119" s="147" t="s">
        <v>178</v>
      </c>
      <c r="AU119" s="147" t="s">
        <v>21</v>
      </c>
      <c r="AV119" s="12" t="s">
        <v>21</v>
      </c>
      <c r="AW119" s="12" t="s">
        <v>42</v>
      </c>
      <c r="AX119" s="12" t="s">
        <v>90</v>
      </c>
      <c r="AY119" s="147" t="s">
        <v>156</v>
      </c>
    </row>
    <row r="120" spans="2:65" s="1" customFormat="1" ht="37.799999999999997" customHeight="1">
      <c r="B120" s="34"/>
      <c r="C120" s="129" t="s">
        <v>203</v>
      </c>
      <c r="D120" s="129" t="s">
        <v>159</v>
      </c>
      <c r="E120" s="130" t="s">
        <v>942</v>
      </c>
      <c r="F120" s="131" t="s">
        <v>943</v>
      </c>
      <c r="G120" s="132" t="s">
        <v>242</v>
      </c>
      <c r="H120" s="133">
        <v>163</v>
      </c>
      <c r="I120" s="134"/>
      <c r="J120" s="135">
        <f>ROUND(I120*H120,2)</f>
        <v>0</v>
      </c>
      <c r="K120" s="131" t="s">
        <v>234</v>
      </c>
      <c r="L120" s="34"/>
      <c r="M120" s="136" t="s">
        <v>44</v>
      </c>
      <c r="N120" s="137" t="s">
        <v>53</v>
      </c>
      <c r="P120" s="138">
        <f>O120*H120</f>
        <v>0</v>
      </c>
      <c r="Q120" s="138">
        <v>0</v>
      </c>
      <c r="R120" s="138">
        <f>Q120*H120</f>
        <v>0</v>
      </c>
      <c r="S120" s="138">
        <v>0</v>
      </c>
      <c r="T120" s="139">
        <f>S120*H120</f>
        <v>0</v>
      </c>
      <c r="AR120" s="140" t="s">
        <v>174</v>
      </c>
      <c r="AT120" s="140" t="s">
        <v>159</v>
      </c>
      <c r="AU120" s="140" t="s">
        <v>21</v>
      </c>
      <c r="AY120" s="18" t="s">
        <v>156</v>
      </c>
      <c r="BE120" s="141">
        <f>IF(N120="základní",J120,0)</f>
        <v>0</v>
      </c>
      <c r="BF120" s="141">
        <f>IF(N120="snížená",J120,0)</f>
        <v>0</v>
      </c>
      <c r="BG120" s="141">
        <f>IF(N120="zákl. přenesená",J120,0)</f>
        <v>0</v>
      </c>
      <c r="BH120" s="141">
        <f>IF(N120="sníž. přenesená",J120,0)</f>
        <v>0</v>
      </c>
      <c r="BI120" s="141">
        <f>IF(N120="nulová",J120,0)</f>
        <v>0</v>
      </c>
      <c r="BJ120" s="18" t="s">
        <v>90</v>
      </c>
      <c r="BK120" s="141">
        <f>ROUND(I120*H120,2)</f>
        <v>0</v>
      </c>
      <c r="BL120" s="18" t="s">
        <v>174</v>
      </c>
      <c r="BM120" s="140" t="s">
        <v>944</v>
      </c>
    </row>
    <row r="121" spans="2:65" s="1" customFormat="1" ht="10.199999999999999">
      <c r="B121" s="34"/>
      <c r="D121" s="156" t="s">
        <v>236</v>
      </c>
      <c r="F121" s="157" t="s">
        <v>945</v>
      </c>
      <c r="I121" s="144"/>
      <c r="L121" s="34"/>
      <c r="M121" s="145"/>
      <c r="T121" s="55"/>
      <c r="AT121" s="18" t="s">
        <v>236</v>
      </c>
      <c r="AU121" s="18" t="s">
        <v>21</v>
      </c>
    </row>
    <row r="122" spans="2:65" s="12" customFormat="1" ht="10.199999999999999">
      <c r="B122" s="146"/>
      <c r="D122" s="142" t="s">
        <v>178</v>
      </c>
      <c r="E122" s="147" t="s">
        <v>44</v>
      </c>
      <c r="F122" s="148" t="s">
        <v>946</v>
      </c>
      <c r="H122" s="149">
        <v>163</v>
      </c>
      <c r="I122" s="150"/>
      <c r="L122" s="146"/>
      <c r="M122" s="151"/>
      <c r="T122" s="152"/>
      <c r="AT122" s="147" t="s">
        <v>178</v>
      </c>
      <c r="AU122" s="147" t="s">
        <v>21</v>
      </c>
      <c r="AV122" s="12" t="s">
        <v>21</v>
      </c>
      <c r="AW122" s="12" t="s">
        <v>42</v>
      </c>
      <c r="AX122" s="12" t="s">
        <v>90</v>
      </c>
      <c r="AY122" s="147" t="s">
        <v>156</v>
      </c>
    </row>
    <row r="123" spans="2:65" s="1" customFormat="1" ht="37.799999999999997" customHeight="1">
      <c r="B123" s="34"/>
      <c r="C123" s="129" t="s">
        <v>207</v>
      </c>
      <c r="D123" s="129" t="s">
        <v>159</v>
      </c>
      <c r="E123" s="130" t="s">
        <v>947</v>
      </c>
      <c r="F123" s="131" t="s">
        <v>948</v>
      </c>
      <c r="G123" s="132" t="s">
        <v>242</v>
      </c>
      <c r="H123" s="133">
        <v>815</v>
      </c>
      <c r="I123" s="134"/>
      <c r="J123" s="135">
        <f>ROUND(I123*H123,2)</f>
        <v>0</v>
      </c>
      <c r="K123" s="131" t="s">
        <v>234</v>
      </c>
      <c r="L123" s="34"/>
      <c r="M123" s="136" t="s">
        <v>44</v>
      </c>
      <c r="N123" s="137" t="s">
        <v>53</v>
      </c>
      <c r="P123" s="138">
        <f>O123*H123</f>
        <v>0</v>
      </c>
      <c r="Q123" s="138">
        <v>0</v>
      </c>
      <c r="R123" s="138">
        <f>Q123*H123</f>
        <v>0</v>
      </c>
      <c r="S123" s="138">
        <v>0</v>
      </c>
      <c r="T123" s="139">
        <f>S123*H123</f>
        <v>0</v>
      </c>
      <c r="AR123" s="140" t="s">
        <v>174</v>
      </c>
      <c r="AT123" s="140" t="s">
        <v>159</v>
      </c>
      <c r="AU123" s="140" t="s">
        <v>21</v>
      </c>
      <c r="AY123" s="18" t="s">
        <v>156</v>
      </c>
      <c r="BE123" s="141">
        <f>IF(N123="základní",J123,0)</f>
        <v>0</v>
      </c>
      <c r="BF123" s="141">
        <f>IF(N123="snížená",J123,0)</f>
        <v>0</v>
      </c>
      <c r="BG123" s="141">
        <f>IF(N123="zákl. přenesená",J123,0)</f>
        <v>0</v>
      </c>
      <c r="BH123" s="141">
        <f>IF(N123="sníž. přenesená",J123,0)</f>
        <v>0</v>
      </c>
      <c r="BI123" s="141">
        <f>IF(N123="nulová",J123,0)</f>
        <v>0</v>
      </c>
      <c r="BJ123" s="18" t="s">
        <v>90</v>
      </c>
      <c r="BK123" s="141">
        <f>ROUND(I123*H123,2)</f>
        <v>0</v>
      </c>
      <c r="BL123" s="18" t="s">
        <v>174</v>
      </c>
      <c r="BM123" s="140" t="s">
        <v>949</v>
      </c>
    </row>
    <row r="124" spans="2:65" s="1" customFormat="1" ht="10.199999999999999">
      <c r="B124" s="34"/>
      <c r="D124" s="156" t="s">
        <v>236</v>
      </c>
      <c r="F124" s="157" t="s">
        <v>950</v>
      </c>
      <c r="I124" s="144"/>
      <c r="L124" s="34"/>
      <c r="M124" s="145"/>
      <c r="T124" s="55"/>
      <c r="AT124" s="18" t="s">
        <v>236</v>
      </c>
      <c r="AU124" s="18" t="s">
        <v>21</v>
      </c>
    </row>
    <row r="125" spans="2:65" s="12" customFormat="1" ht="10.199999999999999">
      <c r="B125" s="146"/>
      <c r="D125" s="142" t="s">
        <v>178</v>
      </c>
      <c r="E125" s="147" t="s">
        <v>44</v>
      </c>
      <c r="F125" s="148" t="s">
        <v>946</v>
      </c>
      <c r="H125" s="149">
        <v>163</v>
      </c>
      <c r="I125" s="150"/>
      <c r="L125" s="146"/>
      <c r="M125" s="151"/>
      <c r="T125" s="152"/>
      <c r="AT125" s="147" t="s">
        <v>178</v>
      </c>
      <c r="AU125" s="147" t="s">
        <v>21</v>
      </c>
      <c r="AV125" s="12" t="s">
        <v>21</v>
      </c>
      <c r="AW125" s="12" t="s">
        <v>42</v>
      </c>
      <c r="AX125" s="12" t="s">
        <v>90</v>
      </c>
      <c r="AY125" s="147" t="s">
        <v>156</v>
      </c>
    </row>
    <row r="126" spans="2:65" s="12" customFormat="1" ht="10.199999999999999">
      <c r="B126" s="146"/>
      <c r="D126" s="142" t="s">
        <v>178</v>
      </c>
      <c r="F126" s="148" t="s">
        <v>951</v>
      </c>
      <c r="H126" s="149">
        <v>815</v>
      </c>
      <c r="I126" s="150"/>
      <c r="L126" s="146"/>
      <c r="M126" s="151"/>
      <c r="T126" s="152"/>
      <c r="AT126" s="147" t="s">
        <v>178</v>
      </c>
      <c r="AU126" s="147" t="s">
        <v>21</v>
      </c>
      <c r="AV126" s="12" t="s">
        <v>21</v>
      </c>
      <c r="AW126" s="12" t="s">
        <v>4</v>
      </c>
      <c r="AX126" s="12" t="s">
        <v>90</v>
      </c>
      <c r="AY126" s="147" t="s">
        <v>156</v>
      </c>
    </row>
    <row r="127" spans="2:65" s="1" customFormat="1" ht="24.15" customHeight="1">
      <c r="B127" s="34"/>
      <c r="C127" s="129" t="s">
        <v>8</v>
      </c>
      <c r="D127" s="129" t="s">
        <v>159</v>
      </c>
      <c r="E127" s="130" t="s">
        <v>422</v>
      </c>
      <c r="F127" s="131" t="s">
        <v>423</v>
      </c>
      <c r="G127" s="132" t="s">
        <v>272</v>
      </c>
      <c r="H127" s="133">
        <v>326</v>
      </c>
      <c r="I127" s="134"/>
      <c r="J127" s="135">
        <f>ROUND(I127*H127,2)</f>
        <v>0</v>
      </c>
      <c r="K127" s="131" t="s">
        <v>234</v>
      </c>
      <c r="L127" s="34"/>
      <c r="M127" s="136" t="s">
        <v>44</v>
      </c>
      <c r="N127" s="137" t="s">
        <v>53</v>
      </c>
      <c r="P127" s="138">
        <f>O127*H127</f>
        <v>0</v>
      </c>
      <c r="Q127" s="138">
        <v>0</v>
      </c>
      <c r="R127" s="138">
        <f>Q127*H127</f>
        <v>0</v>
      </c>
      <c r="S127" s="138">
        <v>0</v>
      </c>
      <c r="T127" s="139">
        <f>S127*H127</f>
        <v>0</v>
      </c>
      <c r="AR127" s="140" t="s">
        <v>174</v>
      </c>
      <c r="AT127" s="140" t="s">
        <v>159</v>
      </c>
      <c r="AU127" s="140" t="s">
        <v>21</v>
      </c>
      <c r="AY127" s="18" t="s">
        <v>156</v>
      </c>
      <c r="BE127" s="141">
        <f>IF(N127="základní",J127,0)</f>
        <v>0</v>
      </c>
      <c r="BF127" s="141">
        <f>IF(N127="snížená",J127,0)</f>
        <v>0</v>
      </c>
      <c r="BG127" s="141">
        <f>IF(N127="zákl. přenesená",J127,0)</f>
        <v>0</v>
      </c>
      <c r="BH127" s="141">
        <f>IF(N127="sníž. přenesená",J127,0)</f>
        <v>0</v>
      </c>
      <c r="BI127" s="141">
        <f>IF(N127="nulová",J127,0)</f>
        <v>0</v>
      </c>
      <c r="BJ127" s="18" t="s">
        <v>90</v>
      </c>
      <c r="BK127" s="141">
        <f>ROUND(I127*H127,2)</f>
        <v>0</v>
      </c>
      <c r="BL127" s="18" t="s">
        <v>174</v>
      </c>
      <c r="BM127" s="140" t="s">
        <v>952</v>
      </c>
    </row>
    <row r="128" spans="2:65" s="1" customFormat="1" ht="10.199999999999999">
      <c r="B128" s="34"/>
      <c r="D128" s="156" t="s">
        <v>236</v>
      </c>
      <c r="F128" s="157" t="s">
        <v>425</v>
      </c>
      <c r="I128" s="144"/>
      <c r="L128" s="34"/>
      <c r="M128" s="145"/>
      <c r="T128" s="55"/>
      <c r="AT128" s="18" t="s">
        <v>236</v>
      </c>
      <c r="AU128" s="18" t="s">
        <v>21</v>
      </c>
    </row>
    <row r="129" spans="2:65" s="12" customFormat="1" ht="10.199999999999999">
      <c r="B129" s="146"/>
      <c r="D129" s="142" t="s">
        <v>178</v>
      </c>
      <c r="E129" s="147" t="s">
        <v>44</v>
      </c>
      <c r="F129" s="148" t="s">
        <v>946</v>
      </c>
      <c r="H129" s="149">
        <v>163</v>
      </c>
      <c r="I129" s="150"/>
      <c r="L129" s="146"/>
      <c r="M129" s="151"/>
      <c r="T129" s="152"/>
      <c r="AT129" s="147" t="s">
        <v>178</v>
      </c>
      <c r="AU129" s="147" t="s">
        <v>21</v>
      </c>
      <c r="AV129" s="12" t="s">
        <v>21</v>
      </c>
      <c r="AW129" s="12" t="s">
        <v>42</v>
      </c>
      <c r="AX129" s="12" t="s">
        <v>90</v>
      </c>
      <c r="AY129" s="147" t="s">
        <v>156</v>
      </c>
    </row>
    <row r="130" spans="2:65" s="12" customFormat="1" ht="10.199999999999999">
      <c r="B130" s="146"/>
      <c r="D130" s="142" t="s">
        <v>178</v>
      </c>
      <c r="F130" s="148" t="s">
        <v>953</v>
      </c>
      <c r="H130" s="149">
        <v>326</v>
      </c>
      <c r="I130" s="150"/>
      <c r="L130" s="146"/>
      <c r="M130" s="151"/>
      <c r="T130" s="152"/>
      <c r="AT130" s="147" t="s">
        <v>178</v>
      </c>
      <c r="AU130" s="147" t="s">
        <v>21</v>
      </c>
      <c r="AV130" s="12" t="s">
        <v>21</v>
      </c>
      <c r="AW130" s="12" t="s">
        <v>4</v>
      </c>
      <c r="AX130" s="12" t="s">
        <v>90</v>
      </c>
      <c r="AY130" s="147" t="s">
        <v>156</v>
      </c>
    </row>
    <row r="131" spans="2:65" s="1" customFormat="1" ht="24.15" customHeight="1">
      <c r="B131" s="34"/>
      <c r="C131" s="129" t="s">
        <v>294</v>
      </c>
      <c r="D131" s="129" t="s">
        <v>159</v>
      </c>
      <c r="E131" s="130" t="s">
        <v>427</v>
      </c>
      <c r="F131" s="131" t="s">
        <v>428</v>
      </c>
      <c r="G131" s="132" t="s">
        <v>242</v>
      </c>
      <c r="H131" s="133">
        <v>163</v>
      </c>
      <c r="I131" s="134"/>
      <c r="J131" s="135">
        <f>ROUND(I131*H131,2)</f>
        <v>0</v>
      </c>
      <c r="K131" s="131" t="s">
        <v>234</v>
      </c>
      <c r="L131" s="34"/>
      <c r="M131" s="136" t="s">
        <v>44</v>
      </c>
      <c r="N131" s="137" t="s">
        <v>53</v>
      </c>
      <c r="P131" s="138">
        <f>O131*H131</f>
        <v>0</v>
      </c>
      <c r="Q131" s="138">
        <v>0</v>
      </c>
      <c r="R131" s="138">
        <f>Q131*H131</f>
        <v>0</v>
      </c>
      <c r="S131" s="138">
        <v>0</v>
      </c>
      <c r="T131" s="139">
        <f>S131*H131</f>
        <v>0</v>
      </c>
      <c r="AR131" s="140" t="s">
        <v>174</v>
      </c>
      <c r="AT131" s="140" t="s">
        <v>159</v>
      </c>
      <c r="AU131" s="140" t="s">
        <v>21</v>
      </c>
      <c r="AY131" s="18" t="s">
        <v>156</v>
      </c>
      <c r="BE131" s="141">
        <f>IF(N131="základní",J131,0)</f>
        <v>0</v>
      </c>
      <c r="BF131" s="141">
        <f>IF(N131="snížená",J131,0)</f>
        <v>0</v>
      </c>
      <c r="BG131" s="141">
        <f>IF(N131="zákl. přenesená",J131,0)</f>
        <v>0</v>
      </c>
      <c r="BH131" s="141">
        <f>IF(N131="sníž. přenesená",J131,0)</f>
        <v>0</v>
      </c>
      <c r="BI131" s="141">
        <f>IF(N131="nulová",J131,0)</f>
        <v>0</v>
      </c>
      <c r="BJ131" s="18" t="s">
        <v>90</v>
      </c>
      <c r="BK131" s="141">
        <f>ROUND(I131*H131,2)</f>
        <v>0</v>
      </c>
      <c r="BL131" s="18" t="s">
        <v>174</v>
      </c>
      <c r="BM131" s="140" t="s">
        <v>954</v>
      </c>
    </row>
    <row r="132" spans="2:65" s="1" customFormat="1" ht="10.199999999999999">
      <c r="B132" s="34"/>
      <c r="D132" s="156" t="s">
        <v>236</v>
      </c>
      <c r="F132" s="157" t="s">
        <v>430</v>
      </c>
      <c r="I132" s="144"/>
      <c r="L132" s="34"/>
      <c r="M132" s="145"/>
      <c r="T132" s="55"/>
      <c r="AT132" s="18" t="s">
        <v>236</v>
      </c>
      <c r="AU132" s="18" t="s">
        <v>21</v>
      </c>
    </row>
    <row r="133" spans="2:65" s="12" customFormat="1" ht="10.199999999999999">
      <c r="B133" s="146"/>
      <c r="D133" s="142" t="s">
        <v>178</v>
      </c>
      <c r="E133" s="147" t="s">
        <v>44</v>
      </c>
      <c r="F133" s="148" t="s">
        <v>946</v>
      </c>
      <c r="H133" s="149">
        <v>163</v>
      </c>
      <c r="I133" s="150"/>
      <c r="L133" s="146"/>
      <c r="M133" s="151"/>
      <c r="T133" s="152"/>
      <c r="AT133" s="147" t="s">
        <v>178</v>
      </c>
      <c r="AU133" s="147" t="s">
        <v>21</v>
      </c>
      <c r="AV133" s="12" t="s">
        <v>21</v>
      </c>
      <c r="AW133" s="12" t="s">
        <v>42</v>
      </c>
      <c r="AX133" s="12" t="s">
        <v>90</v>
      </c>
      <c r="AY133" s="147" t="s">
        <v>156</v>
      </c>
    </row>
    <row r="134" spans="2:65" s="1" customFormat="1" ht="24.15" customHeight="1">
      <c r="B134" s="34"/>
      <c r="C134" s="129" t="s">
        <v>299</v>
      </c>
      <c r="D134" s="129" t="s">
        <v>159</v>
      </c>
      <c r="E134" s="130" t="s">
        <v>431</v>
      </c>
      <c r="F134" s="131" t="s">
        <v>432</v>
      </c>
      <c r="G134" s="132" t="s">
        <v>242</v>
      </c>
      <c r="H134" s="133">
        <v>357</v>
      </c>
      <c r="I134" s="134"/>
      <c r="J134" s="135">
        <f>ROUND(I134*H134,2)</f>
        <v>0</v>
      </c>
      <c r="K134" s="131" t="s">
        <v>234</v>
      </c>
      <c r="L134" s="34"/>
      <c r="M134" s="136" t="s">
        <v>44</v>
      </c>
      <c r="N134" s="137" t="s">
        <v>53</v>
      </c>
      <c r="P134" s="138">
        <f>O134*H134</f>
        <v>0</v>
      </c>
      <c r="Q134" s="138">
        <v>0</v>
      </c>
      <c r="R134" s="138">
        <f>Q134*H134</f>
        <v>0</v>
      </c>
      <c r="S134" s="138">
        <v>0</v>
      </c>
      <c r="T134" s="139">
        <f>S134*H134</f>
        <v>0</v>
      </c>
      <c r="AR134" s="140" t="s">
        <v>174</v>
      </c>
      <c r="AT134" s="140" t="s">
        <v>159</v>
      </c>
      <c r="AU134" s="140" t="s">
        <v>21</v>
      </c>
      <c r="AY134" s="18" t="s">
        <v>156</v>
      </c>
      <c r="BE134" s="141">
        <f>IF(N134="základní",J134,0)</f>
        <v>0</v>
      </c>
      <c r="BF134" s="141">
        <f>IF(N134="snížená",J134,0)</f>
        <v>0</v>
      </c>
      <c r="BG134" s="141">
        <f>IF(N134="zákl. přenesená",J134,0)</f>
        <v>0</v>
      </c>
      <c r="BH134" s="141">
        <f>IF(N134="sníž. přenesená",J134,0)</f>
        <v>0</v>
      </c>
      <c r="BI134" s="141">
        <f>IF(N134="nulová",J134,0)</f>
        <v>0</v>
      </c>
      <c r="BJ134" s="18" t="s">
        <v>90</v>
      </c>
      <c r="BK134" s="141">
        <f>ROUND(I134*H134,2)</f>
        <v>0</v>
      </c>
      <c r="BL134" s="18" t="s">
        <v>174</v>
      </c>
      <c r="BM134" s="140" t="s">
        <v>955</v>
      </c>
    </row>
    <row r="135" spans="2:65" s="1" customFormat="1" ht="10.199999999999999">
      <c r="B135" s="34"/>
      <c r="D135" s="156" t="s">
        <v>236</v>
      </c>
      <c r="F135" s="157" t="s">
        <v>434</v>
      </c>
      <c r="I135" s="144"/>
      <c r="L135" s="34"/>
      <c r="M135" s="145"/>
      <c r="T135" s="55"/>
      <c r="AT135" s="18" t="s">
        <v>236</v>
      </c>
      <c r="AU135" s="18" t="s">
        <v>21</v>
      </c>
    </row>
    <row r="136" spans="2:65" s="12" customFormat="1" ht="10.199999999999999">
      <c r="B136" s="146"/>
      <c r="D136" s="142" t="s">
        <v>178</v>
      </c>
      <c r="E136" s="147" t="s">
        <v>44</v>
      </c>
      <c r="F136" s="148" t="s">
        <v>956</v>
      </c>
      <c r="H136" s="149">
        <v>357</v>
      </c>
      <c r="I136" s="150"/>
      <c r="L136" s="146"/>
      <c r="M136" s="151"/>
      <c r="T136" s="152"/>
      <c r="AT136" s="147" t="s">
        <v>178</v>
      </c>
      <c r="AU136" s="147" t="s">
        <v>21</v>
      </c>
      <c r="AV136" s="12" t="s">
        <v>21</v>
      </c>
      <c r="AW136" s="12" t="s">
        <v>42</v>
      </c>
      <c r="AX136" s="12" t="s">
        <v>90</v>
      </c>
      <c r="AY136" s="147" t="s">
        <v>156</v>
      </c>
    </row>
    <row r="137" spans="2:65" s="11" customFormat="1" ht="22.8" customHeight="1">
      <c r="B137" s="117"/>
      <c r="D137" s="118" t="s">
        <v>81</v>
      </c>
      <c r="E137" s="127" t="s">
        <v>21</v>
      </c>
      <c r="F137" s="127" t="s">
        <v>435</v>
      </c>
      <c r="I137" s="120"/>
      <c r="J137" s="128">
        <f>BK137</f>
        <v>0</v>
      </c>
      <c r="L137" s="117"/>
      <c r="M137" s="122"/>
      <c r="P137" s="123">
        <f>SUM(P138:P189)</f>
        <v>0</v>
      </c>
      <c r="R137" s="123">
        <f>SUM(R138:R189)</f>
        <v>26.536385659999997</v>
      </c>
      <c r="T137" s="124">
        <f>SUM(T138:T189)</f>
        <v>0</v>
      </c>
      <c r="AR137" s="118" t="s">
        <v>90</v>
      </c>
      <c r="AT137" s="125" t="s">
        <v>81</v>
      </c>
      <c r="AU137" s="125" t="s">
        <v>90</v>
      </c>
      <c r="AY137" s="118" t="s">
        <v>156</v>
      </c>
      <c r="BK137" s="126">
        <f>SUM(BK138:BK189)</f>
        <v>0</v>
      </c>
    </row>
    <row r="138" spans="2:65" s="1" customFormat="1" ht="24.15" customHeight="1">
      <c r="B138" s="34"/>
      <c r="C138" s="129" t="s">
        <v>304</v>
      </c>
      <c r="D138" s="129" t="s">
        <v>159</v>
      </c>
      <c r="E138" s="130" t="s">
        <v>957</v>
      </c>
      <c r="F138" s="131" t="s">
        <v>958</v>
      </c>
      <c r="G138" s="132" t="s">
        <v>233</v>
      </c>
      <c r="H138" s="133">
        <v>36.424999999999997</v>
      </c>
      <c r="I138" s="134"/>
      <c r="J138" s="135">
        <f>ROUND(I138*H138,2)</f>
        <v>0</v>
      </c>
      <c r="K138" s="131" t="s">
        <v>234</v>
      </c>
      <c r="L138" s="34"/>
      <c r="M138" s="136" t="s">
        <v>44</v>
      </c>
      <c r="N138" s="137" t="s">
        <v>53</v>
      </c>
      <c r="P138" s="138">
        <f>O138*H138</f>
        <v>0</v>
      </c>
      <c r="Q138" s="138">
        <v>1.3999999999999999E-4</v>
      </c>
      <c r="R138" s="138">
        <f>Q138*H138</f>
        <v>5.099499999999999E-3</v>
      </c>
      <c r="S138" s="138">
        <v>0</v>
      </c>
      <c r="T138" s="139">
        <f>S138*H138</f>
        <v>0</v>
      </c>
      <c r="AR138" s="140" t="s">
        <v>174</v>
      </c>
      <c r="AT138" s="140" t="s">
        <v>159</v>
      </c>
      <c r="AU138" s="140" t="s">
        <v>21</v>
      </c>
      <c r="AY138" s="18" t="s">
        <v>156</v>
      </c>
      <c r="BE138" s="141">
        <f>IF(N138="základní",J138,0)</f>
        <v>0</v>
      </c>
      <c r="BF138" s="141">
        <f>IF(N138="snížená",J138,0)</f>
        <v>0</v>
      </c>
      <c r="BG138" s="141">
        <f>IF(N138="zákl. přenesená",J138,0)</f>
        <v>0</v>
      </c>
      <c r="BH138" s="141">
        <f>IF(N138="sníž. přenesená",J138,0)</f>
        <v>0</v>
      </c>
      <c r="BI138" s="141">
        <f>IF(N138="nulová",J138,0)</f>
        <v>0</v>
      </c>
      <c r="BJ138" s="18" t="s">
        <v>90</v>
      </c>
      <c r="BK138" s="141">
        <f>ROUND(I138*H138,2)</f>
        <v>0</v>
      </c>
      <c r="BL138" s="18" t="s">
        <v>174</v>
      </c>
      <c r="BM138" s="140" t="s">
        <v>959</v>
      </c>
    </row>
    <row r="139" spans="2:65" s="1" customFormat="1" ht="10.199999999999999">
      <c r="B139" s="34"/>
      <c r="D139" s="156" t="s">
        <v>236</v>
      </c>
      <c r="F139" s="157" t="s">
        <v>960</v>
      </c>
      <c r="I139" s="144"/>
      <c r="L139" s="34"/>
      <c r="M139" s="145"/>
      <c r="T139" s="55"/>
      <c r="AT139" s="18" t="s">
        <v>236</v>
      </c>
      <c r="AU139" s="18" t="s">
        <v>21</v>
      </c>
    </row>
    <row r="140" spans="2:65" s="12" customFormat="1" ht="10.199999999999999">
      <c r="B140" s="146"/>
      <c r="D140" s="142" t="s">
        <v>178</v>
      </c>
      <c r="E140" s="147" t="s">
        <v>44</v>
      </c>
      <c r="F140" s="148" t="s">
        <v>961</v>
      </c>
      <c r="H140" s="149">
        <v>22.09</v>
      </c>
      <c r="I140" s="150"/>
      <c r="L140" s="146"/>
      <c r="M140" s="151"/>
      <c r="T140" s="152"/>
      <c r="AT140" s="147" t="s">
        <v>178</v>
      </c>
      <c r="AU140" s="147" t="s">
        <v>21</v>
      </c>
      <c r="AV140" s="12" t="s">
        <v>21</v>
      </c>
      <c r="AW140" s="12" t="s">
        <v>42</v>
      </c>
      <c r="AX140" s="12" t="s">
        <v>82</v>
      </c>
      <c r="AY140" s="147" t="s">
        <v>156</v>
      </c>
    </row>
    <row r="141" spans="2:65" s="12" customFormat="1" ht="10.199999999999999">
      <c r="B141" s="146"/>
      <c r="D141" s="142" t="s">
        <v>178</v>
      </c>
      <c r="E141" s="147" t="s">
        <v>44</v>
      </c>
      <c r="F141" s="148" t="s">
        <v>962</v>
      </c>
      <c r="H141" s="149">
        <v>14.335000000000001</v>
      </c>
      <c r="I141" s="150"/>
      <c r="L141" s="146"/>
      <c r="M141" s="151"/>
      <c r="T141" s="152"/>
      <c r="AT141" s="147" t="s">
        <v>178</v>
      </c>
      <c r="AU141" s="147" t="s">
        <v>21</v>
      </c>
      <c r="AV141" s="12" t="s">
        <v>21</v>
      </c>
      <c r="AW141" s="12" t="s">
        <v>42</v>
      </c>
      <c r="AX141" s="12" t="s">
        <v>82</v>
      </c>
      <c r="AY141" s="147" t="s">
        <v>156</v>
      </c>
    </row>
    <row r="142" spans="2:65" s="13" customFormat="1" ht="10.199999999999999">
      <c r="B142" s="168"/>
      <c r="D142" s="142" t="s">
        <v>178</v>
      </c>
      <c r="E142" s="169" t="s">
        <v>44</v>
      </c>
      <c r="F142" s="170" t="s">
        <v>462</v>
      </c>
      <c r="H142" s="171">
        <v>36.424999999999997</v>
      </c>
      <c r="I142" s="172"/>
      <c r="L142" s="168"/>
      <c r="M142" s="173"/>
      <c r="T142" s="174"/>
      <c r="AT142" s="169" t="s">
        <v>178</v>
      </c>
      <c r="AU142" s="169" t="s">
        <v>21</v>
      </c>
      <c r="AV142" s="13" t="s">
        <v>174</v>
      </c>
      <c r="AW142" s="13" t="s">
        <v>42</v>
      </c>
      <c r="AX142" s="13" t="s">
        <v>90</v>
      </c>
      <c r="AY142" s="169" t="s">
        <v>156</v>
      </c>
    </row>
    <row r="143" spans="2:65" s="1" customFormat="1" ht="16.5" customHeight="1">
      <c r="B143" s="34"/>
      <c r="C143" s="158" t="s">
        <v>309</v>
      </c>
      <c r="D143" s="158" t="s">
        <v>251</v>
      </c>
      <c r="E143" s="159" t="s">
        <v>963</v>
      </c>
      <c r="F143" s="160" t="s">
        <v>964</v>
      </c>
      <c r="G143" s="161" t="s">
        <v>233</v>
      </c>
      <c r="H143" s="162">
        <v>43.145000000000003</v>
      </c>
      <c r="I143" s="163"/>
      <c r="J143" s="164">
        <f>ROUND(I143*H143,2)</f>
        <v>0</v>
      </c>
      <c r="K143" s="160" t="s">
        <v>234</v>
      </c>
      <c r="L143" s="165"/>
      <c r="M143" s="166" t="s">
        <v>44</v>
      </c>
      <c r="N143" s="167" t="s">
        <v>53</v>
      </c>
      <c r="P143" s="138">
        <f>O143*H143</f>
        <v>0</v>
      </c>
      <c r="Q143" s="138">
        <v>2.7999999999999998E-4</v>
      </c>
      <c r="R143" s="138">
        <f>Q143*H143</f>
        <v>1.20806E-2</v>
      </c>
      <c r="S143" s="138">
        <v>0</v>
      </c>
      <c r="T143" s="139">
        <f>S143*H143</f>
        <v>0</v>
      </c>
      <c r="AR143" s="140" t="s">
        <v>191</v>
      </c>
      <c r="AT143" s="140" t="s">
        <v>251</v>
      </c>
      <c r="AU143" s="140" t="s">
        <v>21</v>
      </c>
      <c r="AY143" s="18" t="s">
        <v>156</v>
      </c>
      <c r="BE143" s="141">
        <f>IF(N143="základní",J143,0)</f>
        <v>0</v>
      </c>
      <c r="BF143" s="141">
        <f>IF(N143="snížená",J143,0)</f>
        <v>0</v>
      </c>
      <c r="BG143" s="141">
        <f>IF(N143="zákl. přenesená",J143,0)</f>
        <v>0</v>
      </c>
      <c r="BH143" s="141">
        <f>IF(N143="sníž. přenesená",J143,0)</f>
        <v>0</v>
      </c>
      <c r="BI143" s="141">
        <f>IF(N143="nulová",J143,0)</f>
        <v>0</v>
      </c>
      <c r="BJ143" s="18" t="s">
        <v>90</v>
      </c>
      <c r="BK143" s="141">
        <f>ROUND(I143*H143,2)</f>
        <v>0</v>
      </c>
      <c r="BL143" s="18" t="s">
        <v>174</v>
      </c>
      <c r="BM143" s="140" t="s">
        <v>965</v>
      </c>
    </row>
    <row r="144" spans="2:65" s="12" customFormat="1" ht="10.199999999999999">
      <c r="B144" s="146"/>
      <c r="D144" s="142" t="s">
        <v>178</v>
      </c>
      <c r="F144" s="148" t="s">
        <v>966</v>
      </c>
      <c r="H144" s="149">
        <v>43.145000000000003</v>
      </c>
      <c r="I144" s="150"/>
      <c r="L144" s="146"/>
      <c r="M144" s="151"/>
      <c r="T144" s="152"/>
      <c r="AT144" s="147" t="s">
        <v>178</v>
      </c>
      <c r="AU144" s="147" t="s">
        <v>21</v>
      </c>
      <c r="AV144" s="12" t="s">
        <v>21</v>
      </c>
      <c r="AW144" s="12" t="s">
        <v>4</v>
      </c>
      <c r="AX144" s="12" t="s">
        <v>90</v>
      </c>
      <c r="AY144" s="147" t="s">
        <v>156</v>
      </c>
    </row>
    <row r="145" spans="2:65" s="1" customFormat="1" ht="24.15" customHeight="1">
      <c r="B145" s="34"/>
      <c r="C145" s="129" t="s">
        <v>313</v>
      </c>
      <c r="D145" s="129" t="s">
        <v>159</v>
      </c>
      <c r="E145" s="130" t="s">
        <v>967</v>
      </c>
      <c r="F145" s="131" t="s">
        <v>968</v>
      </c>
      <c r="G145" s="132" t="s">
        <v>277</v>
      </c>
      <c r="H145" s="133">
        <v>6</v>
      </c>
      <c r="I145" s="134"/>
      <c r="J145" s="135">
        <f>ROUND(I145*H145,2)</f>
        <v>0</v>
      </c>
      <c r="K145" s="131" t="s">
        <v>234</v>
      </c>
      <c r="L145" s="34"/>
      <c r="M145" s="136" t="s">
        <v>44</v>
      </c>
      <c r="N145" s="137" t="s">
        <v>53</v>
      </c>
      <c r="P145" s="138">
        <f>O145*H145</f>
        <v>0</v>
      </c>
      <c r="Q145" s="138">
        <v>2.4639999999999999E-2</v>
      </c>
      <c r="R145" s="138">
        <f>Q145*H145</f>
        <v>0.14784</v>
      </c>
      <c r="S145" s="138">
        <v>0</v>
      </c>
      <c r="T145" s="139">
        <f>S145*H145</f>
        <v>0</v>
      </c>
      <c r="AR145" s="140" t="s">
        <v>174</v>
      </c>
      <c r="AT145" s="140" t="s">
        <v>159</v>
      </c>
      <c r="AU145" s="140" t="s">
        <v>21</v>
      </c>
      <c r="AY145" s="18" t="s">
        <v>156</v>
      </c>
      <c r="BE145" s="141">
        <f>IF(N145="základní",J145,0)</f>
        <v>0</v>
      </c>
      <c r="BF145" s="141">
        <f>IF(N145="snížená",J145,0)</f>
        <v>0</v>
      </c>
      <c r="BG145" s="141">
        <f>IF(N145="zákl. přenesená",J145,0)</f>
        <v>0</v>
      </c>
      <c r="BH145" s="141">
        <f>IF(N145="sníž. přenesená",J145,0)</f>
        <v>0</v>
      </c>
      <c r="BI145" s="141">
        <f>IF(N145="nulová",J145,0)</f>
        <v>0</v>
      </c>
      <c r="BJ145" s="18" t="s">
        <v>90</v>
      </c>
      <c r="BK145" s="141">
        <f>ROUND(I145*H145,2)</f>
        <v>0</v>
      </c>
      <c r="BL145" s="18" t="s">
        <v>174</v>
      </c>
      <c r="BM145" s="140" t="s">
        <v>969</v>
      </c>
    </row>
    <row r="146" spans="2:65" s="1" customFormat="1" ht="10.199999999999999">
      <c r="B146" s="34"/>
      <c r="D146" s="156" t="s">
        <v>236</v>
      </c>
      <c r="F146" s="157" t="s">
        <v>970</v>
      </c>
      <c r="I146" s="144"/>
      <c r="L146" s="34"/>
      <c r="M146" s="145"/>
      <c r="T146" s="55"/>
      <c r="AT146" s="18" t="s">
        <v>236</v>
      </c>
      <c r="AU146" s="18" t="s">
        <v>21</v>
      </c>
    </row>
    <row r="147" spans="2:65" s="12" customFormat="1" ht="10.199999999999999">
      <c r="B147" s="146"/>
      <c r="D147" s="142" t="s">
        <v>178</v>
      </c>
      <c r="E147" s="147" t="s">
        <v>44</v>
      </c>
      <c r="F147" s="148" t="s">
        <v>182</v>
      </c>
      <c r="H147" s="149">
        <v>6</v>
      </c>
      <c r="I147" s="150"/>
      <c r="L147" s="146"/>
      <c r="M147" s="151"/>
      <c r="T147" s="152"/>
      <c r="AT147" s="147" t="s">
        <v>178</v>
      </c>
      <c r="AU147" s="147" t="s">
        <v>21</v>
      </c>
      <c r="AV147" s="12" t="s">
        <v>21</v>
      </c>
      <c r="AW147" s="12" t="s">
        <v>42</v>
      </c>
      <c r="AX147" s="12" t="s">
        <v>90</v>
      </c>
      <c r="AY147" s="147" t="s">
        <v>156</v>
      </c>
    </row>
    <row r="148" spans="2:65" s="1" customFormat="1" ht="16.5" customHeight="1">
      <c r="B148" s="34"/>
      <c r="C148" s="158" t="s">
        <v>320</v>
      </c>
      <c r="D148" s="158" t="s">
        <v>251</v>
      </c>
      <c r="E148" s="159" t="s">
        <v>971</v>
      </c>
      <c r="F148" s="160" t="s">
        <v>972</v>
      </c>
      <c r="G148" s="161" t="s">
        <v>248</v>
      </c>
      <c r="H148" s="162">
        <v>6.06</v>
      </c>
      <c r="I148" s="163"/>
      <c r="J148" s="164">
        <f>ROUND(I148*H148,2)</f>
        <v>0</v>
      </c>
      <c r="K148" s="160" t="s">
        <v>234</v>
      </c>
      <c r="L148" s="165"/>
      <c r="M148" s="166" t="s">
        <v>44</v>
      </c>
      <c r="N148" s="167" t="s">
        <v>53</v>
      </c>
      <c r="P148" s="138">
        <f>O148*H148</f>
        <v>0</v>
      </c>
      <c r="Q148" s="138">
        <v>0.74</v>
      </c>
      <c r="R148" s="138">
        <f>Q148*H148</f>
        <v>4.4843999999999999</v>
      </c>
      <c r="S148" s="138">
        <v>0</v>
      </c>
      <c r="T148" s="139">
        <f>S148*H148</f>
        <v>0</v>
      </c>
      <c r="AR148" s="140" t="s">
        <v>191</v>
      </c>
      <c r="AT148" s="140" t="s">
        <v>251</v>
      </c>
      <c r="AU148" s="140" t="s">
        <v>21</v>
      </c>
      <c r="AY148" s="18" t="s">
        <v>156</v>
      </c>
      <c r="BE148" s="141">
        <f>IF(N148="základní",J148,0)</f>
        <v>0</v>
      </c>
      <c r="BF148" s="141">
        <f>IF(N148="snížená",J148,0)</f>
        <v>0</v>
      </c>
      <c r="BG148" s="141">
        <f>IF(N148="zákl. přenesená",J148,0)</f>
        <v>0</v>
      </c>
      <c r="BH148" s="141">
        <f>IF(N148="sníž. přenesená",J148,0)</f>
        <v>0</v>
      </c>
      <c r="BI148" s="141">
        <f>IF(N148="nulová",J148,0)</f>
        <v>0</v>
      </c>
      <c r="BJ148" s="18" t="s">
        <v>90</v>
      </c>
      <c r="BK148" s="141">
        <f>ROUND(I148*H148,2)</f>
        <v>0</v>
      </c>
      <c r="BL148" s="18" t="s">
        <v>174</v>
      </c>
      <c r="BM148" s="140" t="s">
        <v>973</v>
      </c>
    </row>
    <row r="149" spans="2:65" s="12" customFormat="1" ht="10.199999999999999">
      <c r="B149" s="146"/>
      <c r="D149" s="142" t="s">
        <v>178</v>
      </c>
      <c r="F149" s="148" t="s">
        <v>974</v>
      </c>
      <c r="H149" s="149">
        <v>6.06</v>
      </c>
      <c r="I149" s="150"/>
      <c r="L149" s="146"/>
      <c r="M149" s="151"/>
      <c r="T149" s="152"/>
      <c r="AT149" s="147" t="s">
        <v>178</v>
      </c>
      <c r="AU149" s="147" t="s">
        <v>21</v>
      </c>
      <c r="AV149" s="12" t="s">
        <v>21</v>
      </c>
      <c r="AW149" s="12" t="s">
        <v>4</v>
      </c>
      <c r="AX149" s="12" t="s">
        <v>90</v>
      </c>
      <c r="AY149" s="147" t="s">
        <v>156</v>
      </c>
    </row>
    <row r="150" spans="2:65" s="1" customFormat="1" ht="33" customHeight="1">
      <c r="B150" s="34"/>
      <c r="C150" s="129" t="s">
        <v>325</v>
      </c>
      <c r="D150" s="129" t="s">
        <v>159</v>
      </c>
      <c r="E150" s="130" t="s">
        <v>975</v>
      </c>
      <c r="F150" s="131" t="s">
        <v>976</v>
      </c>
      <c r="G150" s="132" t="s">
        <v>277</v>
      </c>
      <c r="H150" s="133">
        <v>2</v>
      </c>
      <c r="I150" s="134"/>
      <c r="J150" s="135">
        <f>ROUND(I150*H150,2)</f>
        <v>0</v>
      </c>
      <c r="K150" s="131" t="s">
        <v>234</v>
      </c>
      <c r="L150" s="34"/>
      <c r="M150" s="136" t="s">
        <v>44</v>
      </c>
      <c r="N150" s="137" t="s">
        <v>53</v>
      </c>
      <c r="P150" s="138">
        <f>O150*H150</f>
        <v>0</v>
      </c>
      <c r="Q150" s="138">
        <v>0</v>
      </c>
      <c r="R150" s="138">
        <f>Q150*H150</f>
        <v>0</v>
      </c>
      <c r="S150" s="138">
        <v>0</v>
      </c>
      <c r="T150" s="139">
        <f>S150*H150</f>
        <v>0</v>
      </c>
      <c r="AR150" s="140" t="s">
        <v>174</v>
      </c>
      <c r="AT150" s="140" t="s">
        <v>159</v>
      </c>
      <c r="AU150" s="140" t="s">
        <v>21</v>
      </c>
      <c r="AY150" s="18" t="s">
        <v>156</v>
      </c>
      <c r="BE150" s="141">
        <f>IF(N150="základní",J150,0)</f>
        <v>0</v>
      </c>
      <c r="BF150" s="141">
        <f>IF(N150="snížená",J150,0)</f>
        <v>0</v>
      </c>
      <c r="BG150" s="141">
        <f>IF(N150="zákl. přenesená",J150,0)</f>
        <v>0</v>
      </c>
      <c r="BH150" s="141">
        <f>IF(N150="sníž. přenesená",J150,0)</f>
        <v>0</v>
      </c>
      <c r="BI150" s="141">
        <f>IF(N150="nulová",J150,0)</f>
        <v>0</v>
      </c>
      <c r="BJ150" s="18" t="s">
        <v>90</v>
      </c>
      <c r="BK150" s="141">
        <f>ROUND(I150*H150,2)</f>
        <v>0</v>
      </c>
      <c r="BL150" s="18" t="s">
        <v>174</v>
      </c>
      <c r="BM150" s="140" t="s">
        <v>977</v>
      </c>
    </row>
    <row r="151" spans="2:65" s="1" customFormat="1" ht="10.199999999999999">
      <c r="B151" s="34"/>
      <c r="D151" s="156" t="s">
        <v>236</v>
      </c>
      <c r="F151" s="157" t="s">
        <v>978</v>
      </c>
      <c r="I151" s="144"/>
      <c r="L151" s="34"/>
      <c r="M151" s="145"/>
      <c r="T151" s="55"/>
      <c r="AT151" s="18" t="s">
        <v>236</v>
      </c>
      <c r="AU151" s="18" t="s">
        <v>21</v>
      </c>
    </row>
    <row r="152" spans="2:65" s="12" customFormat="1" ht="10.199999999999999">
      <c r="B152" s="146"/>
      <c r="D152" s="142" t="s">
        <v>178</v>
      </c>
      <c r="E152" s="147" t="s">
        <v>44</v>
      </c>
      <c r="F152" s="148" t="s">
        <v>21</v>
      </c>
      <c r="H152" s="149">
        <v>2</v>
      </c>
      <c r="I152" s="150"/>
      <c r="L152" s="146"/>
      <c r="M152" s="151"/>
      <c r="T152" s="152"/>
      <c r="AT152" s="147" t="s">
        <v>178</v>
      </c>
      <c r="AU152" s="147" t="s">
        <v>21</v>
      </c>
      <c r="AV152" s="12" t="s">
        <v>21</v>
      </c>
      <c r="AW152" s="12" t="s">
        <v>42</v>
      </c>
      <c r="AX152" s="12" t="s">
        <v>90</v>
      </c>
      <c r="AY152" s="147" t="s">
        <v>156</v>
      </c>
    </row>
    <row r="153" spans="2:65" s="1" customFormat="1" ht="21.75" customHeight="1">
      <c r="B153" s="34"/>
      <c r="C153" s="129" t="s">
        <v>331</v>
      </c>
      <c r="D153" s="129" t="s">
        <v>159</v>
      </c>
      <c r="E153" s="130" t="s">
        <v>979</v>
      </c>
      <c r="F153" s="131" t="s">
        <v>980</v>
      </c>
      <c r="G153" s="132" t="s">
        <v>242</v>
      </c>
      <c r="H153" s="133">
        <v>1</v>
      </c>
      <c r="I153" s="134"/>
      <c r="J153" s="135">
        <f>ROUND(I153*H153,2)</f>
        <v>0</v>
      </c>
      <c r="K153" s="131" t="s">
        <v>234</v>
      </c>
      <c r="L153" s="34"/>
      <c r="M153" s="136" t="s">
        <v>44</v>
      </c>
      <c r="N153" s="137" t="s">
        <v>53</v>
      </c>
      <c r="P153" s="138">
        <f>O153*H153</f>
        <v>0</v>
      </c>
      <c r="Q153" s="138">
        <v>2.004</v>
      </c>
      <c r="R153" s="138">
        <f>Q153*H153</f>
        <v>2.004</v>
      </c>
      <c r="S153" s="138">
        <v>0</v>
      </c>
      <c r="T153" s="139">
        <f>S153*H153</f>
        <v>0</v>
      </c>
      <c r="AR153" s="140" t="s">
        <v>174</v>
      </c>
      <c r="AT153" s="140" t="s">
        <v>159</v>
      </c>
      <c r="AU153" s="140" t="s">
        <v>21</v>
      </c>
      <c r="AY153" s="18" t="s">
        <v>156</v>
      </c>
      <c r="BE153" s="141">
        <f>IF(N153="základní",J153,0)</f>
        <v>0</v>
      </c>
      <c r="BF153" s="141">
        <f>IF(N153="snížená",J153,0)</f>
        <v>0</v>
      </c>
      <c r="BG153" s="141">
        <f>IF(N153="zákl. přenesená",J153,0)</f>
        <v>0</v>
      </c>
      <c r="BH153" s="141">
        <f>IF(N153="sníž. přenesená",J153,0)</f>
        <v>0</v>
      </c>
      <c r="BI153" s="141">
        <f>IF(N153="nulová",J153,0)</f>
        <v>0</v>
      </c>
      <c r="BJ153" s="18" t="s">
        <v>90</v>
      </c>
      <c r="BK153" s="141">
        <f>ROUND(I153*H153,2)</f>
        <v>0</v>
      </c>
      <c r="BL153" s="18" t="s">
        <v>174</v>
      </c>
      <c r="BM153" s="140" t="s">
        <v>981</v>
      </c>
    </row>
    <row r="154" spans="2:65" s="1" customFormat="1" ht="10.199999999999999">
      <c r="B154" s="34"/>
      <c r="D154" s="156" t="s">
        <v>236</v>
      </c>
      <c r="F154" s="157" t="s">
        <v>982</v>
      </c>
      <c r="I154" s="144"/>
      <c r="L154" s="34"/>
      <c r="M154" s="145"/>
      <c r="T154" s="55"/>
      <c r="AT154" s="18" t="s">
        <v>236</v>
      </c>
      <c r="AU154" s="18" t="s">
        <v>21</v>
      </c>
    </row>
    <row r="155" spans="2:65" s="12" customFormat="1" ht="10.199999999999999">
      <c r="B155" s="146"/>
      <c r="D155" s="142" t="s">
        <v>178</v>
      </c>
      <c r="E155" s="147" t="s">
        <v>44</v>
      </c>
      <c r="F155" s="148" t="s">
        <v>90</v>
      </c>
      <c r="H155" s="149">
        <v>1</v>
      </c>
      <c r="I155" s="150"/>
      <c r="L155" s="146"/>
      <c r="M155" s="151"/>
      <c r="T155" s="152"/>
      <c r="AT155" s="147" t="s">
        <v>178</v>
      </c>
      <c r="AU155" s="147" t="s">
        <v>21</v>
      </c>
      <c r="AV155" s="12" t="s">
        <v>21</v>
      </c>
      <c r="AW155" s="12" t="s">
        <v>42</v>
      </c>
      <c r="AX155" s="12" t="s">
        <v>90</v>
      </c>
      <c r="AY155" s="147" t="s">
        <v>156</v>
      </c>
    </row>
    <row r="156" spans="2:65" s="1" customFormat="1" ht="21.75" customHeight="1">
      <c r="B156" s="34"/>
      <c r="C156" s="129" t="s">
        <v>7</v>
      </c>
      <c r="D156" s="129" t="s">
        <v>159</v>
      </c>
      <c r="E156" s="130" t="s">
        <v>983</v>
      </c>
      <c r="F156" s="131" t="s">
        <v>984</v>
      </c>
      <c r="G156" s="132" t="s">
        <v>272</v>
      </c>
      <c r="H156" s="133">
        <v>0.26400000000000001</v>
      </c>
      <c r="I156" s="134"/>
      <c r="J156" s="135">
        <f>ROUND(I156*H156,2)</f>
        <v>0</v>
      </c>
      <c r="K156" s="131" t="s">
        <v>234</v>
      </c>
      <c r="L156" s="34"/>
      <c r="M156" s="136" t="s">
        <v>44</v>
      </c>
      <c r="N156" s="137" t="s">
        <v>53</v>
      </c>
      <c r="P156" s="138">
        <f>O156*H156</f>
        <v>0</v>
      </c>
      <c r="Q156" s="138">
        <v>0.10445</v>
      </c>
      <c r="R156" s="138">
        <f>Q156*H156</f>
        <v>2.75748E-2</v>
      </c>
      <c r="S156" s="138">
        <v>0</v>
      </c>
      <c r="T156" s="139">
        <f>S156*H156</f>
        <v>0</v>
      </c>
      <c r="AR156" s="140" t="s">
        <v>174</v>
      </c>
      <c r="AT156" s="140" t="s">
        <v>159</v>
      </c>
      <c r="AU156" s="140" t="s">
        <v>21</v>
      </c>
      <c r="AY156" s="18" t="s">
        <v>156</v>
      </c>
      <c r="BE156" s="141">
        <f>IF(N156="základní",J156,0)</f>
        <v>0</v>
      </c>
      <c r="BF156" s="141">
        <f>IF(N156="snížená",J156,0)</f>
        <v>0</v>
      </c>
      <c r="BG156" s="141">
        <f>IF(N156="zákl. přenesená",J156,0)</f>
        <v>0</v>
      </c>
      <c r="BH156" s="141">
        <f>IF(N156="sníž. přenesená",J156,0)</f>
        <v>0</v>
      </c>
      <c r="BI156" s="141">
        <f>IF(N156="nulová",J156,0)</f>
        <v>0</v>
      </c>
      <c r="BJ156" s="18" t="s">
        <v>90</v>
      </c>
      <c r="BK156" s="141">
        <f>ROUND(I156*H156,2)</f>
        <v>0</v>
      </c>
      <c r="BL156" s="18" t="s">
        <v>174</v>
      </c>
      <c r="BM156" s="140" t="s">
        <v>985</v>
      </c>
    </row>
    <row r="157" spans="2:65" s="1" customFormat="1" ht="10.199999999999999">
      <c r="B157" s="34"/>
      <c r="D157" s="156" t="s">
        <v>236</v>
      </c>
      <c r="F157" s="157" t="s">
        <v>986</v>
      </c>
      <c r="I157" s="144"/>
      <c r="L157" s="34"/>
      <c r="M157" s="145"/>
      <c r="T157" s="55"/>
      <c r="AT157" s="18" t="s">
        <v>236</v>
      </c>
      <c r="AU157" s="18" t="s">
        <v>21</v>
      </c>
    </row>
    <row r="158" spans="2:65" s="12" customFormat="1" ht="10.199999999999999">
      <c r="B158" s="146"/>
      <c r="D158" s="142" t="s">
        <v>178</v>
      </c>
      <c r="E158" s="147" t="s">
        <v>44</v>
      </c>
      <c r="F158" s="148" t="s">
        <v>987</v>
      </c>
      <c r="H158" s="149">
        <v>0.26400000000000001</v>
      </c>
      <c r="I158" s="150"/>
      <c r="L158" s="146"/>
      <c r="M158" s="151"/>
      <c r="T158" s="152"/>
      <c r="AT158" s="147" t="s">
        <v>178</v>
      </c>
      <c r="AU158" s="147" t="s">
        <v>21</v>
      </c>
      <c r="AV158" s="12" t="s">
        <v>21</v>
      </c>
      <c r="AW158" s="12" t="s">
        <v>42</v>
      </c>
      <c r="AX158" s="12" t="s">
        <v>90</v>
      </c>
      <c r="AY158" s="147" t="s">
        <v>156</v>
      </c>
    </row>
    <row r="159" spans="2:65" s="1" customFormat="1" ht="16.5" customHeight="1">
      <c r="B159" s="34"/>
      <c r="C159" s="158" t="s">
        <v>347</v>
      </c>
      <c r="D159" s="158" t="s">
        <v>251</v>
      </c>
      <c r="E159" s="159" t="s">
        <v>988</v>
      </c>
      <c r="F159" s="160" t="s">
        <v>989</v>
      </c>
      <c r="G159" s="161" t="s">
        <v>248</v>
      </c>
      <c r="H159" s="162">
        <v>1.01</v>
      </c>
      <c r="I159" s="163"/>
      <c r="J159" s="164">
        <f>ROUND(I159*H159,2)</f>
        <v>0</v>
      </c>
      <c r="K159" s="160" t="s">
        <v>234</v>
      </c>
      <c r="L159" s="165"/>
      <c r="M159" s="166" t="s">
        <v>44</v>
      </c>
      <c r="N159" s="167" t="s">
        <v>53</v>
      </c>
      <c r="P159" s="138">
        <f>O159*H159</f>
        <v>0</v>
      </c>
      <c r="Q159" s="138">
        <v>0.26400000000000001</v>
      </c>
      <c r="R159" s="138">
        <f>Q159*H159</f>
        <v>0.26663999999999999</v>
      </c>
      <c r="S159" s="138">
        <v>0</v>
      </c>
      <c r="T159" s="139">
        <f>S159*H159</f>
        <v>0</v>
      </c>
      <c r="AR159" s="140" t="s">
        <v>191</v>
      </c>
      <c r="AT159" s="140" t="s">
        <v>251</v>
      </c>
      <c r="AU159" s="140" t="s">
        <v>21</v>
      </c>
      <c r="AY159" s="18" t="s">
        <v>156</v>
      </c>
      <c r="BE159" s="141">
        <f>IF(N159="základní",J159,0)</f>
        <v>0</v>
      </c>
      <c r="BF159" s="141">
        <f>IF(N159="snížená",J159,0)</f>
        <v>0</v>
      </c>
      <c r="BG159" s="141">
        <f>IF(N159="zákl. přenesená",J159,0)</f>
        <v>0</v>
      </c>
      <c r="BH159" s="141">
        <f>IF(N159="sníž. přenesená",J159,0)</f>
        <v>0</v>
      </c>
      <c r="BI159" s="141">
        <f>IF(N159="nulová",J159,0)</f>
        <v>0</v>
      </c>
      <c r="BJ159" s="18" t="s">
        <v>90</v>
      </c>
      <c r="BK159" s="141">
        <f>ROUND(I159*H159,2)</f>
        <v>0</v>
      </c>
      <c r="BL159" s="18" t="s">
        <v>174</v>
      </c>
      <c r="BM159" s="140" t="s">
        <v>990</v>
      </c>
    </row>
    <row r="160" spans="2:65" s="12" customFormat="1" ht="10.199999999999999">
      <c r="B160" s="146"/>
      <c r="D160" s="142" t="s">
        <v>178</v>
      </c>
      <c r="F160" s="148" t="s">
        <v>505</v>
      </c>
      <c r="H160" s="149">
        <v>1.01</v>
      </c>
      <c r="I160" s="150"/>
      <c r="L160" s="146"/>
      <c r="M160" s="151"/>
      <c r="T160" s="152"/>
      <c r="AT160" s="147" t="s">
        <v>178</v>
      </c>
      <c r="AU160" s="147" t="s">
        <v>21</v>
      </c>
      <c r="AV160" s="12" t="s">
        <v>21</v>
      </c>
      <c r="AW160" s="12" t="s">
        <v>4</v>
      </c>
      <c r="AX160" s="12" t="s">
        <v>90</v>
      </c>
      <c r="AY160" s="147" t="s">
        <v>156</v>
      </c>
    </row>
    <row r="161" spans="2:65" s="1" customFormat="1" ht="16.5" customHeight="1">
      <c r="B161" s="34"/>
      <c r="C161" s="129" t="s">
        <v>352</v>
      </c>
      <c r="D161" s="129" t="s">
        <v>159</v>
      </c>
      <c r="E161" s="130" t="s">
        <v>436</v>
      </c>
      <c r="F161" s="131" t="s">
        <v>437</v>
      </c>
      <c r="G161" s="132" t="s">
        <v>242</v>
      </c>
      <c r="H161" s="133">
        <v>5.4640000000000004</v>
      </c>
      <c r="I161" s="134"/>
      <c r="J161" s="135">
        <f>ROUND(I161*H161,2)</f>
        <v>0</v>
      </c>
      <c r="K161" s="131" t="s">
        <v>234</v>
      </c>
      <c r="L161" s="34"/>
      <c r="M161" s="136" t="s">
        <v>44</v>
      </c>
      <c r="N161" s="137" t="s">
        <v>53</v>
      </c>
      <c r="P161" s="138">
        <f>O161*H161</f>
        <v>0</v>
      </c>
      <c r="Q161" s="138">
        <v>1.98</v>
      </c>
      <c r="R161" s="138">
        <f>Q161*H161</f>
        <v>10.818720000000001</v>
      </c>
      <c r="S161" s="138">
        <v>0</v>
      </c>
      <c r="T161" s="139">
        <f>S161*H161</f>
        <v>0</v>
      </c>
      <c r="AR161" s="140" t="s">
        <v>174</v>
      </c>
      <c r="AT161" s="140" t="s">
        <v>159</v>
      </c>
      <c r="AU161" s="140" t="s">
        <v>21</v>
      </c>
      <c r="AY161" s="18" t="s">
        <v>156</v>
      </c>
      <c r="BE161" s="141">
        <f>IF(N161="základní",J161,0)</f>
        <v>0</v>
      </c>
      <c r="BF161" s="141">
        <f>IF(N161="snížená",J161,0)</f>
        <v>0</v>
      </c>
      <c r="BG161" s="141">
        <f>IF(N161="zákl. přenesená",J161,0)</f>
        <v>0</v>
      </c>
      <c r="BH161" s="141">
        <f>IF(N161="sníž. přenesená",J161,0)</f>
        <v>0</v>
      </c>
      <c r="BI161" s="141">
        <f>IF(N161="nulová",J161,0)</f>
        <v>0</v>
      </c>
      <c r="BJ161" s="18" t="s">
        <v>90</v>
      </c>
      <c r="BK161" s="141">
        <f>ROUND(I161*H161,2)</f>
        <v>0</v>
      </c>
      <c r="BL161" s="18" t="s">
        <v>174</v>
      </c>
      <c r="BM161" s="140" t="s">
        <v>991</v>
      </c>
    </row>
    <row r="162" spans="2:65" s="1" customFormat="1" ht="10.199999999999999">
      <c r="B162" s="34"/>
      <c r="D162" s="156" t="s">
        <v>236</v>
      </c>
      <c r="F162" s="157" t="s">
        <v>439</v>
      </c>
      <c r="I162" s="144"/>
      <c r="L162" s="34"/>
      <c r="M162" s="145"/>
      <c r="T162" s="55"/>
      <c r="AT162" s="18" t="s">
        <v>236</v>
      </c>
      <c r="AU162" s="18" t="s">
        <v>21</v>
      </c>
    </row>
    <row r="163" spans="2:65" s="12" customFormat="1" ht="10.199999999999999">
      <c r="B163" s="146"/>
      <c r="D163" s="142" t="s">
        <v>178</v>
      </c>
      <c r="E163" s="147" t="s">
        <v>44</v>
      </c>
      <c r="F163" s="148" t="s">
        <v>992</v>
      </c>
      <c r="H163" s="149">
        <v>3.3140000000000001</v>
      </c>
      <c r="I163" s="150"/>
      <c r="L163" s="146"/>
      <c r="M163" s="151"/>
      <c r="T163" s="152"/>
      <c r="AT163" s="147" t="s">
        <v>178</v>
      </c>
      <c r="AU163" s="147" t="s">
        <v>21</v>
      </c>
      <c r="AV163" s="12" t="s">
        <v>21</v>
      </c>
      <c r="AW163" s="12" t="s">
        <v>42</v>
      </c>
      <c r="AX163" s="12" t="s">
        <v>82</v>
      </c>
      <c r="AY163" s="147" t="s">
        <v>156</v>
      </c>
    </row>
    <row r="164" spans="2:65" s="12" customFormat="1" ht="10.199999999999999">
      <c r="B164" s="146"/>
      <c r="D164" s="142" t="s">
        <v>178</v>
      </c>
      <c r="E164" s="147" t="s">
        <v>44</v>
      </c>
      <c r="F164" s="148" t="s">
        <v>993</v>
      </c>
      <c r="H164" s="149">
        <v>2.15</v>
      </c>
      <c r="I164" s="150"/>
      <c r="L164" s="146"/>
      <c r="M164" s="151"/>
      <c r="T164" s="152"/>
      <c r="AT164" s="147" t="s">
        <v>178</v>
      </c>
      <c r="AU164" s="147" t="s">
        <v>21</v>
      </c>
      <c r="AV164" s="12" t="s">
        <v>21</v>
      </c>
      <c r="AW164" s="12" t="s">
        <v>42</v>
      </c>
      <c r="AX164" s="12" t="s">
        <v>82</v>
      </c>
      <c r="AY164" s="147" t="s">
        <v>156</v>
      </c>
    </row>
    <row r="165" spans="2:65" s="13" customFormat="1" ht="10.199999999999999">
      <c r="B165" s="168"/>
      <c r="D165" s="142" t="s">
        <v>178</v>
      </c>
      <c r="E165" s="169" t="s">
        <v>44</v>
      </c>
      <c r="F165" s="170" t="s">
        <v>462</v>
      </c>
      <c r="H165" s="171">
        <v>5.4640000000000004</v>
      </c>
      <c r="I165" s="172"/>
      <c r="L165" s="168"/>
      <c r="M165" s="173"/>
      <c r="T165" s="174"/>
      <c r="AT165" s="169" t="s">
        <v>178</v>
      </c>
      <c r="AU165" s="169" t="s">
        <v>21</v>
      </c>
      <c r="AV165" s="13" t="s">
        <v>174</v>
      </c>
      <c r="AW165" s="13" t="s">
        <v>42</v>
      </c>
      <c r="AX165" s="13" t="s">
        <v>90</v>
      </c>
      <c r="AY165" s="169" t="s">
        <v>156</v>
      </c>
    </row>
    <row r="166" spans="2:65" s="1" customFormat="1" ht="16.5" customHeight="1">
      <c r="B166" s="34"/>
      <c r="C166" s="129" t="s">
        <v>358</v>
      </c>
      <c r="D166" s="129" t="s">
        <v>159</v>
      </c>
      <c r="E166" s="130" t="s">
        <v>441</v>
      </c>
      <c r="F166" s="131" t="s">
        <v>442</v>
      </c>
      <c r="G166" s="132" t="s">
        <v>242</v>
      </c>
      <c r="H166" s="133">
        <v>3.6429999999999998</v>
      </c>
      <c r="I166" s="134"/>
      <c r="J166" s="135">
        <f>ROUND(I166*H166,2)</f>
        <v>0</v>
      </c>
      <c r="K166" s="131" t="s">
        <v>234</v>
      </c>
      <c r="L166" s="34"/>
      <c r="M166" s="136" t="s">
        <v>44</v>
      </c>
      <c r="N166" s="137" t="s">
        <v>53</v>
      </c>
      <c r="P166" s="138">
        <f>O166*H166</f>
        <v>0</v>
      </c>
      <c r="Q166" s="138">
        <v>2.3010199999999998</v>
      </c>
      <c r="R166" s="138">
        <f>Q166*H166</f>
        <v>8.3826158599999996</v>
      </c>
      <c r="S166" s="138">
        <v>0</v>
      </c>
      <c r="T166" s="139">
        <f>S166*H166</f>
        <v>0</v>
      </c>
      <c r="AR166" s="140" t="s">
        <v>174</v>
      </c>
      <c r="AT166" s="140" t="s">
        <v>159</v>
      </c>
      <c r="AU166" s="140" t="s">
        <v>21</v>
      </c>
      <c r="AY166" s="18" t="s">
        <v>156</v>
      </c>
      <c r="BE166" s="141">
        <f>IF(N166="základní",J166,0)</f>
        <v>0</v>
      </c>
      <c r="BF166" s="141">
        <f>IF(N166="snížená",J166,0)</f>
        <v>0</v>
      </c>
      <c r="BG166" s="141">
        <f>IF(N166="zákl. přenesená",J166,0)</f>
        <v>0</v>
      </c>
      <c r="BH166" s="141">
        <f>IF(N166="sníž. přenesená",J166,0)</f>
        <v>0</v>
      </c>
      <c r="BI166" s="141">
        <f>IF(N166="nulová",J166,0)</f>
        <v>0</v>
      </c>
      <c r="BJ166" s="18" t="s">
        <v>90</v>
      </c>
      <c r="BK166" s="141">
        <f>ROUND(I166*H166,2)</f>
        <v>0</v>
      </c>
      <c r="BL166" s="18" t="s">
        <v>174</v>
      </c>
      <c r="BM166" s="140" t="s">
        <v>994</v>
      </c>
    </row>
    <row r="167" spans="2:65" s="1" customFormat="1" ht="10.199999999999999">
      <c r="B167" s="34"/>
      <c r="D167" s="156" t="s">
        <v>236</v>
      </c>
      <c r="F167" s="157" t="s">
        <v>444</v>
      </c>
      <c r="I167" s="144"/>
      <c r="L167" s="34"/>
      <c r="M167" s="145"/>
      <c r="T167" s="55"/>
      <c r="AT167" s="18" t="s">
        <v>236</v>
      </c>
      <c r="AU167" s="18" t="s">
        <v>21</v>
      </c>
    </row>
    <row r="168" spans="2:65" s="12" customFormat="1" ht="10.199999999999999">
      <c r="B168" s="146"/>
      <c r="D168" s="142" t="s">
        <v>178</v>
      </c>
      <c r="E168" s="147" t="s">
        <v>44</v>
      </c>
      <c r="F168" s="148" t="s">
        <v>995</v>
      </c>
      <c r="H168" s="149">
        <v>2.2090000000000001</v>
      </c>
      <c r="I168" s="150"/>
      <c r="L168" s="146"/>
      <c r="M168" s="151"/>
      <c r="T168" s="152"/>
      <c r="AT168" s="147" t="s">
        <v>178</v>
      </c>
      <c r="AU168" s="147" t="s">
        <v>21</v>
      </c>
      <c r="AV168" s="12" t="s">
        <v>21</v>
      </c>
      <c r="AW168" s="12" t="s">
        <v>42</v>
      </c>
      <c r="AX168" s="12" t="s">
        <v>82</v>
      </c>
      <c r="AY168" s="147" t="s">
        <v>156</v>
      </c>
    </row>
    <row r="169" spans="2:65" s="12" customFormat="1" ht="10.199999999999999">
      <c r="B169" s="146"/>
      <c r="D169" s="142" t="s">
        <v>178</v>
      </c>
      <c r="E169" s="147" t="s">
        <v>44</v>
      </c>
      <c r="F169" s="148" t="s">
        <v>996</v>
      </c>
      <c r="H169" s="149">
        <v>1.4339999999999999</v>
      </c>
      <c r="I169" s="150"/>
      <c r="L169" s="146"/>
      <c r="M169" s="151"/>
      <c r="T169" s="152"/>
      <c r="AT169" s="147" t="s">
        <v>178</v>
      </c>
      <c r="AU169" s="147" t="s">
        <v>21</v>
      </c>
      <c r="AV169" s="12" t="s">
        <v>21</v>
      </c>
      <c r="AW169" s="12" t="s">
        <v>42</v>
      </c>
      <c r="AX169" s="12" t="s">
        <v>82</v>
      </c>
      <c r="AY169" s="147" t="s">
        <v>156</v>
      </c>
    </row>
    <row r="170" spans="2:65" s="13" customFormat="1" ht="10.199999999999999">
      <c r="B170" s="168"/>
      <c r="D170" s="142" t="s">
        <v>178</v>
      </c>
      <c r="E170" s="169" t="s">
        <v>44</v>
      </c>
      <c r="F170" s="170" t="s">
        <v>462</v>
      </c>
      <c r="H170" s="171">
        <v>3.6429999999999998</v>
      </c>
      <c r="I170" s="172"/>
      <c r="L170" s="168"/>
      <c r="M170" s="173"/>
      <c r="T170" s="174"/>
      <c r="AT170" s="169" t="s">
        <v>178</v>
      </c>
      <c r="AU170" s="169" t="s">
        <v>21</v>
      </c>
      <c r="AV170" s="13" t="s">
        <v>174</v>
      </c>
      <c r="AW170" s="13" t="s">
        <v>42</v>
      </c>
      <c r="AX170" s="13" t="s">
        <v>90</v>
      </c>
      <c r="AY170" s="169" t="s">
        <v>156</v>
      </c>
    </row>
    <row r="171" spans="2:65" s="1" customFormat="1" ht="16.5" customHeight="1">
      <c r="B171" s="34"/>
      <c r="C171" s="129" t="s">
        <v>363</v>
      </c>
      <c r="D171" s="129" t="s">
        <v>159</v>
      </c>
      <c r="E171" s="130" t="s">
        <v>446</v>
      </c>
      <c r="F171" s="131" t="s">
        <v>447</v>
      </c>
      <c r="G171" s="132" t="s">
        <v>233</v>
      </c>
      <c r="H171" s="133">
        <v>2.96</v>
      </c>
      <c r="I171" s="134"/>
      <c r="J171" s="135">
        <f>ROUND(I171*H171,2)</f>
        <v>0</v>
      </c>
      <c r="K171" s="131" t="s">
        <v>234</v>
      </c>
      <c r="L171" s="34"/>
      <c r="M171" s="136" t="s">
        <v>44</v>
      </c>
      <c r="N171" s="137" t="s">
        <v>53</v>
      </c>
      <c r="P171" s="138">
        <f>O171*H171</f>
        <v>0</v>
      </c>
      <c r="Q171" s="138">
        <v>2.9399999999999999E-3</v>
      </c>
      <c r="R171" s="138">
        <f>Q171*H171</f>
        <v>8.702399999999999E-3</v>
      </c>
      <c r="S171" s="138">
        <v>0</v>
      </c>
      <c r="T171" s="139">
        <f>S171*H171</f>
        <v>0</v>
      </c>
      <c r="AR171" s="140" t="s">
        <v>174</v>
      </c>
      <c r="AT171" s="140" t="s">
        <v>159</v>
      </c>
      <c r="AU171" s="140" t="s">
        <v>21</v>
      </c>
      <c r="AY171" s="18" t="s">
        <v>156</v>
      </c>
      <c r="BE171" s="141">
        <f>IF(N171="základní",J171,0)</f>
        <v>0</v>
      </c>
      <c r="BF171" s="141">
        <f>IF(N171="snížená",J171,0)</f>
        <v>0</v>
      </c>
      <c r="BG171" s="141">
        <f>IF(N171="zákl. přenesená",J171,0)</f>
        <v>0</v>
      </c>
      <c r="BH171" s="141">
        <f>IF(N171="sníž. přenesená",J171,0)</f>
        <v>0</v>
      </c>
      <c r="BI171" s="141">
        <f>IF(N171="nulová",J171,0)</f>
        <v>0</v>
      </c>
      <c r="BJ171" s="18" t="s">
        <v>90</v>
      </c>
      <c r="BK171" s="141">
        <f>ROUND(I171*H171,2)</f>
        <v>0</v>
      </c>
      <c r="BL171" s="18" t="s">
        <v>174</v>
      </c>
      <c r="BM171" s="140" t="s">
        <v>997</v>
      </c>
    </row>
    <row r="172" spans="2:65" s="1" customFormat="1" ht="10.199999999999999">
      <c r="B172" s="34"/>
      <c r="D172" s="156" t="s">
        <v>236</v>
      </c>
      <c r="F172" s="157" t="s">
        <v>449</v>
      </c>
      <c r="I172" s="144"/>
      <c r="L172" s="34"/>
      <c r="M172" s="145"/>
      <c r="T172" s="55"/>
      <c r="AT172" s="18" t="s">
        <v>236</v>
      </c>
      <c r="AU172" s="18" t="s">
        <v>21</v>
      </c>
    </row>
    <row r="173" spans="2:65" s="12" customFormat="1" ht="10.199999999999999">
      <c r="B173" s="146"/>
      <c r="D173" s="142" t="s">
        <v>178</v>
      </c>
      <c r="E173" s="147" t="s">
        <v>44</v>
      </c>
      <c r="F173" s="148" t="s">
        <v>998</v>
      </c>
      <c r="H173" s="149">
        <v>1.88</v>
      </c>
      <c r="I173" s="150"/>
      <c r="L173" s="146"/>
      <c r="M173" s="151"/>
      <c r="T173" s="152"/>
      <c r="AT173" s="147" t="s">
        <v>178</v>
      </c>
      <c r="AU173" s="147" t="s">
        <v>21</v>
      </c>
      <c r="AV173" s="12" t="s">
        <v>21</v>
      </c>
      <c r="AW173" s="12" t="s">
        <v>42</v>
      </c>
      <c r="AX173" s="12" t="s">
        <v>82</v>
      </c>
      <c r="AY173" s="147" t="s">
        <v>156</v>
      </c>
    </row>
    <row r="174" spans="2:65" s="12" customFormat="1" ht="10.199999999999999">
      <c r="B174" s="146"/>
      <c r="D174" s="142" t="s">
        <v>178</v>
      </c>
      <c r="E174" s="147" t="s">
        <v>44</v>
      </c>
      <c r="F174" s="148" t="s">
        <v>999</v>
      </c>
      <c r="H174" s="149">
        <v>1.08</v>
      </c>
      <c r="I174" s="150"/>
      <c r="L174" s="146"/>
      <c r="M174" s="151"/>
      <c r="T174" s="152"/>
      <c r="AT174" s="147" t="s">
        <v>178</v>
      </c>
      <c r="AU174" s="147" t="s">
        <v>21</v>
      </c>
      <c r="AV174" s="12" t="s">
        <v>21</v>
      </c>
      <c r="AW174" s="12" t="s">
        <v>42</v>
      </c>
      <c r="AX174" s="12" t="s">
        <v>82</v>
      </c>
      <c r="AY174" s="147" t="s">
        <v>156</v>
      </c>
    </row>
    <row r="175" spans="2:65" s="13" customFormat="1" ht="10.199999999999999">
      <c r="B175" s="168"/>
      <c r="D175" s="142" t="s">
        <v>178</v>
      </c>
      <c r="E175" s="169" t="s">
        <v>44</v>
      </c>
      <c r="F175" s="170" t="s">
        <v>462</v>
      </c>
      <c r="H175" s="171">
        <v>2.96</v>
      </c>
      <c r="I175" s="172"/>
      <c r="L175" s="168"/>
      <c r="M175" s="173"/>
      <c r="T175" s="174"/>
      <c r="AT175" s="169" t="s">
        <v>178</v>
      </c>
      <c r="AU175" s="169" t="s">
        <v>21</v>
      </c>
      <c r="AV175" s="13" t="s">
        <v>174</v>
      </c>
      <c r="AW175" s="13" t="s">
        <v>42</v>
      </c>
      <c r="AX175" s="13" t="s">
        <v>90</v>
      </c>
      <c r="AY175" s="169" t="s">
        <v>156</v>
      </c>
    </row>
    <row r="176" spans="2:65" s="1" customFormat="1" ht="16.5" customHeight="1">
      <c r="B176" s="34"/>
      <c r="C176" s="129" t="s">
        <v>370</v>
      </c>
      <c r="D176" s="129" t="s">
        <v>159</v>
      </c>
      <c r="E176" s="130" t="s">
        <v>451</v>
      </c>
      <c r="F176" s="131" t="s">
        <v>452</v>
      </c>
      <c r="G176" s="132" t="s">
        <v>233</v>
      </c>
      <c r="H176" s="133">
        <v>2.96</v>
      </c>
      <c r="I176" s="134"/>
      <c r="J176" s="135">
        <f>ROUND(I176*H176,2)</f>
        <v>0</v>
      </c>
      <c r="K176" s="131" t="s">
        <v>234</v>
      </c>
      <c r="L176" s="34"/>
      <c r="M176" s="136" t="s">
        <v>44</v>
      </c>
      <c r="N176" s="137" t="s">
        <v>53</v>
      </c>
      <c r="P176" s="138">
        <f>O176*H176</f>
        <v>0</v>
      </c>
      <c r="Q176" s="138">
        <v>0</v>
      </c>
      <c r="R176" s="138">
        <f>Q176*H176</f>
        <v>0</v>
      </c>
      <c r="S176" s="138">
        <v>0</v>
      </c>
      <c r="T176" s="139">
        <f>S176*H176</f>
        <v>0</v>
      </c>
      <c r="AR176" s="140" t="s">
        <v>174</v>
      </c>
      <c r="AT176" s="140" t="s">
        <v>159</v>
      </c>
      <c r="AU176" s="140" t="s">
        <v>21</v>
      </c>
      <c r="AY176" s="18" t="s">
        <v>156</v>
      </c>
      <c r="BE176" s="141">
        <f>IF(N176="základní",J176,0)</f>
        <v>0</v>
      </c>
      <c r="BF176" s="141">
        <f>IF(N176="snížená",J176,0)</f>
        <v>0</v>
      </c>
      <c r="BG176" s="141">
        <f>IF(N176="zákl. přenesená",J176,0)</f>
        <v>0</v>
      </c>
      <c r="BH176" s="141">
        <f>IF(N176="sníž. přenesená",J176,0)</f>
        <v>0</v>
      </c>
      <c r="BI176" s="141">
        <f>IF(N176="nulová",J176,0)</f>
        <v>0</v>
      </c>
      <c r="BJ176" s="18" t="s">
        <v>90</v>
      </c>
      <c r="BK176" s="141">
        <f>ROUND(I176*H176,2)</f>
        <v>0</v>
      </c>
      <c r="BL176" s="18" t="s">
        <v>174</v>
      </c>
      <c r="BM176" s="140" t="s">
        <v>1000</v>
      </c>
    </row>
    <row r="177" spans="2:65" s="1" customFormat="1" ht="10.199999999999999">
      <c r="B177" s="34"/>
      <c r="D177" s="156" t="s">
        <v>236</v>
      </c>
      <c r="F177" s="157" t="s">
        <v>454</v>
      </c>
      <c r="I177" s="144"/>
      <c r="L177" s="34"/>
      <c r="M177" s="145"/>
      <c r="T177" s="55"/>
      <c r="AT177" s="18" t="s">
        <v>236</v>
      </c>
      <c r="AU177" s="18" t="s">
        <v>21</v>
      </c>
    </row>
    <row r="178" spans="2:65" s="12" customFormat="1" ht="10.199999999999999">
      <c r="B178" s="146"/>
      <c r="D178" s="142" t="s">
        <v>178</v>
      </c>
      <c r="E178" s="147" t="s">
        <v>44</v>
      </c>
      <c r="F178" s="148" t="s">
        <v>998</v>
      </c>
      <c r="H178" s="149">
        <v>1.88</v>
      </c>
      <c r="I178" s="150"/>
      <c r="L178" s="146"/>
      <c r="M178" s="151"/>
      <c r="T178" s="152"/>
      <c r="AT178" s="147" t="s">
        <v>178</v>
      </c>
      <c r="AU178" s="147" t="s">
        <v>21</v>
      </c>
      <c r="AV178" s="12" t="s">
        <v>21</v>
      </c>
      <c r="AW178" s="12" t="s">
        <v>42</v>
      </c>
      <c r="AX178" s="12" t="s">
        <v>82</v>
      </c>
      <c r="AY178" s="147" t="s">
        <v>156</v>
      </c>
    </row>
    <row r="179" spans="2:65" s="12" customFormat="1" ht="10.199999999999999">
      <c r="B179" s="146"/>
      <c r="D179" s="142" t="s">
        <v>178</v>
      </c>
      <c r="E179" s="147" t="s">
        <v>44</v>
      </c>
      <c r="F179" s="148" t="s">
        <v>999</v>
      </c>
      <c r="H179" s="149">
        <v>1.08</v>
      </c>
      <c r="I179" s="150"/>
      <c r="L179" s="146"/>
      <c r="M179" s="151"/>
      <c r="T179" s="152"/>
      <c r="AT179" s="147" t="s">
        <v>178</v>
      </c>
      <c r="AU179" s="147" t="s">
        <v>21</v>
      </c>
      <c r="AV179" s="12" t="s">
        <v>21</v>
      </c>
      <c r="AW179" s="12" t="s">
        <v>42</v>
      </c>
      <c r="AX179" s="12" t="s">
        <v>82</v>
      </c>
      <c r="AY179" s="147" t="s">
        <v>156</v>
      </c>
    </row>
    <row r="180" spans="2:65" s="13" customFormat="1" ht="10.199999999999999">
      <c r="B180" s="168"/>
      <c r="D180" s="142" t="s">
        <v>178</v>
      </c>
      <c r="E180" s="169" t="s">
        <v>44</v>
      </c>
      <c r="F180" s="170" t="s">
        <v>462</v>
      </c>
      <c r="H180" s="171">
        <v>2.96</v>
      </c>
      <c r="I180" s="172"/>
      <c r="L180" s="168"/>
      <c r="M180" s="173"/>
      <c r="T180" s="174"/>
      <c r="AT180" s="169" t="s">
        <v>178</v>
      </c>
      <c r="AU180" s="169" t="s">
        <v>21</v>
      </c>
      <c r="AV180" s="13" t="s">
        <v>174</v>
      </c>
      <c r="AW180" s="13" t="s">
        <v>42</v>
      </c>
      <c r="AX180" s="13" t="s">
        <v>90</v>
      </c>
      <c r="AY180" s="169" t="s">
        <v>156</v>
      </c>
    </row>
    <row r="181" spans="2:65" s="1" customFormat="1" ht="16.5" customHeight="1">
      <c r="B181" s="34"/>
      <c r="C181" s="129" t="s">
        <v>377</v>
      </c>
      <c r="D181" s="129" t="s">
        <v>159</v>
      </c>
      <c r="E181" s="130" t="s">
        <v>546</v>
      </c>
      <c r="F181" s="131" t="s">
        <v>547</v>
      </c>
      <c r="G181" s="132" t="s">
        <v>242</v>
      </c>
      <c r="H181" s="133">
        <v>0.15</v>
      </c>
      <c r="I181" s="134"/>
      <c r="J181" s="135">
        <f>ROUND(I181*H181,2)</f>
        <v>0</v>
      </c>
      <c r="K181" s="131" t="s">
        <v>234</v>
      </c>
      <c r="L181" s="34"/>
      <c r="M181" s="136" t="s">
        <v>44</v>
      </c>
      <c r="N181" s="137" t="s">
        <v>53</v>
      </c>
      <c r="P181" s="138">
        <f>O181*H181</f>
        <v>0</v>
      </c>
      <c r="Q181" s="138">
        <v>2.5018699999999998</v>
      </c>
      <c r="R181" s="138">
        <f>Q181*H181</f>
        <v>0.37528049999999996</v>
      </c>
      <c r="S181" s="138">
        <v>0</v>
      </c>
      <c r="T181" s="139">
        <f>S181*H181</f>
        <v>0</v>
      </c>
      <c r="AR181" s="140" t="s">
        <v>174</v>
      </c>
      <c r="AT181" s="140" t="s">
        <v>159</v>
      </c>
      <c r="AU181" s="140" t="s">
        <v>21</v>
      </c>
      <c r="AY181" s="18" t="s">
        <v>156</v>
      </c>
      <c r="BE181" s="141">
        <f>IF(N181="základní",J181,0)</f>
        <v>0</v>
      </c>
      <c r="BF181" s="141">
        <f>IF(N181="snížená",J181,0)</f>
        <v>0</v>
      </c>
      <c r="BG181" s="141">
        <f>IF(N181="zákl. přenesená",J181,0)</f>
        <v>0</v>
      </c>
      <c r="BH181" s="141">
        <f>IF(N181="sníž. přenesená",J181,0)</f>
        <v>0</v>
      </c>
      <c r="BI181" s="141">
        <f>IF(N181="nulová",J181,0)</f>
        <v>0</v>
      </c>
      <c r="BJ181" s="18" t="s">
        <v>90</v>
      </c>
      <c r="BK181" s="141">
        <f>ROUND(I181*H181,2)</f>
        <v>0</v>
      </c>
      <c r="BL181" s="18" t="s">
        <v>174</v>
      </c>
      <c r="BM181" s="140" t="s">
        <v>1001</v>
      </c>
    </row>
    <row r="182" spans="2:65" s="1" customFormat="1" ht="10.199999999999999">
      <c r="B182" s="34"/>
      <c r="D182" s="156" t="s">
        <v>236</v>
      </c>
      <c r="F182" s="157" t="s">
        <v>549</v>
      </c>
      <c r="I182" s="144"/>
      <c r="L182" s="34"/>
      <c r="M182" s="145"/>
      <c r="T182" s="55"/>
      <c r="AT182" s="18" t="s">
        <v>236</v>
      </c>
      <c r="AU182" s="18" t="s">
        <v>21</v>
      </c>
    </row>
    <row r="183" spans="2:65" s="12" customFormat="1" ht="10.199999999999999">
      <c r="B183" s="146"/>
      <c r="D183" s="142" t="s">
        <v>178</v>
      </c>
      <c r="E183" s="147" t="s">
        <v>44</v>
      </c>
      <c r="F183" s="148" t="s">
        <v>1002</v>
      </c>
      <c r="H183" s="149">
        <v>0.15</v>
      </c>
      <c r="I183" s="150"/>
      <c r="L183" s="146"/>
      <c r="M183" s="151"/>
      <c r="T183" s="152"/>
      <c r="AT183" s="147" t="s">
        <v>178</v>
      </c>
      <c r="AU183" s="147" t="s">
        <v>21</v>
      </c>
      <c r="AV183" s="12" t="s">
        <v>21</v>
      </c>
      <c r="AW183" s="12" t="s">
        <v>42</v>
      </c>
      <c r="AX183" s="12" t="s">
        <v>90</v>
      </c>
      <c r="AY183" s="147" t="s">
        <v>156</v>
      </c>
    </row>
    <row r="184" spans="2:65" s="1" customFormat="1" ht="16.5" customHeight="1">
      <c r="B184" s="34"/>
      <c r="C184" s="129" t="s">
        <v>382</v>
      </c>
      <c r="D184" s="129" t="s">
        <v>159</v>
      </c>
      <c r="E184" s="130" t="s">
        <v>551</v>
      </c>
      <c r="F184" s="131" t="s">
        <v>552</v>
      </c>
      <c r="G184" s="132" t="s">
        <v>233</v>
      </c>
      <c r="H184" s="133">
        <v>1.3</v>
      </c>
      <c r="I184" s="134"/>
      <c r="J184" s="135">
        <f>ROUND(I184*H184,2)</f>
        <v>0</v>
      </c>
      <c r="K184" s="131" t="s">
        <v>234</v>
      </c>
      <c r="L184" s="34"/>
      <c r="M184" s="136" t="s">
        <v>44</v>
      </c>
      <c r="N184" s="137" t="s">
        <v>53</v>
      </c>
      <c r="P184" s="138">
        <f>O184*H184</f>
        <v>0</v>
      </c>
      <c r="Q184" s="138">
        <v>2.64E-3</v>
      </c>
      <c r="R184" s="138">
        <f>Q184*H184</f>
        <v>3.4320000000000002E-3</v>
      </c>
      <c r="S184" s="138">
        <v>0</v>
      </c>
      <c r="T184" s="139">
        <f>S184*H184</f>
        <v>0</v>
      </c>
      <c r="AR184" s="140" t="s">
        <v>174</v>
      </c>
      <c r="AT184" s="140" t="s">
        <v>159</v>
      </c>
      <c r="AU184" s="140" t="s">
        <v>21</v>
      </c>
      <c r="AY184" s="18" t="s">
        <v>156</v>
      </c>
      <c r="BE184" s="141">
        <f>IF(N184="základní",J184,0)</f>
        <v>0</v>
      </c>
      <c r="BF184" s="141">
        <f>IF(N184="snížená",J184,0)</f>
        <v>0</v>
      </c>
      <c r="BG184" s="141">
        <f>IF(N184="zákl. přenesená",J184,0)</f>
        <v>0</v>
      </c>
      <c r="BH184" s="141">
        <f>IF(N184="sníž. přenesená",J184,0)</f>
        <v>0</v>
      </c>
      <c r="BI184" s="141">
        <f>IF(N184="nulová",J184,0)</f>
        <v>0</v>
      </c>
      <c r="BJ184" s="18" t="s">
        <v>90</v>
      </c>
      <c r="BK184" s="141">
        <f>ROUND(I184*H184,2)</f>
        <v>0</v>
      </c>
      <c r="BL184" s="18" t="s">
        <v>174</v>
      </c>
      <c r="BM184" s="140" t="s">
        <v>1003</v>
      </c>
    </row>
    <row r="185" spans="2:65" s="1" customFormat="1" ht="10.199999999999999">
      <c r="B185" s="34"/>
      <c r="D185" s="156" t="s">
        <v>236</v>
      </c>
      <c r="F185" s="157" t="s">
        <v>554</v>
      </c>
      <c r="I185" s="144"/>
      <c r="L185" s="34"/>
      <c r="M185" s="145"/>
      <c r="T185" s="55"/>
      <c r="AT185" s="18" t="s">
        <v>236</v>
      </c>
      <c r="AU185" s="18" t="s">
        <v>21</v>
      </c>
    </row>
    <row r="186" spans="2:65" s="12" customFormat="1" ht="10.199999999999999">
      <c r="B186" s="146"/>
      <c r="D186" s="142" t="s">
        <v>178</v>
      </c>
      <c r="E186" s="147" t="s">
        <v>44</v>
      </c>
      <c r="F186" s="148" t="s">
        <v>1004</v>
      </c>
      <c r="H186" s="149">
        <v>1.3</v>
      </c>
      <c r="I186" s="150"/>
      <c r="L186" s="146"/>
      <c r="M186" s="151"/>
      <c r="T186" s="152"/>
      <c r="AT186" s="147" t="s">
        <v>178</v>
      </c>
      <c r="AU186" s="147" t="s">
        <v>21</v>
      </c>
      <c r="AV186" s="12" t="s">
        <v>21</v>
      </c>
      <c r="AW186" s="12" t="s">
        <v>42</v>
      </c>
      <c r="AX186" s="12" t="s">
        <v>90</v>
      </c>
      <c r="AY186" s="147" t="s">
        <v>156</v>
      </c>
    </row>
    <row r="187" spans="2:65" s="1" customFormat="1" ht="16.5" customHeight="1">
      <c r="B187" s="34"/>
      <c r="C187" s="129" t="s">
        <v>387</v>
      </c>
      <c r="D187" s="129" t="s">
        <v>159</v>
      </c>
      <c r="E187" s="130" t="s">
        <v>556</v>
      </c>
      <c r="F187" s="131" t="s">
        <v>557</v>
      </c>
      <c r="G187" s="132" t="s">
        <v>233</v>
      </c>
      <c r="H187" s="133">
        <v>1.3</v>
      </c>
      <c r="I187" s="134"/>
      <c r="J187" s="135">
        <f>ROUND(I187*H187,2)</f>
        <v>0</v>
      </c>
      <c r="K187" s="131" t="s">
        <v>234</v>
      </c>
      <c r="L187" s="34"/>
      <c r="M187" s="136" t="s">
        <v>44</v>
      </c>
      <c r="N187" s="137" t="s">
        <v>53</v>
      </c>
      <c r="P187" s="138">
        <f>O187*H187</f>
        <v>0</v>
      </c>
      <c r="Q187" s="138">
        <v>0</v>
      </c>
      <c r="R187" s="138">
        <f>Q187*H187</f>
        <v>0</v>
      </c>
      <c r="S187" s="138">
        <v>0</v>
      </c>
      <c r="T187" s="139">
        <f>S187*H187</f>
        <v>0</v>
      </c>
      <c r="AR187" s="140" t="s">
        <v>174</v>
      </c>
      <c r="AT187" s="140" t="s">
        <v>159</v>
      </c>
      <c r="AU187" s="140" t="s">
        <v>21</v>
      </c>
      <c r="AY187" s="18" t="s">
        <v>156</v>
      </c>
      <c r="BE187" s="141">
        <f>IF(N187="základní",J187,0)</f>
        <v>0</v>
      </c>
      <c r="BF187" s="141">
        <f>IF(N187="snížená",J187,0)</f>
        <v>0</v>
      </c>
      <c r="BG187" s="141">
        <f>IF(N187="zákl. přenesená",J187,0)</f>
        <v>0</v>
      </c>
      <c r="BH187" s="141">
        <f>IF(N187="sníž. přenesená",J187,0)</f>
        <v>0</v>
      </c>
      <c r="BI187" s="141">
        <f>IF(N187="nulová",J187,0)</f>
        <v>0</v>
      </c>
      <c r="BJ187" s="18" t="s">
        <v>90</v>
      </c>
      <c r="BK187" s="141">
        <f>ROUND(I187*H187,2)</f>
        <v>0</v>
      </c>
      <c r="BL187" s="18" t="s">
        <v>174</v>
      </c>
      <c r="BM187" s="140" t="s">
        <v>1005</v>
      </c>
    </row>
    <row r="188" spans="2:65" s="1" customFormat="1" ht="10.199999999999999">
      <c r="B188" s="34"/>
      <c r="D188" s="156" t="s">
        <v>236</v>
      </c>
      <c r="F188" s="157" t="s">
        <v>559</v>
      </c>
      <c r="I188" s="144"/>
      <c r="L188" s="34"/>
      <c r="M188" s="145"/>
      <c r="T188" s="55"/>
      <c r="AT188" s="18" t="s">
        <v>236</v>
      </c>
      <c r="AU188" s="18" t="s">
        <v>21</v>
      </c>
    </row>
    <row r="189" spans="2:65" s="12" customFormat="1" ht="10.199999999999999">
      <c r="B189" s="146"/>
      <c r="D189" s="142" t="s">
        <v>178</v>
      </c>
      <c r="E189" s="147" t="s">
        <v>44</v>
      </c>
      <c r="F189" s="148" t="s">
        <v>1004</v>
      </c>
      <c r="H189" s="149">
        <v>1.3</v>
      </c>
      <c r="I189" s="150"/>
      <c r="L189" s="146"/>
      <c r="M189" s="151"/>
      <c r="T189" s="152"/>
      <c r="AT189" s="147" t="s">
        <v>178</v>
      </c>
      <c r="AU189" s="147" t="s">
        <v>21</v>
      </c>
      <c r="AV189" s="12" t="s">
        <v>21</v>
      </c>
      <c r="AW189" s="12" t="s">
        <v>42</v>
      </c>
      <c r="AX189" s="12" t="s">
        <v>90</v>
      </c>
      <c r="AY189" s="147" t="s">
        <v>156</v>
      </c>
    </row>
    <row r="190" spans="2:65" s="11" customFormat="1" ht="22.8" customHeight="1">
      <c r="B190" s="117"/>
      <c r="D190" s="118" t="s">
        <v>81</v>
      </c>
      <c r="E190" s="127" t="s">
        <v>170</v>
      </c>
      <c r="F190" s="127" t="s">
        <v>239</v>
      </c>
      <c r="I190" s="120"/>
      <c r="J190" s="128">
        <f>BK190</f>
        <v>0</v>
      </c>
      <c r="L190" s="117"/>
      <c r="M190" s="122"/>
      <c r="P190" s="123">
        <f>SUM(P191:P227)</f>
        <v>0</v>
      </c>
      <c r="R190" s="123">
        <f>SUM(R191:R227)</f>
        <v>15.286053599999999</v>
      </c>
      <c r="T190" s="124">
        <f>SUM(T191:T227)</f>
        <v>0</v>
      </c>
      <c r="AR190" s="118" t="s">
        <v>90</v>
      </c>
      <c r="AT190" s="125" t="s">
        <v>81</v>
      </c>
      <c r="AU190" s="125" t="s">
        <v>90</v>
      </c>
      <c r="AY190" s="118" t="s">
        <v>156</v>
      </c>
      <c r="BK190" s="126">
        <f>SUM(BK191:BK227)</f>
        <v>0</v>
      </c>
    </row>
    <row r="191" spans="2:65" s="1" customFormat="1" ht="33" customHeight="1">
      <c r="B191" s="34"/>
      <c r="C191" s="129" t="s">
        <v>528</v>
      </c>
      <c r="D191" s="129" t="s">
        <v>159</v>
      </c>
      <c r="E191" s="130" t="s">
        <v>455</v>
      </c>
      <c r="F191" s="131" t="s">
        <v>456</v>
      </c>
      <c r="G191" s="132" t="s">
        <v>233</v>
      </c>
      <c r="H191" s="133">
        <v>281.39999999999998</v>
      </c>
      <c r="I191" s="134"/>
      <c r="J191" s="135">
        <f>ROUND(I191*H191,2)</f>
        <v>0</v>
      </c>
      <c r="K191" s="131" t="s">
        <v>234</v>
      </c>
      <c r="L191" s="34"/>
      <c r="M191" s="136" t="s">
        <v>44</v>
      </c>
      <c r="N191" s="137" t="s">
        <v>53</v>
      </c>
      <c r="P191" s="138">
        <f>O191*H191</f>
        <v>0</v>
      </c>
      <c r="Q191" s="138">
        <v>0.03</v>
      </c>
      <c r="R191" s="138">
        <f>Q191*H191</f>
        <v>8.4419999999999984</v>
      </c>
      <c r="S191" s="138">
        <v>0</v>
      </c>
      <c r="T191" s="139">
        <f>S191*H191</f>
        <v>0</v>
      </c>
      <c r="AR191" s="140" t="s">
        <v>174</v>
      </c>
      <c r="AT191" s="140" t="s">
        <v>159</v>
      </c>
      <c r="AU191" s="140" t="s">
        <v>21</v>
      </c>
      <c r="AY191" s="18" t="s">
        <v>156</v>
      </c>
      <c r="BE191" s="141">
        <f>IF(N191="základní",J191,0)</f>
        <v>0</v>
      </c>
      <c r="BF191" s="141">
        <f>IF(N191="snížená",J191,0)</f>
        <v>0</v>
      </c>
      <c r="BG191" s="141">
        <f>IF(N191="zákl. přenesená",J191,0)</f>
        <v>0</v>
      </c>
      <c r="BH191" s="141">
        <f>IF(N191="sníž. přenesená",J191,0)</f>
        <v>0</v>
      </c>
      <c r="BI191" s="141">
        <f>IF(N191="nulová",J191,0)</f>
        <v>0</v>
      </c>
      <c r="BJ191" s="18" t="s">
        <v>90</v>
      </c>
      <c r="BK191" s="141">
        <f>ROUND(I191*H191,2)</f>
        <v>0</v>
      </c>
      <c r="BL191" s="18" t="s">
        <v>174</v>
      </c>
      <c r="BM191" s="140" t="s">
        <v>1006</v>
      </c>
    </row>
    <row r="192" spans="2:65" s="1" customFormat="1" ht="10.199999999999999">
      <c r="B192" s="34"/>
      <c r="D192" s="156" t="s">
        <v>236</v>
      </c>
      <c r="F192" s="157" t="s">
        <v>1007</v>
      </c>
      <c r="I192" s="144"/>
      <c r="L192" s="34"/>
      <c r="M192" s="145"/>
      <c r="T192" s="55"/>
      <c r="AT192" s="18" t="s">
        <v>236</v>
      </c>
      <c r="AU192" s="18" t="s">
        <v>21</v>
      </c>
    </row>
    <row r="193" spans="2:65" s="14" customFormat="1" ht="10.199999999999999">
      <c r="B193" s="178"/>
      <c r="D193" s="142" t="s">
        <v>178</v>
      </c>
      <c r="E193" s="179" t="s">
        <v>44</v>
      </c>
      <c r="F193" s="180" t="s">
        <v>1008</v>
      </c>
      <c r="H193" s="179" t="s">
        <v>44</v>
      </c>
      <c r="I193" s="181"/>
      <c r="L193" s="178"/>
      <c r="M193" s="182"/>
      <c r="T193" s="183"/>
      <c r="AT193" s="179" t="s">
        <v>178</v>
      </c>
      <c r="AU193" s="179" t="s">
        <v>21</v>
      </c>
      <c r="AV193" s="14" t="s">
        <v>90</v>
      </c>
      <c r="AW193" s="14" t="s">
        <v>42</v>
      </c>
      <c r="AX193" s="14" t="s">
        <v>82</v>
      </c>
      <c r="AY193" s="179" t="s">
        <v>156</v>
      </c>
    </row>
    <row r="194" spans="2:65" s="12" customFormat="1" ht="10.199999999999999">
      <c r="B194" s="146"/>
      <c r="D194" s="142" t="s">
        <v>178</v>
      </c>
      <c r="E194" s="147" t="s">
        <v>44</v>
      </c>
      <c r="F194" s="148" t="s">
        <v>1009</v>
      </c>
      <c r="H194" s="149">
        <v>107.008</v>
      </c>
      <c r="I194" s="150"/>
      <c r="L194" s="146"/>
      <c r="M194" s="151"/>
      <c r="T194" s="152"/>
      <c r="AT194" s="147" t="s">
        <v>178</v>
      </c>
      <c r="AU194" s="147" t="s">
        <v>21</v>
      </c>
      <c r="AV194" s="12" t="s">
        <v>21</v>
      </c>
      <c r="AW194" s="12" t="s">
        <v>42</v>
      </c>
      <c r="AX194" s="12" t="s">
        <v>82</v>
      </c>
      <c r="AY194" s="147" t="s">
        <v>156</v>
      </c>
    </row>
    <row r="195" spans="2:65" s="12" customFormat="1" ht="10.199999999999999">
      <c r="B195" s="146"/>
      <c r="D195" s="142" t="s">
        <v>178</v>
      </c>
      <c r="E195" s="147" t="s">
        <v>44</v>
      </c>
      <c r="F195" s="148" t="s">
        <v>1010</v>
      </c>
      <c r="H195" s="149">
        <v>81.792000000000002</v>
      </c>
      <c r="I195" s="150"/>
      <c r="L195" s="146"/>
      <c r="M195" s="151"/>
      <c r="T195" s="152"/>
      <c r="AT195" s="147" t="s">
        <v>178</v>
      </c>
      <c r="AU195" s="147" t="s">
        <v>21</v>
      </c>
      <c r="AV195" s="12" t="s">
        <v>21</v>
      </c>
      <c r="AW195" s="12" t="s">
        <v>42</v>
      </c>
      <c r="AX195" s="12" t="s">
        <v>82</v>
      </c>
      <c r="AY195" s="147" t="s">
        <v>156</v>
      </c>
    </row>
    <row r="196" spans="2:65" s="12" customFormat="1" ht="10.199999999999999">
      <c r="B196" s="146"/>
      <c r="D196" s="142" t="s">
        <v>178</v>
      </c>
      <c r="E196" s="147" t="s">
        <v>44</v>
      </c>
      <c r="F196" s="148" t="s">
        <v>1011</v>
      </c>
      <c r="H196" s="149">
        <v>19.36</v>
      </c>
      <c r="I196" s="150"/>
      <c r="L196" s="146"/>
      <c r="M196" s="151"/>
      <c r="T196" s="152"/>
      <c r="AT196" s="147" t="s">
        <v>178</v>
      </c>
      <c r="AU196" s="147" t="s">
        <v>21</v>
      </c>
      <c r="AV196" s="12" t="s">
        <v>21</v>
      </c>
      <c r="AW196" s="12" t="s">
        <v>42</v>
      </c>
      <c r="AX196" s="12" t="s">
        <v>82</v>
      </c>
      <c r="AY196" s="147" t="s">
        <v>156</v>
      </c>
    </row>
    <row r="197" spans="2:65" s="14" customFormat="1" ht="10.199999999999999">
      <c r="B197" s="178"/>
      <c r="D197" s="142" t="s">
        <v>178</v>
      </c>
      <c r="E197" s="179" t="s">
        <v>44</v>
      </c>
      <c r="F197" s="180" t="s">
        <v>1012</v>
      </c>
      <c r="H197" s="179" t="s">
        <v>44</v>
      </c>
      <c r="I197" s="181"/>
      <c r="L197" s="178"/>
      <c r="M197" s="182"/>
      <c r="T197" s="183"/>
      <c r="AT197" s="179" t="s">
        <v>178</v>
      </c>
      <c r="AU197" s="179" t="s">
        <v>21</v>
      </c>
      <c r="AV197" s="14" t="s">
        <v>90</v>
      </c>
      <c r="AW197" s="14" t="s">
        <v>42</v>
      </c>
      <c r="AX197" s="14" t="s">
        <v>82</v>
      </c>
      <c r="AY197" s="179" t="s">
        <v>156</v>
      </c>
    </row>
    <row r="198" spans="2:65" s="12" customFormat="1" ht="10.199999999999999">
      <c r="B198" s="146"/>
      <c r="D198" s="142" t="s">
        <v>178</v>
      </c>
      <c r="E198" s="147" t="s">
        <v>44</v>
      </c>
      <c r="F198" s="148" t="s">
        <v>1013</v>
      </c>
      <c r="H198" s="149">
        <v>34.68</v>
      </c>
      <c r="I198" s="150"/>
      <c r="L198" s="146"/>
      <c r="M198" s="151"/>
      <c r="T198" s="152"/>
      <c r="AT198" s="147" t="s">
        <v>178</v>
      </c>
      <c r="AU198" s="147" t="s">
        <v>21</v>
      </c>
      <c r="AV198" s="12" t="s">
        <v>21</v>
      </c>
      <c r="AW198" s="12" t="s">
        <v>42</v>
      </c>
      <c r="AX198" s="12" t="s">
        <v>82</v>
      </c>
      <c r="AY198" s="147" t="s">
        <v>156</v>
      </c>
    </row>
    <row r="199" spans="2:65" s="12" customFormat="1" ht="10.199999999999999">
      <c r="B199" s="146"/>
      <c r="D199" s="142" t="s">
        <v>178</v>
      </c>
      <c r="E199" s="147" t="s">
        <v>44</v>
      </c>
      <c r="F199" s="148" t="s">
        <v>1014</v>
      </c>
      <c r="H199" s="149">
        <v>25.8</v>
      </c>
      <c r="I199" s="150"/>
      <c r="L199" s="146"/>
      <c r="M199" s="151"/>
      <c r="T199" s="152"/>
      <c r="AT199" s="147" t="s">
        <v>178</v>
      </c>
      <c r="AU199" s="147" t="s">
        <v>21</v>
      </c>
      <c r="AV199" s="12" t="s">
        <v>21</v>
      </c>
      <c r="AW199" s="12" t="s">
        <v>42</v>
      </c>
      <c r="AX199" s="12" t="s">
        <v>82</v>
      </c>
      <c r="AY199" s="147" t="s">
        <v>156</v>
      </c>
    </row>
    <row r="200" spans="2:65" s="12" customFormat="1" ht="10.199999999999999">
      <c r="B200" s="146"/>
      <c r="D200" s="142" t="s">
        <v>178</v>
      </c>
      <c r="E200" s="147" t="s">
        <v>44</v>
      </c>
      <c r="F200" s="148" t="s">
        <v>1015</v>
      </c>
      <c r="H200" s="149">
        <v>12.76</v>
      </c>
      <c r="I200" s="150"/>
      <c r="L200" s="146"/>
      <c r="M200" s="151"/>
      <c r="T200" s="152"/>
      <c r="AT200" s="147" t="s">
        <v>178</v>
      </c>
      <c r="AU200" s="147" t="s">
        <v>21</v>
      </c>
      <c r="AV200" s="12" t="s">
        <v>21</v>
      </c>
      <c r="AW200" s="12" t="s">
        <v>42</v>
      </c>
      <c r="AX200" s="12" t="s">
        <v>82</v>
      </c>
      <c r="AY200" s="147" t="s">
        <v>156</v>
      </c>
    </row>
    <row r="201" spans="2:65" s="13" customFormat="1" ht="10.199999999999999">
      <c r="B201" s="168"/>
      <c r="D201" s="142" t="s">
        <v>178</v>
      </c>
      <c r="E201" s="169" t="s">
        <v>44</v>
      </c>
      <c r="F201" s="170" t="s">
        <v>462</v>
      </c>
      <c r="H201" s="171">
        <v>281.40000000000003</v>
      </c>
      <c r="I201" s="172"/>
      <c r="L201" s="168"/>
      <c r="M201" s="173"/>
      <c r="T201" s="174"/>
      <c r="AT201" s="169" t="s">
        <v>178</v>
      </c>
      <c r="AU201" s="169" t="s">
        <v>21</v>
      </c>
      <c r="AV201" s="13" t="s">
        <v>174</v>
      </c>
      <c r="AW201" s="13" t="s">
        <v>42</v>
      </c>
      <c r="AX201" s="13" t="s">
        <v>90</v>
      </c>
      <c r="AY201" s="169" t="s">
        <v>156</v>
      </c>
    </row>
    <row r="202" spans="2:65" s="1" customFormat="1" ht="24.15" customHeight="1">
      <c r="B202" s="34"/>
      <c r="C202" s="129" t="s">
        <v>532</v>
      </c>
      <c r="D202" s="129" t="s">
        <v>159</v>
      </c>
      <c r="E202" s="130" t="s">
        <v>1016</v>
      </c>
      <c r="F202" s="131" t="s">
        <v>1017</v>
      </c>
      <c r="G202" s="132" t="s">
        <v>242</v>
      </c>
      <c r="H202" s="133">
        <v>60.48</v>
      </c>
      <c r="I202" s="134"/>
      <c r="J202" s="135">
        <f>ROUND(I202*H202,2)</f>
        <v>0</v>
      </c>
      <c r="K202" s="131" t="s">
        <v>234</v>
      </c>
      <c r="L202" s="34"/>
      <c r="M202" s="136" t="s">
        <v>44</v>
      </c>
      <c r="N202" s="137" t="s">
        <v>53</v>
      </c>
      <c r="P202" s="138">
        <f>O202*H202</f>
        <v>0</v>
      </c>
      <c r="Q202" s="138">
        <v>0</v>
      </c>
      <c r="R202" s="138">
        <f>Q202*H202</f>
        <v>0</v>
      </c>
      <c r="S202" s="138">
        <v>0</v>
      </c>
      <c r="T202" s="139">
        <f>S202*H202</f>
        <v>0</v>
      </c>
      <c r="AR202" s="140" t="s">
        <v>174</v>
      </c>
      <c r="AT202" s="140" t="s">
        <v>159</v>
      </c>
      <c r="AU202" s="140" t="s">
        <v>21</v>
      </c>
      <c r="AY202" s="18" t="s">
        <v>156</v>
      </c>
      <c r="BE202" s="141">
        <f>IF(N202="základní",J202,0)</f>
        <v>0</v>
      </c>
      <c r="BF202" s="141">
        <f>IF(N202="snížená",J202,0)</f>
        <v>0</v>
      </c>
      <c r="BG202" s="141">
        <f>IF(N202="zákl. přenesená",J202,0)</f>
        <v>0</v>
      </c>
      <c r="BH202" s="141">
        <f>IF(N202="sníž. přenesená",J202,0)</f>
        <v>0</v>
      </c>
      <c r="BI202" s="141">
        <f>IF(N202="nulová",J202,0)</f>
        <v>0</v>
      </c>
      <c r="BJ202" s="18" t="s">
        <v>90</v>
      </c>
      <c r="BK202" s="141">
        <f>ROUND(I202*H202,2)</f>
        <v>0</v>
      </c>
      <c r="BL202" s="18" t="s">
        <v>174</v>
      </c>
      <c r="BM202" s="140" t="s">
        <v>1018</v>
      </c>
    </row>
    <row r="203" spans="2:65" s="1" customFormat="1" ht="10.199999999999999">
      <c r="B203" s="34"/>
      <c r="D203" s="156" t="s">
        <v>236</v>
      </c>
      <c r="F203" s="157" t="s">
        <v>1019</v>
      </c>
      <c r="I203" s="144"/>
      <c r="L203" s="34"/>
      <c r="M203" s="145"/>
      <c r="T203" s="55"/>
      <c r="AT203" s="18" t="s">
        <v>236</v>
      </c>
      <c r="AU203" s="18" t="s">
        <v>21</v>
      </c>
    </row>
    <row r="204" spans="2:65" s="12" customFormat="1" ht="10.199999999999999">
      <c r="B204" s="146"/>
      <c r="D204" s="142" t="s">
        <v>178</v>
      </c>
      <c r="E204" s="147" t="s">
        <v>44</v>
      </c>
      <c r="F204" s="148" t="s">
        <v>1020</v>
      </c>
      <c r="H204" s="149">
        <v>44.095999999999997</v>
      </c>
      <c r="I204" s="150"/>
      <c r="L204" s="146"/>
      <c r="M204" s="151"/>
      <c r="T204" s="152"/>
      <c r="AT204" s="147" t="s">
        <v>178</v>
      </c>
      <c r="AU204" s="147" t="s">
        <v>21</v>
      </c>
      <c r="AV204" s="12" t="s">
        <v>21</v>
      </c>
      <c r="AW204" s="12" t="s">
        <v>42</v>
      </c>
      <c r="AX204" s="12" t="s">
        <v>82</v>
      </c>
      <c r="AY204" s="147" t="s">
        <v>156</v>
      </c>
    </row>
    <row r="205" spans="2:65" s="12" customFormat="1" ht="10.199999999999999">
      <c r="B205" s="146"/>
      <c r="D205" s="142" t="s">
        <v>178</v>
      </c>
      <c r="E205" s="147" t="s">
        <v>44</v>
      </c>
      <c r="F205" s="148" t="s">
        <v>1021</v>
      </c>
      <c r="H205" s="149">
        <v>16.384</v>
      </c>
      <c r="I205" s="150"/>
      <c r="L205" s="146"/>
      <c r="M205" s="151"/>
      <c r="T205" s="152"/>
      <c r="AT205" s="147" t="s">
        <v>178</v>
      </c>
      <c r="AU205" s="147" t="s">
        <v>21</v>
      </c>
      <c r="AV205" s="12" t="s">
        <v>21</v>
      </c>
      <c r="AW205" s="12" t="s">
        <v>42</v>
      </c>
      <c r="AX205" s="12" t="s">
        <v>82</v>
      </c>
      <c r="AY205" s="147" t="s">
        <v>156</v>
      </c>
    </row>
    <row r="206" spans="2:65" s="13" customFormat="1" ht="10.199999999999999">
      <c r="B206" s="168"/>
      <c r="D206" s="142" t="s">
        <v>178</v>
      </c>
      <c r="E206" s="169" t="s">
        <v>44</v>
      </c>
      <c r="F206" s="170" t="s">
        <v>462</v>
      </c>
      <c r="H206" s="171">
        <v>60.48</v>
      </c>
      <c r="I206" s="172"/>
      <c r="L206" s="168"/>
      <c r="M206" s="173"/>
      <c r="T206" s="174"/>
      <c r="AT206" s="169" t="s">
        <v>178</v>
      </c>
      <c r="AU206" s="169" t="s">
        <v>21</v>
      </c>
      <c r="AV206" s="13" t="s">
        <v>174</v>
      </c>
      <c r="AW206" s="13" t="s">
        <v>42</v>
      </c>
      <c r="AX206" s="13" t="s">
        <v>90</v>
      </c>
      <c r="AY206" s="169" t="s">
        <v>156</v>
      </c>
    </row>
    <row r="207" spans="2:65" s="1" customFormat="1" ht="24.15" customHeight="1">
      <c r="B207" s="34"/>
      <c r="C207" s="129" t="s">
        <v>361</v>
      </c>
      <c r="D207" s="129" t="s">
        <v>159</v>
      </c>
      <c r="E207" s="130" t="s">
        <v>468</v>
      </c>
      <c r="F207" s="131" t="s">
        <v>469</v>
      </c>
      <c r="G207" s="132" t="s">
        <v>233</v>
      </c>
      <c r="H207" s="133">
        <v>249.28</v>
      </c>
      <c r="I207" s="134"/>
      <c r="J207" s="135">
        <f>ROUND(I207*H207,2)</f>
        <v>0</v>
      </c>
      <c r="K207" s="131" t="s">
        <v>234</v>
      </c>
      <c r="L207" s="34"/>
      <c r="M207" s="136" t="s">
        <v>44</v>
      </c>
      <c r="N207" s="137" t="s">
        <v>53</v>
      </c>
      <c r="P207" s="138">
        <f>O207*H207</f>
        <v>0</v>
      </c>
      <c r="Q207" s="138">
        <v>4.3200000000000001E-3</v>
      </c>
      <c r="R207" s="138">
        <f>Q207*H207</f>
        <v>1.0768896000000001</v>
      </c>
      <c r="S207" s="138">
        <v>0</v>
      </c>
      <c r="T207" s="139">
        <f>S207*H207</f>
        <v>0</v>
      </c>
      <c r="AR207" s="140" t="s">
        <v>174</v>
      </c>
      <c r="AT207" s="140" t="s">
        <v>159</v>
      </c>
      <c r="AU207" s="140" t="s">
        <v>21</v>
      </c>
      <c r="AY207" s="18" t="s">
        <v>156</v>
      </c>
      <c r="BE207" s="141">
        <f>IF(N207="základní",J207,0)</f>
        <v>0</v>
      </c>
      <c r="BF207" s="141">
        <f>IF(N207="snížená",J207,0)</f>
        <v>0</v>
      </c>
      <c r="BG207" s="141">
        <f>IF(N207="zákl. přenesená",J207,0)</f>
        <v>0</v>
      </c>
      <c r="BH207" s="141">
        <f>IF(N207="sníž. přenesená",J207,0)</f>
        <v>0</v>
      </c>
      <c r="BI207" s="141">
        <f>IF(N207="nulová",J207,0)</f>
        <v>0</v>
      </c>
      <c r="BJ207" s="18" t="s">
        <v>90</v>
      </c>
      <c r="BK207" s="141">
        <f>ROUND(I207*H207,2)</f>
        <v>0</v>
      </c>
      <c r="BL207" s="18" t="s">
        <v>174</v>
      </c>
      <c r="BM207" s="140" t="s">
        <v>1022</v>
      </c>
    </row>
    <row r="208" spans="2:65" s="1" customFormat="1" ht="10.199999999999999">
      <c r="B208" s="34"/>
      <c r="D208" s="156" t="s">
        <v>236</v>
      </c>
      <c r="F208" s="157" t="s">
        <v>471</v>
      </c>
      <c r="I208" s="144"/>
      <c r="L208" s="34"/>
      <c r="M208" s="145"/>
      <c r="T208" s="55"/>
      <c r="AT208" s="18" t="s">
        <v>236</v>
      </c>
      <c r="AU208" s="18" t="s">
        <v>21</v>
      </c>
    </row>
    <row r="209" spans="2:65" s="14" customFormat="1" ht="10.199999999999999">
      <c r="B209" s="178"/>
      <c r="D209" s="142" t="s">
        <v>178</v>
      </c>
      <c r="E209" s="179" t="s">
        <v>44</v>
      </c>
      <c r="F209" s="180" t="s">
        <v>1008</v>
      </c>
      <c r="H209" s="179" t="s">
        <v>44</v>
      </c>
      <c r="I209" s="181"/>
      <c r="L209" s="178"/>
      <c r="M209" s="182"/>
      <c r="T209" s="183"/>
      <c r="AT209" s="179" t="s">
        <v>178</v>
      </c>
      <c r="AU209" s="179" t="s">
        <v>21</v>
      </c>
      <c r="AV209" s="14" t="s">
        <v>90</v>
      </c>
      <c r="AW209" s="14" t="s">
        <v>42</v>
      </c>
      <c r="AX209" s="14" t="s">
        <v>82</v>
      </c>
      <c r="AY209" s="179" t="s">
        <v>156</v>
      </c>
    </row>
    <row r="210" spans="2:65" s="12" customFormat="1" ht="10.199999999999999">
      <c r="B210" s="146"/>
      <c r="D210" s="142" t="s">
        <v>178</v>
      </c>
      <c r="E210" s="147" t="s">
        <v>44</v>
      </c>
      <c r="F210" s="148" t="s">
        <v>1009</v>
      </c>
      <c r="H210" s="149">
        <v>107.008</v>
      </c>
      <c r="I210" s="150"/>
      <c r="L210" s="146"/>
      <c r="M210" s="151"/>
      <c r="T210" s="152"/>
      <c r="AT210" s="147" t="s">
        <v>178</v>
      </c>
      <c r="AU210" s="147" t="s">
        <v>21</v>
      </c>
      <c r="AV210" s="12" t="s">
        <v>21</v>
      </c>
      <c r="AW210" s="12" t="s">
        <v>42</v>
      </c>
      <c r="AX210" s="12" t="s">
        <v>82</v>
      </c>
      <c r="AY210" s="147" t="s">
        <v>156</v>
      </c>
    </row>
    <row r="211" spans="2:65" s="12" customFormat="1" ht="10.199999999999999">
      <c r="B211" s="146"/>
      <c r="D211" s="142" t="s">
        <v>178</v>
      </c>
      <c r="E211" s="147" t="s">
        <v>44</v>
      </c>
      <c r="F211" s="148" t="s">
        <v>1010</v>
      </c>
      <c r="H211" s="149">
        <v>81.792000000000002</v>
      </c>
      <c r="I211" s="150"/>
      <c r="L211" s="146"/>
      <c r="M211" s="151"/>
      <c r="T211" s="152"/>
      <c r="AT211" s="147" t="s">
        <v>178</v>
      </c>
      <c r="AU211" s="147" t="s">
        <v>21</v>
      </c>
      <c r="AV211" s="12" t="s">
        <v>21</v>
      </c>
      <c r="AW211" s="12" t="s">
        <v>42</v>
      </c>
      <c r="AX211" s="12" t="s">
        <v>82</v>
      </c>
      <c r="AY211" s="147" t="s">
        <v>156</v>
      </c>
    </row>
    <row r="212" spans="2:65" s="14" customFormat="1" ht="10.199999999999999">
      <c r="B212" s="178"/>
      <c r="D212" s="142" t="s">
        <v>178</v>
      </c>
      <c r="E212" s="179" t="s">
        <v>44</v>
      </c>
      <c r="F212" s="180" t="s">
        <v>1012</v>
      </c>
      <c r="H212" s="179" t="s">
        <v>44</v>
      </c>
      <c r="I212" s="181"/>
      <c r="L212" s="178"/>
      <c r="M212" s="182"/>
      <c r="T212" s="183"/>
      <c r="AT212" s="179" t="s">
        <v>178</v>
      </c>
      <c r="AU212" s="179" t="s">
        <v>21</v>
      </c>
      <c r="AV212" s="14" t="s">
        <v>90</v>
      </c>
      <c r="AW212" s="14" t="s">
        <v>42</v>
      </c>
      <c r="AX212" s="14" t="s">
        <v>82</v>
      </c>
      <c r="AY212" s="179" t="s">
        <v>156</v>
      </c>
    </row>
    <row r="213" spans="2:65" s="12" customFormat="1" ht="10.199999999999999">
      <c r="B213" s="146"/>
      <c r="D213" s="142" t="s">
        <v>178</v>
      </c>
      <c r="E213" s="147" t="s">
        <v>44</v>
      </c>
      <c r="F213" s="148" t="s">
        <v>1013</v>
      </c>
      <c r="H213" s="149">
        <v>34.68</v>
      </c>
      <c r="I213" s="150"/>
      <c r="L213" s="146"/>
      <c r="M213" s="151"/>
      <c r="T213" s="152"/>
      <c r="AT213" s="147" t="s">
        <v>178</v>
      </c>
      <c r="AU213" s="147" t="s">
        <v>21</v>
      </c>
      <c r="AV213" s="12" t="s">
        <v>21</v>
      </c>
      <c r="AW213" s="12" t="s">
        <v>42</v>
      </c>
      <c r="AX213" s="12" t="s">
        <v>82</v>
      </c>
      <c r="AY213" s="147" t="s">
        <v>156</v>
      </c>
    </row>
    <row r="214" spans="2:65" s="12" customFormat="1" ht="10.199999999999999">
      <c r="B214" s="146"/>
      <c r="D214" s="142" t="s">
        <v>178</v>
      </c>
      <c r="E214" s="147" t="s">
        <v>44</v>
      </c>
      <c r="F214" s="148" t="s">
        <v>1014</v>
      </c>
      <c r="H214" s="149">
        <v>25.8</v>
      </c>
      <c r="I214" s="150"/>
      <c r="L214" s="146"/>
      <c r="M214" s="151"/>
      <c r="T214" s="152"/>
      <c r="AT214" s="147" t="s">
        <v>178</v>
      </c>
      <c r="AU214" s="147" t="s">
        <v>21</v>
      </c>
      <c r="AV214" s="12" t="s">
        <v>21</v>
      </c>
      <c r="AW214" s="12" t="s">
        <v>42</v>
      </c>
      <c r="AX214" s="12" t="s">
        <v>82</v>
      </c>
      <c r="AY214" s="147" t="s">
        <v>156</v>
      </c>
    </row>
    <row r="215" spans="2:65" s="13" customFormat="1" ht="10.199999999999999">
      <c r="B215" s="168"/>
      <c r="D215" s="142" t="s">
        <v>178</v>
      </c>
      <c r="E215" s="169" t="s">
        <v>44</v>
      </c>
      <c r="F215" s="170" t="s">
        <v>462</v>
      </c>
      <c r="H215" s="171">
        <v>249.28000000000003</v>
      </c>
      <c r="I215" s="172"/>
      <c r="L215" s="168"/>
      <c r="M215" s="173"/>
      <c r="T215" s="174"/>
      <c r="AT215" s="169" t="s">
        <v>178</v>
      </c>
      <c r="AU215" s="169" t="s">
        <v>21</v>
      </c>
      <c r="AV215" s="13" t="s">
        <v>174</v>
      </c>
      <c r="AW215" s="13" t="s">
        <v>42</v>
      </c>
      <c r="AX215" s="13" t="s">
        <v>90</v>
      </c>
      <c r="AY215" s="169" t="s">
        <v>156</v>
      </c>
    </row>
    <row r="216" spans="2:65" s="1" customFormat="1" ht="24.15" customHeight="1">
      <c r="B216" s="34"/>
      <c r="C216" s="129" t="s">
        <v>536</v>
      </c>
      <c r="D216" s="129" t="s">
        <v>159</v>
      </c>
      <c r="E216" s="130" t="s">
        <v>472</v>
      </c>
      <c r="F216" s="131" t="s">
        <v>473</v>
      </c>
      <c r="G216" s="132" t="s">
        <v>233</v>
      </c>
      <c r="H216" s="133">
        <v>249.28</v>
      </c>
      <c r="I216" s="134"/>
      <c r="J216" s="135">
        <f>ROUND(I216*H216,2)</f>
        <v>0</v>
      </c>
      <c r="K216" s="131" t="s">
        <v>234</v>
      </c>
      <c r="L216" s="34"/>
      <c r="M216" s="136" t="s">
        <v>44</v>
      </c>
      <c r="N216" s="137" t="s">
        <v>53</v>
      </c>
      <c r="P216" s="138">
        <f>O216*H216</f>
        <v>0</v>
      </c>
      <c r="Q216" s="138">
        <v>0</v>
      </c>
      <c r="R216" s="138">
        <f>Q216*H216</f>
        <v>0</v>
      </c>
      <c r="S216" s="138">
        <v>0</v>
      </c>
      <c r="T216" s="139">
        <f>S216*H216</f>
        <v>0</v>
      </c>
      <c r="AR216" s="140" t="s">
        <v>174</v>
      </c>
      <c r="AT216" s="140" t="s">
        <v>159</v>
      </c>
      <c r="AU216" s="140" t="s">
        <v>21</v>
      </c>
      <c r="AY216" s="18" t="s">
        <v>156</v>
      </c>
      <c r="BE216" s="141">
        <f>IF(N216="základní",J216,0)</f>
        <v>0</v>
      </c>
      <c r="BF216" s="141">
        <f>IF(N216="snížená",J216,0)</f>
        <v>0</v>
      </c>
      <c r="BG216" s="141">
        <f>IF(N216="zákl. přenesená",J216,0)</f>
        <v>0</v>
      </c>
      <c r="BH216" s="141">
        <f>IF(N216="sníž. přenesená",J216,0)</f>
        <v>0</v>
      </c>
      <c r="BI216" s="141">
        <f>IF(N216="nulová",J216,0)</f>
        <v>0</v>
      </c>
      <c r="BJ216" s="18" t="s">
        <v>90</v>
      </c>
      <c r="BK216" s="141">
        <f>ROUND(I216*H216,2)</f>
        <v>0</v>
      </c>
      <c r="BL216" s="18" t="s">
        <v>174</v>
      </c>
      <c r="BM216" s="140" t="s">
        <v>1023</v>
      </c>
    </row>
    <row r="217" spans="2:65" s="1" customFormat="1" ht="10.199999999999999">
      <c r="B217" s="34"/>
      <c r="D217" s="156" t="s">
        <v>236</v>
      </c>
      <c r="F217" s="157" t="s">
        <v>475</v>
      </c>
      <c r="I217" s="144"/>
      <c r="L217" s="34"/>
      <c r="M217" s="145"/>
      <c r="T217" s="55"/>
      <c r="AT217" s="18" t="s">
        <v>236</v>
      </c>
      <c r="AU217" s="18" t="s">
        <v>21</v>
      </c>
    </row>
    <row r="218" spans="2:65" s="14" customFormat="1" ht="10.199999999999999">
      <c r="B218" s="178"/>
      <c r="D218" s="142" t="s">
        <v>178</v>
      </c>
      <c r="E218" s="179" t="s">
        <v>44</v>
      </c>
      <c r="F218" s="180" t="s">
        <v>1008</v>
      </c>
      <c r="H218" s="179" t="s">
        <v>44</v>
      </c>
      <c r="I218" s="181"/>
      <c r="L218" s="178"/>
      <c r="M218" s="182"/>
      <c r="T218" s="183"/>
      <c r="AT218" s="179" t="s">
        <v>178</v>
      </c>
      <c r="AU218" s="179" t="s">
        <v>21</v>
      </c>
      <c r="AV218" s="14" t="s">
        <v>90</v>
      </c>
      <c r="AW218" s="14" t="s">
        <v>42</v>
      </c>
      <c r="AX218" s="14" t="s">
        <v>82</v>
      </c>
      <c r="AY218" s="179" t="s">
        <v>156</v>
      </c>
    </row>
    <row r="219" spans="2:65" s="12" customFormat="1" ht="10.199999999999999">
      <c r="B219" s="146"/>
      <c r="D219" s="142" t="s">
        <v>178</v>
      </c>
      <c r="E219" s="147" t="s">
        <v>44</v>
      </c>
      <c r="F219" s="148" t="s">
        <v>1009</v>
      </c>
      <c r="H219" s="149">
        <v>107.008</v>
      </c>
      <c r="I219" s="150"/>
      <c r="L219" s="146"/>
      <c r="M219" s="151"/>
      <c r="T219" s="152"/>
      <c r="AT219" s="147" t="s">
        <v>178</v>
      </c>
      <c r="AU219" s="147" t="s">
        <v>21</v>
      </c>
      <c r="AV219" s="12" t="s">
        <v>21</v>
      </c>
      <c r="AW219" s="12" t="s">
        <v>42</v>
      </c>
      <c r="AX219" s="12" t="s">
        <v>82</v>
      </c>
      <c r="AY219" s="147" t="s">
        <v>156</v>
      </c>
    </row>
    <row r="220" spans="2:65" s="12" customFormat="1" ht="10.199999999999999">
      <c r="B220" s="146"/>
      <c r="D220" s="142" t="s">
        <v>178</v>
      </c>
      <c r="E220" s="147" t="s">
        <v>44</v>
      </c>
      <c r="F220" s="148" t="s">
        <v>1010</v>
      </c>
      <c r="H220" s="149">
        <v>81.792000000000002</v>
      </c>
      <c r="I220" s="150"/>
      <c r="L220" s="146"/>
      <c r="M220" s="151"/>
      <c r="T220" s="152"/>
      <c r="AT220" s="147" t="s">
        <v>178</v>
      </c>
      <c r="AU220" s="147" t="s">
        <v>21</v>
      </c>
      <c r="AV220" s="12" t="s">
        <v>21</v>
      </c>
      <c r="AW220" s="12" t="s">
        <v>42</v>
      </c>
      <c r="AX220" s="12" t="s">
        <v>82</v>
      </c>
      <c r="AY220" s="147" t="s">
        <v>156</v>
      </c>
    </row>
    <row r="221" spans="2:65" s="14" customFormat="1" ht="10.199999999999999">
      <c r="B221" s="178"/>
      <c r="D221" s="142" t="s">
        <v>178</v>
      </c>
      <c r="E221" s="179" t="s">
        <v>44</v>
      </c>
      <c r="F221" s="180" t="s">
        <v>1012</v>
      </c>
      <c r="H221" s="179" t="s">
        <v>44</v>
      </c>
      <c r="I221" s="181"/>
      <c r="L221" s="178"/>
      <c r="M221" s="182"/>
      <c r="T221" s="183"/>
      <c r="AT221" s="179" t="s">
        <v>178</v>
      </c>
      <c r="AU221" s="179" t="s">
        <v>21</v>
      </c>
      <c r="AV221" s="14" t="s">
        <v>90</v>
      </c>
      <c r="AW221" s="14" t="s">
        <v>42</v>
      </c>
      <c r="AX221" s="14" t="s">
        <v>82</v>
      </c>
      <c r="AY221" s="179" t="s">
        <v>156</v>
      </c>
    </row>
    <row r="222" spans="2:65" s="12" customFormat="1" ht="10.199999999999999">
      <c r="B222" s="146"/>
      <c r="D222" s="142" t="s">
        <v>178</v>
      </c>
      <c r="E222" s="147" t="s">
        <v>44</v>
      </c>
      <c r="F222" s="148" t="s">
        <v>1013</v>
      </c>
      <c r="H222" s="149">
        <v>34.68</v>
      </c>
      <c r="I222" s="150"/>
      <c r="L222" s="146"/>
      <c r="M222" s="151"/>
      <c r="T222" s="152"/>
      <c r="AT222" s="147" t="s">
        <v>178</v>
      </c>
      <c r="AU222" s="147" t="s">
        <v>21</v>
      </c>
      <c r="AV222" s="12" t="s">
        <v>21</v>
      </c>
      <c r="AW222" s="12" t="s">
        <v>42</v>
      </c>
      <c r="AX222" s="12" t="s">
        <v>82</v>
      </c>
      <c r="AY222" s="147" t="s">
        <v>156</v>
      </c>
    </row>
    <row r="223" spans="2:65" s="12" customFormat="1" ht="10.199999999999999">
      <c r="B223" s="146"/>
      <c r="D223" s="142" t="s">
        <v>178</v>
      </c>
      <c r="E223" s="147" t="s">
        <v>44</v>
      </c>
      <c r="F223" s="148" t="s">
        <v>1014</v>
      </c>
      <c r="H223" s="149">
        <v>25.8</v>
      </c>
      <c r="I223" s="150"/>
      <c r="L223" s="146"/>
      <c r="M223" s="151"/>
      <c r="T223" s="152"/>
      <c r="AT223" s="147" t="s">
        <v>178</v>
      </c>
      <c r="AU223" s="147" t="s">
        <v>21</v>
      </c>
      <c r="AV223" s="12" t="s">
        <v>21</v>
      </c>
      <c r="AW223" s="12" t="s">
        <v>42</v>
      </c>
      <c r="AX223" s="12" t="s">
        <v>82</v>
      </c>
      <c r="AY223" s="147" t="s">
        <v>156</v>
      </c>
    </row>
    <row r="224" spans="2:65" s="13" customFormat="1" ht="10.199999999999999">
      <c r="B224" s="168"/>
      <c r="D224" s="142" t="s">
        <v>178</v>
      </c>
      <c r="E224" s="169" t="s">
        <v>44</v>
      </c>
      <c r="F224" s="170" t="s">
        <v>462</v>
      </c>
      <c r="H224" s="171">
        <v>249.28000000000003</v>
      </c>
      <c r="I224" s="172"/>
      <c r="L224" s="168"/>
      <c r="M224" s="173"/>
      <c r="T224" s="174"/>
      <c r="AT224" s="169" t="s">
        <v>178</v>
      </c>
      <c r="AU224" s="169" t="s">
        <v>21</v>
      </c>
      <c r="AV224" s="13" t="s">
        <v>174</v>
      </c>
      <c r="AW224" s="13" t="s">
        <v>42</v>
      </c>
      <c r="AX224" s="13" t="s">
        <v>90</v>
      </c>
      <c r="AY224" s="169" t="s">
        <v>156</v>
      </c>
    </row>
    <row r="225" spans="2:65" s="1" customFormat="1" ht="24.15" customHeight="1">
      <c r="B225" s="34"/>
      <c r="C225" s="129" t="s">
        <v>538</v>
      </c>
      <c r="D225" s="129" t="s">
        <v>159</v>
      </c>
      <c r="E225" s="130" t="s">
        <v>476</v>
      </c>
      <c r="F225" s="131" t="s">
        <v>477</v>
      </c>
      <c r="G225" s="132" t="s">
        <v>272</v>
      </c>
      <c r="H225" s="133">
        <v>5.2</v>
      </c>
      <c r="I225" s="134"/>
      <c r="J225" s="135">
        <f>ROUND(I225*H225,2)</f>
        <v>0</v>
      </c>
      <c r="K225" s="131" t="s">
        <v>234</v>
      </c>
      <c r="L225" s="34"/>
      <c r="M225" s="136" t="s">
        <v>44</v>
      </c>
      <c r="N225" s="137" t="s">
        <v>53</v>
      </c>
      <c r="P225" s="138">
        <f>O225*H225</f>
        <v>0</v>
      </c>
      <c r="Q225" s="138">
        <v>1.10907</v>
      </c>
      <c r="R225" s="138">
        <f>Q225*H225</f>
        <v>5.7671640000000002</v>
      </c>
      <c r="S225" s="138">
        <v>0</v>
      </c>
      <c r="T225" s="139">
        <f>S225*H225</f>
        <v>0</v>
      </c>
      <c r="AR225" s="140" t="s">
        <v>174</v>
      </c>
      <c r="AT225" s="140" t="s">
        <v>159</v>
      </c>
      <c r="AU225" s="140" t="s">
        <v>21</v>
      </c>
      <c r="AY225" s="18" t="s">
        <v>156</v>
      </c>
      <c r="BE225" s="141">
        <f>IF(N225="základní",J225,0)</f>
        <v>0</v>
      </c>
      <c r="BF225" s="141">
        <f>IF(N225="snížená",J225,0)</f>
        <v>0</v>
      </c>
      <c r="BG225" s="141">
        <f>IF(N225="zákl. přenesená",J225,0)</f>
        <v>0</v>
      </c>
      <c r="BH225" s="141">
        <f>IF(N225="sníž. přenesená",J225,0)</f>
        <v>0</v>
      </c>
      <c r="BI225" s="141">
        <f>IF(N225="nulová",J225,0)</f>
        <v>0</v>
      </c>
      <c r="BJ225" s="18" t="s">
        <v>90</v>
      </c>
      <c r="BK225" s="141">
        <f>ROUND(I225*H225,2)</f>
        <v>0</v>
      </c>
      <c r="BL225" s="18" t="s">
        <v>174</v>
      </c>
      <c r="BM225" s="140" t="s">
        <v>1024</v>
      </c>
    </row>
    <row r="226" spans="2:65" s="1" customFormat="1" ht="10.199999999999999">
      <c r="B226" s="34"/>
      <c r="D226" s="156" t="s">
        <v>236</v>
      </c>
      <c r="F226" s="157" t="s">
        <v>479</v>
      </c>
      <c r="I226" s="144"/>
      <c r="L226" s="34"/>
      <c r="M226" s="145"/>
      <c r="T226" s="55"/>
      <c r="AT226" s="18" t="s">
        <v>236</v>
      </c>
      <c r="AU226" s="18" t="s">
        <v>21</v>
      </c>
    </row>
    <row r="227" spans="2:65" s="12" customFormat="1" ht="10.199999999999999">
      <c r="B227" s="146"/>
      <c r="D227" s="142" t="s">
        <v>178</v>
      </c>
      <c r="E227" s="147" t="s">
        <v>44</v>
      </c>
      <c r="F227" s="148" t="s">
        <v>1025</v>
      </c>
      <c r="H227" s="149">
        <v>5.2</v>
      </c>
      <c r="I227" s="150"/>
      <c r="L227" s="146"/>
      <c r="M227" s="151"/>
      <c r="T227" s="152"/>
      <c r="AT227" s="147" t="s">
        <v>178</v>
      </c>
      <c r="AU227" s="147" t="s">
        <v>21</v>
      </c>
      <c r="AV227" s="12" t="s">
        <v>21</v>
      </c>
      <c r="AW227" s="12" t="s">
        <v>42</v>
      </c>
      <c r="AX227" s="12" t="s">
        <v>90</v>
      </c>
      <c r="AY227" s="147" t="s">
        <v>156</v>
      </c>
    </row>
    <row r="228" spans="2:65" s="11" customFormat="1" ht="22.8" customHeight="1">
      <c r="B228" s="117"/>
      <c r="D228" s="118" t="s">
        <v>81</v>
      </c>
      <c r="E228" s="127" t="s">
        <v>174</v>
      </c>
      <c r="F228" s="127" t="s">
        <v>486</v>
      </c>
      <c r="I228" s="120"/>
      <c r="J228" s="128">
        <f>BK228</f>
        <v>0</v>
      </c>
      <c r="L228" s="117"/>
      <c r="M228" s="122"/>
      <c r="P228" s="123">
        <f>SUM(P229:P233)</f>
        <v>0</v>
      </c>
      <c r="R228" s="123">
        <f>SUM(R229:R233)</f>
        <v>0</v>
      </c>
      <c r="T228" s="124">
        <f>SUM(T229:T233)</f>
        <v>0</v>
      </c>
      <c r="AR228" s="118" t="s">
        <v>90</v>
      </c>
      <c r="AT228" s="125" t="s">
        <v>81</v>
      </c>
      <c r="AU228" s="125" t="s">
        <v>90</v>
      </c>
      <c r="AY228" s="118" t="s">
        <v>156</v>
      </c>
      <c r="BK228" s="126">
        <f>SUM(BK229:BK233)</f>
        <v>0</v>
      </c>
    </row>
    <row r="229" spans="2:65" s="1" customFormat="1" ht="16.5" customHeight="1">
      <c r="B229" s="34"/>
      <c r="C229" s="129" t="s">
        <v>702</v>
      </c>
      <c r="D229" s="129" t="s">
        <v>159</v>
      </c>
      <c r="E229" s="130" t="s">
        <v>487</v>
      </c>
      <c r="F229" s="131" t="s">
        <v>488</v>
      </c>
      <c r="G229" s="132" t="s">
        <v>242</v>
      </c>
      <c r="H229" s="133">
        <v>24.3</v>
      </c>
      <c r="I229" s="134"/>
      <c r="J229" s="135">
        <f>ROUND(I229*H229,2)</f>
        <v>0</v>
      </c>
      <c r="K229" s="131" t="s">
        <v>234</v>
      </c>
      <c r="L229" s="34"/>
      <c r="M229" s="136" t="s">
        <v>44</v>
      </c>
      <c r="N229" s="137" t="s">
        <v>53</v>
      </c>
      <c r="P229" s="138">
        <f>O229*H229</f>
        <v>0</v>
      </c>
      <c r="Q229" s="138">
        <v>0</v>
      </c>
      <c r="R229" s="138">
        <f>Q229*H229</f>
        <v>0</v>
      </c>
      <c r="S229" s="138">
        <v>0</v>
      </c>
      <c r="T229" s="139">
        <f>S229*H229</f>
        <v>0</v>
      </c>
      <c r="AR229" s="140" t="s">
        <v>174</v>
      </c>
      <c r="AT229" s="140" t="s">
        <v>159</v>
      </c>
      <c r="AU229" s="140" t="s">
        <v>21</v>
      </c>
      <c r="AY229" s="18" t="s">
        <v>156</v>
      </c>
      <c r="BE229" s="141">
        <f>IF(N229="základní",J229,0)</f>
        <v>0</v>
      </c>
      <c r="BF229" s="141">
        <f>IF(N229="snížená",J229,0)</f>
        <v>0</v>
      </c>
      <c r="BG229" s="141">
        <f>IF(N229="zákl. přenesená",J229,0)</f>
        <v>0</v>
      </c>
      <c r="BH229" s="141">
        <f>IF(N229="sníž. přenesená",J229,0)</f>
        <v>0</v>
      </c>
      <c r="BI229" s="141">
        <f>IF(N229="nulová",J229,0)</f>
        <v>0</v>
      </c>
      <c r="BJ229" s="18" t="s">
        <v>90</v>
      </c>
      <c r="BK229" s="141">
        <f>ROUND(I229*H229,2)</f>
        <v>0</v>
      </c>
      <c r="BL229" s="18" t="s">
        <v>174</v>
      </c>
      <c r="BM229" s="140" t="s">
        <v>1026</v>
      </c>
    </row>
    <row r="230" spans="2:65" s="1" customFormat="1" ht="10.199999999999999">
      <c r="B230" s="34"/>
      <c r="D230" s="156" t="s">
        <v>236</v>
      </c>
      <c r="F230" s="157" t="s">
        <v>490</v>
      </c>
      <c r="I230" s="144"/>
      <c r="L230" s="34"/>
      <c r="M230" s="145"/>
      <c r="T230" s="55"/>
      <c r="AT230" s="18" t="s">
        <v>236</v>
      </c>
      <c r="AU230" s="18" t="s">
        <v>21</v>
      </c>
    </row>
    <row r="231" spans="2:65" s="12" customFormat="1" ht="10.199999999999999">
      <c r="B231" s="146"/>
      <c r="D231" s="142" t="s">
        <v>178</v>
      </c>
      <c r="E231" s="147" t="s">
        <v>44</v>
      </c>
      <c r="F231" s="148" t="s">
        <v>1027</v>
      </c>
      <c r="H231" s="149">
        <v>23.4</v>
      </c>
      <c r="I231" s="150"/>
      <c r="L231" s="146"/>
      <c r="M231" s="151"/>
      <c r="T231" s="152"/>
      <c r="AT231" s="147" t="s">
        <v>178</v>
      </c>
      <c r="AU231" s="147" t="s">
        <v>21</v>
      </c>
      <c r="AV231" s="12" t="s">
        <v>21</v>
      </c>
      <c r="AW231" s="12" t="s">
        <v>42</v>
      </c>
      <c r="AX231" s="12" t="s">
        <v>82</v>
      </c>
      <c r="AY231" s="147" t="s">
        <v>156</v>
      </c>
    </row>
    <row r="232" spans="2:65" s="12" customFormat="1" ht="10.199999999999999">
      <c r="B232" s="146"/>
      <c r="D232" s="142" t="s">
        <v>178</v>
      </c>
      <c r="E232" s="147" t="s">
        <v>44</v>
      </c>
      <c r="F232" s="148" t="s">
        <v>1028</v>
      </c>
      <c r="H232" s="149">
        <v>0.9</v>
      </c>
      <c r="I232" s="150"/>
      <c r="L232" s="146"/>
      <c r="M232" s="151"/>
      <c r="T232" s="152"/>
      <c r="AT232" s="147" t="s">
        <v>178</v>
      </c>
      <c r="AU232" s="147" t="s">
        <v>21</v>
      </c>
      <c r="AV232" s="12" t="s">
        <v>21</v>
      </c>
      <c r="AW232" s="12" t="s">
        <v>42</v>
      </c>
      <c r="AX232" s="12" t="s">
        <v>82</v>
      </c>
      <c r="AY232" s="147" t="s">
        <v>156</v>
      </c>
    </row>
    <row r="233" spans="2:65" s="13" customFormat="1" ht="10.199999999999999">
      <c r="B233" s="168"/>
      <c r="D233" s="142" t="s">
        <v>178</v>
      </c>
      <c r="E233" s="169" t="s">
        <v>44</v>
      </c>
      <c r="F233" s="170" t="s">
        <v>462</v>
      </c>
      <c r="H233" s="171">
        <v>24.299999999999997</v>
      </c>
      <c r="I233" s="172"/>
      <c r="L233" s="168"/>
      <c r="M233" s="173"/>
      <c r="T233" s="174"/>
      <c r="AT233" s="169" t="s">
        <v>178</v>
      </c>
      <c r="AU233" s="169" t="s">
        <v>21</v>
      </c>
      <c r="AV233" s="13" t="s">
        <v>174</v>
      </c>
      <c r="AW233" s="13" t="s">
        <v>42</v>
      </c>
      <c r="AX233" s="13" t="s">
        <v>90</v>
      </c>
      <c r="AY233" s="169" t="s">
        <v>156</v>
      </c>
    </row>
    <row r="234" spans="2:65" s="11" customFormat="1" ht="22.8" customHeight="1">
      <c r="B234" s="117"/>
      <c r="D234" s="118" t="s">
        <v>81</v>
      </c>
      <c r="E234" s="127" t="s">
        <v>182</v>
      </c>
      <c r="F234" s="127" t="s">
        <v>492</v>
      </c>
      <c r="I234" s="120"/>
      <c r="J234" s="128">
        <f>BK234</f>
        <v>0</v>
      </c>
      <c r="L234" s="117"/>
      <c r="M234" s="122"/>
      <c r="P234" s="123">
        <f>SUM(P235:P242)</f>
        <v>0</v>
      </c>
      <c r="R234" s="123">
        <f>SUM(R235:R242)</f>
        <v>2.9989000000000002E-2</v>
      </c>
      <c r="T234" s="124">
        <f>SUM(T235:T242)</f>
        <v>0</v>
      </c>
      <c r="AR234" s="118" t="s">
        <v>90</v>
      </c>
      <c r="AT234" s="125" t="s">
        <v>81</v>
      </c>
      <c r="AU234" s="125" t="s">
        <v>90</v>
      </c>
      <c r="AY234" s="118" t="s">
        <v>156</v>
      </c>
      <c r="BK234" s="126">
        <f>SUM(BK235:BK242)</f>
        <v>0</v>
      </c>
    </row>
    <row r="235" spans="2:65" s="1" customFormat="1" ht="16.5" customHeight="1">
      <c r="B235" s="34"/>
      <c r="C235" s="129" t="s">
        <v>259</v>
      </c>
      <c r="D235" s="129" t="s">
        <v>159</v>
      </c>
      <c r="E235" s="130" t="s">
        <v>1029</v>
      </c>
      <c r="F235" s="131" t="s">
        <v>1030</v>
      </c>
      <c r="G235" s="132" t="s">
        <v>233</v>
      </c>
      <c r="H235" s="133">
        <v>18.5</v>
      </c>
      <c r="I235" s="134"/>
      <c r="J235" s="135">
        <f>ROUND(I235*H235,2)</f>
        <v>0</v>
      </c>
      <c r="K235" s="131" t="s">
        <v>234</v>
      </c>
      <c r="L235" s="34"/>
      <c r="M235" s="136" t="s">
        <v>44</v>
      </c>
      <c r="N235" s="137" t="s">
        <v>53</v>
      </c>
      <c r="P235" s="138">
        <f>O235*H235</f>
        <v>0</v>
      </c>
      <c r="Q235" s="138">
        <v>4.4999999999999999E-4</v>
      </c>
      <c r="R235" s="138">
        <f>Q235*H235</f>
        <v>8.3249999999999991E-3</v>
      </c>
      <c r="S235" s="138">
        <v>0</v>
      </c>
      <c r="T235" s="139">
        <f>S235*H235</f>
        <v>0</v>
      </c>
      <c r="AR235" s="140" t="s">
        <v>174</v>
      </c>
      <c r="AT235" s="140" t="s">
        <v>159</v>
      </c>
      <c r="AU235" s="140" t="s">
        <v>21</v>
      </c>
      <c r="AY235" s="18" t="s">
        <v>156</v>
      </c>
      <c r="BE235" s="141">
        <f>IF(N235="základní",J235,0)</f>
        <v>0</v>
      </c>
      <c r="BF235" s="141">
        <f>IF(N235="snížená",J235,0)</f>
        <v>0</v>
      </c>
      <c r="BG235" s="141">
        <f>IF(N235="zákl. přenesená",J235,0)</f>
        <v>0</v>
      </c>
      <c r="BH235" s="141">
        <f>IF(N235="sníž. přenesená",J235,0)</f>
        <v>0</v>
      </c>
      <c r="BI235" s="141">
        <f>IF(N235="nulová",J235,0)</f>
        <v>0</v>
      </c>
      <c r="BJ235" s="18" t="s">
        <v>90</v>
      </c>
      <c r="BK235" s="141">
        <f>ROUND(I235*H235,2)</f>
        <v>0</v>
      </c>
      <c r="BL235" s="18" t="s">
        <v>174</v>
      </c>
      <c r="BM235" s="140" t="s">
        <v>1031</v>
      </c>
    </row>
    <row r="236" spans="2:65" s="1" customFormat="1" ht="10.199999999999999">
      <c r="B236" s="34"/>
      <c r="D236" s="156" t="s">
        <v>236</v>
      </c>
      <c r="F236" s="157" t="s">
        <v>1032</v>
      </c>
      <c r="I236" s="144"/>
      <c r="L236" s="34"/>
      <c r="M236" s="145"/>
      <c r="T236" s="55"/>
      <c r="AT236" s="18" t="s">
        <v>236</v>
      </c>
      <c r="AU236" s="18" t="s">
        <v>21</v>
      </c>
    </row>
    <row r="237" spans="2:65" s="1" customFormat="1" ht="48">
      <c r="B237" s="34"/>
      <c r="D237" s="142" t="s">
        <v>165</v>
      </c>
      <c r="F237" s="143" t="s">
        <v>1033</v>
      </c>
      <c r="I237" s="144"/>
      <c r="L237" s="34"/>
      <c r="M237" s="145"/>
      <c r="T237" s="55"/>
      <c r="AT237" s="18" t="s">
        <v>165</v>
      </c>
      <c r="AU237" s="18" t="s">
        <v>21</v>
      </c>
    </row>
    <row r="238" spans="2:65" s="12" customFormat="1" ht="10.199999999999999">
      <c r="B238" s="146"/>
      <c r="D238" s="142" t="s">
        <v>178</v>
      </c>
      <c r="E238" s="147" t="s">
        <v>44</v>
      </c>
      <c r="F238" s="148" t="s">
        <v>1034</v>
      </c>
      <c r="H238" s="149">
        <v>18.5</v>
      </c>
      <c r="I238" s="150"/>
      <c r="L238" s="146"/>
      <c r="M238" s="151"/>
      <c r="T238" s="152"/>
      <c r="AT238" s="147" t="s">
        <v>178</v>
      </c>
      <c r="AU238" s="147" t="s">
        <v>21</v>
      </c>
      <c r="AV238" s="12" t="s">
        <v>21</v>
      </c>
      <c r="AW238" s="12" t="s">
        <v>42</v>
      </c>
      <c r="AX238" s="12" t="s">
        <v>90</v>
      </c>
      <c r="AY238" s="147" t="s">
        <v>156</v>
      </c>
    </row>
    <row r="239" spans="2:65" s="1" customFormat="1" ht="16.5" customHeight="1">
      <c r="B239" s="34"/>
      <c r="C239" s="158" t="s">
        <v>713</v>
      </c>
      <c r="D239" s="158" t="s">
        <v>251</v>
      </c>
      <c r="E239" s="159" t="s">
        <v>1035</v>
      </c>
      <c r="F239" s="160" t="s">
        <v>1036</v>
      </c>
      <c r="G239" s="161" t="s">
        <v>233</v>
      </c>
      <c r="H239" s="162">
        <v>18.5</v>
      </c>
      <c r="I239" s="163"/>
      <c r="J239" s="164">
        <f>ROUND(I239*H239,2)</f>
        <v>0</v>
      </c>
      <c r="K239" s="160" t="s">
        <v>234</v>
      </c>
      <c r="L239" s="165"/>
      <c r="M239" s="166" t="s">
        <v>44</v>
      </c>
      <c r="N239" s="167" t="s">
        <v>53</v>
      </c>
      <c r="P239" s="138">
        <f>O239*H239</f>
        <v>0</v>
      </c>
      <c r="Q239" s="138">
        <v>2.0000000000000002E-5</v>
      </c>
      <c r="R239" s="138">
        <f>Q239*H239</f>
        <v>3.7000000000000005E-4</v>
      </c>
      <c r="S239" s="138">
        <v>0</v>
      </c>
      <c r="T239" s="139">
        <f>S239*H239</f>
        <v>0</v>
      </c>
      <c r="AR239" s="140" t="s">
        <v>191</v>
      </c>
      <c r="AT239" s="140" t="s">
        <v>251</v>
      </c>
      <c r="AU239" s="140" t="s">
        <v>21</v>
      </c>
      <c r="AY239" s="18" t="s">
        <v>156</v>
      </c>
      <c r="BE239" s="141">
        <f>IF(N239="základní",J239,0)</f>
        <v>0</v>
      </c>
      <c r="BF239" s="141">
        <f>IF(N239="snížená",J239,0)</f>
        <v>0</v>
      </c>
      <c r="BG239" s="141">
        <f>IF(N239="zákl. přenesená",J239,0)</f>
        <v>0</v>
      </c>
      <c r="BH239" s="141">
        <f>IF(N239="sníž. přenesená",J239,0)</f>
        <v>0</v>
      </c>
      <c r="BI239" s="141">
        <f>IF(N239="nulová",J239,0)</f>
        <v>0</v>
      </c>
      <c r="BJ239" s="18" t="s">
        <v>90</v>
      </c>
      <c r="BK239" s="141">
        <f>ROUND(I239*H239,2)</f>
        <v>0</v>
      </c>
      <c r="BL239" s="18" t="s">
        <v>174</v>
      </c>
      <c r="BM239" s="140" t="s">
        <v>1037</v>
      </c>
    </row>
    <row r="240" spans="2:65" s="1" customFormat="1" ht="24.15" customHeight="1">
      <c r="B240" s="34"/>
      <c r="C240" s="129" t="s">
        <v>719</v>
      </c>
      <c r="D240" s="129" t="s">
        <v>159</v>
      </c>
      <c r="E240" s="130" t="s">
        <v>493</v>
      </c>
      <c r="F240" s="131" t="s">
        <v>494</v>
      </c>
      <c r="G240" s="132" t="s">
        <v>242</v>
      </c>
      <c r="H240" s="133">
        <v>23.4</v>
      </c>
      <c r="I240" s="134"/>
      <c r="J240" s="135">
        <f>ROUND(I240*H240,2)</f>
        <v>0</v>
      </c>
      <c r="K240" s="131" t="s">
        <v>234</v>
      </c>
      <c r="L240" s="34"/>
      <c r="M240" s="136" t="s">
        <v>44</v>
      </c>
      <c r="N240" s="137" t="s">
        <v>53</v>
      </c>
      <c r="P240" s="138">
        <f>O240*H240</f>
        <v>0</v>
      </c>
      <c r="Q240" s="138">
        <v>9.1E-4</v>
      </c>
      <c r="R240" s="138">
        <f>Q240*H240</f>
        <v>2.1294E-2</v>
      </c>
      <c r="S240" s="138">
        <v>0</v>
      </c>
      <c r="T240" s="139">
        <f>S240*H240</f>
        <v>0</v>
      </c>
      <c r="AR240" s="140" t="s">
        <v>174</v>
      </c>
      <c r="AT240" s="140" t="s">
        <v>159</v>
      </c>
      <c r="AU240" s="140" t="s">
        <v>21</v>
      </c>
      <c r="AY240" s="18" t="s">
        <v>156</v>
      </c>
      <c r="BE240" s="141">
        <f>IF(N240="základní",J240,0)</f>
        <v>0</v>
      </c>
      <c r="BF240" s="141">
        <f>IF(N240="snížená",J240,0)</f>
        <v>0</v>
      </c>
      <c r="BG240" s="141">
        <f>IF(N240="zákl. přenesená",J240,0)</f>
        <v>0</v>
      </c>
      <c r="BH240" s="141">
        <f>IF(N240="sníž. přenesená",J240,0)</f>
        <v>0</v>
      </c>
      <c r="BI240" s="141">
        <f>IF(N240="nulová",J240,0)</f>
        <v>0</v>
      </c>
      <c r="BJ240" s="18" t="s">
        <v>90</v>
      </c>
      <c r="BK240" s="141">
        <f>ROUND(I240*H240,2)</f>
        <v>0</v>
      </c>
      <c r="BL240" s="18" t="s">
        <v>174</v>
      </c>
      <c r="BM240" s="140" t="s">
        <v>1038</v>
      </c>
    </row>
    <row r="241" spans="2:65" s="1" customFormat="1" ht="10.199999999999999">
      <c r="B241" s="34"/>
      <c r="D241" s="156" t="s">
        <v>236</v>
      </c>
      <c r="F241" s="157" t="s">
        <v>496</v>
      </c>
      <c r="I241" s="144"/>
      <c r="L241" s="34"/>
      <c r="M241" s="145"/>
      <c r="T241" s="55"/>
      <c r="AT241" s="18" t="s">
        <v>236</v>
      </c>
      <c r="AU241" s="18" t="s">
        <v>21</v>
      </c>
    </row>
    <row r="242" spans="2:65" s="12" customFormat="1" ht="10.199999999999999">
      <c r="B242" s="146"/>
      <c r="D242" s="142" t="s">
        <v>178</v>
      </c>
      <c r="E242" s="147" t="s">
        <v>44</v>
      </c>
      <c r="F242" s="148" t="s">
        <v>1027</v>
      </c>
      <c r="H242" s="149">
        <v>23.4</v>
      </c>
      <c r="I242" s="150"/>
      <c r="L242" s="146"/>
      <c r="M242" s="151"/>
      <c r="T242" s="152"/>
      <c r="AT242" s="147" t="s">
        <v>178</v>
      </c>
      <c r="AU242" s="147" t="s">
        <v>21</v>
      </c>
      <c r="AV242" s="12" t="s">
        <v>21</v>
      </c>
      <c r="AW242" s="12" t="s">
        <v>42</v>
      </c>
      <c r="AX242" s="12" t="s">
        <v>90</v>
      </c>
      <c r="AY242" s="147" t="s">
        <v>156</v>
      </c>
    </row>
    <row r="243" spans="2:65" s="11" customFormat="1" ht="22.8" customHeight="1">
      <c r="B243" s="117"/>
      <c r="D243" s="118" t="s">
        <v>81</v>
      </c>
      <c r="E243" s="127" t="s">
        <v>197</v>
      </c>
      <c r="F243" s="127" t="s">
        <v>260</v>
      </c>
      <c r="I243" s="120"/>
      <c r="J243" s="128">
        <f>BK243</f>
        <v>0</v>
      </c>
      <c r="L243" s="117"/>
      <c r="M243" s="122"/>
      <c r="P243" s="123">
        <f>SUM(P244:P295)</f>
        <v>0</v>
      </c>
      <c r="R243" s="123">
        <f>SUM(R244:R295)</f>
        <v>48.635995200000004</v>
      </c>
      <c r="T243" s="124">
        <f>SUM(T244:T295)</f>
        <v>0.1464</v>
      </c>
      <c r="AR243" s="118" t="s">
        <v>90</v>
      </c>
      <c r="AT243" s="125" t="s">
        <v>81</v>
      </c>
      <c r="AU243" s="125" t="s">
        <v>90</v>
      </c>
      <c r="AY243" s="118" t="s">
        <v>156</v>
      </c>
      <c r="BK243" s="126">
        <f>SUM(BK244:BK295)</f>
        <v>0</v>
      </c>
    </row>
    <row r="244" spans="2:65" s="1" customFormat="1" ht="24.15" customHeight="1">
      <c r="B244" s="34"/>
      <c r="C244" s="129" t="s">
        <v>723</v>
      </c>
      <c r="D244" s="129" t="s">
        <v>159</v>
      </c>
      <c r="E244" s="130" t="s">
        <v>594</v>
      </c>
      <c r="F244" s="131" t="s">
        <v>595</v>
      </c>
      <c r="G244" s="132" t="s">
        <v>242</v>
      </c>
      <c r="H244" s="133">
        <v>47.143999999999998</v>
      </c>
      <c r="I244" s="134"/>
      <c r="J244" s="135">
        <f>ROUND(I244*H244,2)</f>
        <v>0</v>
      </c>
      <c r="K244" s="131" t="s">
        <v>234</v>
      </c>
      <c r="L244" s="34"/>
      <c r="M244" s="136" t="s">
        <v>44</v>
      </c>
      <c r="N244" s="137" t="s">
        <v>53</v>
      </c>
      <c r="P244" s="138">
        <f>O244*H244</f>
        <v>0</v>
      </c>
      <c r="Q244" s="138">
        <v>0</v>
      </c>
      <c r="R244" s="138">
        <f>Q244*H244</f>
        <v>0</v>
      </c>
      <c r="S244" s="138">
        <v>0</v>
      </c>
      <c r="T244" s="139">
        <f>S244*H244</f>
        <v>0</v>
      </c>
      <c r="AR244" s="140" t="s">
        <v>174</v>
      </c>
      <c r="AT244" s="140" t="s">
        <v>159</v>
      </c>
      <c r="AU244" s="140" t="s">
        <v>21</v>
      </c>
      <c r="AY244" s="18" t="s">
        <v>156</v>
      </c>
      <c r="BE244" s="141">
        <f>IF(N244="základní",J244,0)</f>
        <v>0</v>
      </c>
      <c r="BF244" s="141">
        <f>IF(N244="snížená",J244,0)</f>
        <v>0</v>
      </c>
      <c r="BG244" s="141">
        <f>IF(N244="zákl. přenesená",J244,0)</f>
        <v>0</v>
      </c>
      <c r="BH244" s="141">
        <f>IF(N244="sníž. přenesená",J244,0)</f>
        <v>0</v>
      </c>
      <c r="BI244" s="141">
        <f>IF(N244="nulová",J244,0)</f>
        <v>0</v>
      </c>
      <c r="BJ244" s="18" t="s">
        <v>90</v>
      </c>
      <c r="BK244" s="141">
        <f>ROUND(I244*H244,2)</f>
        <v>0</v>
      </c>
      <c r="BL244" s="18" t="s">
        <v>174</v>
      </c>
      <c r="BM244" s="140" t="s">
        <v>1039</v>
      </c>
    </row>
    <row r="245" spans="2:65" s="1" customFormat="1" ht="10.199999999999999">
      <c r="B245" s="34"/>
      <c r="D245" s="156" t="s">
        <v>236</v>
      </c>
      <c r="F245" s="157" t="s">
        <v>597</v>
      </c>
      <c r="I245" s="144"/>
      <c r="L245" s="34"/>
      <c r="M245" s="145"/>
      <c r="T245" s="55"/>
      <c r="AT245" s="18" t="s">
        <v>236</v>
      </c>
      <c r="AU245" s="18" t="s">
        <v>21</v>
      </c>
    </row>
    <row r="246" spans="2:65" s="1" customFormat="1" ht="16.5" customHeight="1">
      <c r="B246" s="34"/>
      <c r="C246" s="158" t="s">
        <v>289</v>
      </c>
      <c r="D246" s="158" t="s">
        <v>251</v>
      </c>
      <c r="E246" s="159" t="s">
        <v>599</v>
      </c>
      <c r="F246" s="160" t="s">
        <v>600</v>
      </c>
      <c r="G246" s="161" t="s">
        <v>242</v>
      </c>
      <c r="H246" s="162">
        <v>48.558</v>
      </c>
      <c r="I246" s="163"/>
      <c r="J246" s="164">
        <f>ROUND(I246*H246,2)</f>
        <v>0</v>
      </c>
      <c r="K246" s="160" t="s">
        <v>234</v>
      </c>
      <c r="L246" s="165"/>
      <c r="M246" s="166" t="s">
        <v>44</v>
      </c>
      <c r="N246" s="167" t="s">
        <v>53</v>
      </c>
      <c r="P246" s="138">
        <f>O246*H246</f>
        <v>0</v>
      </c>
      <c r="Q246" s="138">
        <v>0</v>
      </c>
      <c r="R246" s="138">
        <f>Q246*H246</f>
        <v>0</v>
      </c>
      <c r="S246" s="138">
        <v>0</v>
      </c>
      <c r="T246" s="139">
        <f>S246*H246</f>
        <v>0</v>
      </c>
      <c r="AR246" s="140" t="s">
        <v>191</v>
      </c>
      <c r="AT246" s="140" t="s">
        <v>251</v>
      </c>
      <c r="AU246" s="140" t="s">
        <v>21</v>
      </c>
      <c r="AY246" s="18" t="s">
        <v>156</v>
      </c>
      <c r="BE246" s="141">
        <f>IF(N246="základní",J246,0)</f>
        <v>0</v>
      </c>
      <c r="BF246" s="141">
        <f>IF(N246="snížená",J246,0)</f>
        <v>0</v>
      </c>
      <c r="BG246" s="141">
        <f>IF(N246="zákl. přenesená",J246,0)</f>
        <v>0</v>
      </c>
      <c r="BH246" s="141">
        <f>IF(N246="sníž. přenesená",J246,0)</f>
        <v>0</v>
      </c>
      <c r="BI246" s="141">
        <f>IF(N246="nulová",J246,0)</f>
        <v>0</v>
      </c>
      <c r="BJ246" s="18" t="s">
        <v>90</v>
      </c>
      <c r="BK246" s="141">
        <f>ROUND(I246*H246,2)</f>
        <v>0</v>
      </c>
      <c r="BL246" s="18" t="s">
        <v>174</v>
      </c>
      <c r="BM246" s="140" t="s">
        <v>1040</v>
      </c>
    </row>
    <row r="247" spans="2:65" s="12" customFormat="1" ht="10.199999999999999">
      <c r="B247" s="146"/>
      <c r="D247" s="142" t="s">
        <v>178</v>
      </c>
      <c r="F247" s="148" t="s">
        <v>1041</v>
      </c>
      <c r="H247" s="149">
        <v>48.558</v>
      </c>
      <c r="I247" s="150"/>
      <c r="L247" s="146"/>
      <c r="M247" s="151"/>
      <c r="T247" s="152"/>
      <c r="AT247" s="147" t="s">
        <v>178</v>
      </c>
      <c r="AU247" s="147" t="s">
        <v>21</v>
      </c>
      <c r="AV247" s="12" t="s">
        <v>21</v>
      </c>
      <c r="AW247" s="12" t="s">
        <v>4</v>
      </c>
      <c r="AX247" s="12" t="s">
        <v>90</v>
      </c>
      <c r="AY247" s="147" t="s">
        <v>156</v>
      </c>
    </row>
    <row r="248" spans="2:65" s="1" customFormat="1" ht="16.5" customHeight="1">
      <c r="B248" s="34"/>
      <c r="C248" s="158" t="s">
        <v>729</v>
      </c>
      <c r="D248" s="158" t="s">
        <v>251</v>
      </c>
      <c r="E248" s="159" t="s">
        <v>1042</v>
      </c>
      <c r="F248" s="160" t="s">
        <v>1043</v>
      </c>
      <c r="G248" s="161" t="s">
        <v>242</v>
      </c>
      <c r="H248" s="162">
        <v>48.558</v>
      </c>
      <c r="I248" s="163"/>
      <c r="J248" s="164">
        <f>ROUND(I248*H248,2)</f>
        <v>0</v>
      </c>
      <c r="K248" s="160" t="s">
        <v>234</v>
      </c>
      <c r="L248" s="165"/>
      <c r="M248" s="166" t="s">
        <v>44</v>
      </c>
      <c r="N248" s="167" t="s">
        <v>53</v>
      </c>
      <c r="P248" s="138">
        <f>O248*H248</f>
        <v>0</v>
      </c>
      <c r="Q248" s="138">
        <v>1</v>
      </c>
      <c r="R248" s="138">
        <f>Q248*H248</f>
        <v>48.558</v>
      </c>
      <c r="S248" s="138">
        <v>0</v>
      </c>
      <c r="T248" s="139">
        <f>S248*H248</f>
        <v>0</v>
      </c>
      <c r="AR248" s="140" t="s">
        <v>191</v>
      </c>
      <c r="AT248" s="140" t="s">
        <v>251</v>
      </c>
      <c r="AU248" s="140" t="s">
        <v>21</v>
      </c>
      <c r="AY248" s="18" t="s">
        <v>156</v>
      </c>
      <c r="BE248" s="141">
        <f>IF(N248="základní",J248,0)</f>
        <v>0</v>
      </c>
      <c r="BF248" s="141">
        <f>IF(N248="snížená",J248,0)</f>
        <v>0</v>
      </c>
      <c r="BG248" s="141">
        <f>IF(N248="zákl. přenesená",J248,0)</f>
        <v>0</v>
      </c>
      <c r="BH248" s="141">
        <f>IF(N248="sníž. přenesená",J248,0)</f>
        <v>0</v>
      </c>
      <c r="BI248" s="141">
        <f>IF(N248="nulová",J248,0)</f>
        <v>0</v>
      </c>
      <c r="BJ248" s="18" t="s">
        <v>90</v>
      </c>
      <c r="BK248" s="141">
        <f>ROUND(I248*H248,2)</f>
        <v>0</v>
      </c>
      <c r="BL248" s="18" t="s">
        <v>174</v>
      </c>
      <c r="BM248" s="140" t="s">
        <v>1044</v>
      </c>
    </row>
    <row r="249" spans="2:65" s="12" customFormat="1" ht="10.199999999999999">
      <c r="B249" s="146"/>
      <c r="D249" s="142" t="s">
        <v>178</v>
      </c>
      <c r="F249" s="148" t="s">
        <v>1041</v>
      </c>
      <c r="H249" s="149">
        <v>48.558</v>
      </c>
      <c r="I249" s="150"/>
      <c r="L249" s="146"/>
      <c r="M249" s="151"/>
      <c r="T249" s="152"/>
      <c r="AT249" s="147" t="s">
        <v>178</v>
      </c>
      <c r="AU249" s="147" t="s">
        <v>21</v>
      </c>
      <c r="AV249" s="12" t="s">
        <v>21</v>
      </c>
      <c r="AW249" s="12" t="s">
        <v>4</v>
      </c>
      <c r="AX249" s="12" t="s">
        <v>90</v>
      </c>
      <c r="AY249" s="147" t="s">
        <v>156</v>
      </c>
    </row>
    <row r="250" spans="2:65" s="1" customFormat="1" ht="24.15" customHeight="1">
      <c r="B250" s="34"/>
      <c r="C250" s="129" t="s">
        <v>29</v>
      </c>
      <c r="D250" s="129" t="s">
        <v>159</v>
      </c>
      <c r="E250" s="130" t="s">
        <v>606</v>
      </c>
      <c r="F250" s="131" t="s">
        <v>607</v>
      </c>
      <c r="G250" s="132" t="s">
        <v>242</v>
      </c>
      <c r="H250" s="133">
        <v>47.143999999999998</v>
      </c>
      <c r="I250" s="134"/>
      <c r="J250" s="135">
        <f>ROUND(I250*H250,2)</f>
        <v>0</v>
      </c>
      <c r="K250" s="131" t="s">
        <v>234</v>
      </c>
      <c r="L250" s="34"/>
      <c r="M250" s="136" t="s">
        <v>44</v>
      </c>
      <c r="N250" s="137" t="s">
        <v>53</v>
      </c>
      <c r="P250" s="138">
        <f>O250*H250</f>
        <v>0</v>
      </c>
      <c r="Q250" s="138">
        <v>0</v>
      </c>
      <c r="R250" s="138">
        <f>Q250*H250</f>
        <v>0</v>
      </c>
      <c r="S250" s="138">
        <v>0</v>
      </c>
      <c r="T250" s="139">
        <f>S250*H250</f>
        <v>0</v>
      </c>
      <c r="AR250" s="140" t="s">
        <v>174</v>
      </c>
      <c r="AT250" s="140" t="s">
        <v>159</v>
      </c>
      <c r="AU250" s="140" t="s">
        <v>21</v>
      </c>
      <c r="AY250" s="18" t="s">
        <v>156</v>
      </c>
      <c r="BE250" s="141">
        <f>IF(N250="základní",J250,0)</f>
        <v>0</v>
      </c>
      <c r="BF250" s="141">
        <f>IF(N250="snížená",J250,0)</f>
        <v>0</v>
      </c>
      <c r="BG250" s="141">
        <f>IF(N250="zákl. přenesená",J250,0)</f>
        <v>0</v>
      </c>
      <c r="BH250" s="141">
        <f>IF(N250="sníž. přenesená",J250,0)</f>
        <v>0</v>
      </c>
      <c r="BI250" s="141">
        <f>IF(N250="nulová",J250,0)</f>
        <v>0</v>
      </c>
      <c r="BJ250" s="18" t="s">
        <v>90</v>
      </c>
      <c r="BK250" s="141">
        <f>ROUND(I250*H250,2)</f>
        <v>0</v>
      </c>
      <c r="BL250" s="18" t="s">
        <v>174</v>
      </c>
      <c r="BM250" s="140" t="s">
        <v>1045</v>
      </c>
    </row>
    <row r="251" spans="2:65" s="1" customFormat="1" ht="10.199999999999999">
      <c r="B251" s="34"/>
      <c r="D251" s="156" t="s">
        <v>236</v>
      </c>
      <c r="F251" s="157" t="s">
        <v>609</v>
      </c>
      <c r="I251" s="144"/>
      <c r="L251" s="34"/>
      <c r="M251" s="145"/>
      <c r="T251" s="55"/>
      <c r="AT251" s="18" t="s">
        <v>236</v>
      </c>
      <c r="AU251" s="18" t="s">
        <v>21</v>
      </c>
    </row>
    <row r="252" spans="2:65" s="12" customFormat="1" ht="10.199999999999999">
      <c r="B252" s="146"/>
      <c r="D252" s="142" t="s">
        <v>178</v>
      </c>
      <c r="E252" s="147" t="s">
        <v>44</v>
      </c>
      <c r="F252" s="148" t="s">
        <v>1046</v>
      </c>
      <c r="H252" s="149">
        <v>47.143999999999998</v>
      </c>
      <c r="I252" s="150"/>
      <c r="L252" s="146"/>
      <c r="M252" s="151"/>
      <c r="T252" s="152"/>
      <c r="AT252" s="147" t="s">
        <v>178</v>
      </c>
      <c r="AU252" s="147" t="s">
        <v>21</v>
      </c>
      <c r="AV252" s="12" t="s">
        <v>21</v>
      </c>
      <c r="AW252" s="12" t="s">
        <v>42</v>
      </c>
      <c r="AX252" s="12" t="s">
        <v>90</v>
      </c>
      <c r="AY252" s="147" t="s">
        <v>156</v>
      </c>
    </row>
    <row r="253" spans="2:65" s="1" customFormat="1" ht="24.15" customHeight="1">
      <c r="B253" s="34"/>
      <c r="C253" s="129" t="s">
        <v>734</v>
      </c>
      <c r="D253" s="129" t="s">
        <v>159</v>
      </c>
      <c r="E253" s="130" t="s">
        <v>610</v>
      </c>
      <c r="F253" s="131" t="s">
        <v>611</v>
      </c>
      <c r="G253" s="132" t="s">
        <v>233</v>
      </c>
      <c r="H253" s="133">
        <v>9</v>
      </c>
      <c r="I253" s="134"/>
      <c r="J253" s="135">
        <f>ROUND(I253*H253,2)</f>
        <v>0</v>
      </c>
      <c r="K253" s="131" t="s">
        <v>234</v>
      </c>
      <c r="L253" s="34"/>
      <c r="M253" s="136" t="s">
        <v>44</v>
      </c>
      <c r="N253" s="137" t="s">
        <v>53</v>
      </c>
      <c r="P253" s="138">
        <f>O253*H253</f>
        <v>0</v>
      </c>
      <c r="Q253" s="138">
        <v>0</v>
      </c>
      <c r="R253" s="138">
        <f>Q253*H253</f>
        <v>0</v>
      </c>
      <c r="S253" s="138">
        <v>0</v>
      </c>
      <c r="T253" s="139">
        <f>S253*H253</f>
        <v>0</v>
      </c>
      <c r="AR253" s="140" t="s">
        <v>174</v>
      </c>
      <c r="AT253" s="140" t="s">
        <v>159</v>
      </c>
      <c r="AU253" s="140" t="s">
        <v>21</v>
      </c>
      <c r="AY253" s="18" t="s">
        <v>156</v>
      </c>
      <c r="BE253" s="141">
        <f>IF(N253="základní",J253,0)</f>
        <v>0</v>
      </c>
      <c r="BF253" s="141">
        <f>IF(N253="snížená",J253,0)</f>
        <v>0</v>
      </c>
      <c r="BG253" s="141">
        <f>IF(N253="zákl. přenesená",J253,0)</f>
        <v>0</v>
      </c>
      <c r="BH253" s="141">
        <f>IF(N253="sníž. přenesená",J253,0)</f>
        <v>0</v>
      </c>
      <c r="BI253" s="141">
        <f>IF(N253="nulová",J253,0)</f>
        <v>0</v>
      </c>
      <c r="BJ253" s="18" t="s">
        <v>90</v>
      </c>
      <c r="BK253" s="141">
        <f>ROUND(I253*H253,2)</f>
        <v>0</v>
      </c>
      <c r="BL253" s="18" t="s">
        <v>174</v>
      </c>
      <c r="BM253" s="140" t="s">
        <v>1047</v>
      </c>
    </row>
    <row r="254" spans="2:65" s="1" customFormat="1" ht="10.199999999999999">
      <c r="B254" s="34"/>
      <c r="D254" s="156" t="s">
        <v>236</v>
      </c>
      <c r="F254" s="157" t="s">
        <v>613</v>
      </c>
      <c r="I254" s="144"/>
      <c r="L254" s="34"/>
      <c r="M254" s="145"/>
      <c r="T254" s="55"/>
      <c r="AT254" s="18" t="s">
        <v>236</v>
      </c>
      <c r="AU254" s="18" t="s">
        <v>21</v>
      </c>
    </row>
    <row r="255" spans="2:65" s="12" customFormat="1" ht="10.199999999999999">
      <c r="B255" s="146"/>
      <c r="D255" s="142" t="s">
        <v>178</v>
      </c>
      <c r="E255" s="147" t="s">
        <v>44</v>
      </c>
      <c r="F255" s="148" t="s">
        <v>1048</v>
      </c>
      <c r="H255" s="149">
        <v>9</v>
      </c>
      <c r="I255" s="150"/>
      <c r="L255" s="146"/>
      <c r="M255" s="151"/>
      <c r="T255" s="152"/>
      <c r="AT255" s="147" t="s">
        <v>178</v>
      </c>
      <c r="AU255" s="147" t="s">
        <v>21</v>
      </c>
      <c r="AV255" s="12" t="s">
        <v>21</v>
      </c>
      <c r="AW255" s="12" t="s">
        <v>42</v>
      </c>
      <c r="AX255" s="12" t="s">
        <v>90</v>
      </c>
      <c r="AY255" s="147" t="s">
        <v>156</v>
      </c>
    </row>
    <row r="256" spans="2:65" s="1" customFormat="1" ht="24.15" customHeight="1">
      <c r="B256" s="34"/>
      <c r="C256" s="129" t="s">
        <v>740</v>
      </c>
      <c r="D256" s="129" t="s">
        <v>159</v>
      </c>
      <c r="E256" s="130" t="s">
        <v>616</v>
      </c>
      <c r="F256" s="131" t="s">
        <v>617</v>
      </c>
      <c r="G256" s="132" t="s">
        <v>233</v>
      </c>
      <c r="H256" s="133">
        <v>12.96</v>
      </c>
      <c r="I256" s="134"/>
      <c r="J256" s="135">
        <f>ROUND(I256*H256,2)</f>
        <v>0</v>
      </c>
      <c r="K256" s="131" t="s">
        <v>234</v>
      </c>
      <c r="L256" s="34"/>
      <c r="M256" s="136" t="s">
        <v>44</v>
      </c>
      <c r="N256" s="137" t="s">
        <v>53</v>
      </c>
      <c r="P256" s="138">
        <f>O256*H256</f>
        <v>0</v>
      </c>
      <c r="Q256" s="138">
        <v>0</v>
      </c>
      <c r="R256" s="138">
        <f>Q256*H256</f>
        <v>0</v>
      </c>
      <c r="S256" s="138">
        <v>0</v>
      </c>
      <c r="T256" s="139">
        <f>S256*H256</f>
        <v>0</v>
      </c>
      <c r="AR256" s="140" t="s">
        <v>174</v>
      </c>
      <c r="AT256" s="140" t="s">
        <v>159</v>
      </c>
      <c r="AU256" s="140" t="s">
        <v>21</v>
      </c>
      <c r="AY256" s="18" t="s">
        <v>156</v>
      </c>
      <c r="BE256" s="141">
        <f>IF(N256="základní",J256,0)</f>
        <v>0</v>
      </c>
      <c r="BF256" s="141">
        <f>IF(N256="snížená",J256,0)</f>
        <v>0</v>
      </c>
      <c r="BG256" s="141">
        <f>IF(N256="zákl. přenesená",J256,0)</f>
        <v>0</v>
      </c>
      <c r="BH256" s="141">
        <f>IF(N256="sníž. přenesená",J256,0)</f>
        <v>0</v>
      </c>
      <c r="BI256" s="141">
        <f>IF(N256="nulová",J256,0)</f>
        <v>0</v>
      </c>
      <c r="BJ256" s="18" t="s">
        <v>90</v>
      </c>
      <c r="BK256" s="141">
        <f>ROUND(I256*H256,2)</f>
        <v>0</v>
      </c>
      <c r="BL256" s="18" t="s">
        <v>174</v>
      </c>
      <c r="BM256" s="140" t="s">
        <v>1049</v>
      </c>
    </row>
    <row r="257" spans="2:65" s="1" customFormat="1" ht="10.199999999999999">
      <c r="B257" s="34"/>
      <c r="D257" s="156" t="s">
        <v>236</v>
      </c>
      <c r="F257" s="157" t="s">
        <v>619</v>
      </c>
      <c r="I257" s="144"/>
      <c r="L257" s="34"/>
      <c r="M257" s="145"/>
      <c r="T257" s="55"/>
      <c r="AT257" s="18" t="s">
        <v>236</v>
      </c>
      <c r="AU257" s="18" t="s">
        <v>21</v>
      </c>
    </row>
    <row r="258" spans="2:65" s="12" customFormat="1" ht="10.199999999999999">
      <c r="B258" s="146"/>
      <c r="D258" s="142" t="s">
        <v>178</v>
      </c>
      <c r="E258" s="147" t="s">
        <v>44</v>
      </c>
      <c r="F258" s="148" t="s">
        <v>1050</v>
      </c>
      <c r="H258" s="149">
        <v>12.96</v>
      </c>
      <c r="I258" s="150"/>
      <c r="L258" s="146"/>
      <c r="M258" s="151"/>
      <c r="T258" s="152"/>
      <c r="AT258" s="147" t="s">
        <v>178</v>
      </c>
      <c r="AU258" s="147" t="s">
        <v>21</v>
      </c>
      <c r="AV258" s="12" t="s">
        <v>21</v>
      </c>
      <c r="AW258" s="12" t="s">
        <v>42</v>
      </c>
      <c r="AX258" s="12" t="s">
        <v>90</v>
      </c>
      <c r="AY258" s="147" t="s">
        <v>156</v>
      </c>
    </row>
    <row r="259" spans="2:65" s="1" customFormat="1" ht="21.75" customHeight="1">
      <c r="B259" s="34"/>
      <c r="C259" s="129" t="s">
        <v>744</v>
      </c>
      <c r="D259" s="129" t="s">
        <v>159</v>
      </c>
      <c r="E259" s="130" t="s">
        <v>624</v>
      </c>
      <c r="F259" s="131" t="s">
        <v>625</v>
      </c>
      <c r="G259" s="132" t="s">
        <v>233</v>
      </c>
      <c r="H259" s="133">
        <v>32.119999999999997</v>
      </c>
      <c r="I259" s="134"/>
      <c r="J259" s="135">
        <f>ROUND(I259*H259,2)</f>
        <v>0</v>
      </c>
      <c r="K259" s="131" t="s">
        <v>234</v>
      </c>
      <c r="L259" s="34"/>
      <c r="M259" s="136" t="s">
        <v>44</v>
      </c>
      <c r="N259" s="137" t="s">
        <v>53</v>
      </c>
      <c r="P259" s="138">
        <f>O259*H259</f>
        <v>0</v>
      </c>
      <c r="Q259" s="138">
        <v>1.0000000000000001E-5</v>
      </c>
      <c r="R259" s="138">
        <f>Q259*H259</f>
        <v>3.212E-4</v>
      </c>
      <c r="S259" s="138">
        <v>0</v>
      </c>
      <c r="T259" s="139">
        <f>S259*H259</f>
        <v>0</v>
      </c>
      <c r="AR259" s="140" t="s">
        <v>174</v>
      </c>
      <c r="AT259" s="140" t="s">
        <v>159</v>
      </c>
      <c r="AU259" s="140" t="s">
        <v>21</v>
      </c>
      <c r="AY259" s="18" t="s">
        <v>156</v>
      </c>
      <c r="BE259" s="141">
        <f>IF(N259="základní",J259,0)</f>
        <v>0</v>
      </c>
      <c r="BF259" s="141">
        <f>IF(N259="snížená",J259,0)</f>
        <v>0</v>
      </c>
      <c r="BG259" s="141">
        <f>IF(N259="zákl. přenesená",J259,0)</f>
        <v>0</v>
      </c>
      <c r="BH259" s="141">
        <f>IF(N259="sníž. přenesená",J259,0)</f>
        <v>0</v>
      </c>
      <c r="BI259" s="141">
        <f>IF(N259="nulová",J259,0)</f>
        <v>0</v>
      </c>
      <c r="BJ259" s="18" t="s">
        <v>90</v>
      </c>
      <c r="BK259" s="141">
        <f>ROUND(I259*H259,2)</f>
        <v>0</v>
      </c>
      <c r="BL259" s="18" t="s">
        <v>174</v>
      </c>
      <c r="BM259" s="140" t="s">
        <v>1051</v>
      </c>
    </row>
    <row r="260" spans="2:65" s="1" customFormat="1" ht="10.199999999999999">
      <c r="B260" s="34"/>
      <c r="D260" s="156" t="s">
        <v>236</v>
      </c>
      <c r="F260" s="157" t="s">
        <v>627</v>
      </c>
      <c r="I260" s="144"/>
      <c r="L260" s="34"/>
      <c r="M260" s="145"/>
      <c r="T260" s="55"/>
      <c r="AT260" s="18" t="s">
        <v>236</v>
      </c>
      <c r="AU260" s="18" t="s">
        <v>21</v>
      </c>
    </row>
    <row r="261" spans="2:65" s="12" customFormat="1" ht="10.199999999999999">
      <c r="B261" s="146"/>
      <c r="D261" s="142" t="s">
        <v>178</v>
      </c>
      <c r="E261" s="147" t="s">
        <v>44</v>
      </c>
      <c r="F261" s="148" t="s">
        <v>1052</v>
      </c>
      <c r="H261" s="149">
        <v>32.119999999999997</v>
      </c>
      <c r="I261" s="150"/>
      <c r="L261" s="146"/>
      <c r="M261" s="151"/>
      <c r="T261" s="152"/>
      <c r="AT261" s="147" t="s">
        <v>178</v>
      </c>
      <c r="AU261" s="147" t="s">
        <v>21</v>
      </c>
      <c r="AV261" s="12" t="s">
        <v>21</v>
      </c>
      <c r="AW261" s="12" t="s">
        <v>42</v>
      </c>
      <c r="AX261" s="12" t="s">
        <v>90</v>
      </c>
      <c r="AY261" s="147" t="s">
        <v>156</v>
      </c>
    </row>
    <row r="262" spans="2:65" s="1" customFormat="1" ht="24.15" customHeight="1">
      <c r="B262" s="34"/>
      <c r="C262" s="129" t="s">
        <v>751</v>
      </c>
      <c r="D262" s="129" t="s">
        <v>159</v>
      </c>
      <c r="E262" s="130" t="s">
        <v>1053</v>
      </c>
      <c r="F262" s="131" t="s">
        <v>1054</v>
      </c>
      <c r="G262" s="132" t="s">
        <v>233</v>
      </c>
      <c r="H262" s="133">
        <v>19.36</v>
      </c>
      <c r="I262" s="134"/>
      <c r="J262" s="135">
        <f>ROUND(I262*H262,2)</f>
        <v>0</v>
      </c>
      <c r="K262" s="131" t="s">
        <v>234</v>
      </c>
      <c r="L262" s="34"/>
      <c r="M262" s="136" t="s">
        <v>44</v>
      </c>
      <c r="N262" s="137" t="s">
        <v>53</v>
      </c>
      <c r="P262" s="138">
        <f>O262*H262</f>
        <v>0</v>
      </c>
      <c r="Q262" s="138">
        <v>0</v>
      </c>
      <c r="R262" s="138">
        <f>Q262*H262</f>
        <v>0</v>
      </c>
      <c r="S262" s="138">
        <v>0</v>
      </c>
      <c r="T262" s="139">
        <f>S262*H262</f>
        <v>0</v>
      </c>
      <c r="AR262" s="140" t="s">
        <v>174</v>
      </c>
      <c r="AT262" s="140" t="s">
        <v>159</v>
      </c>
      <c r="AU262" s="140" t="s">
        <v>21</v>
      </c>
      <c r="AY262" s="18" t="s">
        <v>156</v>
      </c>
      <c r="BE262" s="141">
        <f>IF(N262="základní",J262,0)</f>
        <v>0</v>
      </c>
      <c r="BF262" s="141">
        <f>IF(N262="snížená",J262,0)</f>
        <v>0</v>
      </c>
      <c r="BG262" s="141">
        <f>IF(N262="zákl. přenesená",J262,0)</f>
        <v>0</v>
      </c>
      <c r="BH262" s="141">
        <f>IF(N262="sníž. přenesená",J262,0)</f>
        <v>0</v>
      </c>
      <c r="BI262" s="141">
        <f>IF(N262="nulová",J262,0)</f>
        <v>0</v>
      </c>
      <c r="BJ262" s="18" t="s">
        <v>90</v>
      </c>
      <c r="BK262" s="141">
        <f>ROUND(I262*H262,2)</f>
        <v>0</v>
      </c>
      <c r="BL262" s="18" t="s">
        <v>174</v>
      </c>
      <c r="BM262" s="140" t="s">
        <v>1055</v>
      </c>
    </row>
    <row r="263" spans="2:65" s="1" customFormat="1" ht="10.199999999999999">
      <c r="B263" s="34"/>
      <c r="D263" s="156" t="s">
        <v>236</v>
      </c>
      <c r="F263" s="157" t="s">
        <v>1056</v>
      </c>
      <c r="I263" s="144"/>
      <c r="L263" s="34"/>
      <c r="M263" s="145"/>
      <c r="T263" s="55"/>
      <c r="AT263" s="18" t="s">
        <v>236</v>
      </c>
      <c r="AU263" s="18" t="s">
        <v>21</v>
      </c>
    </row>
    <row r="264" spans="2:65" s="12" customFormat="1" ht="10.199999999999999">
      <c r="B264" s="146"/>
      <c r="D264" s="142" t="s">
        <v>178</v>
      </c>
      <c r="E264" s="147" t="s">
        <v>44</v>
      </c>
      <c r="F264" s="148" t="s">
        <v>1011</v>
      </c>
      <c r="H264" s="149">
        <v>19.36</v>
      </c>
      <c r="I264" s="150"/>
      <c r="L264" s="146"/>
      <c r="M264" s="151"/>
      <c r="T264" s="152"/>
      <c r="AT264" s="147" t="s">
        <v>178</v>
      </c>
      <c r="AU264" s="147" t="s">
        <v>21</v>
      </c>
      <c r="AV264" s="12" t="s">
        <v>21</v>
      </c>
      <c r="AW264" s="12" t="s">
        <v>42</v>
      </c>
      <c r="AX264" s="12" t="s">
        <v>90</v>
      </c>
      <c r="AY264" s="147" t="s">
        <v>156</v>
      </c>
    </row>
    <row r="265" spans="2:65" s="1" customFormat="1" ht="16.5" customHeight="1">
      <c r="B265" s="34"/>
      <c r="C265" s="129" t="s">
        <v>757</v>
      </c>
      <c r="D265" s="129" t="s">
        <v>159</v>
      </c>
      <c r="E265" s="130" t="s">
        <v>519</v>
      </c>
      <c r="F265" s="131" t="s">
        <v>520</v>
      </c>
      <c r="G265" s="132" t="s">
        <v>277</v>
      </c>
      <c r="H265" s="133">
        <v>27.8</v>
      </c>
      <c r="I265" s="134"/>
      <c r="J265" s="135">
        <f>ROUND(I265*H265,2)</f>
        <v>0</v>
      </c>
      <c r="K265" s="131" t="s">
        <v>234</v>
      </c>
      <c r="L265" s="34"/>
      <c r="M265" s="136" t="s">
        <v>44</v>
      </c>
      <c r="N265" s="137" t="s">
        <v>53</v>
      </c>
      <c r="P265" s="138">
        <f>O265*H265</f>
        <v>0</v>
      </c>
      <c r="Q265" s="138">
        <v>1.3699999999999999E-3</v>
      </c>
      <c r="R265" s="138">
        <f>Q265*H265</f>
        <v>3.8086000000000002E-2</v>
      </c>
      <c r="S265" s="138">
        <v>0</v>
      </c>
      <c r="T265" s="139">
        <f>S265*H265</f>
        <v>0</v>
      </c>
      <c r="AR265" s="140" t="s">
        <v>174</v>
      </c>
      <c r="AT265" s="140" t="s">
        <v>159</v>
      </c>
      <c r="AU265" s="140" t="s">
        <v>21</v>
      </c>
      <c r="AY265" s="18" t="s">
        <v>156</v>
      </c>
      <c r="BE265" s="141">
        <f>IF(N265="základní",J265,0)</f>
        <v>0</v>
      </c>
      <c r="BF265" s="141">
        <f>IF(N265="snížená",J265,0)</f>
        <v>0</v>
      </c>
      <c r="BG265" s="141">
        <f>IF(N265="zákl. přenesená",J265,0)</f>
        <v>0</v>
      </c>
      <c r="BH265" s="141">
        <f>IF(N265="sníž. přenesená",J265,0)</f>
        <v>0</v>
      </c>
      <c r="BI265" s="141">
        <f>IF(N265="nulová",J265,0)</f>
        <v>0</v>
      </c>
      <c r="BJ265" s="18" t="s">
        <v>90</v>
      </c>
      <c r="BK265" s="141">
        <f>ROUND(I265*H265,2)</f>
        <v>0</v>
      </c>
      <c r="BL265" s="18" t="s">
        <v>174</v>
      </c>
      <c r="BM265" s="140" t="s">
        <v>1057</v>
      </c>
    </row>
    <row r="266" spans="2:65" s="1" customFormat="1" ht="10.199999999999999">
      <c r="B266" s="34"/>
      <c r="D266" s="156" t="s">
        <v>236</v>
      </c>
      <c r="F266" s="157" t="s">
        <v>522</v>
      </c>
      <c r="I266" s="144"/>
      <c r="L266" s="34"/>
      <c r="M266" s="145"/>
      <c r="T266" s="55"/>
      <c r="AT266" s="18" t="s">
        <v>236</v>
      </c>
      <c r="AU266" s="18" t="s">
        <v>21</v>
      </c>
    </row>
    <row r="267" spans="2:65" s="12" customFormat="1" ht="10.199999999999999">
      <c r="B267" s="146"/>
      <c r="D267" s="142" t="s">
        <v>178</v>
      </c>
      <c r="E267" s="147" t="s">
        <v>44</v>
      </c>
      <c r="F267" s="148" t="s">
        <v>1058</v>
      </c>
      <c r="H267" s="149">
        <v>27.8</v>
      </c>
      <c r="I267" s="150"/>
      <c r="L267" s="146"/>
      <c r="M267" s="151"/>
      <c r="T267" s="152"/>
      <c r="AT267" s="147" t="s">
        <v>178</v>
      </c>
      <c r="AU267" s="147" t="s">
        <v>21</v>
      </c>
      <c r="AV267" s="12" t="s">
        <v>21</v>
      </c>
      <c r="AW267" s="12" t="s">
        <v>42</v>
      </c>
      <c r="AX267" s="12" t="s">
        <v>90</v>
      </c>
      <c r="AY267" s="147" t="s">
        <v>156</v>
      </c>
    </row>
    <row r="268" spans="2:65" s="1" customFormat="1" ht="33" customHeight="1">
      <c r="B268" s="34"/>
      <c r="C268" s="129" t="s">
        <v>764</v>
      </c>
      <c r="D268" s="129" t="s">
        <v>159</v>
      </c>
      <c r="E268" s="130" t="s">
        <v>1059</v>
      </c>
      <c r="F268" s="131" t="s">
        <v>1060</v>
      </c>
      <c r="G268" s="132" t="s">
        <v>277</v>
      </c>
      <c r="H268" s="133">
        <v>27.8</v>
      </c>
      <c r="I268" s="134"/>
      <c r="J268" s="135">
        <f>ROUND(I268*H268,2)</f>
        <v>0</v>
      </c>
      <c r="K268" s="131" t="s">
        <v>234</v>
      </c>
      <c r="L268" s="34"/>
      <c r="M268" s="136" t="s">
        <v>44</v>
      </c>
      <c r="N268" s="137" t="s">
        <v>53</v>
      </c>
      <c r="P268" s="138">
        <f>O268*H268</f>
        <v>0</v>
      </c>
      <c r="Q268" s="138">
        <v>1.2199999999999999E-3</v>
      </c>
      <c r="R268" s="138">
        <f>Q268*H268</f>
        <v>3.3916000000000002E-2</v>
      </c>
      <c r="S268" s="138">
        <v>0</v>
      </c>
      <c r="T268" s="139">
        <f>S268*H268</f>
        <v>0</v>
      </c>
      <c r="AR268" s="140" t="s">
        <v>174</v>
      </c>
      <c r="AT268" s="140" t="s">
        <v>159</v>
      </c>
      <c r="AU268" s="140" t="s">
        <v>21</v>
      </c>
      <c r="AY268" s="18" t="s">
        <v>156</v>
      </c>
      <c r="BE268" s="141">
        <f>IF(N268="základní",J268,0)</f>
        <v>0</v>
      </c>
      <c r="BF268" s="141">
        <f>IF(N268="snížená",J268,0)</f>
        <v>0</v>
      </c>
      <c r="BG268" s="141">
        <f>IF(N268="zákl. přenesená",J268,0)</f>
        <v>0</v>
      </c>
      <c r="BH268" s="141">
        <f>IF(N268="sníž. přenesená",J268,0)</f>
        <v>0</v>
      </c>
      <c r="BI268" s="141">
        <f>IF(N268="nulová",J268,0)</f>
        <v>0</v>
      </c>
      <c r="BJ268" s="18" t="s">
        <v>90</v>
      </c>
      <c r="BK268" s="141">
        <f>ROUND(I268*H268,2)</f>
        <v>0</v>
      </c>
      <c r="BL268" s="18" t="s">
        <v>174</v>
      </c>
      <c r="BM268" s="140" t="s">
        <v>1061</v>
      </c>
    </row>
    <row r="269" spans="2:65" s="1" customFormat="1" ht="10.199999999999999">
      <c r="B269" s="34"/>
      <c r="D269" s="156" t="s">
        <v>236</v>
      </c>
      <c r="F269" s="157" t="s">
        <v>1062</v>
      </c>
      <c r="I269" s="144"/>
      <c r="L269" s="34"/>
      <c r="M269" s="145"/>
      <c r="T269" s="55"/>
      <c r="AT269" s="18" t="s">
        <v>236</v>
      </c>
      <c r="AU269" s="18" t="s">
        <v>21</v>
      </c>
    </row>
    <row r="270" spans="2:65" s="12" customFormat="1" ht="10.199999999999999">
      <c r="B270" s="146"/>
      <c r="D270" s="142" t="s">
        <v>178</v>
      </c>
      <c r="E270" s="147" t="s">
        <v>44</v>
      </c>
      <c r="F270" s="148" t="s">
        <v>1058</v>
      </c>
      <c r="H270" s="149">
        <v>27.8</v>
      </c>
      <c r="I270" s="150"/>
      <c r="L270" s="146"/>
      <c r="M270" s="151"/>
      <c r="T270" s="152"/>
      <c r="AT270" s="147" t="s">
        <v>178</v>
      </c>
      <c r="AU270" s="147" t="s">
        <v>21</v>
      </c>
      <c r="AV270" s="12" t="s">
        <v>21</v>
      </c>
      <c r="AW270" s="12" t="s">
        <v>42</v>
      </c>
      <c r="AX270" s="12" t="s">
        <v>90</v>
      </c>
      <c r="AY270" s="147" t="s">
        <v>156</v>
      </c>
    </row>
    <row r="271" spans="2:65" s="1" customFormat="1" ht="24.15" customHeight="1">
      <c r="B271" s="34"/>
      <c r="C271" s="129" t="s">
        <v>772</v>
      </c>
      <c r="D271" s="129" t="s">
        <v>159</v>
      </c>
      <c r="E271" s="130" t="s">
        <v>275</v>
      </c>
      <c r="F271" s="131" t="s">
        <v>276</v>
      </c>
      <c r="G271" s="132" t="s">
        <v>277</v>
      </c>
      <c r="H271" s="133">
        <v>0.4</v>
      </c>
      <c r="I271" s="134"/>
      <c r="J271" s="135">
        <f>ROUND(I271*H271,2)</f>
        <v>0</v>
      </c>
      <c r="K271" s="131" t="s">
        <v>234</v>
      </c>
      <c r="L271" s="34"/>
      <c r="M271" s="136" t="s">
        <v>44</v>
      </c>
      <c r="N271" s="137" t="s">
        <v>53</v>
      </c>
      <c r="P271" s="138">
        <f>O271*H271</f>
        <v>0</v>
      </c>
      <c r="Q271" s="138">
        <v>1.1299999999999999E-3</v>
      </c>
      <c r="R271" s="138">
        <f>Q271*H271</f>
        <v>4.5199999999999998E-4</v>
      </c>
      <c r="S271" s="138">
        <v>1.0999999999999999E-2</v>
      </c>
      <c r="T271" s="139">
        <f>S271*H271</f>
        <v>4.4000000000000003E-3</v>
      </c>
      <c r="AR271" s="140" t="s">
        <v>174</v>
      </c>
      <c r="AT271" s="140" t="s">
        <v>159</v>
      </c>
      <c r="AU271" s="140" t="s">
        <v>21</v>
      </c>
      <c r="AY271" s="18" t="s">
        <v>156</v>
      </c>
      <c r="BE271" s="141">
        <f>IF(N271="základní",J271,0)</f>
        <v>0</v>
      </c>
      <c r="BF271" s="141">
        <f>IF(N271="snížená",J271,0)</f>
        <v>0</v>
      </c>
      <c r="BG271" s="141">
        <f>IF(N271="zákl. přenesená",J271,0)</f>
        <v>0</v>
      </c>
      <c r="BH271" s="141">
        <f>IF(N271="sníž. přenesená",J271,0)</f>
        <v>0</v>
      </c>
      <c r="BI271" s="141">
        <f>IF(N271="nulová",J271,0)</f>
        <v>0</v>
      </c>
      <c r="BJ271" s="18" t="s">
        <v>90</v>
      </c>
      <c r="BK271" s="141">
        <f>ROUND(I271*H271,2)</f>
        <v>0</v>
      </c>
      <c r="BL271" s="18" t="s">
        <v>174</v>
      </c>
      <c r="BM271" s="140" t="s">
        <v>1063</v>
      </c>
    </row>
    <row r="272" spans="2:65" s="1" customFormat="1" ht="10.199999999999999">
      <c r="B272" s="34"/>
      <c r="D272" s="156" t="s">
        <v>236</v>
      </c>
      <c r="F272" s="157" t="s">
        <v>279</v>
      </c>
      <c r="I272" s="144"/>
      <c r="L272" s="34"/>
      <c r="M272" s="145"/>
      <c r="T272" s="55"/>
      <c r="AT272" s="18" t="s">
        <v>236</v>
      </c>
      <c r="AU272" s="18" t="s">
        <v>21</v>
      </c>
    </row>
    <row r="273" spans="2:65" s="12" customFormat="1" ht="10.199999999999999">
      <c r="B273" s="146"/>
      <c r="D273" s="142" t="s">
        <v>178</v>
      </c>
      <c r="E273" s="147" t="s">
        <v>44</v>
      </c>
      <c r="F273" s="148" t="s">
        <v>1064</v>
      </c>
      <c r="H273" s="149">
        <v>0.4</v>
      </c>
      <c r="I273" s="150"/>
      <c r="L273" s="146"/>
      <c r="M273" s="151"/>
      <c r="T273" s="152"/>
      <c r="AT273" s="147" t="s">
        <v>178</v>
      </c>
      <c r="AU273" s="147" t="s">
        <v>21</v>
      </c>
      <c r="AV273" s="12" t="s">
        <v>21</v>
      </c>
      <c r="AW273" s="12" t="s">
        <v>42</v>
      </c>
      <c r="AX273" s="12" t="s">
        <v>90</v>
      </c>
      <c r="AY273" s="147" t="s">
        <v>156</v>
      </c>
    </row>
    <row r="274" spans="2:65" s="1" customFormat="1" ht="24.15" customHeight="1">
      <c r="B274" s="34"/>
      <c r="C274" s="129" t="s">
        <v>777</v>
      </c>
      <c r="D274" s="129" t="s">
        <v>159</v>
      </c>
      <c r="E274" s="130" t="s">
        <v>669</v>
      </c>
      <c r="F274" s="131" t="s">
        <v>670</v>
      </c>
      <c r="G274" s="132" t="s">
        <v>277</v>
      </c>
      <c r="H274" s="133">
        <v>2</v>
      </c>
      <c r="I274" s="134"/>
      <c r="J274" s="135">
        <f>ROUND(I274*H274,2)</f>
        <v>0</v>
      </c>
      <c r="K274" s="131" t="s">
        <v>234</v>
      </c>
      <c r="L274" s="34"/>
      <c r="M274" s="136" t="s">
        <v>44</v>
      </c>
      <c r="N274" s="137" t="s">
        <v>53</v>
      </c>
      <c r="P274" s="138">
        <f>O274*H274</f>
        <v>0</v>
      </c>
      <c r="Q274" s="138">
        <v>1.23E-3</v>
      </c>
      <c r="R274" s="138">
        <f>Q274*H274</f>
        <v>2.4599999999999999E-3</v>
      </c>
      <c r="S274" s="138">
        <v>1.7000000000000001E-2</v>
      </c>
      <c r="T274" s="139">
        <f>S274*H274</f>
        <v>3.4000000000000002E-2</v>
      </c>
      <c r="AR274" s="140" t="s">
        <v>174</v>
      </c>
      <c r="AT274" s="140" t="s">
        <v>159</v>
      </c>
      <c r="AU274" s="140" t="s">
        <v>21</v>
      </c>
      <c r="AY274" s="18" t="s">
        <v>156</v>
      </c>
      <c r="BE274" s="141">
        <f>IF(N274="základní",J274,0)</f>
        <v>0</v>
      </c>
      <c r="BF274" s="141">
        <f>IF(N274="snížená",J274,0)</f>
        <v>0</v>
      </c>
      <c r="BG274" s="141">
        <f>IF(N274="zákl. přenesená",J274,0)</f>
        <v>0</v>
      </c>
      <c r="BH274" s="141">
        <f>IF(N274="sníž. přenesená",J274,0)</f>
        <v>0</v>
      </c>
      <c r="BI274" s="141">
        <f>IF(N274="nulová",J274,0)</f>
        <v>0</v>
      </c>
      <c r="BJ274" s="18" t="s">
        <v>90</v>
      </c>
      <c r="BK274" s="141">
        <f>ROUND(I274*H274,2)</f>
        <v>0</v>
      </c>
      <c r="BL274" s="18" t="s">
        <v>174</v>
      </c>
      <c r="BM274" s="140" t="s">
        <v>1065</v>
      </c>
    </row>
    <row r="275" spans="2:65" s="1" customFormat="1" ht="10.199999999999999">
      <c r="B275" s="34"/>
      <c r="D275" s="156" t="s">
        <v>236</v>
      </c>
      <c r="F275" s="157" t="s">
        <v>672</v>
      </c>
      <c r="I275" s="144"/>
      <c r="L275" s="34"/>
      <c r="M275" s="145"/>
      <c r="T275" s="55"/>
      <c r="AT275" s="18" t="s">
        <v>236</v>
      </c>
      <c r="AU275" s="18" t="s">
        <v>21</v>
      </c>
    </row>
    <row r="276" spans="2:65" s="12" customFormat="1" ht="10.199999999999999">
      <c r="B276" s="146"/>
      <c r="D276" s="142" t="s">
        <v>178</v>
      </c>
      <c r="E276" s="147" t="s">
        <v>44</v>
      </c>
      <c r="F276" s="148" t="s">
        <v>1066</v>
      </c>
      <c r="H276" s="149">
        <v>0.4</v>
      </c>
      <c r="I276" s="150"/>
      <c r="L276" s="146"/>
      <c r="M276" s="151"/>
      <c r="T276" s="152"/>
      <c r="AT276" s="147" t="s">
        <v>178</v>
      </c>
      <c r="AU276" s="147" t="s">
        <v>21</v>
      </c>
      <c r="AV276" s="12" t="s">
        <v>21</v>
      </c>
      <c r="AW276" s="12" t="s">
        <v>42</v>
      </c>
      <c r="AX276" s="12" t="s">
        <v>82</v>
      </c>
      <c r="AY276" s="147" t="s">
        <v>156</v>
      </c>
    </row>
    <row r="277" spans="2:65" s="12" customFormat="1" ht="10.199999999999999">
      <c r="B277" s="146"/>
      <c r="D277" s="142" t="s">
        <v>178</v>
      </c>
      <c r="E277" s="147" t="s">
        <v>44</v>
      </c>
      <c r="F277" s="148" t="s">
        <v>1067</v>
      </c>
      <c r="H277" s="149">
        <v>0.4</v>
      </c>
      <c r="I277" s="150"/>
      <c r="L277" s="146"/>
      <c r="M277" s="151"/>
      <c r="T277" s="152"/>
      <c r="AT277" s="147" t="s">
        <v>178</v>
      </c>
      <c r="AU277" s="147" t="s">
        <v>21</v>
      </c>
      <c r="AV277" s="12" t="s">
        <v>21</v>
      </c>
      <c r="AW277" s="12" t="s">
        <v>42</v>
      </c>
      <c r="AX277" s="12" t="s">
        <v>82</v>
      </c>
      <c r="AY277" s="147" t="s">
        <v>156</v>
      </c>
    </row>
    <row r="278" spans="2:65" s="12" customFormat="1" ht="10.199999999999999">
      <c r="B278" s="146"/>
      <c r="D278" s="142" t="s">
        <v>178</v>
      </c>
      <c r="E278" s="147" t="s">
        <v>44</v>
      </c>
      <c r="F278" s="148" t="s">
        <v>1068</v>
      </c>
      <c r="H278" s="149">
        <v>0.4</v>
      </c>
      <c r="I278" s="150"/>
      <c r="L278" s="146"/>
      <c r="M278" s="151"/>
      <c r="T278" s="152"/>
      <c r="AT278" s="147" t="s">
        <v>178</v>
      </c>
      <c r="AU278" s="147" t="s">
        <v>21</v>
      </c>
      <c r="AV278" s="12" t="s">
        <v>21</v>
      </c>
      <c r="AW278" s="12" t="s">
        <v>42</v>
      </c>
      <c r="AX278" s="12" t="s">
        <v>82</v>
      </c>
      <c r="AY278" s="147" t="s">
        <v>156</v>
      </c>
    </row>
    <row r="279" spans="2:65" s="12" customFormat="1" ht="10.199999999999999">
      <c r="B279" s="146"/>
      <c r="D279" s="142" t="s">
        <v>178</v>
      </c>
      <c r="E279" s="147" t="s">
        <v>44</v>
      </c>
      <c r="F279" s="148" t="s">
        <v>1069</v>
      </c>
      <c r="H279" s="149">
        <v>0.4</v>
      </c>
      <c r="I279" s="150"/>
      <c r="L279" s="146"/>
      <c r="M279" s="151"/>
      <c r="T279" s="152"/>
      <c r="AT279" s="147" t="s">
        <v>178</v>
      </c>
      <c r="AU279" s="147" t="s">
        <v>21</v>
      </c>
      <c r="AV279" s="12" t="s">
        <v>21</v>
      </c>
      <c r="AW279" s="12" t="s">
        <v>42</v>
      </c>
      <c r="AX279" s="12" t="s">
        <v>82</v>
      </c>
      <c r="AY279" s="147" t="s">
        <v>156</v>
      </c>
    </row>
    <row r="280" spans="2:65" s="12" customFormat="1" ht="10.199999999999999">
      <c r="B280" s="146"/>
      <c r="D280" s="142" t="s">
        <v>178</v>
      </c>
      <c r="E280" s="147" t="s">
        <v>44</v>
      </c>
      <c r="F280" s="148" t="s">
        <v>1070</v>
      </c>
      <c r="H280" s="149">
        <v>0.4</v>
      </c>
      <c r="I280" s="150"/>
      <c r="L280" s="146"/>
      <c r="M280" s="151"/>
      <c r="T280" s="152"/>
      <c r="AT280" s="147" t="s">
        <v>178</v>
      </c>
      <c r="AU280" s="147" t="s">
        <v>21</v>
      </c>
      <c r="AV280" s="12" t="s">
        <v>21</v>
      </c>
      <c r="AW280" s="12" t="s">
        <v>42</v>
      </c>
      <c r="AX280" s="12" t="s">
        <v>82</v>
      </c>
      <c r="AY280" s="147" t="s">
        <v>156</v>
      </c>
    </row>
    <row r="281" spans="2:65" s="13" customFormat="1" ht="10.199999999999999">
      <c r="B281" s="168"/>
      <c r="D281" s="142" t="s">
        <v>178</v>
      </c>
      <c r="E281" s="169" t="s">
        <v>44</v>
      </c>
      <c r="F281" s="170" t="s">
        <v>462</v>
      </c>
      <c r="H281" s="171">
        <v>2</v>
      </c>
      <c r="I281" s="172"/>
      <c r="L281" s="168"/>
      <c r="M281" s="173"/>
      <c r="T281" s="174"/>
      <c r="AT281" s="169" t="s">
        <v>178</v>
      </c>
      <c r="AU281" s="169" t="s">
        <v>21</v>
      </c>
      <c r="AV281" s="13" t="s">
        <v>174</v>
      </c>
      <c r="AW281" s="13" t="s">
        <v>42</v>
      </c>
      <c r="AX281" s="13" t="s">
        <v>90</v>
      </c>
      <c r="AY281" s="169" t="s">
        <v>156</v>
      </c>
    </row>
    <row r="282" spans="2:65" s="1" customFormat="1" ht="24.15" customHeight="1">
      <c r="B282" s="34"/>
      <c r="C282" s="129" t="s">
        <v>782</v>
      </c>
      <c r="D282" s="129" t="s">
        <v>159</v>
      </c>
      <c r="E282" s="130" t="s">
        <v>677</v>
      </c>
      <c r="F282" s="131" t="s">
        <v>678</v>
      </c>
      <c r="G282" s="132" t="s">
        <v>277</v>
      </c>
      <c r="H282" s="133">
        <v>0.4</v>
      </c>
      <c r="I282" s="134"/>
      <c r="J282" s="135">
        <f>ROUND(I282*H282,2)</f>
        <v>0</v>
      </c>
      <c r="K282" s="131" t="s">
        <v>234</v>
      </c>
      <c r="L282" s="34"/>
      <c r="M282" s="136" t="s">
        <v>44</v>
      </c>
      <c r="N282" s="137" t="s">
        <v>53</v>
      </c>
      <c r="P282" s="138">
        <f>O282*H282</f>
        <v>0</v>
      </c>
      <c r="Q282" s="138">
        <v>3.3E-3</v>
      </c>
      <c r="R282" s="138">
        <f>Q282*H282</f>
        <v>1.32E-3</v>
      </c>
      <c r="S282" s="138">
        <v>0.11</v>
      </c>
      <c r="T282" s="139">
        <f>S282*H282</f>
        <v>4.4000000000000004E-2</v>
      </c>
      <c r="AR282" s="140" t="s">
        <v>174</v>
      </c>
      <c r="AT282" s="140" t="s">
        <v>159</v>
      </c>
      <c r="AU282" s="140" t="s">
        <v>21</v>
      </c>
      <c r="AY282" s="18" t="s">
        <v>156</v>
      </c>
      <c r="BE282" s="141">
        <f>IF(N282="základní",J282,0)</f>
        <v>0</v>
      </c>
      <c r="BF282" s="141">
        <f>IF(N282="snížená",J282,0)</f>
        <v>0</v>
      </c>
      <c r="BG282" s="141">
        <f>IF(N282="zákl. přenesená",J282,0)</f>
        <v>0</v>
      </c>
      <c r="BH282" s="141">
        <f>IF(N282="sníž. přenesená",J282,0)</f>
        <v>0</v>
      </c>
      <c r="BI282" s="141">
        <f>IF(N282="nulová",J282,0)</f>
        <v>0</v>
      </c>
      <c r="BJ282" s="18" t="s">
        <v>90</v>
      </c>
      <c r="BK282" s="141">
        <f>ROUND(I282*H282,2)</f>
        <v>0</v>
      </c>
      <c r="BL282" s="18" t="s">
        <v>174</v>
      </c>
      <c r="BM282" s="140" t="s">
        <v>1071</v>
      </c>
    </row>
    <row r="283" spans="2:65" s="1" customFormat="1" ht="10.199999999999999">
      <c r="B283" s="34"/>
      <c r="D283" s="156" t="s">
        <v>236</v>
      </c>
      <c r="F283" s="157" t="s">
        <v>680</v>
      </c>
      <c r="I283" s="144"/>
      <c r="L283" s="34"/>
      <c r="M283" s="145"/>
      <c r="T283" s="55"/>
      <c r="AT283" s="18" t="s">
        <v>236</v>
      </c>
      <c r="AU283" s="18" t="s">
        <v>21</v>
      </c>
    </row>
    <row r="284" spans="2:65" s="12" customFormat="1" ht="10.199999999999999">
      <c r="B284" s="146"/>
      <c r="D284" s="142" t="s">
        <v>178</v>
      </c>
      <c r="E284" s="147" t="s">
        <v>44</v>
      </c>
      <c r="F284" s="148" t="s">
        <v>1072</v>
      </c>
      <c r="H284" s="149">
        <v>0.4</v>
      </c>
      <c r="I284" s="150"/>
      <c r="L284" s="146"/>
      <c r="M284" s="151"/>
      <c r="T284" s="152"/>
      <c r="AT284" s="147" t="s">
        <v>178</v>
      </c>
      <c r="AU284" s="147" t="s">
        <v>21</v>
      </c>
      <c r="AV284" s="12" t="s">
        <v>21</v>
      </c>
      <c r="AW284" s="12" t="s">
        <v>42</v>
      </c>
      <c r="AX284" s="12" t="s">
        <v>90</v>
      </c>
      <c r="AY284" s="147" t="s">
        <v>156</v>
      </c>
    </row>
    <row r="285" spans="2:65" s="1" customFormat="1" ht="24.15" customHeight="1">
      <c r="B285" s="34"/>
      <c r="C285" s="129" t="s">
        <v>788</v>
      </c>
      <c r="D285" s="129" t="s">
        <v>159</v>
      </c>
      <c r="E285" s="130" t="s">
        <v>1073</v>
      </c>
      <c r="F285" s="131" t="s">
        <v>1074</v>
      </c>
      <c r="G285" s="132" t="s">
        <v>277</v>
      </c>
      <c r="H285" s="133">
        <v>0.4</v>
      </c>
      <c r="I285" s="134"/>
      <c r="J285" s="135">
        <f>ROUND(I285*H285,2)</f>
        <v>0</v>
      </c>
      <c r="K285" s="131" t="s">
        <v>234</v>
      </c>
      <c r="L285" s="34"/>
      <c r="M285" s="136" t="s">
        <v>44</v>
      </c>
      <c r="N285" s="137" t="s">
        <v>53</v>
      </c>
      <c r="P285" s="138">
        <f>O285*H285</f>
        <v>0</v>
      </c>
      <c r="Q285" s="138">
        <v>3.5999999999999999E-3</v>
      </c>
      <c r="R285" s="138">
        <f>Q285*H285</f>
        <v>1.4400000000000001E-3</v>
      </c>
      <c r="S285" s="138">
        <v>0.16</v>
      </c>
      <c r="T285" s="139">
        <f>S285*H285</f>
        <v>6.4000000000000001E-2</v>
      </c>
      <c r="AR285" s="140" t="s">
        <v>174</v>
      </c>
      <c r="AT285" s="140" t="s">
        <v>159</v>
      </c>
      <c r="AU285" s="140" t="s">
        <v>21</v>
      </c>
      <c r="AY285" s="18" t="s">
        <v>156</v>
      </c>
      <c r="BE285" s="141">
        <f>IF(N285="základní",J285,0)</f>
        <v>0</v>
      </c>
      <c r="BF285" s="141">
        <f>IF(N285="snížená",J285,0)</f>
        <v>0</v>
      </c>
      <c r="BG285" s="141">
        <f>IF(N285="zákl. přenesená",J285,0)</f>
        <v>0</v>
      </c>
      <c r="BH285" s="141">
        <f>IF(N285="sníž. přenesená",J285,0)</f>
        <v>0</v>
      </c>
      <c r="BI285" s="141">
        <f>IF(N285="nulová",J285,0)</f>
        <v>0</v>
      </c>
      <c r="BJ285" s="18" t="s">
        <v>90</v>
      </c>
      <c r="BK285" s="141">
        <f>ROUND(I285*H285,2)</f>
        <v>0</v>
      </c>
      <c r="BL285" s="18" t="s">
        <v>174</v>
      </c>
      <c r="BM285" s="140" t="s">
        <v>1075</v>
      </c>
    </row>
    <row r="286" spans="2:65" s="1" customFormat="1" ht="10.199999999999999">
      <c r="B286" s="34"/>
      <c r="D286" s="156" t="s">
        <v>236</v>
      </c>
      <c r="F286" s="157" t="s">
        <v>1076</v>
      </c>
      <c r="I286" s="144"/>
      <c r="L286" s="34"/>
      <c r="M286" s="145"/>
      <c r="T286" s="55"/>
      <c r="AT286" s="18" t="s">
        <v>236</v>
      </c>
      <c r="AU286" s="18" t="s">
        <v>21</v>
      </c>
    </row>
    <row r="287" spans="2:65" s="12" customFormat="1" ht="10.199999999999999">
      <c r="B287" s="146"/>
      <c r="D287" s="142" t="s">
        <v>178</v>
      </c>
      <c r="E287" s="147" t="s">
        <v>44</v>
      </c>
      <c r="F287" s="148" t="s">
        <v>1077</v>
      </c>
      <c r="H287" s="149">
        <v>0.4</v>
      </c>
      <c r="I287" s="150"/>
      <c r="L287" s="146"/>
      <c r="M287" s="151"/>
      <c r="T287" s="152"/>
      <c r="AT287" s="147" t="s">
        <v>178</v>
      </c>
      <c r="AU287" s="147" t="s">
        <v>21</v>
      </c>
      <c r="AV287" s="12" t="s">
        <v>21</v>
      </c>
      <c r="AW287" s="12" t="s">
        <v>42</v>
      </c>
      <c r="AX287" s="12" t="s">
        <v>90</v>
      </c>
      <c r="AY287" s="147" t="s">
        <v>156</v>
      </c>
    </row>
    <row r="288" spans="2:65" s="1" customFormat="1" ht="16.5" customHeight="1">
      <c r="B288" s="34"/>
      <c r="C288" s="129" t="s">
        <v>793</v>
      </c>
      <c r="D288" s="129" t="s">
        <v>159</v>
      </c>
      <c r="E288" s="130" t="s">
        <v>314</v>
      </c>
      <c r="F288" s="131" t="s">
        <v>1078</v>
      </c>
      <c r="G288" s="132" t="s">
        <v>248</v>
      </c>
      <c r="H288" s="133">
        <v>1</v>
      </c>
      <c r="I288" s="134"/>
      <c r="J288" s="135">
        <f>ROUND(I288*H288,2)</f>
        <v>0</v>
      </c>
      <c r="K288" s="131" t="s">
        <v>44</v>
      </c>
      <c r="L288" s="34"/>
      <c r="M288" s="136" t="s">
        <v>44</v>
      </c>
      <c r="N288" s="137" t="s">
        <v>53</v>
      </c>
      <c r="P288" s="138">
        <f>O288*H288</f>
        <v>0</v>
      </c>
      <c r="Q288" s="138">
        <v>0</v>
      </c>
      <c r="R288" s="138">
        <f>Q288*H288</f>
        <v>0</v>
      </c>
      <c r="S288" s="138">
        <v>0</v>
      </c>
      <c r="T288" s="139">
        <f>S288*H288</f>
        <v>0</v>
      </c>
      <c r="AR288" s="140" t="s">
        <v>174</v>
      </c>
      <c r="AT288" s="140" t="s">
        <v>159</v>
      </c>
      <c r="AU288" s="140" t="s">
        <v>21</v>
      </c>
      <c r="AY288" s="18" t="s">
        <v>156</v>
      </c>
      <c r="BE288" s="141">
        <f>IF(N288="základní",J288,0)</f>
        <v>0</v>
      </c>
      <c r="BF288" s="141">
        <f>IF(N288="snížená",J288,0)</f>
        <v>0</v>
      </c>
      <c r="BG288" s="141">
        <f>IF(N288="zákl. přenesená",J288,0)</f>
        <v>0</v>
      </c>
      <c r="BH288" s="141">
        <f>IF(N288="sníž. přenesená",J288,0)</f>
        <v>0</v>
      </c>
      <c r="BI288" s="141">
        <f>IF(N288="nulová",J288,0)</f>
        <v>0</v>
      </c>
      <c r="BJ288" s="18" t="s">
        <v>90</v>
      </c>
      <c r="BK288" s="141">
        <f>ROUND(I288*H288,2)</f>
        <v>0</v>
      </c>
      <c r="BL288" s="18" t="s">
        <v>174</v>
      </c>
      <c r="BM288" s="140" t="s">
        <v>1079</v>
      </c>
    </row>
    <row r="289" spans="2:65" s="12" customFormat="1" ht="10.199999999999999">
      <c r="B289" s="146"/>
      <c r="D289" s="142" t="s">
        <v>178</v>
      </c>
      <c r="E289" s="147" t="s">
        <v>44</v>
      </c>
      <c r="F289" s="148" t="s">
        <v>90</v>
      </c>
      <c r="H289" s="149">
        <v>1</v>
      </c>
      <c r="I289" s="150"/>
      <c r="L289" s="146"/>
      <c r="M289" s="151"/>
      <c r="T289" s="152"/>
      <c r="AT289" s="147" t="s">
        <v>178</v>
      </c>
      <c r="AU289" s="147" t="s">
        <v>21</v>
      </c>
      <c r="AV289" s="12" t="s">
        <v>21</v>
      </c>
      <c r="AW289" s="12" t="s">
        <v>42</v>
      </c>
      <c r="AX289" s="12" t="s">
        <v>90</v>
      </c>
      <c r="AY289" s="147" t="s">
        <v>156</v>
      </c>
    </row>
    <row r="290" spans="2:65" s="1" customFormat="1" ht="16.5" customHeight="1">
      <c r="B290" s="34"/>
      <c r="C290" s="129" t="s">
        <v>796</v>
      </c>
      <c r="D290" s="129" t="s">
        <v>159</v>
      </c>
      <c r="E290" s="130" t="s">
        <v>724</v>
      </c>
      <c r="F290" s="131" t="s">
        <v>1080</v>
      </c>
      <c r="G290" s="132" t="s">
        <v>248</v>
      </c>
      <c r="H290" s="133">
        <v>5</v>
      </c>
      <c r="I290" s="134"/>
      <c r="J290" s="135">
        <f>ROUND(I290*H290,2)</f>
        <v>0</v>
      </c>
      <c r="K290" s="131" t="s">
        <v>44</v>
      </c>
      <c r="L290" s="34"/>
      <c r="M290" s="136" t="s">
        <v>44</v>
      </c>
      <c r="N290" s="137" t="s">
        <v>53</v>
      </c>
      <c r="P290" s="138">
        <f>O290*H290</f>
        <v>0</v>
      </c>
      <c r="Q290" s="138">
        <v>0</v>
      </c>
      <c r="R290" s="138">
        <f>Q290*H290</f>
        <v>0</v>
      </c>
      <c r="S290" s="138">
        <v>0</v>
      </c>
      <c r="T290" s="139">
        <f>S290*H290</f>
        <v>0</v>
      </c>
      <c r="AR290" s="140" t="s">
        <v>174</v>
      </c>
      <c r="AT290" s="140" t="s">
        <v>159</v>
      </c>
      <c r="AU290" s="140" t="s">
        <v>21</v>
      </c>
      <c r="AY290" s="18" t="s">
        <v>156</v>
      </c>
      <c r="BE290" s="141">
        <f>IF(N290="základní",J290,0)</f>
        <v>0</v>
      </c>
      <c r="BF290" s="141">
        <f>IF(N290="snížená",J290,0)</f>
        <v>0</v>
      </c>
      <c r="BG290" s="141">
        <f>IF(N290="zákl. přenesená",J290,0)</f>
        <v>0</v>
      </c>
      <c r="BH290" s="141">
        <f>IF(N290="sníž. přenesená",J290,0)</f>
        <v>0</v>
      </c>
      <c r="BI290" s="141">
        <f>IF(N290="nulová",J290,0)</f>
        <v>0</v>
      </c>
      <c r="BJ290" s="18" t="s">
        <v>90</v>
      </c>
      <c r="BK290" s="141">
        <f>ROUND(I290*H290,2)</f>
        <v>0</v>
      </c>
      <c r="BL290" s="18" t="s">
        <v>174</v>
      </c>
      <c r="BM290" s="140" t="s">
        <v>1081</v>
      </c>
    </row>
    <row r="291" spans="2:65" s="12" customFormat="1" ht="10.199999999999999">
      <c r="B291" s="146"/>
      <c r="D291" s="142" t="s">
        <v>178</v>
      </c>
      <c r="E291" s="147" t="s">
        <v>44</v>
      </c>
      <c r="F291" s="148" t="s">
        <v>155</v>
      </c>
      <c r="H291" s="149">
        <v>5</v>
      </c>
      <c r="I291" s="150"/>
      <c r="L291" s="146"/>
      <c r="M291" s="151"/>
      <c r="T291" s="152"/>
      <c r="AT291" s="147" t="s">
        <v>178</v>
      </c>
      <c r="AU291" s="147" t="s">
        <v>21</v>
      </c>
      <c r="AV291" s="12" t="s">
        <v>21</v>
      </c>
      <c r="AW291" s="12" t="s">
        <v>42</v>
      </c>
      <c r="AX291" s="12" t="s">
        <v>90</v>
      </c>
      <c r="AY291" s="147" t="s">
        <v>156</v>
      </c>
    </row>
    <row r="292" spans="2:65" s="1" customFormat="1" ht="16.5" customHeight="1">
      <c r="B292" s="34"/>
      <c r="C292" s="129" t="s">
        <v>802</v>
      </c>
      <c r="D292" s="129" t="s">
        <v>159</v>
      </c>
      <c r="E292" s="130" t="s">
        <v>1082</v>
      </c>
      <c r="F292" s="131" t="s">
        <v>1083</v>
      </c>
      <c r="G292" s="132" t="s">
        <v>248</v>
      </c>
      <c r="H292" s="133">
        <v>1</v>
      </c>
      <c r="I292" s="134"/>
      <c r="J292" s="135">
        <f>ROUND(I292*H292,2)</f>
        <v>0</v>
      </c>
      <c r="K292" s="131" t="s">
        <v>44</v>
      </c>
      <c r="L292" s="34"/>
      <c r="M292" s="136" t="s">
        <v>44</v>
      </c>
      <c r="N292" s="137" t="s">
        <v>53</v>
      </c>
      <c r="P292" s="138">
        <f>O292*H292</f>
        <v>0</v>
      </c>
      <c r="Q292" s="138">
        <v>0</v>
      </c>
      <c r="R292" s="138">
        <f>Q292*H292</f>
        <v>0</v>
      </c>
      <c r="S292" s="138">
        <v>0</v>
      </c>
      <c r="T292" s="139">
        <f>S292*H292</f>
        <v>0</v>
      </c>
      <c r="AR292" s="140" t="s">
        <v>174</v>
      </c>
      <c r="AT292" s="140" t="s">
        <v>159</v>
      </c>
      <c r="AU292" s="140" t="s">
        <v>21</v>
      </c>
      <c r="AY292" s="18" t="s">
        <v>156</v>
      </c>
      <c r="BE292" s="141">
        <f>IF(N292="základní",J292,0)</f>
        <v>0</v>
      </c>
      <c r="BF292" s="141">
        <f>IF(N292="snížená",J292,0)</f>
        <v>0</v>
      </c>
      <c r="BG292" s="141">
        <f>IF(N292="zákl. přenesená",J292,0)</f>
        <v>0</v>
      </c>
      <c r="BH292" s="141">
        <f>IF(N292="sníž. přenesená",J292,0)</f>
        <v>0</v>
      </c>
      <c r="BI292" s="141">
        <f>IF(N292="nulová",J292,0)</f>
        <v>0</v>
      </c>
      <c r="BJ292" s="18" t="s">
        <v>90</v>
      </c>
      <c r="BK292" s="141">
        <f>ROUND(I292*H292,2)</f>
        <v>0</v>
      </c>
      <c r="BL292" s="18" t="s">
        <v>174</v>
      </c>
      <c r="BM292" s="140" t="s">
        <v>1084</v>
      </c>
    </row>
    <row r="293" spans="2:65" s="12" customFormat="1" ht="10.199999999999999">
      <c r="B293" s="146"/>
      <c r="D293" s="142" t="s">
        <v>178</v>
      </c>
      <c r="E293" s="147" t="s">
        <v>44</v>
      </c>
      <c r="F293" s="148" t="s">
        <v>90</v>
      </c>
      <c r="H293" s="149">
        <v>1</v>
      </c>
      <c r="I293" s="150"/>
      <c r="L293" s="146"/>
      <c r="M293" s="151"/>
      <c r="T293" s="152"/>
      <c r="AT293" s="147" t="s">
        <v>178</v>
      </c>
      <c r="AU293" s="147" t="s">
        <v>21</v>
      </c>
      <c r="AV293" s="12" t="s">
        <v>21</v>
      </c>
      <c r="AW293" s="12" t="s">
        <v>42</v>
      </c>
      <c r="AX293" s="12" t="s">
        <v>90</v>
      </c>
      <c r="AY293" s="147" t="s">
        <v>156</v>
      </c>
    </row>
    <row r="294" spans="2:65" s="1" customFormat="1" ht="16.5" customHeight="1">
      <c r="B294" s="34"/>
      <c r="C294" s="129" t="s">
        <v>807</v>
      </c>
      <c r="D294" s="129" t="s">
        <v>159</v>
      </c>
      <c r="E294" s="130" t="s">
        <v>1085</v>
      </c>
      <c r="F294" s="131" t="s">
        <v>1086</v>
      </c>
      <c r="G294" s="132" t="s">
        <v>248</v>
      </c>
      <c r="H294" s="133">
        <v>1</v>
      </c>
      <c r="I294" s="134"/>
      <c r="J294" s="135">
        <f>ROUND(I294*H294,2)</f>
        <v>0</v>
      </c>
      <c r="K294" s="131" t="s">
        <v>44</v>
      </c>
      <c r="L294" s="34"/>
      <c r="M294" s="136" t="s">
        <v>44</v>
      </c>
      <c r="N294" s="137" t="s">
        <v>53</v>
      </c>
      <c r="P294" s="138">
        <f>O294*H294</f>
        <v>0</v>
      </c>
      <c r="Q294" s="138">
        <v>0</v>
      </c>
      <c r="R294" s="138">
        <f>Q294*H294</f>
        <v>0</v>
      </c>
      <c r="S294" s="138">
        <v>0</v>
      </c>
      <c r="T294" s="139">
        <f>S294*H294</f>
        <v>0</v>
      </c>
      <c r="AR294" s="140" t="s">
        <v>174</v>
      </c>
      <c r="AT294" s="140" t="s">
        <v>159</v>
      </c>
      <c r="AU294" s="140" t="s">
        <v>21</v>
      </c>
      <c r="AY294" s="18" t="s">
        <v>156</v>
      </c>
      <c r="BE294" s="141">
        <f>IF(N294="základní",J294,0)</f>
        <v>0</v>
      </c>
      <c r="BF294" s="141">
        <f>IF(N294="snížená",J294,0)</f>
        <v>0</v>
      </c>
      <c r="BG294" s="141">
        <f>IF(N294="zákl. přenesená",J294,0)</f>
        <v>0</v>
      </c>
      <c r="BH294" s="141">
        <f>IF(N294="sníž. přenesená",J294,0)</f>
        <v>0</v>
      </c>
      <c r="BI294" s="141">
        <f>IF(N294="nulová",J294,0)</f>
        <v>0</v>
      </c>
      <c r="BJ294" s="18" t="s">
        <v>90</v>
      </c>
      <c r="BK294" s="141">
        <f>ROUND(I294*H294,2)</f>
        <v>0</v>
      </c>
      <c r="BL294" s="18" t="s">
        <v>174</v>
      </c>
      <c r="BM294" s="140" t="s">
        <v>1087</v>
      </c>
    </row>
    <row r="295" spans="2:65" s="12" customFormat="1" ht="10.199999999999999">
      <c r="B295" s="146"/>
      <c r="D295" s="142" t="s">
        <v>178</v>
      </c>
      <c r="E295" s="147" t="s">
        <v>44</v>
      </c>
      <c r="F295" s="148" t="s">
        <v>90</v>
      </c>
      <c r="H295" s="149">
        <v>1</v>
      </c>
      <c r="I295" s="150"/>
      <c r="L295" s="146"/>
      <c r="M295" s="151"/>
      <c r="T295" s="152"/>
      <c r="AT295" s="147" t="s">
        <v>178</v>
      </c>
      <c r="AU295" s="147" t="s">
        <v>21</v>
      </c>
      <c r="AV295" s="12" t="s">
        <v>21</v>
      </c>
      <c r="AW295" s="12" t="s">
        <v>42</v>
      </c>
      <c r="AX295" s="12" t="s">
        <v>90</v>
      </c>
      <c r="AY295" s="147" t="s">
        <v>156</v>
      </c>
    </row>
    <row r="296" spans="2:65" s="11" customFormat="1" ht="22.8" customHeight="1">
      <c r="B296" s="117"/>
      <c r="D296" s="118" t="s">
        <v>81</v>
      </c>
      <c r="E296" s="127" t="s">
        <v>336</v>
      </c>
      <c r="F296" s="127" t="s">
        <v>337</v>
      </c>
      <c r="I296" s="120"/>
      <c r="J296" s="128">
        <f>BK296</f>
        <v>0</v>
      </c>
      <c r="L296" s="117"/>
      <c r="M296" s="122"/>
      <c r="P296" s="123">
        <f>SUM(P297:P298)</f>
        <v>0</v>
      </c>
      <c r="R296" s="123">
        <f>SUM(R297:R298)</f>
        <v>0</v>
      </c>
      <c r="T296" s="124">
        <f>SUM(T297:T298)</f>
        <v>0</v>
      </c>
      <c r="AR296" s="118" t="s">
        <v>90</v>
      </c>
      <c r="AT296" s="125" t="s">
        <v>81</v>
      </c>
      <c r="AU296" s="125" t="s">
        <v>90</v>
      </c>
      <c r="AY296" s="118" t="s">
        <v>156</v>
      </c>
      <c r="BK296" s="126">
        <f>SUM(BK297:BK298)</f>
        <v>0</v>
      </c>
    </row>
    <row r="297" spans="2:65" s="1" customFormat="1" ht="33" customHeight="1">
      <c r="B297" s="34"/>
      <c r="C297" s="129" t="s">
        <v>812</v>
      </c>
      <c r="D297" s="129" t="s">
        <v>159</v>
      </c>
      <c r="E297" s="130" t="s">
        <v>338</v>
      </c>
      <c r="F297" s="131" t="s">
        <v>339</v>
      </c>
      <c r="G297" s="132" t="s">
        <v>272</v>
      </c>
      <c r="H297" s="133">
        <v>91.649000000000001</v>
      </c>
      <c r="I297" s="134"/>
      <c r="J297" s="135">
        <f>ROUND(I297*H297,2)</f>
        <v>0</v>
      </c>
      <c r="K297" s="131" t="s">
        <v>234</v>
      </c>
      <c r="L297" s="34"/>
      <c r="M297" s="136" t="s">
        <v>44</v>
      </c>
      <c r="N297" s="137" t="s">
        <v>53</v>
      </c>
      <c r="P297" s="138">
        <f>O297*H297</f>
        <v>0</v>
      </c>
      <c r="Q297" s="138">
        <v>0</v>
      </c>
      <c r="R297" s="138">
        <f>Q297*H297</f>
        <v>0</v>
      </c>
      <c r="S297" s="138">
        <v>0</v>
      </c>
      <c r="T297" s="139">
        <f>S297*H297</f>
        <v>0</v>
      </c>
      <c r="AR297" s="140" t="s">
        <v>174</v>
      </c>
      <c r="AT297" s="140" t="s">
        <v>159</v>
      </c>
      <c r="AU297" s="140" t="s">
        <v>21</v>
      </c>
      <c r="AY297" s="18" t="s">
        <v>156</v>
      </c>
      <c r="BE297" s="141">
        <f>IF(N297="základní",J297,0)</f>
        <v>0</v>
      </c>
      <c r="BF297" s="141">
        <f>IF(N297="snížená",J297,0)</f>
        <v>0</v>
      </c>
      <c r="BG297" s="141">
        <f>IF(N297="zákl. přenesená",J297,0)</f>
        <v>0</v>
      </c>
      <c r="BH297" s="141">
        <f>IF(N297="sníž. přenesená",J297,0)</f>
        <v>0</v>
      </c>
      <c r="BI297" s="141">
        <f>IF(N297="nulová",J297,0)</f>
        <v>0</v>
      </c>
      <c r="BJ297" s="18" t="s">
        <v>90</v>
      </c>
      <c r="BK297" s="141">
        <f>ROUND(I297*H297,2)</f>
        <v>0</v>
      </c>
      <c r="BL297" s="18" t="s">
        <v>174</v>
      </c>
      <c r="BM297" s="140" t="s">
        <v>1088</v>
      </c>
    </row>
    <row r="298" spans="2:65" s="1" customFormat="1" ht="10.199999999999999">
      <c r="B298" s="34"/>
      <c r="D298" s="156" t="s">
        <v>236</v>
      </c>
      <c r="F298" s="157" t="s">
        <v>1089</v>
      </c>
      <c r="I298" s="144"/>
      <c r="L298" s="34"/>
      <c r="M298" s="145"/>
      <c r="T298" s="55"/>
      <c r="AT298" s="18" t="s">
        <v>236</v>
      </c>
      <c r="AU298" s="18" t="s">
        <v>21</v>
      </c>
    </row>
    <row r="299" spans="2:65" s="11" customFormat="1" ht="25.95" customHeight="1">
      <c r="B299" s="117"/>
      <c r="D299" s="118" t="s">
        <v>81</v>
      </c>
      <c r="E299" s="119" t="s">
        <v>343</v>
      </c>
      <c r="F299" s="119" t="s">
        <v>344</v>
      </c>
      <c r="I299" s="120"/>
      <c r="J299" s="121">
        <f>BK299</f>
        <v>0</v>
      </c>
      <c r="L299" s="117"/>
      <c r="M299" s="122"/>
      <c r="P299" s="123">
        <f>P300+P384</f>
        <v>0</v>
      </c>
      <c r="R299" s="123">
        <f>R300+R384</f>
        <v>2.0351786199999999</v>
      </c>
      <c r="T299" s="124">
        <f>T300+T384</f>
        <v>0</v>
      </c>
      <c r="AR299" s="118" t="s">
        <v>21</v>
      </c>
      <c r="AT299" s="125" t="s">
        <v>81</v>
      </c>
      <c r="AU299" s="125" t="s">
        <v>82</v>
      </c>
      <c r="AY299" s="118" t="s">
        <v>156</v>
      </c>
      <c r="BK299" s="126">
        <f>BK300+BK384</f>
        <v>0</v>
      </c>
    </row>
    <row r="300" spans="2:65" s="11" customFormat="1" ht="22.8" customHeight="1">
      <c r="B300" s="117"/>
      <c r="D300" s="118" t="s">
        <v>81</v>
      </c>
      <c r="E300" s="127" t="s">
        <v>742</v>
      </c>
      <c r="F300" s="127" t="s">
        <v>743</v>
      </c>
      <c r="I300" s="120"/>
      <c r="J300" s="128">
        <f>BK300</f>
        <v>0</v>
      </c>
      <c r="L300" s="117"/>
      <c r="M300" s="122"/>
      <c r="P300" s="123">
        <f>SUM(P301:P383)</f>
        <v>0</v>
      </c>
      <c r="R300" s="123">
        <f>SUM(R301:R383)</f>
        <v>1.4234986200000002</v>
      </c>
      <c r="T300" s="124">
        <f>SUM(T301:T383)</f>
        <v>0</v>
      </c>
      <c r="AR300" s="118" t="s">
        <v>21</v>
      </c>
      <c r="AT300" s="125" t="s">
        <v>81</v>
      </c>
      <c r="AU300" s="125" t="s">
        <v>90</v>
      </c>
      <c r="AY300" s="118" t="s">
        <v>156</v>
      </c>
      <c r="BK300" s="126">
        <f>SUM(BK301:BK383)</f>
        <v>0</v>
      </c>
    </row>
    <row r="301" spans="2:65" s="1" customFormat="1" ht="21.75" customHeight="1">
      <c r="B301" s="34"/>
      <c r="C301" s="129" t="s">
        <v>818</v>
      </c>
      <c r="D301" s="129" t="s">
        <v>159</v>
      </c>
      <c r="E301" s="130" t="s">
        <v>1090</v>
      </c>
      <c r="F301" s="131" t="s">
        <v>1091</v>
      </c>
      <c r="G301" s="132" t="s">
        <v>233</v>
      </c>
      <c r="H301" s="133">
        <v>141.68799999999999</v>
      </c>
      <c r="I301" s="134"/>
      <c r="J301" s="135">
        <f>ROUND(I301*H301,2)</f>
        <v>0</v>
      </c>
      <c r="K301" s="131" t="s">
        <v>234</v>
      </c>
      <c r="L301" s="34"/>
      <c r="M301" s="136" t="s">
        <v>44</v>
      </c>
      <c r="N301" s="137" t="s">
        <v>53</v>
      </c>
      <c r="P301" s="138">
        <f>O301*H301</f>
        <v>0</v>
      </c>
      <c r="Q301" s="138">
        <v>6.0000000000000002E-5</v>
      </c>
      <c r="R301" s="138">
        <f>Q301*H301</f>
        <v>8.5012799999999999E-3</v>
      </c>
      <c r="S301" s="138">
        <v>0</v>
      </c>
      <c r="T301" s="139">
        <f>S301*H301</f>
        <v>0</v>
      </c>
      <c r="AR301" s="140" t="s">
        <v>309</v>
      </c>
      <c r="AT301" s="140" t="s">
        <v>159</v>
      </c>
      <c r="AU301" s="140" t="s">
        <v>21</v>
      </c>
      <c r="AY301" s="18" t="s">
        <v>156</v>
      </c>
      <c r="BE301" s="141">
        <f>IF(N301="základní",J301,0)</f>
        <v>0</v>
      </c>
      <c r="BF301" s="141">
        <f>IF(N301="snížená",J301,0)</f>
        <v>0</v>
      </c>
      <c r="BG301" s="141">
        <f>IF(N301="zákl. přenesená",J301,0)</f>
        <v>0</v>
      </c>
      <c r="BH301" s="141">
        <f>IF(N301="sníž. přenesená",J301,0)</f>
        <v>0</v>
      </c>
      <c r="BI301" s="141">
        <f>IF(N301="nulová",J301,0)</f>
        <v>0</v>
      </c>
      <c r="BJ301" s="18" t="s">
        <v>90</v>
      </c>
      <c r="BK301" s="141">
        <f>ROUND(I301*H301,2)</f>
        <v>0</v>
      </c>
      <c r="BL301" s="18" t="s">
        <v>309</v>
      </c>
      <c r="BM301" s="140" t="s">
        <v>1092</v>
      </c>
    </row>
    <row r="302" spans="2:65" s="1" customFormat="1" ht="10.199999999999999">
      <c r="B302" s="34"/>
      <c r="D302" s="156" t="s">
        <v>236</v>
      </c>
      <c r="F302" s="157" t="s">
        <v>1093</v>
      </c>
      <c r="I302" s="144"/>
      <c r="L302" s="34"/>
      <c r="M302" s="145"/>
      <c r="T302" s="55"/>
      <c r="AT302" s="18" t="s">
        <v>236</v>
      </c>
      <c r="AU302" s="18" t="s">
        <v>21</v>
      </c>
    </row>
    <row r="303" spans="2:65" s="14" customFormat="1" ht="10.199999999999999">
      <c r="B303" s="178"/>
      <c r="D303" s="142" t="s">
        <v>178</v>
      </c>
      <c r="E303" s="179" t="s">
        <v>44</v>
      </c>
      <c r="F303" s="180" t="s">
        <v>1008</v>
      </c>
      <c r="H303" s="179" t="s">
        <v>44</v>
      </c>
      <c r="I303" s="181"/>
      <c r="L303" s="178"/>
      <c r="M303" s="182"/>
      <c r="T303" s="183"/>
      <c r="AT303" s="179" t="s">
        <v>178</v>
      </c>
      <c r="AU303" s="179" t="s">
        <v>21</v>
      </c>
      <c r="AV303" s="14" t="s">
        <v>90</v>
      </c>
      <c r="AW303" s="14" t="s">
        <v>42</v>
      </c>
      <c r="AX303" s="14" t="s">
        <v>82</v>
      </c>
      <c r="AY303" s="179" t="s">
        <v>156</v>
      </c>
    </row>
    <row r="304" spans="2:65" s="12" customFormat="1" ht="10.199999999999999">
      <c r="B304" s="146"/>
      <c r="D304" s="142" t="s">
        <v>178</v>
      </c>
      <c r="E304" s="147" t="s">
        <v>44</v>
      </c>
      <c r="F304" s="148" t="s">
        <v>1094</v>
      </c>
      <c r="H304" s="149">
        <v>107.008</v>
      </c>
      <c r="I304" s="150"/>
      <c r="L304" s="146"/>
      <c r="M304" s="151"/>
      <c r="T304" s="152"/>
      <c r="AT304" s="147" t="s">
        <v>178</v>
      </c>
      <c r="AU304" s="147" t="s">
        <v>21</v>
      </c>
      <c r="AV304" s="12" t="s">
        <v>21</v>
      </c>
      <c r="AW304" s="12" t="s">
        <v>42</v>
      </c>
      <c r="AX304" s="12" t="s">
        <v>82</v>
      </c>
      <c r="AY304" s="147" t="s">
        <v>156</v>
      </c>
    </row>
    <row r="305" spans="2:65" s="14" customFormat="1" ht="10.199999999999999">
      <c r="B305" s="178"/>
      <c r="D305" s="142" t="s">
        <v>178</v>
      </c>
      <c r="E305" s="179" t="s">
        <v>44</v>
      </c>
      <c r="F305" s="180" t="s">
        <v>1012</v>
      </c>
      <c r="H305" s="179" t="s">
        <v>44</v>
      </c>
      <c r="I305" s="181"/>
      <c r="L305" s="178"/>
      <c r="M305" s="182"/>
      <c r="T305" s="183"/>
      <c r="AT305" s="179" t="s">
        <v>178</v>
      </c>
      <c r="AU305" s="179" t="s">
        <v>21</v>
      </c>
      <c r="AV305" s="14" t="s">
        <v>90</v>
      </c>
      <c r="AW305" s="14" t="s">
        <v>42</v>
      </c>
      <c r="AX305" s="14" t="s">
        <v>82</v>
      </c>
      <c r="AY305" s="179" t="s">
        <v>156</v>
      </c>
    </row>
    <row r="306" spans="2:65" s="12" customFormat="1" ht="10.199999999999999">
      <c r="B306" s="146"/>
      <c r="D306" s="142" t="s">
        <v>178</v>
      </c>
      <c r="E306" s="147" t="s">
        <v>44</v>
      </c>
      <c r="F306" s="148" t="s">
        <v>1095</v>
      </c>
      <c r="H306" s="149">
        <v>34.68</v>
      </c>
      <c r="I306" s="150"/>
      <c r="L306" s="146"/>
      <c r="M306" s="151"/>
      <c r="T306" s="152"/>
      <c r="AT306" s="147" t="s">
        <v>178</v>
      </c>
      <c r="AU306" s="147" t="s">
        <v>21</v>
      </c>
      <c r="AV306" s="12" t="s">
        <v>21</v>
      </c>
      <c r="AW306" s="12" t="s">
        <v>42</v>
      </c>
      <c r="AX306" s="12" t="s">
        <v>82</v>
      </c>
      <c r="AY306" s="147" t="s">
        <v>156</v>
      </c>
    </row>
    <row r="307" spans="2:65" s="13" customFormat="1" ht="10.199999999999999">
      <c r="B307" s="168"/>
      <c r="D307" s="142" t="s">
        <v>178</v>
      </c>
      <c r="E307" s="169" t="s">
        <v>44</v>
      </c>
      <c r="F307" s="170" t="s">
        <v>462</v>
      </c>
      <c r="H307" s="171">
        <v>141.68799999999999</v>
      </c>
      <c r="I307" s="172"/>
      <c r="L307" s="168"/>
      <c r="M307" s="173"/>
      <c r="T307" s="174"/>
      <c r="AT307" s="169" t="s">
        <v>178</v>
      </c>
      <c r="AU307" s="169" t="s">
        <v>21</v>
      </c>
      <c r="AV307" s="13" t="s">
        <v>174</v>
      </c>
      <c r="AW307" s="13" t="s">
        <v>42</v>
      </c>
      <c r="AX307" s="13" t="s">
        <v>90</v>
      </c>
      <c r="AY307" s="169" t="s">
        <v>156</v>
      </c>
    </row>
    <row r="308" spans="2:65" s="1" customFormat="1" ht="16.5" customHeight="1">
      <c r="B308" s="34"/>
      <c r="C308" s="158" t="s">
        <v>823</v>
      </c>
      <c r="D308" s="158" t="s">
        <v>251</v>
      </c>
      <c r="E308" s="159" t="s">
        <v>1096</v>
      </c>
      <c r="F308" s="160" t="s">
        <v>1097</v>
      </c>
      <c r="G308" s="161" t="s">
        <v>233</v>
      </c>
      <c r="H308" s="162">
        <v>173.001</v>
      </c>
      <c r="I308" s="163"/>
      <c r="J308" s="164">
        <f>ROUND(I308*H308,2)</f>
        <v>0</v>
      </c>
      <c r="K308" s="160" t="s">
        <v>234</v>
      </c>
      <c r="L308" s="165"/>
      <c r="M308" s="166" t="s">
        <v>44</v>
      </c>
      <c r="N308" s="167" t="s">
        <v>53</v>
      </c>
      <c r="P308" s="138">
        <f>O308*H308</f>
        <v>0</v>
      </c>
      <c r="Q308" s="138">
        <v>1.58E-3</v>
      </c>
      <c r="R308" s="138">
        <f>Q308*H308</f>
        <v>0.27334158000000003</v>
      </c>
      <c r="S308" s="138">
        <v>0</v>
      </c>
      <c r="T308" s="139">
        <f>S308*H308</f>
        <v>0</v>
      </c>
      <c r="AR308" s="140" t="s">
        <v>361</v>
      </c>
      <c r="AT308" s="140" t="s">
        <v>251</v>
      </c>
      <c r="AU308" s="140" t="s">
        <v>21</v>
      </c>
      <c r="AY308" s="18" t="s">
        <v>156</v>
      </c>
      <c r="BE308" s="141">
        <f>IF(N308="základní",J308,0)</f>
        <v>0</v>
      </c>
      <c r="BF308" s="141">
        <f>IF(N308="snížená",J308,0)</f>
        <v>0</v>
      </c>
      <c r="BG308" s="141">
        <f>IF(N308="zákl. přenesená",J308,0)</f>
        <v>0</v>
      </c>
      <c r="BH308" s="141">
        <f>IF(N308="sníž. přenesená",J308,0)</f>
        <v>0</v>
      </c>
      <c r="BI308" s="141">
        <f>IF(N308="nulová",J308,0)</f>
        <v>0</v>
      </c>
      <c r="BJ308" s="18" t="s">
        <v>90</v>
      </c>
      <c r="BK308" s="141">
        <f>ROUND(I308*H308,2)</f>
        <v>0</v>
      </c>
      <c r="BL308" s="18" t="s">
        <v>309</v>
      </c>
      <c r="BM308" s="140" t="s">
        <v>1098</v>
      </c>
    </row>
    <row r="309" spans="2:65" s="12" customFormat="1" ht="10.199999999999999">
      <c r="B309" s="146"/>
      <c r="D309" s="142" t="s">
        <v>178</v>
      </c>
      <c r="F309" s="148" t="s">
        <v>1099</v>
      </c>
      <c r="H309" s="149">
        <v>173.001</v>
      </c>
      <c r="I309" s="150"/>
      <c r="L309" s="146"/>
      <c r="M309" s="151"/>
      <c r="T309" s="152"/>
      <c r="AT309" s="147" t="s">
        <v>178</v>
      </c>
      <c r="AU309" s="147" t="s">
        <v>21</v>
      </c>
      <c r="AV309" s="12" t="s">
        <v>21</v>
      </c>
      <c r="AW309" s="12" t="s">
        <v>4</v>
      </c>
      <c r="AX309" s="12" t="s">
        <v>90</v>
      </c>
      <c r="AY309" s="147" t="s">
        <v>156</v>
      </c>
    </row>
    <row r="310" spans="2:65" s="1" customFormat="1" ht="21.75" customHeight="1">
      <c r="B310" s="34"/>
      <c r="C310" s="129" t="s">
        <v>828</v>
      </c>
      <c r="D310" s="129" t="s">
        <v>159</v>
      </c>
      <c r="E310" s="130" t="s">
        <v>1100</v>
      </c>
      <c r="F310" s="131" t="s">
        <v>1101</v>
      </c>
      <c r="G310" s="132" t="s">
        <v>233</v>
      </c>
      <c r="H310" s="133">
        <v>9.36</v>
      </c>
      <c r="I310" s="134"/>
      <c r="J310" s="135">
        <f>ROUND(I310*H310,2)</f>
        <v>0</v>
      </c>
      <c r="K310" s="131" t="s">
        <v>234</v>
      </c>
      <c r="L310" s="34"/>
      <c r="M310" s="136" t="s">
        <v>44</v>
      </c>
      <c r="N310" s="137" t="s">
        <v>53</v>
      </c>
      <c r="P310" s="138">
        <f>O310*H310</f>
        <v>0</v>
      </c>
      <c r="Q310" s="138">
        <v>0</v>
      </c>
      <c r="R310" s="138">
        <f>Q310*H310</f>
        <v>0</v>
      </c>
      <c r="S310" s="138">
        <v>0</v>
      </c>
      <c r="T310" s="139">
        <f>S310*H310</f>
        <v>0</v>
      </c>
      <c r="AR310" s="140" t="s">
        <v>309</v>
      </c>
      <c r="AT310" s="140" t="s">
        <v>159</v>
      </c>
      <c r="AU310" s="140" t="s">
        <v>21</v>
      </c>
      <c r="AY310" s="18" t="s">
        <v>156</v>
      </c>
      <c r="BE310" s="141">
        <f>IF(N310="základní",J310,0)</f>
        <v>0</v>
      </c>
      <c r="BF310" s="141">
        <f>IF(N310="snížená",J310,0)</f>
        <v>0</v>
      </c>
      <c r="BG310" s="141">
        <f>IF(N310="zákl. přenesená",J310,0)</f>
        <v>0</v>
      </c>
      <c r="BH310" s="141">
        <f>IF(N310="sníž. přenesená",J310,0)</f>
        <v>0</v>
      </c>
      <c r="BI310" s="141">
        <f>IF(N310="nulová",J310,0)</f>
        <v>0</v>
      </c>
      <c r="BJ310" s="18" t="s">
        <v>90</v>
      </c>
      <c r="BK310" s="141">
        <f>ROUND(I310*H310,2)</f>
        <v>0</v>
      </c>
      <c r="BL310" s="18" t="s">
        <v>309</v>
      </c>
      <c r="BM310" s="140" t="s">
        <v>1102</v>
      </c>
    </row>
    <row r="311" spans="2:65" s="1" customFormat="1" ht="10.199999999999999">
      <c r="B311" s="34"/>
      <c r="D311" s="156" t="s">
        <v>236</v>
      </c>
      <c r="F311" s="157" t="s">
        <v>1103</v>
      </c>
      <c r="I311" s="144"/>
      <c r="L311" s="34"/>
      <c r="M311" s="145"/>
      <c r="T311" s="55"/>
      <c r="AT311" s="18" t="s">
        <v>236</v>
      </c>
      <c r="AU311" s="18" t="s">
        <v>21</v>
      </c>
    </row>
    <row r="312" spans="2:65" s="14" customFormat="1" ht="10.199999999999999">
      <c r="B312" s="178"/>
      <c r="D312" s="142" t="s">
        <v>178</v>
      </c>
      <c r="E312" s="179" t="s">
        <v>44</v>
      </c>
      <c r="F312" s="180" t="s">
        <v>1008</v>
      </c>
      <c r="H312" s="179" t="s">
        <v>44</v>
      </c>
      <c r="I312" s="181"/>
      <c r="L312" s="178"/>
      <c r="M312" s="182"/>
      <c r="T312" s="183"/>
      <c r="AT312" s="179" t="s">
        <v>178</v>
      </c>
      <c r="AU312" s="179" t="s">
        <v>21</v>
      </c>
      <c r="AV312" s="14" t="s">
        <v>90</v>
      </c>
      <c r="AW312" s="14" t="s">
        <v>42</v>
      </c>
      <c r="AX312" s="14" t="s">
        <v>82</v>
      </c>
      <c r="AY312" s="179" t="s">
        <v>156</v>
      </c>
    </row>
    <row r="313" spans="2:65" s="12" customFormat="1" ht="10.199999999999999">
      <c r="B313" s="146"/>
      <c r="D313" s="142" t="s">
        <v>178</v>
      </c>
      <c r="E313" s="147" t="s">
        <v>44</v>
      </c>
      <c r="F313" s="148" t="s">
        <v>1104</v>
      </c>
      <c r="H313" s="149">
        <v>0.36</v>
      </c>
      <c r="I313" s="150"/>
      <c r="L313" s="146"/>
      <c r="M313" s="151"/>
      <c r="T313" s="152"/>
      <c r="AT313" s="147" t="s">
        <v>178</v>
      </c>
      <c r="AU313" s="147" t="s">
        <v>21</v>
      </c>
      <c r="AV313" s="12" t="s">
        <v>21</v>
      </c>
      <c r="AW313" s="12" t="s">
        <v>42</v>
      </c>
      <c r="AX313" s="12" t="s">
        <v>82</v>
      </c>
      <c r="AY313" s="147" t="s">
        <v>156</v>
      </c>
    </row>
    <row r="314" spans="2:65" s="14" customFormat="1" ht="10.199999999999999">
      <c r="B314" s="178"/>
      <c r="D314" s="142" t="s">
        <v>178</v>
      </c>
      <c r="E314" s="179" t="s">
        <v>44</v>
      </c>
      <c r="F314" s="180" t="s">
        <v>1012</v>
      </c>
      <c r="H314" s="179" t="s">
        <v>44</v>
      </c>
      <c r="I314" s="181"/>
      <c r="L314" s="178"/>
      <c r="M314" s="182"/>
      <c r="T314" s="183"/>
      <c r="AT314" s="179" t="s">
        <v>178</v>
      </c>
      <c r="AU314" s="179" t="s">
        <v>21</v>
      </c>
      <c r="AV314" s="14" t="s">
        <v>90</v>
      </c>
      <c r="AW314" s="14" t="s">
        <v>42</v>
      </c>
      <c r="AX314" s="14" t="s">
        <v>82</v>
      </c>
      <c r="AY314" s="179" t="s">
        <v>156</v>
      </c>
    </row>
    <row r="315" spans="2:65" s="12" customFormat="1" ht="10.199999999999999">
      <c r="B315" s="146"/>
      <c r="D315" s="142" t="s">
        <v>178</v>
      </c>
      <c r="E315" s="147" t="s">
        <v>44</v>
      </c>
      <c r="F315" s="148" t="s">
        <v>1048</v>
      </c>
      <c r="H315" s="149">
        <v>9</v>
      </c>
      <c r="I315" s="150"/>
      <c r="L315" s="146"/>
      <c r="M315" s="151"/>
      <c r="T315" s="152"/>
      <c r="AT315" s="147" t="s">
        <v>178</v>
      </c>
      <c r="AU315" s="147" t="s">
        <v>21</v>
      </c>
      <c r="AV315" s="12" t="s">
        <v>21</v>
      </c>
      <c r="AW315" s="12" t="s">
        <v>42</v>
      </c>
      <c r="AX315" s="12" t="s">
        <v>82</v>
      </c>
      <c r="AY315" s="147" t="s">
        <v>156</v>
      </c>
    </row>
    <row r="316" spans="2:65" s="13" customFormat="1" ht="10.199999999999999">
      <c r="B316" s="168"/>
      <c r="D316" s="142" t="s">
        <v>178</v>
      </c>
      <c r="E316" s="169" t="s">
        <v>44</v>
      </c>
      <c r="F316" s="170" t="s">
        <v>462</v>
      </c>
      <c r="H316" s="171">
        <v>9.36</v>
      </c>
      <c r="I316" s="172"/>
      <c r="L316" s="168"/>
      <c r="M316" s="173"/>
      <c r="T316" s="174"/>
      <c r="AT316" s="169" t="s">
        <v>178</v>
      </c>
      <c r="AU316" s="169" t="s">
        <v>21</v>
      </c>
      <c r="AV316" s="13" t="s">
        <v>174</v>
      </c>
      <c r="AW316" s="13" t="s">
        <v>42</v>
      </c>
      <c r="AX316" s="13" t="s">
        <v>90</v>
      </c>
      <c r="AY316" s="169" t="s">
        <v>156</v>
      </c>
    </row>
    <row r="317" spans="2:65" s="1" customFormat="1" ht="16.5" customHeight="1">
      <c r="B317" s="34"/>
      <c r="C317" s="158" t="s">
        <v>833</v>
      </c>
      <c r="D317" s="158" t="s">
        <v>251</v>
      </c>
      <c r="E317" s="159" t="s">
        <v>1105</v>
      </c>
      <c r="F317" s="160" t="s">
        <v>1106</v>
      </c>
      <c r="G317" s="161" t="s">
        <v>366</v>
      </c>
      <c r="H317" s="162">
        <v>32.76</v>
      </c>
      <c r="I317" s="163"/>
      <c r="J317" s="164">
        <f>ROUND(I317*H317,2)</f>
        <v>0</v>
      </c>
      <c r="K317" s="160" t="s">
        <v>234</v>
      </c>
      <c r="L317" s="165"/>
      <c r="M317" s="166" t="s">
        <v>44</v>
      </c>
      <c r="N317" s="167" t="s">
        <v>53</v>
      </c>
      <c r="P317" s="138">
        <f>O317*H317</f>
        <v>0</v>
      </c>
      <c r="Q317" s="138">
        <v>1E-3</v>
      </c>
      <c r="R317" s="138">
        <f>Q317*H317</f>
        <v>3.2759999999999997E-2</v>
      </c>
      <c r="S317" s="138">
        <v>0</v>
      </c>
      <c r="T317" s="139">
        <f>S317*H317</f>
        <v>0</v>
      </c>
      <c r="AR317" s="140" t="s">
        <v>361</v>
      </c>
      <c r="AT317" s="140" t="s">
        <v>251</v>
      </c>
      <c r="AU317" s="140" t="s">
        <v>21</v>
      </c>
      <c r="AY317" s="18" t="s">
        <v>156</v>
      </c>
      <c r="BE317" s="141">
        <f>IF(N317="základní",J317,0)</f>
        <v>0</v>
      </c>
      <c r="BF317" s="141">
        <f>IF(N317="snížená",J317,0)</f>
        <v>0</v>
      </c>
      <c r="BG317" s="141">
        <f>IF(N317="zákl. přenesená",J317,0)</f>
        <v>0</v>
      </c>
      <c r="BH317" s="141">
        <f>IF(N317="sníž. přenesená",J317,0)</f>
        <v>0</v>
      </c>
      <c r="BI317" s="141">
        <f>IF(N317="nulová",J317,0)</f>
        <v>0</v>
      </c>
      <c r="BJ317" s="18" t="s">
        <v>90</v>
      </c>
      <c r="BK317" s="141">
        <f>ROUND(I317*H317,2)</f>
        <v>0</v>
      </c>
      <c r="BL317" s="18" t="s">
        <v>309</v>
      </c>
      <c r="BM317" s="140" t="s">
        <v>1107</v>
      </c>
    </row>
    <row r="318" spans="2:65" s="1" customFormat="1" ht="19.2">
      <c r="B318" s="34"/>
      <c r="D318" s="142" t="s">
        <v>165</v>
      </c>
      <c r="F318" s="143" t="s">
        <v>1108</v>
      </c>
      <c r="I318" s="144"/>
      <c r="L318" s="34"/>
      <c r="M318" s="145"/>
      <c r="T318" s="55"/>
      <c r="AT318" s="18" t="s">
        <v>165</v>
      </c>
      <c r="AU318" s="18" t="s">
        <v>21</v>
      </c>
    </row>
    <row r="319" spans="2:65" s="12" customFormat="1" ht="10.199999999999999">
      <c r="B319" s="146"/>
      <c r="D319" s="142" t="s">
        <v>178</v>
      </c>
      <c r="F319" s="148" t="s">
        <v>1109</v>
      </c>
      <c r="H319" s="149">
        <v>32.76</v>
      </c>
      <c r="I319" s="150"/>
      <c r="L319" s="146"/>
      <c r="M319" s="151"/>
      <c r="T319" s="152"/>
      <c r="AT319" s="147" t="s">
        <v>178</v>
      </c>
      <c r="AU319" s="147" t="s">
        <v>21</v>
      </c>
      <c r="AV319" s="12" t="s">
        <v>21</v>
      </c>
      <c r="AW319" s="12" t="s">
        <v>4</v>
      </c>
      <c r="AX319" s="12" t="s">
        <v>90</v>
      </c>
      <c r="AY319" s="147" t="s">
        <v>156</v>
      </c>
    </row>
    <row r="320" spans="2:65" s="1" customFormat="1" ht="21.75" customHeight="1">
      <c r="B320" s="34"/>
      <c r="C320" s="129" t="s">
        <v>838</v>
      </c>
      <c r="D320" s="129" t="s">
        <v>159</v>
      </c>
      <c r="E320" s="130" t="s">
        <v>1110</v>
      </c>
      <c r="F320" s="131" t="s">
        <v>1111</v>
      </c>
      <c r="G320" s="132" t="s">
        <v>233</v>
      </c>
      <c r="H320" s="133">
        <v>103.366</v>
      </c>
      <c r="I320" s="134"/>
      <c r="J320" s="135">
        <f>ROUND(I320*H320,2)</f>
        <v>0</v>
      </c>
      <c r="K320" s="131" t="s">
        <v>234</v>
      </c>
      <c r="L320" s="34"/>
      <c r="M320" s="136" t="s">
        <v>44</v>
      </c>
      <c r="N320" s="137" t="s">
        <v>53</v>
      </c>
      <c r="P320" s="138">
        <f>O320*H320</f>
        <v>0</v>
      </c>
      <c r="Q320" s="138">
        <v>0</v>
      </c>
      <c r="R320" s="138">
        <f>Q320*H320</f>
        <v>0</v>
      </c>
      <c r="S320" s="138">
        <v>0</v>
      </c>
      <c r="T320" s="139">
        <f>S320*H320</f>
        <v>0</v>
      </c>
      <c r="AR320" s="140" t="s">
        <v>309</v>
      </c>
      <c r="AT320" s="140" t="s">
        <v>159</v>
      </c>
      <c r="AU320" s="140" t="s">
        <v>21</v>
      </c>
      <c r="AY320" s="18" t="s">
        <v>156</v>
      </c>
      <c r="BE320" s="141">
        <f>IF(N320="základní",J320,0)</f>
        <v>0</v>
      </c>
      <c r="BF320" s="141">
        <f>IF(N320="snížená",J320,0)</f>
        <v>0</v>
      </c>
      <c r="BG320" s="141">
        <f>IF(N320="zákl. přenesená",J320,0)</f>
        <v>0</v>
      </c>
      <c r="BH320" s="141">
        <f>IF(N320="sníž. přenesená",J320,0)</f>
        <v>0</v>
      </c>
      <c r="BI320" s="141">
        <f>IF(N320="nulová",J320,0)</f>
        <v>0</v>
      </c>
      <c r="BJ320" s="18" t="s">
        <v>90</v>
      </c>
      <c r="BK320" s="141">
        <f>ROUND(I320*H320,2)</f>
        <v>0</v>
      </c>
      <c r="BL320" s="18" t="s">
        <v>309</v>
      </c>
      <c r="BM320" s="140" t="s">
        <v>1112</v>
      </c>
    </row>
    <row r="321" spans="2:65" s="1" customFormat="1" ht="10.199999999999999">
      <c r="B321" s="34"/>
      <c r="D321" s="156" t="s">
        <v>236</v>
      </c>
      <c r="F321" s="157" t="s">
        <v>1113</v>
      </c>
      <c r="I321" s="144"/>
      <c r="L321" s="34"/>
      <c r="M321" s="145"/>
      <c r="T321" s="55"/>
      <c r="AT321" s="18" t="s">
        <v>236</v>
      </c>
      <c r="AU321" s="18" t="s">
        <v>21</v>
      </c>
    </row>
    <row r="322" spans="2:65" s="14" customFormat="1" ht="10.199999999999999">
      <c r="B322" s="178"/>
      <c r="D322" s="142" t="s">
        <v>178</v>
      </c>
      <c r="E322" s="179" t="s">
        <v>44</v>
      </c>
      <c r="F322" s="180" t="s">
        <v>1008</v>
      </c>
      <c r="H322" s="179" t="s">
        <v>44</v>
      </c>
      <c r="I322" s="181"/>
      <c r="L322" s="178"/>
      <c r="M322" s="182"/>
      <c r="T322" s="183"/>
      <c r="AT322" s="179" t="s">
        <v>178</v>
      </c>
      <c r="AU322" s="179" t="s">
        <v>21</v>
      </c>
      <c r="AV322" s="14" t="s">
        <v>90</v>
      </c>
      <c r="AW322" s="14" t="s">
        <v>42</v>
      </c>
      <c r="AX322" s="14" t="s">
        <v>82</v>
      </c>
      <c r="AY322" s="179" t="s">
        <v>156</v>
      </c>
    </row>
    <row r="323" spans="2:65" s="12" customFormat="1" ht="10.199999999999999">
      <c r="B323" s="146"/>
      <c r="D323" s="142" t="s">
        <v>178</v>
      </c>
      <c r="E323" s="147" t="s">
        <v>44</v>
      </c>
      <c r="F323" s="148" t="s">
        <v>1114</v>
      </c>
      <c r="H323" s="149">
        <v>66.766000000000005</v>
      </c>
      <c r="I323" s="150"/>
      <c r="L323" s="146"/>
      <c r="M323" s="151"/>
      <c r="T323" s="152"/>
      <c r="AT323" s="147" t="s">
        <v>178</v>
      </c>
      <c r="AU323" s="147" t="s">
        <v>21</v>
      </c>
      <c r="AV323" s="12" t="s">
        <v>21</v>
      </c>
      <c r="AW323" s="12" t="s">
        <v>42</v>
      </c>
      <c r="AX323" s="12" t="s">
        <v>82</v>
      </c>
      <c r="AY323" s="147" t="s">
        <v>156</v>
      </c>
    </row>
    <row r="324" spans="2:65" s="14" customFormat="1" ht="10.199999999999999">
      <c r="B324" s="178"/>
      <c r="D324" s="142" t="s">
        <v>178</v>
      </c>
      <c r="E324" s="179" t="s">
        <v>44</v>
      </c>
      <c r="F324" s="180" t="s">
        <v>1012</v>
      </c>
      <c r="H324" s="179" t="s">
        <v>44</v>
      </c>
      <c r="I324" s="181"/>
      <c r="L324" s="178"/>
      <c r="M324" s="182"/>
      <c r="T324" s="183"/>
      <c r="AT324" s="179" t="s">
        <v>178</v>
      </c>
      <c r="AU324" s="179" t="s">
        <v>21</v>
      </c>
      <c r="AV324" s="14" t="s">
        <v>90</v>
      </c>
      <c r="AW324" s="14" t="s">
        <v>42</v>
      </c>
      <c r="AX324" s="14" t="s">
        <v>82</v>
      </c>
      <c r="AY324" s="179" t="s">
        <v>156</v>
      </c>
    </row>
    <row r="325" spans="2:65" s="12" customFormat="1" ht="10.199999999999999">
      <c r="B325" s="146"/>
      <c r="D325" s="142" t="s">
        <v>178</v>
      </c>
      <c r="E325" s="147" t="s">
        <v>44</v>
      </c>
      <c r="F325" s="148" t="s">
        <v>1115</v>
      </c>
      <c r="H325" s="149">
        <v>36.6</v>
      </c>
      <c r="I325" s="150"/>
      <c r="L325" s="146"/>
      <c r="M325" s="151"/>
      <c r="T325" s="152"/>
      <c r="AT325" s="147" t="s">
        <v>178</v>
      </c>
      <c r="AU325" s="147" t="s">
        <v>21</v>
      </c>
      <c r="AV325" s="12" t="s">
        <v>21</v>
      </c>
      <c r="AW325" s="12" t="s">
        <v>42</v>
      </c>
      <c r="AX325" s="12" t="s">
        <v>82</v>
      </c>
      <c r="AY325" s="147" t="s">
        <v>156</v>
      </c>
    </row>
    <row r="326" spans="2:65" s="13" customFormat="1" ht="10.199999999999999">
      <c r="B326" s="168"/>
      <c r="D326" s="142" t="s">
        <v>178</v>
      </c>
      <c r="E326" s="169" t="s">
        <v>44</v>
      </c>
      <c r="F326" s="170" t="s">
        <v>462</v>
      </c>
      <c r="H326" s="171">
        <v>103.36600000000001</v>
      </c>
      <c r="I326" s="172"/>
      <c r="L326" s="168"/>
      <c r="M326" s="173"/>
      <c r="T326" s="174"/>
      <c r="AT326" s="169" t="s">
        <v>178</v>
      </c>
      <c r="AU326" s="169" t="s">
        <v>21</v>
      </c>
      <c r="AV326" s="13" t="s">
        <v>174</v>
      </c>
      <c r="AW326" s="13" t="s">
        <v>42</v>
      </c>
      <c r="AX326" s="13" t="s">
        <v>90</v>
      </c>
      <c r="AY326" s="169" t="s">
        <v>156</v>
      </c>
    </row>
    <row r="327" spans="2:65" s="1" customFormat="1" ht="16.5" customHeight="1">
      <c r="B327" s="34"/>
      <c r="C327" s="158" t="s">
        <v>843</v>
      </c>
      <c r="D327" s="158" t="s">
        <v>251</v>
      </c>
      <c r="E327" s="159" t="s">
        <v>1105</v>
      </c>
      <c r="F327" s="160" t="s">
        <v>1106</v>
      </c>
      <c r="G327" s="161" t="s">
        <v>366</v>
      </c>
      <c r="H327" s="162">
        <v>361.78100000000001</v>
      </c>
      <c r="I327" s="163"/>
      <c r="J327" s="164">
        <f>ROUND(I327*H327,2)</f>
        <v>0</v>
      </c>
      <c r="K327" s="160" t="s">
        <v>234</v>
      </c>
      <c r="L327" s="165"/>
      <c r="M327" s="166" t="s">
        <v>44</v>
      </c>
      <c r="N327" s="167" t="s">
        <v>53</v>
      </c>
      <c r="P327" s="138">
        <f>O327*H327</f>
        <v>0</v>
      </c>
      <c r="Q327" s="138">
        <v>1E-3</v>
      </c>
      <c r="R327" s="138">
        <f>Q327*H327</f>
        <v>0.36178100000000002</v>
      </c>
      <c r="S327" s="138">
        <v>0</v>
      </c>
      <c r="T327" s="139">
        <f>S327*H327</f>
        <v>0</v>
      </c>
      <c r="AR327" s="140" t="s">
        <v>361</v>
      </c>
      <c r="AT327" s="140" t="s">
        <v>251</v>
      </c>
      <c r="AU327" s="140" t="s">
        <v>21</v>
      </c>
      <c r="AY327" s="18" t="s">
        <v>156</v>
      </c>
      <c r="BE327" s="141">
        <f>IF(N327="základní",J327,0)</f>
        <v>0</v>
      </c>
      <c r="BF327" s="141">
        <f>IF(N327="snížená",J327,0)</f>
        <v>0</v>
      </c>
      <c r="BG327" s="141">
        <f>IF(N327="zákl. přenesená",J327,0)</f>
        <v>0</v>
      </c>
      <c r="BH327" s="141">
        <f>IF(N327="sníž. přenesená",J327,0)</f>
        <v>0</v>
      </c>
      <c r="BI327" s="141">
        <f>IF(N327="nulová",J327,0)</f>
        <v>0</v>
      </c>
      <c r="BJ327" s="18" t="s">
        <v>90</v>
      </c>
      <c r="BK327" s="141">
        <f>ROUND(I327*H327,2)</f>
        <v>0</v>
      </c>
      <c r="BL327" s="18" t="s">
        <v>309</v>
      </c>
      <c r="BM327" s="140" t="s">
        <v>1116</v>
      </c>
    </row>
    <row r="328" spans="2:65" s="1" customFormat="1" ht="19.2">
      <c r="B328" s="34"/>
      <c r="D328" s="142" t="s">
        <v>165</v>
      </c>
      <c r="F328" s="143" t="s">
        <v>1108</v>
      </c>
      <c r="I328" s="144"/>
      <c r="L328" s="34"/>
      <c r="M328" s="145"/>
      <c r="T328" s="55"/>
      <c r="AT328" s="18" t="s">
        <v>165</v>
      </c>
      <c r="AU328" s="18" t="s">
        <v>21</v>
      </c>
    </row>
    <row r="329" spans="2:65" s="12" customFormat="1" ht="10.199999999999999">
      <c r="B329" s="146"/>
      <c r="D329" s="142" t="s">
        <v>178</v>
      </c>
      <c r="F329" s="148" t="s">
        <v>1117</v>
      </c>
      <c r="H329" s="149">
        <v>361.78100000000001</v>
      </c>
      <c r="I329" s="150"/>
      <c r="L329" s="146"/>
      <c r="M329" s="151"/>
      <c r="T329" s="152"/>
      <c r="AT329" s="147" t="s">
        <v>178</v>
      </c>
      <c r="AU329" s="147" t="s">
        <v>21</v>
      </c>
      <c r="AV329" s="12" t="s">
        <v>21</v>
      </c>
      <c r="AW329" s="12" t="s">
        <v>4</v>
      </c>
      <c r="AX329" s="12" t="s">
        <v>90</v>
      </c>
      <c r="AY329" s="147" t="s">
        <v>156</v>
      </c>
    </row>
    <row r="330" spans="2:65" s="1" customFormat="1" ht="37.799999999999997" customHeight="1">
      <c r="B330" s="34"/>
      <c r="C330" s="129" t="s">
        <v>848</v>
      </c>
      <c r="D330" s="129" t="s">
        <v>159</v>
      </c>
      <c r="E330" s="130" t="s">
        <v>1118</v>
      </c>
      <c r="F330" s="131" t="s">
        <v>1119</v>
      </c>
      <c r="G330" s="132" t="s">
        <v>233</v>
      </c>
      <c r="H330" s="133">
        <v>36.424999999999997</v>
      </c>
      <c r="I330" s="134"/>
      <c r="J330" s="135">
        <f>ROUND(I330*H330,2)</f>
        <v>0</v>
      </c>
      <c r="K330" s="131" t="s">
        <v>234</v>
      </c>
      <c r="L330" s="34"/>
      <c r="M330" s="136" t="s">
        <v>44</v>
      </c>
      <c r="N330" s="137" t="s">
        <v>53</v>
      </c>
      <c r="P330" s="138">
        <f>O330*H330</f>
        <v>0</v>
      </c>
      <c r="Q330" s="138">
        <v>0</v>
      </c>
      <c r="R330" s="138">
        <f>Q330*H330</f>
        <v>0</v>
      </c>
      <c r="S330" s="138">
        <v>0</v>
      </c>
      <c r="T330" s="139">
        <f>S330*H330</f>
        <v>0</v>
      </c>
      <c r="AR330" s="140" t="s">
        <v>309</v>
      </c>
      <c r="AT330" s="140" t="s">
        <v>159</v>
      </c>
      <c r="AU330" s="140" t="s">
        <v>21</v>
      </c>
      <c r="AY330" s="18" t="s">
        <v>156</v>
      </c>
      <c r="BE330" s="141">
        <f>IF(N330="základní",J330,0)</f>
        <v>0</v>
      </c>
      <c r="BF330" s="141">
        <f>IF(N330="snížená",J330,0)</f>
        <v>0</v>
      </c>
      <c r="BG330" s="141">
        <f>IF(N330="zákl. přenesená",J330,0)</f>
        <v>0</v>
      </c>
      <c r="BH330" s="141">
        <f>IF(N330="sníž. přenesená",J330,0)</f>
        <v>0</v>
      </c>
      <c r="BI330" s="141">
        <f>IF(N330="nulová",J330,0)</f>
        <v>0</v>
      </c>
      <c r="BJ330" s="18" t="s">
        <v>90</v>
      </c>
      <c r="BK330" s="141">
        <f>ROUND(I330*H330,2)</f>
        <v>0</v>
      </c>
      <c r="BL330" s="18" t="s">
        <v>309</v>
      </c>
      <c r="BM330" s="140" t="s">
        <v>1120</v>
      </c>
    </row>
    <row r="331" spans="2:65" s="1" customFormat="1" ht="10.199999999999999">
      <c r="B331" s="34"/>
      <c r="D331" s="156" t="s">
        <v>236</v>
      </c>
      <c r="F331" s="157" t="s">
        <v>1121</v>
      </c>
      <c r="I331" s="144"/>
      <c r="L331" s="34"/>
      <c r="M331" s="145"/>
      <c r="T331" s="55"/>
      <c r="AT331" s="18" t="s">
        <v>236</v>
      </c>
      <c r="AU331" s="18" t="s">
        <v>21</v>
      </c>
    </row>
    <row r="332" spans="2:65" s="12" customFormat="1" ht="10.199999999999999">
      <c r="B332" s="146"/>
      <c r="D332" s="142" t="s">
        <v>178</v>
      </c>
      <c r="E332" s="147" t="s">
        <v>44</v>
      </c>
      <c r="F332" s="148" t="s">
        <v>961</v>
      </c>
      <c r="H332" s="149">
        <v>22.09</v>
      </c>
      <c r="I332" s="150"/>
      <c r="L332" s="146"/>
      <c r="M332" s="151"/>
      <c r="T332" s="152"/>
      <c r="AT332" s="147" t="s">
        <v>178</v>
      </c>
      <c r="AU332" s="147" t="s">
        <v>21</v>
      </c>
      <c r="AV332" s="12" t="s">
        <v>21</v>
      </c>
      <c r="AW332" s="12" t="s">
        <v>42</v>
      </c>
      <c r="AX332" s="12" t="s">
        <v>82</v>
      </c>
      <c r="AY332" s="147" t="s">
        <v>156</v>
      </c>
    </row>
    <row r="333" spans="2:65" s="12" customFormat="1" ht="10.199999999999999">
      <c r="B333" s="146"/>
      <c r="D333" s="142" t="s">
        <v>178</v>
      </c>
      <c r="E333" s="147" t="s">
        <v>44</v>
      </c>
      <c r="F333" s="148" t="s">
        <v>962</v>
      </c>
      <c r="H333" s="149">
        <v>14.335000000000001</v>
      </c>
      <c r="I333" s="150"/>
      <c r="L333" s="146"/>
      <c r="M333" s="151"/>
      <c r="T333" s="152"/>
      <c r="AT333" s="147" t="s">
        <v>178</v>
      </c>
      <c r="AU333" s="147" t="s">
        <v>21</v>
      </c>
      <c r="AV333" s="12" t="s">
        <v>21</v>
      </c>
      <c r="AW333" s="12" t="s">
        <v>42</v>
      </c>
      <c r="AX333" s="12" t="s">
        <v>82</v>
      </c>
      <c r="AY333" s="147" t="s">
        <v>156</v>
      </c>
    </row>
    <row r="334" spans="2:65" s="13" customFormat="1" ht="10.199999999999999">
      <c r="B334" s="168"/>
      <c r="D334" s="142" t="s">
        <v>178</v>
      </c>
      <c r="E334" s="169" t="s">
        <v>44</v>
      </c>
      <c r="F334" s="170" t="s">
        <v>462</v>
      </c>
      <c r="H334" s="171">
        <v>36.424999999999997</v>
      </c>
      <c r="I334" s="172"/>
      <c r="L334" s="168"/>
      <c r="M334" s="173"/>
      <c r="T334" s="174"/>
      <c r="AT334" s="169" t="s">
        <v>178</v>
      </c>
      <c r="AU334" s="169" t="s">
        <v>21</v>
      </c>
      <c r="AV334" s="13" t="s">
        <v>174</v>
      </c>
      <c r="AW334" s="13" t="s">
        <v>42</v>
      </c>
      <c r="AX334" s="13" t="s">
        <v>90</v>
      </c>
      <c r="AY334" s="169" t="s">
        <v>156</v>
      </c>
    </row>
    <row r="335" spans="2:65" s="1" customFormat="1" ht="16.5" customHeight="1">
      <c r="B335" s="34"/>
      <c r="C335" s="158" t="s">
        <v>853</v>
      </c>
      <c r="D335" s="158" t="s">
        <v>251</v>
      </c>
      <c r="E335" s="159" t="s">
        <v>1122</v>
      </c>
      <c r="F335" s="160" t="s">
        <v>1123</v>
      </c>
      <c r="G335" s="161" t="s">
        <v>233</v>
      </c>
      <c r="H335" s="162">
        <v>42.453000000000003</v>
      </c>
      <c r="I335" s="163"/>
      <c r="J335" s="164">
        <f>ROUND(I335*H335,2)</f>
        <v>0</v>
      </c>
      <c r="K335" s="160" t="s">
        <v>234</v>
      </c>
      <c r="L335" s="165"/>
      <c r="M335" s="166" t="s">
        <v>44</v>
      </c>
      <c r="N335" s="167" t="s">
        <v>53</v>
      </c>
      <c r="P335" s="138">
        <f>O335*H335</f>
        <v>0</v>
      </c>
      <c r="Q335" s="138">
        <v>2.5400000000000002E-3</v>
      </c>
      <c r="R335" s="138">
        <f>Q335*H335</f>
        <v>0.10783062000000002</v>
      </c>
      <c r="S335" s="138">
        <v>0</v>
      </c>
      <c r="T335" s="139">
        <f>S335*H335</f>
        <v>0</v>
      </c>
      <c r="AR335" s="140" t="s">
        <v>361</v>
      </c>
      <c r="AT335" s="140" t="s">
        <v>251</v>
      </c>
      <c r="AU335" s="140" t="s">
        <v>21</v>
      </c>
      <c r="AY335" s="18" t="s">
        <v>156</v>
      </c>
      <c r="BE335" s="141">
        <f>IF(N335="základní",J335,0)</f>
        <v>0</v>
      </c>
      <c r="BF335" s="141">
        <f>IF(N335="snížená",J335,0)</f>
        <v>0</v>
      </c>
      <c r="BG335" s="141">
        <f>IF(N335="zákl. přenesená",J335,0)</f>
        <v>0</v>
      </c>
      <c r="BH335" s="141">
        <f>IF(N335="sníž. přenesená",J335,0)</f>
        <v>0</v>
      </c>
      <c r="BI335" s="141">
        <f>IF(N335="nulová",J335,0)</f>
        <v>0</v>
      </c>
      <c r="BJ335" s="18" t="s">
        <v>90</v>
      </c>
      <c r="BK335" s="141">
        <f>ROUND(I335*H335,2)</f>
        <v>0</v>
      </c>
      <c r="BL335" s="18" t="s">
        <v>309</v>
      </c>
      <c r="BM335" s="140" t="s">
        <v>1124</v>
      </c>
    </row>
    <row r="336" spans="2:65" s="12" customFormat="1" ht="10.199999999999999">
      <c r="B336" s="146"/>
      <c r="D336" s="142" t="s">
        <v>178</v>
      </c>
      <c r="F336" s="148" t="s">
        <v>1125</v>
      </c>
      <c r="H336" s="149">
        <v>42.453000000000003</v>
      </c>
      <c r="I336" s="150"/>
      <c r="L336" s="146"/>
      <c r="M336" s="151"/>
      <c r="T336" s="152"/>
      <c r="AT336" s="147" t="s">
        <v>178</v>
      </c>
      <c r="AU336" s="147" t="s">
        <v>21</v>
      </c>
      <c r="AV336" s="12" t="s">
        <v>21</v>
      </c>
      <c r="AW336" s="12" t="s">
        <v>4</v>
      </c>
      <c r="AX336" s="12" t="s">
        <v>90</v>
      </c>
      <c r="AY336" s="147" t="s">
        <v>156</v>
      </c>
    </row>
    <row r="337" spans="2:65" s="1" customFormat="1" ht="37.799999999999997" customHeight="1">
      <c r="B337" s="34"/>
      <c r="C337" s="129" t="s">
        <v>858</v>
      </c>
      <c r="D337" s="129" t="s">
        <v>159</v>
      </c>
      <c r="E337" s="130" t="s">
        <v>1126</v>
      </c>
      <c r="F337" s="131" t="s">
        <v>1127</v>
      </c>
      <c r="G337" s="132" t="s">
        <v>233</v>
      </c>
      <c r="H337" s="133">
        <v>141.68799999999999</v>
      </c>
      <c r="I337" s="134"/>
      <c r="J337" s="135">
        <f>ROUND(I337*H337,2)</f>
        <v>0</v>
      </c>
      <c r="K337" s="131" t="s">
        <v>234</v>
      </c>
      <c r="L337" s="34"/>
      <c r="M337" s="136" t="s">
        <v>44</v>
      </c>
      <c r="N337" s="137" t="s">
        <v>53</v>
      </c>
      <c r="P337" s="138">
        <f>O337*H337</f>
        <v>0</v>
      </c>
      <c r="Q337" s="138">
        <v>0</v>
      </c>
      <c r="R337" s="138">
        <f>Q337*H337</f>
        <v>0</v>
      </c>
      <c r="S337" s="138">
        <v>0</v>
      </c>
      <c r="T337" s="139">
        <f>S337*H337</f>
        <v>0</v>
      </c>
      <c r="AR337" s="140" t="s">
        <v>309</v>
      </c>
      <c r="AT337" s="140" t="s">
        <v>159</v>
      </c>
      <c r="AU337" s="140" t="s">
        <v>21</v>
      </c>
      <c r="AY337" s="18" t="s">
        <v>156</v>
      </c>
      <c r="BE337" s="141">
        <f>IF(N337="základní",J337,0)</f>
        <v>0</v>
      </c>
      <c r="BF337" s="141">
        <f>IF(N337="snížená",J337,0)</f>
        <v>0</v>
      </c>
      <c r="BG337" s="141">
        <f>IF(N337="zákl. přenesená",J337,0)</f>
        <v>0</v>
      </c>
      <c r="BH337" s="141">
        <f>IF(N337="sníž. přenesená",J337,0)</f>
        <v>0</v>
      </c>
      <c r="BI337" s="141">
        <f>IF(N337="nulová",J337,0)</f>
        <v>0</v>
      </c>
      <c r="BJ337" s="18" t="s">
        <v>90</v>
      </c>
      <c r="BK337" s="141">
        <f>ROUND(I337*H337,2)</f>
        <v>0</v>
      </c>
      <c r="BL337" s="18" t="s">
        <v>309</v>
      </c>
      <c r="BM337" s="140" t="s">
        <v>1128</v>
      </c>
    </row>
    <row r="338" spans="2:65" s="1" customFormat="1" ht="10.199999999999999">
      <c r="B338" s="34"/>
      <c r="D338" s="156" t="s">
        <v>236</v>
      </c>
      <c r="F338" s="157" t="s">
        <v>1129</v>
      </c>
      <c r="I338" s="144"/>
      <c r="L338" s="34"/>
      <c r="M338" s="145"/>
      <c r="T338" s="55"/>
      <c r="AT338" s="18" t="s">
        <v>236</v>
      </c>
      <c r="AU338" s="18" t="s">
        <v>21</v>
      </c>
    </row>
    <row r="339" spans="2:65" s="14" customFormat="1" ht="10.199999999999999">
      <c r="B339" s="178"/>
      <c r="D339" s="142" t="s">
        <v>178</v>
      </c>
      <c r="E339" s="179" t="s">
        <v>44</v>
      </c>
      <c r="F339" s="180" t="s">
        <v>1008</v>
      </c>
      <c r="H339" s="179" t="s">
        <v>44</v>
      </c>
      <c r="I339" s="181"/>
      <c r="L339" s="178"/>
      <c r="M339" s="182"/>
      <c r="T339" s="183"/>
      <c r="AT339" s="179" t="s">
        <v>178</v>
      </c>
      <c r="AU339" s="179" t="s">
        <v>21</v>
      </c>
      <c r="AV339" s="14" t="s">
        <v>90</v>
      </c>
      <c r="AW339" s="14" t="s">
        <v>42</v>
      </c>
      <c r="AX339" s="14" t="s">
        <v>82</v>
      </c>
      <c r="AY339" s="179" t="s">
        <v>156</v>
      </c>
    </row>
    <row r="340" spans="2:65" s="12" customFormat="1" ht="10.199999999999999">
      <c r="B340" s="146"/>
      <c r="D340" s="142" t="s">
        <v>178</v>
      </c>
      <c r="E340" s="147" t="s">
        <v>44</v>
      </c>
      <c r="F340" s="148" t="s">
        <v>1094</v>
      </c>
      <c r="H340" s="149">
        <v>107.008</v>
      </c>
      <c r="I340" s="150"/>
      <c r="L340" s="146"/>
      <c r="M340" s="151"/>
      <c r="T340" s="152"/>
      <c r="AT340" s="147" t="s">
        <v>178</v>
      </c>
      <c r="AU340" s="147" t="s">
        <v>21</v>
      </c>
      <c r="AV340" s="12" t="s">
        <v>21</v>
      </c>
      <c r="AW340" s="12" t="s">
        <v>42</v>
      </c>
      <c r="AX340" s="12" t="s">
        <v>82</v>
      </c>
      <c r="AY340" s="147" t="s">
        <v>156</v>
      </c>
    </row>
    <row r="341" spans="2:65" s="14" customFormat="1" ht="10.199999999999999">
      <c r="B341" s="178"/>
      <c r="D341" s="142" t="s">
        <v>178</v>
      </c>
      <c r="E341" s="179" t="s">
        <v>44</v>
      </c>
      <c r="F341" s="180" t="s">
        <v>1012</v>
      </c>
      <c r="H341" s="179" t="s">
        <v>44</v>
      </c>
      <c r="I341" s="181"/>
      <c r="L341" s="178"/>
      <c r="M341" s="182"/>
      <c r="T341" s="183"/>
      <c r="AT341" s="179" t="s">
        <v>178</v>
      </c>
      <c r="AU341" s="179" t="s">
        <v>21</v>
      </c>
      <c r="AV341" s="14" t="s">
        <v>90</v>
      </c>
      <c r="AW341" s="14" t="s">
        <v>42</v>
      </c>
      <c r="AX341" s="14" t="s">
        <v>82</v>
      </c>
      <c r="AY341" s="179" t="s">
        <v>156</v>
      </c>
    </row>
    <row r="342" spans="2:65" s="12" customFormat="1" ht="10.199999999999999">
      <c r="B342" s="146"/>
      <c r="D342" s="142" t="s">
        <v>178</v>
      </c>
      <c r="E342" s="147" t="s">
        <v>44</v>
      </c>
      <c r="F342" s="148" t="s">
        <v>1095</v>
      </c>
      <c r="H342" s="149">
        <v>34.68</v>
      </c>
      <c r="I342" s="150"/>
      <c r="L342" s="146"/>
      <c r="M342" s="151"/>
      <c r="T342" s="152"/>
      <c r="AT342" s="147" t="s">
        <v>178</v>
      </c>
      <c r="AU342" s="147" t="s">
        <v>21</v>
      </c>
      <c r="AV342" s="12" t="s">
        <v>21</v>
      </c>
      <c r="AW342" s="12" t="s">
        <v>42</v>
      </c>
      <c r="AX342" s="12" t="s">
        <v>82</v>
      </c>
      <c r="AY342" s="147" t="s">
        <v>156</v>
      </c>
    </row>
    <row r="343" spans="2:65" s="13" customFormat="1" ht="10.199999999999999">
      <c r="B343" s="168"/>
      <c r="D343" s="142" t="s">
        <v>178</v>
      </c>
      <c r="E343" s="169" t="s">
        <v>44</v>
      </c>
      <c r="F343" s="170" t="s">
        <v>462</v>
      </c>
      <c r="H343" s="171">
        <v>141.68799999999999</v>
      </c>
      <c r="I343" s="172"/>
      <c r="L343" s="168"/>
      <c r="M343" s="173"/>
      <c r="T343" s="174"/>
      <c r="AT343" s="169" t="s">
        <v>178</v>
      </c>
      <c r="AU343" s="169" t="s">
        <v>21</v>
      </c>
      <c r="AV343" s="13" t="s">
        <v>174</v>
      </c>
      <c r="AW343" s="13" t="s">
        <v>42</v>
      </c>
      <c r="AX343" s="13" t="s">
        <v>90</v>
      </c>
      <c r="AY343" s="169" t="s">
        <v>156</v>
      </c>
    </row>
    <row r="344" spans="2:65" s="1" customFormat="1" ht="16.5" customHeight="1">
      <c r="B344" s="34"/>
      <c r="C344" s="158" t="s">
        <v>863</v>
      </c>
      <c r="D344" s="158" t="s">
        <v>251</v>
      </c>
      <c r="E344" s="159" t="s">
        <v>1122</v>
      </c>
      <c r="F344" s="160" t="s">
        <v>1123</v>
      </c>
      <c r="G344" s="161" t="s">
        <v>233</v>
      </c>
      <c r="H344" s="162">
        <v>173.001</v>
      </c>
      <c r="I344" s="163"/>
      <c r="J344" s="164">
        <f>ROUND(I344*H344,2)</f>
        <v>0</v>
      </c>
      <c r="K344" s="160" t="s">
        <v>234</v>
      </c>
      <c r="L344" s="165"/>
      <c r="M344" s="166" t="s">
        <v>44</v>
      </c>
      <c r="N344" s="167" t="s">
        <v>53</v>
      </c>
      <c r="P344" s="138">
        <f>O344*H344</f>
        <v>0</v>
      </c>
      <c r="Q344" s="138">
        <v>2.5400000000000002E-3</v>
      </c>
      <c r="R344" s="138">
        <f>Q344*H344</f>
        <v>0.43942254000000003</v>
      </c>
      <c r="S344" s="138">
        <v>0</v>
      </c>
      <c r="T344" s="139">
        <f>S344*H344</f>
        <v>0</v>
      </c>
      <c r="AR344" s="140" t="s">
        <v>361</v>
      </c>
      <c r="AT344" s="140" t="s">
        <v>251</v>
      </c>
      <c r="AU344" s="140" t="s">
        <v>21</v>
      </c>
      <c r="AY344" s="18" t="s">
        <v>156</v>
      </c>
      <c r="BE344" s="141">
        <f>IF(N344="základní",J344,0)</f>
        <v>0</v>
      </c>
      <c r="BF344" s="141">
        <f>IF(N344="snížená",J344,0)</f>
        <v>0</v>
      </c>
      <c r="BG344" s="141">
        <f>IF(N344="zákl. přenesená",J344,0)</f>
        <v>0</v>
      </c>
      <c r="BH344" s="141">
        <f>IF(N344="sníž. přenesená",J344,0)</f>
        <v>0</v>
      </c>
      <c r="BI344" s="141">
        <f>IF(N344="nulová",J344,0)</f>
        <v>0</v>
      </c>
      <c r="BJ344" s="18" t="s">
        <v>90</v>
      </c>
      <c r="BK344" s="141">
        <f>ROUND(I344*H344,2)</f>
        <v>0</v>
      </c>
      <c r="BL344" s="18" t="s">
        <v>309</v>
      </c>
      <c r="BM344" s="140" t="s">
        <v>1130</v>
      </c>
    </row>
    <row r="345" spans="2:65" s="12" customFormat="1" ht="10.199999999999999">
      <c r="B345" s="146"/>
      <c r="D345" s="142" t="s">
        <v>178</v>
      </c>
      <c r="F345" s="148" t="s">
        <v>1099</v>
      </c>
      <c r="H345" s="149">
        <v>173.001</v>
      </c>
      <c r="I345" s="150"/>
      <c r="L345" s="146"/>
      <c r="M345" s="151"/>
      <c r="T345" s="152"/>
      <c r="AT345" s="147" t="s">
        <v>178</v>
      </c>
      <c r="AU345" s="147" t="s">
        <v>21</v>
      </c>
      <c r="AV345" s="12" t="s">
        <v>21</v>
      </c>
      <c r="AW345" s="12" t="s">
        <v>4</v>
      </c>
      <c r="AX345" s="12" t="s">
        <v>90</v>
      </c>
      <c r="AY345" s="147" t="s">
        <v>156</v>
      </c>
    </row>
    <row r="346" spans="2:65" s="1" customFormat="1" ht="16.5" customHeight="1">
      <c r="B346" s="34"/>
      <c r="C346" s="129" t="s">
        <v>868</v>
      </c>
      <c r="D346" s="129" t="s">
        <v>159</v>
      </c>
      <c r="E346" s="130" t="s">
        <v>1131</v>
      </c>
      <c r="F346" s="131" t="s">
        <v>1132</v>
      </c>
      <c r="G346" s="132" t="s">
        <v>233</v>
      </c>
      <c r="H346" s="133">
        <v>36.424999999999997</v>
      </c>
      <c r="I346" s="134"/>
      <c r="J346" s="135">
        <f>ROUND(I346*H346,2)</f>
        <v>0</v>
      </c>
      <c r="K346" s="131" t="s">
        <v>234</v>
      </c>
      <c r="L346" s="34"/>
      <c r="M346" s="136" t="s">
        <v>44</v>
      </c>
      <c r="N346" s="137" t="s">
        <v>53</v>
      </c>
      <c r="P346" s="138">
        <f>O346*H346</f>
        <v>0</v>
      </c>
      <c r="Q346" s="138">
        <v>0</v>
      </c>
      <c r="R346" s="138">
        <f>Q346*H346</f>
        <v>0</v>
      </c>
      <c r="S346" s="138">
        <v>0</v>
      </c>
      <c r="T346" s="139">
        <f>S346*H346</f>
        <v>0</v>
      </c>
      <c r="AR346" s="140" t="s">
        <v>309</v>
      </c>
      <c r="AT346" s="140" t="s">
        <v>159</v>
      </c>
      <c r="AU346" s="140" t="s">
        <v>21</v>
      </c>
      <c r="AY346" s="18" t="s">
        <v>156</v>
      </c>
      <c r="BE346" s="141">
        <f>IF(N346="základní",J346,0)</f>
        <v>0</v>
      </c>
      <c r="BF346" s="141">
        <f>IF(N346="snížená",J346,0)</f>
        <v>0</v>
      </c>
      <c r="BG346" s="141">
        <f>IF(N346="zákl. přenesená",J346,0)</f>
        <v>0</v>
      </c>
      <c r="BH346" s="141">
        <f>IF(N346="sníž. přenesená",J346,0)</f>
        <v>0</v>
      </c>
      <c r="BI346" s="141">
        <f>IF(N346="nulová",J346,0)</f>
        <v>0</v>
      </c>
      <c r="BJ346" s="18" t="s">
        <v>90</v>
      </c>
      <c r="BK346" s="141">
        <f>ROUND(I346*H346,2)</f>
        <v>0</v>
      </c>
      <c r="BL346" s="18" t="s">
        <v>309</v>
      </c>
      <c r="BM346" s="140" t="s">
        <v>1133</v>
      </c>
    </row>
    <row r="347" spans="2:65" s="1" customFormat="1" ht="10.199999999999999">
      <c r="B347" s="34"/>
      <c r="D347" s="156" t="s">
        <v>236</v>
      </c>
      <c r="F347" s="157" t="s">
        <v>1134</v>
      </c>
      <c r="I347" s="144"/>
      <c r="L347" s="34"/>
      <c r="M347" s="145"/>
      <c r="T347" s="55"/>
      <c r="AT347" s="18" t="s">
        <v>236</v>
      </c>
      <c r="AU347" s="18" t="s">
        <v>21</v>
      </c>
    </row>
    <row r="348" spans="2:65" s="12" customFormat="1" ht="10.199999999999999">
      <c r="B348" s="146"/>
      <c r="D348" s="142" t="s">
        <v>178</v>
      </c>
      <c r="E348" s="147" t="s">
        <v>44</v>
      </c>
      <c r="F348" s="148" t="s">
        <v>961</v>
      </c>
      <c r="H348" s="149">
        <v>22.09</v>
      </c>
      <c r="I348" s="150"/>
      <c r="L348" s="146"/>
      <c r="M348" s="151"/>
      <c r="T348" s="152"/>
      <c r="AT348" s="147" t="s">
        <v>178</v>
      </c>
      <c r="AU348" s="147" t="s">
        <v>21</v>
      </c>
      <c r="AV348" s="12" t="s">
        <v>21</v>
      </c>
      <c r="AW348" s="12" t="s">
        <v>42</v>
      </c>
      <c r="AX348" s="12" t="s">
        <v>82</v>
      </c>
      <c r="AY348" s="147" t="s">
        <v>156</v>
      </c>
    </row>
    <row r="349" spans="2:65" s="12" customFormat="1" ht="10.199999999999999">
      <c r="B349" s="146"/>
      <c r="D349" s="142" t="s">
        <v>178</v>
      </c>
      <c r="E349" s="147" t="s">
        <v>44</v>
      </c>
      <c r="F349" s="148" t="s">
        <v>962</v>
      </c>
      <c r="H349" s="149">
        <v>14.335000000000001</v>
      </c>
      <c r="I349" s="150"/>
      <c r="L349" s="146"/>
      <c r="M349" s="151"/>
      <c r="T349" s="152"/>
      <c r="AT349" s="147" t="s">
        <v>178</v>
      </c>
      <c r="AU349" s="147" t="s">
        <v>21</v>
      </c>
      <c r="AV349" s="12" t="s">
        <v>21</v>
      </c>
      <c r="AW349" s="12" t="s">
        <v>42</v>
      </c>
      <c r="AX349" s="12" t="s">
        <v>82</v>
      </c>
      <c r="AY349" s="147" t="s">
        <v>156</v>
      </c>
    </row>
    <row r="350" spans="2:65" s="13" customFormat="1" ht="10.199999999999999">
      <c r="B350" s="168"/>
      <c r="D350" s="142" t="s">
        <v>178</v>
      </c>
      <c r="E350" s="169" t="s">
        <v>44</v>
      </c>
      <c r="F350" s="170" t="s">
        <v>462</v>
      </c>
      <c r="H350" s="171">
        <v>36.424999999999997</v>
      </c>
      <c r="I350" s="172"/>
      <c r="L350" s="168"/>
      <c r="M350" s="173"/>
      <c r="T350" s="174"/>
      <c r="AT350" s="169" t="s">
        <v>178</v>
      </c>
      <c r="AU350" s="169" t="s">
        <v>21</v>
      </c>
      <c r="AV350" s="13" t="s">
        <v>174</v>
      </c>
      <c r="AW350" s="13" t="s">
        <v>42</v>
      </c>
      <c r="AX350" s="13" t="s">
        <v>90</v>
      </c>
      <c r="AY350" s="169" t="s">
        <v>156</v>
      </c>
    </row>
    <row r="351" spans="2:65" s="1" customFormat="1" ht="16.5" customHeight="1">
      <c r="B351" s="34"/>
      <c r="C351" s="158" t="s">
        <v>873</v>
      </c>
      <c r="D351" s="158" t="s">
        <v>251</v>
      </c>
      <c r="E351" s="159" t="s">
        <v>1135</v>
      </c>
      <c r="F351" s="160" t="s">
        <v>1136</v>
      </c>
      <c r="G351" s="161" t="s">
        <v>233</v>
      </c>
      <c r="H351" s="162">
        <v>38.246000000000002</v>
      </c>
      <c r="I351" s="163"/>
      <c r="J351" s="164">
        <f>ROUND(I351*H351,2)</f>
        <v>0</v>
      </c>
      <c r="K351" s="160" t="s">
        <v>234</v>
      </c>
      <c r="L351" s="165"/>
      <c r="M351" s="166" t="s">
        <v>44</v>
      </c>
      <c r="N351" s="167" t="s">
        <v>53</v>
      </c>
      <c r="P351" s="138">
        <f>O351*H351</f>
        <v>0</v>
      </c>
      <c r="Q351" s="138">
        <v>5.0000000000000001E-4</v>
      </c>
      <c r="R351" s="138">
        <f>Q351*H351</f>
        <v>1.9123000000000001E-2</v>
      </c>
      <c r="S351" s="138">
        <v>0</v>
      </c>
      <c r="T351" s="139">
        <f>S351*H351</f>
        <v>0</v>
      </c>
      <c r="AR351" s="140" t="s">
        <v>361</v>
      </c>
      <c r="AT351" s="140" t="s">
        <v>251</v>
      </c>
      <c r="AU351" s="140" t="s">
        <v>21</v>
      </c>
      <c r="AY351" s="18" t="s">
        <v>156</v>
      </c>
      <c r="BE351" s="141">
        <f>IF(N351="základní",J351,0)</f>
        <v>0</v>
      </c>
      <c r="BF351" s="141">
        <f>IF(N351="snížená",J351,0)</f>
        <v>0</v>
      </c>
      <c r="BG351" s="141">
        <f>IF(N351="zákl. přenesená",J351,0)</f>
        <v>0</v>
      </c>
      <c r="BH351" s="141">
        <f>IF(N351="sníž. přenesená",J351,0)</f>
        <v>0</v>
      </c>
      <c r="BI351" s="141">
        <f>IF(N351="nulová",J351,0)</f>
        <v>0</v>
      </c>
      <c r="BJ351" s="18" t="s">
        <v>90</v>
      </c>
      <c r="BK351" s="141">
        <f>ROUND(I351*H351,2)</f>
        <v>0</v>
      </c>
      <c r="BL351" s="18" t="s">
        <v>309</v>
      </c>
      <c r="BM351" s="140" t="s">
        <v>1137</v>
      </c>
    </row>
    <row r="352" spans="2:65" s="12" customFormat="1" ht="10.199999999999999">
      <c r="B352" s="146"/>
      <c r="D352" s="142" t="s">
        <v>178</v>
      </c>
      <c r="F352" s="148" t="s">
        <v>1138</v>
      </c>
      <c r="H352" s="149">
        <v>38.246000000000002</v>
      </c>
      <c r="I352" s="150"/>
      <c r="L352" s="146"/>
      <c r="M352" s="151"/>
      <c r="T352" s="152"/>
      <c r="AT352" s="147" t="s">
        <v>178</v>
      </c>
      <c r="AU352" s="147" t="s">
        <v>21</v>
      </c>
      <c r="AV352" s="12" t="s">
        <v>21</v>
      </c>
      <c r="AW352" s="12" t="s">
        <v>4</v>
      </c>
      <c r="AX352" s="12" t="s">
        <v>90</v>
      </c>
      <c r="AY352" s="147" t="s">
        <v>156</v>
      </c>
    </row>
    <row r="353" spans="2:65" s="1" customFormat="1" ht="16.5" customHeight="1">
      <c r="B353" s="34"/>
      <c r="C353" s="129" t="s">
        <v>879</v>
      </c>
      <c r="D353" s="129" t="s">
        <v>159</v>
      </c>
      <c r="E353" s="130" t="s">
        <v>1139</v>
      </c>
      <c r="F353" s="131" t="s">
        <v>1140</v>
      </c>
      <c r="G353" s="132" t="s">
        <v>233</v>
      </c>
      <c r="H353" s="133">
        <v>36.424999999999997</v>
      </c>
      <c r="I353" s="134"/>
      <c r="J353" s="135">
        <f>ROUND(I353*H353,2)</f>
        <v>0</v>
      </c>
      <c r="K353" s="131" t="s">
        <v>234</v>
      </c>
      <c r="L353" s="34"/>
      <c r="M353" s="136" t="s">
        <v>44</v>
      </c>
      <c r="N353" s="137" t="s">
        <v>53</v>
      </c>
      <c r="P353" s="138">
        <f>O353*H353</f>
        <v>0</v>
      </c>
      <c r="Q353" s="138">
        <v>0</v>
      </c>
      <c r="R353" s="138">
        <f>Q353*H353</f>
        <v>0</v>
      </c>
      <c r="S353" s="138">
        <v>0</v>
      </c>
      <c r="T353" s="139">
        <f>S353*H353</f>
        <v>0</v>
      </c>
      <c r="AR353" s="140" t="s">
        <v>309</v>
      </c>
      <c r="AT353" s="140" t="s">
        <v>159</v>
      </c>
      <c r="AU353" s="140" t="s">
        <v>21</v>
      </c>
      <c r="AY353" s="18" t="s">
        <v>156</v>
      </c>
      <c r="BE353" s="141">
        <f>IF(N353="základní",J353,0)</f>
        <v>0</v>
      </c>
      <c r="BF353" s="141">
        <f>IF(N353="snížená",J353,0)</f>
        <v>0</v>
      </c>
      <c r="BG353" s="141">
        <f>IF(N353="zákl. přenesená",J353,0)</f>
        <v>0</v>
      </c>
      <c r="BH353" s="141">
        <f>IF(N353="sníž. přenesená",J353,0)</f>
        <v>0</v>
      </c>
      <c r="BI353" s="141">
        <f>IF(N353="nulová",J353,0)</f>
        <v>0</v>
      </c>
      <c r="BJ353" s="18" t="s">
        <v>90</v>
      </c>
      <c r="BK353" s="141">
        <f>ROUND(I353*H353,2)</f>
        <v>0</v>
      </c>
      <c r="BL353" s="18" t="s">
        <v>309</v>
      </c>
      <c r="BM353" s="140" t="s">
        <v>1141</v>
      </c>
    </row>
    <row r="354" spans="2:65" s="1" customFormat="1" ht="10.199999999999999">
      <c r="B354" s="34"/>
      <c r="D354" s="156" t="s">
        <v>236</v>
      </c>
      <c r="F354" s="157" t="s">
        <v>1142</v>
      </c>
      <c r="I354" s="144"/>
      <c r="L354" s="34"/>
      <c r="M354" s="145"/>
      <c r="T354" s="55"/>
      <c r="AT354" s="18" t="s">
        <v>236</v>
      </c>
      <c r="AU354" s="18" t="s">
        <v>21</v>
      </c>
    </row>
    <row r="355" spans="2:65" s="12" customFormat="1" ht="10.199999999999999">
      <c r="B355" s="146"/>
      <c r="D355" s="142" t="s">
        <v>178</v>
      </c>
      <c r="E355" s="147" t="s">
        <v>44</v>
      </c>
      <c r="F355" s="148" t="s">
        <v>961</v>
      </c>
      <c r="H355" s="149">
        <v>22.09</v>
      </c>
      <c r="I355" s="150"/>
      <c r="L355" s="146"/>
      <c r="M355" s="151"/>
      <c r="T355" s="152"/>
      <c r="AT355" s="147" t="s">
        <v>178</v>
      </c>
      <c r="AU355" s="147" t="s">
        <v>21</v>
      </c>
      <c r="AV355" s="12" t="s">
        <v>21</v>
      </c>
      <c r="AW355" s="12" t="s">
        <v>42</v>
      </c>
      <c r="AX355" s="12" t="s">
        <v>82</v>
      </c>
      <c r="AY355" s="147" t="s">
        <v>156</v>
      </c>
    </row>
    <row r="356" spans="2:65" s="12" customFormat="1" ht="10.199999999999999">
      <c r="B356" s="146"/>
      <c r="D356" s="142" t="s">
        <v>178</v>
      </c>
      <c r="E356" s="147" t="s">
        <v>44</v>
      </c>
      <c r="F356" s="148" t="s">
        <v>962</v>
      </c>
      <c r="H356" s="149">
        <v>14.335000000000001</v>
      </c>
      <c r="I356" s="150"/>
      <c r="L356" s="146"/>
      <c r="M356" s="151"/>
      <c r="T356" s="152"/>
      <c r="AT356" s="147" t="s">
        <v>178</v>
      </c>
      <c r="AU356" s="147" t="s">
        <v>21</v>
      </c>
      <c r="AV356" s="12" t="s">
        <v>21</v>
      </c>
      <c r="AW356" s="12" t="s">
        <v>42</v>
      </c>
      <c r="AX356" s="12" t="s">
        <v>82</v>
      </c>
      <c r="AY356" s="147" t="s">
        <v>156</v>
      </c>
    </row>
    <row r="357" spans="2:65" s="13" customFormat="1" ht="10.199999999999999">
      <c r="B357" s="168"/>
      <c r="D357" s="142" t="s">
        <v>178</v>
      </c>
      <c r="E357" s="169" t="s">
        <v>44</v>
      </c>
      <c r="F357" s="170" t="s">
        <v>462</v>
      </c>
      <c r="H357" s="171">
        <v>36.424999999999997</v>
      </c>
      <c r="I357" s="172"/>
      <c r="L357" s="168"/>
      <c r="M357" s="173"/>
      <c r="T357" s="174"/>
      <c r="AT357" s="169" t="s">
        <v>178</v>
      </c>
      <c r="AU357" s="169" t="s">
        <v>21</v>
      </c>
      <c r="AV357" s="13" t="s">
        <v>174</v>
      </c>
      <c r="AW357" s="13" t="s">
        <v>42</v>
      </c>
      <c r="AX357" s="13" t="s">
        <v>90</v>
      </c>
      <c r="AY357" s="169" t="s">
        <v>156</v>
      </c>
    </row>
    <row r="358" spans="2:65" s="1" customFormat="1" ht="16.5" customHeight="1">
      <c r="B358" s="34"/>
      <c r="C358" s="158" t="s">
        <v>885</v>
      </c>
      <c r="D358" s="158" t="s">
        <v>251</v>
      </c>
      <c r="E358" s="159" t="s">
        <v>1135</v>
      </c>
      <c r="F358" s="160" t="s">
        <v>1136</v>
      </c>
      <c r="G358" s="161" t="s">
        <v>233</v>
      </c>
      <c r="H358" s="162">
        <v>38.246000000000002</v>
      </c>
      <c r="I358" s="163"/>
      <c r="J358" s="164">
        <f>ROUND(I358*H358,2)</f>
        <v>0</v>
      </c>
      <c r="K358" s="160" t="s">
        <v>234</v>
      </c>
      <c r="L358" s="165"/>
      <c r="M358" s="166" t="s">
        <v>44</v>
      </c>
      <c r="N358" s="167" t="s">
        <v>53</v>
      </c>
      <c r="P358" s="138">
        <f>O358*H358</f>
        <v>0</v>
      </c>
      <c r="Q358" s="138">
        <v>5.0000000000000001E-4</v>
      </c>
      <c r="R358" s="138">
        <f>Q358*H358</f>
        <v>1.9123000000000001E-2</v>
      </c>
      <c r="S358" s="138">
        <v>0</v>
      </c>
      <c r="T358" s="139">
        <f>S358*H358</f>
        <v>0</v>
      </c>
      <c r="AR358" s="140" t="s">
        <v>361</v>
      </c>
      <c r="AT358" s="140" t="s">
        <v>251</v>
      </c>
      <c r="AU358" s="140" t="s">
        <v>21</v>
      </c>
      <c r="AY358" s="18" t="s">
        <v>156</v>
      </c>
      <c r="BE358" s="141">
        <f>IF(N358="základní",J358,0)</f>
        <v>0</v>
      </c>
      <c r="BF358" s="141">
        <f>IF(N358="snížená",J358,0)</f>
        <v>0</v>
      </c>
      <c r="BG358" s="141">
        <f>IF(N358="zákl. přenesená",J358,0)</f>
        <v>0</v>
      </c>
      <c r="BH358" s="141">
        <f>IF(N358="sníž. přenesená",J358,0)</f>
        <v>0</v>
      </c>
      <c r="BI358" s="141">
        <f>IF(N358="nulová",J358,0)</f>
        <v>0</v>
      </c>
      <c r="BJ358" s="18" t="s">
        <v>90</v>
      </c>
      <c r="BK358" s="141">
        <f>ROUND(I358*H358,2)</f>
        <v>0</v>
      </c>
      <c r="BL358" s="18" t="s">
        <v>309</v>
      </c>
      <c r="BM358" s="140" t="s">
        <v>1143</v>
      </c>
    </row>
    <row r="359" spans="2:65" s="12" customFormat="1" ht="10.199999999999999">
      <c r="B359" s="146"/>
      <c r="D359" s="142" t="s">
        <v>178</v>
      </c>
      <c r="F359" s="148" t="s">
        <v>1138</v>
      </c>
      <c r="H359" s="149">
        <v>38.246000000000002</v>
      </c>
      <c r="I359" s="150"/>
      <c r="L359" s="146"/>
      <c r="M359" s="151"/>
      <c r="T359" s="152"/>
      <c r="AT359" s="147" t="s">
        <v>178</v>
      </c>
      <c r="AU359" s="147" t="s">
        <v>21</v>
      </c>
      <c r="AV359" s="12" t="s">
        <v>21</v>
      </c>
      <c r="AW359" s="12" t="s">
        <v>4</v>
      </c>
      <c r="AX359" s="12" t="s">
        <v>90</v>
      </c>
      <c r="AY359" s="147" t="s">
        <v>156</v>
      </c>
    </row>
    <row r="360" spans="2:65" s="1" customFormat="1" ht="16.5" customHeight="1">
      <c r="B360" s="34"/>
      <c r="C360" s="129" t="s">
        <v>890</v>
      </c>
      <c r="D360" s="129" t="s">
        <v>159</v>
      </c>
      <c r="E360" s="130" t="s">
        <v>1144</v>
      </c>
      <c r="F360" s="131" t="s">
        <v>1145</v>
      </c>
      <c r="G360" s="132" t="s">
        <v>233</v>
      </c>
      <c r="H360" s="133">
        <v>141.68799999999999</v>
      </c>
      <c r="I360" s="134"/>
      <c r="J360" s="135">
        <f>ROUND(I360*H360,2)</f>
        <v>0</v>
      </c>
      <c r="K360" s="131" t="s">
        <v>234</v>
      </c>
      <c r="L360" s="34"/>
      <c r="M360" s="136" t="s">
        <v>44</v>
      </c>
      <c r="N360" s="137" t="s">
        <v>53</v>
      </c>
      <c r="P360" s="138">
        <f>O360*H360</f>
        <v>0</v>
      </c>
      <c r="Q360" s="138">
        <v>0</v>
      </c>
      <c r="R360" s="138">
        <f>Q360*H360</f>
        <v>0</v>
      </c>
      <c r="S360" s="138">
        <v>0</v>
      </c>
      <c r="T360" s="139">
        <f>S360*H360</f>
        <v>0</v>
      </c>
      <c r="AR360" s="140" t="s">
        <v>309</v>
      </c>
      <c r="AT360" s="140" t="s">
        <v>159</v>
      </c>
      <c r="AU360" s="140" t="s">
        <v>21</v>
      </c>
      <c r="AY360" s="18" t="s">
        <v>156</v>
      </c>
      <c r="BE360" s="141">
        <f>IF(N360="základní",J360,0)</f>
        <v>0</v>
      </c>
      <c r="BF360" s="141">
        <f>IF(N360="snížená",J360,0)</f>
        <v>0</v>
      </c>
      <c r="BG360" s="141">
        <f>IF(N360="zákl. přenesená",J360,0)</f>
        <v>0</v>
      </c>
      <c r="BH360" s="141">
        <f>IF(N360="sníž. přenesená",J360,0)</f>
        <v>0</v>
      </c>
      <c r="BI360" s="141">
        <f>IF(N360="nulová",J360,0)</f>
        <v>0</v>
      </c>
      <c r="BJ360" s="18" t="s">
        <v>90</v>
      </c>
      <c r="BK360" s="141">
        <f>ROUND(I360*H360,2)</f>
        <v>0</v>
      </c>
      <c r="BL360" s="18" t="s">
        <v>309</v>
      </c>
      <c r="BM360" s="140" t="s">
        <v>1146</v>
      </c>
    </row>
    <row r="361" spans="2:65" s="1" customFormat="1" ht="10.199999999999999">
      <c r="B361" s="34"/>
      <c r="D361" s="156" t="s">
        <v>236</v>
      </c>
      <c r="F361" s="157" t="s">
        <v>1147</v>
      </c>
      <c r="I361" s="144"/>
      <c r="L361" s="34"/>
      <c r="M361" s="145"/>
      <c r="T361" s="55"/>
      <c r="AT361" s="18" t="s">
        <v>236</v>
      </c>
      <c r="AU361" s="18" t="s">
        <v>21</v>
      </c>
    </row>
    <row r="362" spans="2:65" s="14" customFormat="1" ht="10.199999999999999">
      <c r="B362" s="178"/>
      <c r="D362" s="142" t="s">
        <v>178</v>
      </c>
      <c r="E362" s="179" t="s">
        <v>44</v>
      </c>
      <c r="F362" s="180" t="s">
        <v>1008</v>
      </c>
      <c r="H362" s="179" t="s">
        <v>44</v>
      </c>
      <c r="I362" s="181"/>
      <c r="L362" s="178"/>
      <c r="M362" s="182"/>
      <c r="T362" s="183"/>
      <c r="AT362" s="179" t="s">
        <v>178</v>
      </c>
      <c r="AU362" s="179" t="s">
        <v>21</v>
      </c>
      <c r="AV362" s="14" t="s">
        <v>90</v>
      </c>
      <c r="AW362" s="14" t="s">
        <v>42</v>
      </c>
      <c r="AX362" s="14" t="s">
        <v>82</v>
      </c>
      <c r="AY362" s="179" t="s">
        <v>156</v>
      </c>
    </row>
    <row r="363" spans="2:65" s="12" customFormat="1" ht="10.199999999999999">
      <c r="B363" s="146"/>
      <c r="D363" s="142" t="s">
        <v>178</v>
      </c>
      <c r="E363" s="147" t="s">
        <v>44</v>
      </c>
      <c r="F363" s="148" t="s">
        <v>1094</v>
      </c>
      <c r="H363" s="149">
        <v>107.008</v>
      </c>
      <c r="I363" s="150"/>
      <c r="L363" s="146"/>
      <c r="M363" s="151"/>
      <c r="T363" s="152"/>
      <c r="AT363" s="147" t="s">
        <v>178</v>
      </c>
      <c r="AU363" s="147" t="s">
        <v>21</v>
      </c>
      <c r="AV363" s="12" t="s">
        <v>21</v>
      </c>
      <c r="AW363" s="12" t="s">
        <v>42</v>
      </c>
      <c r="AX363" s="12" t="s">
        <v>82</v>
      </c>
      <c r="AY363" s="147" t="s">
        <v>156</v>
      </c>
    </row>
    <row r="364" spans="2:65" s="14" customFormat="1" ht="10.199999999999999">
      <c r="B364" s="178"/>
      <c r="D364" s="142" t="s">
        <v>178</v>
      </c>
      <c r="E364" s="179" t="s">
        <v>44</v>
      </c>
      <c r="F364" s="180" t="s">
        <v>1012</v>
      </c>
      <c r="H364" s="179" t="s">
        <v>44</v>
      </c>
      <c r="I364" s="181"/>
      <c r="L364" s="178"/>
      <c r="M364" s="182"/>
      <c r="T364" s="183"/>
      <c r="AT364" s="179" t="s">
        <v>178</v>
      </c>
      <c r="AU364" s="179" t="s">
        <v>21</v>
      </c>
      <c r="AV364" s="14" t="s">
        <v>90</v>
      </c>
      <c r="AW364" s="14" t="s">
        <v>42</v>
      </c>
      <c r="AX364" s="14" t="s">
        <v>82</v>
      </c>
      <c r="AY364" s="179" t="s">
        <v>156</v>
      </c>
    </row>
    <row r="365" spans="2:65" s="12" customFormat="1" ht="10.199999999999999">
      <c r="B365" s="146"/>
      <c r="D365" s="142" t="s">
        <v>178</v>
      </c>
      <c r="E365" s="147" t="s">
        <v>44</v>
      </c>
      <c r="F365" s="148" t="s">
        <v>1095</v>
      </c>
      <c r="H365" s="149">
        <v>34.68</v>
      </c>
      <c r="I365" s="150"/>
      <c r="L365" s="146"/>
      <c r="M365" s="151"/>
      <c r="T365" s="152"/>
      <c r="AT365" s="147" t="s">
        <v>178</v>
      </c>
      <c r="AU365" s="147" t="s">
        <v>21</v>
      </c>
      <c r="AV365" s="12" t="s">
        <v>21</v>
      </c>
      <c r="AW365" s="12" t="s">
        <v>42</v>
      </c>
      <c r="AX365" s="12" t="s">
        <v>82</v>
      </c>
      <c r="AY365" s="147" t="s">
        <v>156</v>
      </c>
    </row>
    <row r="366" spans="2:65" s="13" customFormat="1" ht="10.199999999999999">
      <c r="B366" s="168"/>
      <c r="D366" s="142" t="s">
        <v>178</v>
      </c>
      <c r="E366" s="169" t="s">
        <v>44</v>
      </c>
      <c r="F366" s="170" t="s">
        <v>462</v>
      </c>
      <c r="H366" s="171">
        <v>141.68799999999999</v>
      </c>
      <c r="I366" s="172"/>
      <c r="L366" s="168"/>
      <c r="M366" s="173"/>
      <c r="T366" s="174"/>
      <c r="AT366" s="169" t="s">
        <v>178</v>
      </c>
      <c r="AU366" s="169" t="s">
        <v>21</v>
      </c>
      <c r="AV366" s="13" t="s">
        <v>174</v>
      </c>
      <c r="AW366" s="13" t="s">
        <v>42</v>
      </c>
      <c r="AX366" s="13" t="s">
        <v>90</v>
      </c>
      <c r="AY366" s="169" t="s">
        <v>156</v>
      </c>
    </row>
    <row r="367" spans="2:65" s="1" customFormat="1" ht="16.5" customHeight="1">
      <c r="B367" s="34"/>
      <c r="C367" s="158" t="s">
        <v>897</v>
      </c>
      <c r="D367" s="158" t="s">
        <v>251</v>
      </c>
      <c r="E367" s="159" t="s">
        <v>1135</v>
      </c>
      <c r="F367" s="160" t="s">
        <v>1136</v>
      </c>
      <c r="G367" s="161" t="s">
        <v>233</v>
      </c>
      <c r="H367" s="162">
        <v>148.77199999999999</v>
      </c>
      <c r="I367" s="163"/>
      <c r="J367" s="164">
        <f>ROUND(I367*H367,2)</f>
        <v>0</v>
      </c>
      <c r="K367" s="160" t="s">
        <v>234</v>
      </c>
      <c r="L367" s="165"/>
      <c r="M367" s="166" t="s">
        <v>44</v>
      </c>
      <c r="N367" s="167" t="s">
        <v>53</v>
      </c>
      <c r="P367" s="138">
        <f>O367*H367</f>
        <v>0</v>
      </c>
      <c r="Q367" s="138">
        <v>5.0000000000000001E-4</v>
      </c>
      <c r="R367" s="138">
        <f>Q367*H367</f>
        <v>7.4385999999999994E-2</v>
      </c>
      <c r="S367" s="138">
        <v>0</v>
      </c>
      <c r="T367" s="139">
        <f>S367*H367</f>
        <v>0</v>
      </c>
      <c r="AR367" s="140" t="s">
        <v>361</v>
      </c>
      <c r="AT367" s="140" t="s">
        <v>251</v>
      </c>
      <c r="AU367" s="140" t="s">
        <v>21</v>
      </c>
      <c r="AY367" s="18" t="s">
        <v>156</v>
      </c>
      <c r="BE367" s="141">
        <f>IF(N367="základní",J367,0)</f>
        <v>0</v>
      </c>
      <c r="BF367" s="141">
        <f>IF(N367="snížená",J367,0)</f>
        <v>0</v>
      </c>
      <c r="BG367" s="141">
        <f>IF(N367="zákl. přenesená",J367,0)</f>
        <v>0</v>
      </c>
      <c r="BH367" s="141">
        <f>IF(N367="sníž. přenesená",J367,0)</f>
        <v>0</v>
      </c>
      <c r="BI367" s="141">
        <f>IF(N367="nulová",J367,0)</f>
        <v>0</v>
      </c>
      <c r="BJ367" s="18" t="s">
        <v>90</v>
      </c>
      <c r="BK367" s="141">
        <f>ROUND(I367*H367,2)</f>
        <v>0</v>
      </c>
      <c r="BL367" s="18" t="s">
        <v>309</v>
      </c>
      <c r="BM367" s="140" t="s">
        <v>1148</v>
      </c>
    </row>
    <row r="368" spans="2:65" s="12" customFormat="1" ht="10.199999999999999">
      <c r="B368" s="146"/>
      <c r="D368" s="142" t="s">
        <v>178</v>
      </c>
      <c r="F368" s="148" t="s">
        <v>1149</v>
      </c>
      <c r="H368" s="149">
        <v>148.77199999999999</v>
      </c>
      <c r="I368" s="150"/>
      <c r="L368" s="146"/>
      <c r="M368" s="151"/>
      <c r="T368" s="152"/>
      <c r="AT368" s="147" t="s">
        <v>178</v>
      </c>
      <c r="AU368" s="147" t="s">
        <v>21</v>
      </c>
      <c r="AV368" s="12" t="s">
        <v>21</v>
      </c>
      <c r="AW368" s="12" t="s">
        <v>4</v>
      </c>
      <c r="AX368" s="12" t="s">
        <v>90</v>
      </c>
      <c r="AY368" s="147" t="s">
        <v>156</v>
      </c>
    </row>
    <row r="369" spans="2:65" s="1" customFormat="1" ht="16.5" customHeight="1">
      <c r="B369" s="34"/>
      <c r="C369" s="129" t="s">
        <v>902</v>
      </c>
      <c r="D369" s="129" t="s">
        <v>159</v>
      </c>
      <c r="E369" s="130" t="s">
        <v>1150</v>
      </c>
      <c r="F369" s="131" t="s">
        <v>1151</v>
      </c>
      <c r="G369" s="132" t="s">
        <v>233</v>
      </c>
      <c r="H369" s="133">
        <v>141.68799999999999</v>
      </c>
      <c r="I369" s="134"/>
      <c r="J369" s="135">
        <f>ROUND(I369*H369,2)</f>
        <v>0</v>
      </c>
      <c r="K369" s="131" t="s">
        <v>234</v>
      </c>
      <c r="L369" s="34"/>
      <c r="M369" s="136" t="s">
        <v>44</v>
      </c>
      <c r="N369" s="137" t="s">
        <v>53</v>
      </c>
      <c r="P369" s="138">
        <f>O369*H369</f>
        <v>0</v>
      </c>
      <c r="Q369" s="138">
        <v>0</v>
      </c>
      <c r="R369" s="138">
        <f>Q369*H369</f>
        <v>0</v>
      </c>
      <c r="S369" s="138">
        <v>0</v>
      </c>
      <c r="T369" s="139">
        <f>S369*H369</f>
        <v>0</v>
      </c>
      <c r="AR369" s="140" t="s">
        <v>309</v>
      </c>
      <c r="AT369" s="140" t="s">
        <v>159</v>
      </c>
      <c r="AU369" s="140" t="s">
        <v>21</v>
      </c>
      <c r="AY369" s="18" t="s">
        <v>156</v>
      </c>
      <c r="BE369" s="141">
        <f>IF(N369="základní",J369,0)</f>
        <v>0</v>
      </c>
      <c r="BF369" s="141">
        <f>IF(N369="snížená",J369,0)</f>
        <v>0</v>
      </c>
      <c r="BG369" s="141">
        <f>IF(N369="zákl. přenesená",J369,0)</f>
        <v>0</v>
      </c>
      <c r="BH369" s="141">
        <f>IF(N369="sníž. přenesená",J369,0)</f>
        <v>0</v>
      </c>
      <c r="BI369" s="141">
        <f>IF(N369="nulová",J369,0)</f>
        <v>0</v>
      </c>
      <c r="BJ369" s="18" t="s">
        <v>90</v>
      </c>
      <c r="BK369" s="141">
        <f>ROUND(I369*H369,2)</f>
        <v>0</v>
      </c>
      <c r="BL369" s="18" t="s">
        <v>309</v>
      </c>
      <c r="BM369" s="140" t="s">
        <v>1152</v>
      </c>
    </row>
    <row r="370" spans="2:65" s="1" customFormat="1" ht="10.199999999999999">
      <c r="B370" s="34"/>
      <c r="D370" s="156" t="s">
        <v>236</v>
      </c>
      <c r="F370" s="157" t="s">
        <v>1153</v>
      </c>
      <c r="I370" s="144"/>
      <c r="L370" s="34"/>
      <c r="M370" s="145"/>
      <c r="T370" s="55"/>
      <c r="AT370" s="18" t="s">
        <v>236</v>
      </c>
      <c r="AU370" s="18" t="s">
        <v>21</v>
      </c>
    </row>
    <row r="371" spans="2:65" s="1" customFormat="1" ht="16.5" customHeight="1">
      <c r="B371" s="34"/>
      <c r="C371" s="158" t="s">
        <v>1154</v>
      </c>
      <c r="D371" s="158" t="s">
        <v>251</v>
      </c>
      <c r="E371" s="159" t="s">
        <v>1135</v>
      </c>
      <c r="F371" s="160" t="s">
        <v>1136</v>
      </c>
      <c r="G371" s="161" t="s">
        <v>233</v>
      </c>
      <c r="H371" s="162">
        <v>148.77199999999999</v>
      </c>
      <c r="I371" s="163"/>
      <c r="J371" s="164">
        <f>ROUND(I371*H371,2)</f>
        <v>0</v>
      </c>
      <c r="K371" s="160" t="s">
        <v>234</v>
      </c>
      <c r="L371" s="165"/>
      <c r="M371" s="166" t="s">
        <v>44</v>
      </c>
      <c r="N371" s="167" t="s">
        <v>53</v>
      </c>
      <c r="P371" s="138">
        <f>O371*H371</f>
        <v>0</v>
      </c>
      <c r="Q371" s="138">
        <v>5.0000000000000001E-4</v>
      </c>
      <c r="R371" s="138">
        <f>Q371*H371</f>
        <v>7.4385999999999994E-2</v>
      </c>
      <c r="S371" s="138">
        <v>0</v>
      </c>
      <c r="T371" s="139">
        <f>S371*H371</f>
        <v>0</v>
      </c>
      <c r="AR371" s="140" t="s">
        <v>361</v>
      </c>
      <c r="AT371" s="140" t="s">
        <v>251</v>
      </c>
      <c r="AU371" s="140" t="s">
        <v>21</v>
      </c>
      <c r="AY371" s="18" t="s">
        <v>156</v>
      </c>
      <c r="BE371" s="141">
        <f>IF(N371="základní",J371,0)</f>
        <v>0</v>
      </c>
      <c r="BF371" s="141">
        <f>IF(N371="snížená",J371,0)</f>
        <v>0</v>
      </c>
      <c r="BG371" s="141">
        <f>IF(N371="zákl. přenesená",J371,0)</f>
        <v>0</v>
      </c>
      <c r="BH371" s="141">
        <f>IF(N371="sníž. přenesená",J371,0)</f>
        <v>0</v>
      </c>
      <c r="BI371" s="141">
        <f>IF(N371="nulová",J371,0)</f>
        <v>0</v>
      </c>
      <c r="BJ371" s="18" t="s">
        <v>90</v>
      </c>
      <c r="BK371" s="141">
        <f>ROUND(I371*H371,2)</f>
        <v>0</v>
      </c>
      <c r="BL371" s="18" t="s">
        <v>309</v>
      </c>
      <c r="BM371" s="140" t="s">
        <v>1155</v>
      </c>
    </row>
    <row r="372" spans="2:65" s="12" customFormat="1" ht="10.199999999999999">
      <c r="B372" s="146"/>
      <c r="D372" s="142" t="s">
        <v>178</v>
      </c>
      <c r="F372" s="148" t="s">
        <v>1149</v>
      </c>
      <c r="H372" s="149">
        <v>148.77199999999999</v>
      </c>
      <c r="I372" s="150"/>
      <c r="L372" s="146"/>
      <c r="M372" s="151"/>
      <c r="T372" s="152"/>
      <c r="AT372" s="147" t="s">
        <v>178</v>
      </c>
      <c r="AU372" s="147" t="s">
        <v>21</v>
      </c>
      <c r="AV372" s="12" t="s">
        <v>21</v>
      </c>
      <c r="AW372" s="12" t="s">
        <v>4</v>
      </c>
      <c r="AX372" s="12" t="s">
        <v>90</v>
      </c>
      <c r="AY372" s="147" t="s">
        <v>156</v>
      </c>
    </row>
    <row r="373" spans="2:65" s="1" customFormat="1" ht="24.15" customHeight="1">
      <c r="B373" s="34"/>
      <c r="C373" s="129" t="s">
        <v>1156</v>
      </c>
      <c r="D373" s="129" t="s">
        <v>159</v>
      </c>
      <c r="E373" s="130" t="s">
        <v>1157</v>
      </c>
      <c r="F373" s="131" t="s">
        <v>1158</v>
      </c>
      <c r="G373" s="132" t="s">
        <v>277</v>
      </c>
      <c r="H373" s="133">
        <v>27.8</v>
      </c>
      <c r="I373" s="134"/>
      <c r="J373" s="135">
        <f>ROUND(I373*H373,2)</f>
        <v>0</v>
      </c>
      <c r="K373" s="131" t="s">
        <v>234</v>
      </c>
      <c r="L373" s="34"/>
      <c r="M373" s="136" t="s">
        <v>44</v>
      </c>
      <c r="N373" s="137" t="s">
        <v>53</v>
      </c>
      <c r="P373" s="138">
        <f>O373*H373</f>
        <v>0</v>
      </c>
      <c r="Q373" s="138">
        <v>3.0000000000000001E-5</v>
      </c>
      <c r="R373" s="138">
        <f>Q373*H373</f>
        <v>8.34E-4</v>
      </c>
      <c r="S373" s="138">
        <v>0</v>
      </c>
      <c r="T373" s="139">
        <f>S373*H373</f>
        <v>0</v>
      </c>
      <c r="AR373" s="140" t="s">
        <v>309</v>
      </c>
      <c r="AT373" s="140" t="s">
        <v>159</v>
      </c>
      <c r="AU373" s="140" t="s">
        <v>21</v>
      </c>
      <c r="AY373" s="18" t="s">
        <v>156</v>
      </c>
      <c r="BE373" s="141">
        <f>IF(N373="základní",J373,0)</f>
        <v>0</v>
      </c>
      <c r="BF373" s="141">
        <f>IF(N373="snížená",J373,0)</f>
        <v>0</v>
      </c>
      <c r="BG373" s="141">
        <f>IF(N373="zákl. přenesená",J373,0)</f>
        <v>0</v>
      </c>
      <c r="BH373" s="141">
        <f>IF(N373="sníž. přenesená",J373,0)</f>
        <v>0</v>
      </c>
      <c r="BI373" s="141">
        <f>IF(N373="nulová",J373,0)</f>
        <v>0</v>
      </c>
      <c r="BJ373" s="18" t="s">
        <v>90</v>
      </c>
      <c r="BK373" s="141">
        <f>ROUND(I373*H373,2)</f>
        <v>0</v>
      </c>
      <c r="BL373" s="18" t="s">
        <v>309</v>
      </c>
      <c r="BM373" s="140" t="s">
        <v>1159</v>
      </c>
    </row>
    <row r="374" spans="2:65" s="1" customFormat="1" ht="10.199999999999999">
      <c r="B374" s="34"/>
      <c r="D374" s="156" t="s">
        <v>236</v>
      </c>
      <c r="F374" s="157" t="s">
        <v>1160</v>
      </c>
      <c r="I374" s="144"/>
      <c r="L374" s="34"/>
      <c r="M374" s="145"/>
      <c r="T374" s="55"/>
      <c r="AT374" s="18" t="s">
        <v>236</v>
      </c>
      <c r="AU374" s="18" t="s">
        <v>21</v>
      </c>
    </row>
    <row r="375" spans="2:65" s="14" customFormat="1" ht="10.199999999999999">
      <c r="B375" s="178"/>
      <c r="D375" s="142" t="s">
        <v>178</v>
      </c>
      <c r="E375" s="179" t="s">
        <v>44</v>
      </c>
      <c r="F375" s="180" t="s">
        <v>1008</v>
      </c>
      <c r="H375" s="179" t="s">
        <v>44</v>
      </c>
      <c r="I375" s="181"/>
      <c r="L375" s="178"/>
      <c r="M375" s="182"/>
      <c r="T375" s="183"/>
      <c r="AT375" s="179" t="s">
        <v>178</v>
      </c>
      <c r="AU375" s="179" t="s">
        <v>21</v>
      </c>
      <c r="AV375" s="14" t="s">
        <v>90</v>
      </c>
      <c r="AW375" s="14" t="s">
        <v>42</v>
      </c>
      <c r="AX375" s="14" t="s">
        <v>82</v>
      </c>
      <c r="AY375" s="179" t="s">
        <v>156</v>
      </c>
    </row>
    <row r="376" spans="2:65" s="12" customFormat="1" ht="10.199999999999999">
      <c r="B376" s="146"/>
      <c r="D376" s="142" t="s">
        <v>178</v>
      </c>
      <c r="E376" s="147" t="s">
        <v>44</v>
      </c>
      <c r="F376" s="148" t="s">
        <v>1161</v>
      </c>
      <c r="H376" s="149">
        <v>17.600000000000001</v>
      </c>
      <c r="I376" s="150"/>
      <c r="L376" s="146"/>
      <c r="M376" s="151"/>
      <c r="T376" s="152"/>
      <c r="AT376" s="147" t="s">
        <v>178</v>
      </c>
      <c r="AU376" s="147" t="s">
        <v>21</v>
      </c>
      <c r="AV376" s="12" t="s">
        <v>21</v>
      </c>
      <c r="AW376" s="12" t="s">
        <v>42</v>
      </c>
      <c r="AX376" s="12" t="s">
        <v>82</v>
      </c>
      <c r="AY376" s="147" t="s">
        <v>156</v>
      </c>
    </row>
    <row r="377" spans="2:65" s="14" customFormat="1" ht="10.199999999999999">
      <c r="B377" s="178"/>
      <c r="D377" s="142" t="s">
        <v>178</v>
      </c>
      <c r="E377" s="179" t="s">
        <v>44</v>
      </c>
      <c r="F377" s="180" t="s">
        <v>1012</v>
      </c>
      <c r="H377" s="179" t="s">
        <v>44</v>
      </c>
      <c r="I377" s="181"/>
      <c r="L377" s="178"/>
      <c r="M377" s="182"/>
      <c r="T377" s="183"/>
      <c r="AT377" s="179" t="s">
        <v>178</v>
      </c>
      <c r="AU377" s="179" t="s">
        <v>21</v>
      </c>
      <c r="AV377" s="14" t="s">
        <v>90</v>
      </c>
      <c r="AW377" s="14" t="s">
        <v>42</v>
      </c>
      <c r="AX377" s="14" t="s">
        <v>82</v>
      </c>
      <c r="AY377" s="179" t="s">
        <v>156</v>
      </c>
    </row>
    <row r="378" spans="2:65" s="12" customFormat="1" ht="10.199999999999999">
      <c r="B378" s="146"/>
      <c r="D378" s="142" t="s">
        <v>178</v>
      </c>
      <c r="E378" s="147" t="s">
        <v>44</v>
      </c>
      <c r="F378" s="148" t="s">
        <v>1162</v>
      </c>
      <c r="H378" s="149">
        <v>10.199999999999999</v>
      </c>
      <c r="I378" s="150"/>
      <c r="L378" s="146"/>
      <c r="M378" s="151"/>
      <c r="T378" s="152"/>
      <c r="AT378" s="147" t="s">
        <v>178</v>
      </c>
      <c r="AU378" s="147" t="s">
        <v>21</v>
      </c>
      <c r="AV378" s="12" t="s">
        <v>21</v>
      </c>
      <c r="AW378" s="12" t="s">
        <v>42</v>
      </c>
      <c r="AX378" s="12" t="s">
        <v>82</v>
      </c>
      <c r="AY378" s="147" t="s">
        <v>156</v>
      </c>
    </row>
    <row r="379" spans="2:65" s="13" customFormat="1" ht="10.199999999999999">
      <c r="B379" s="168"/>
      <c r="D379" s="142" t="s">
        <v>178</v>
      </c>
      <c r="E379" s="169" t="s">
        <v>44</v>
      </c>
      <c r="F379" s="170" t="s">
        <v>462</v>
      </c>
      <c r="H379" s="171">
        <v>27.8</v>
      </c>
      <c r="I379" s="172"/>
      <c r="L379" s="168"/>
      <c r="M379" s="173"/>
      <c r="T379" s="174"/>
      <c r="AT379" s="169" t="s">
        <v>178</v>
      </c>
      <c r="AU379" s="169" t="s">
        <v>21</v>
      </c>
      <c r="AV379" s="13" t="s">
        <v>174</v>
      </c>
      <c r="AW379" s="13" t="s">
        <v>42</v>
      </c>
      <c r="AX379" s="13" t="s">
        <v>90</v>
      </c>
      <c r="AY379" s="169" t="s">
        <v>156</v>
      </c>
    </row>
    <row r="380" spans="2:65" s="1" customFormat="1" ht="16.5" customHeight="1">
      <c r="B380" s="34"/>
      <c r="C380" s="158" t="s">
        <v>1163</v>
      </c>
      <c r="D380" s="158" t="s">
        <v>251</v>
      </c>
      <c r="E380" s="159" t="s">
        <v>1164</v>
      </c>
      <c r="F380" s="160" t="s">
        <v>1165</v>
      </c>
      <c r="G380" s="161" t="s">
        <v>277</v>
      </c>
      <c r="H380" s="162">
        <v>30.024000000000001</v>
      </c>
      <c r="I380" s="163"/>
      <c r="J380" s="164">
        <f>ROUND(I380*H380,2)</f>
        <v>0</v>
      </c>
      <c r="K380" s="160" t="s">
        <v>234</v>
      </c>
      <c r="L380" s="165"/>
      <c r="M380" s="166" t="s">
        <v>44</v>
      </c>
      <c r="N380" s="167" t="s">
        <v>53</v>
      </c>
      <c r="P380" s="138">
        <f>O380*H380</f>
        <v>0</v>
      </c>
      <c r="Q380" s="138">
        <v>4.0000000000000002E-4</v>
      </c>
      <c r="R380" s="138">
        <f>Q380*H380</f>
        <v>1.20096E-2</v>
      </c>
      <c r="S380" s="138">
        <v>0</v>
      </c>
      <c r="T380" s="139">
        <f>S380*H380</f>
        <v>0</v>
      </c>
      <c r="AR380" s="140" t="s">
        <v>361</v>
      </c>
      <c r="AT380" s="140" t="s">
        <v>251</v>
      </c>
      <c r="AU380" s="140" t="s">
        <v>21</v>
      </c>
      <c r="AY380" s="18" t="s">
        <v>156</v>
      </c>
      <c r="BE380" s="141">
        <f>IF(N380="základní",J380,0)</f>
        <v>0</v>
      </c>
      <c r="BF380" s="141">
        <f>IF(N380="snížená",J380,0)</f>
        <v>0</v>
      </c>
      <c r="BG380" s="141">
        <f>IF(N380="zákl. přenesená",J380,0)</f>
        <v>0</v>
      </c>
      <c r="BH380" s="141">
        <f>IF(N380="sníž. přenesená",J380,0)</f>
        <v>0</v>
      </c>
      <c r="BI380" s="141">
        <f>IF(N380="nulová",J380,0)</f>
        <v>0</v>
      </c>
      <c r="BJ380" s="18" t="s">
        <v>90</v>
      </c>
      <c r="BK380" s="141">
        <f>ROUND(I380*H380,2)</f>
        <v>0</v>
      </c>
      <c r="BL380" s="18" t="s">
        <v>309</v>
      </c>
      <c r="BM380" s="140" t="s">
        <v>1166</v>
      </c>
    </row>
    <row r="381" spans="2:65" s="12" customFormat="1" ht="10.199999999999999">
      <c r="B381" s="146"/>
      <c r="D381" s="142" t="s">
        <v>178</v>
      </c>
      <c r="F381" s="148" t="s">
        <v>1167</v>
      </c>
      <c r="H381" s="149">
        <v>30.024000000000001</v>
      </c>
      <c r="I381" s="150"/>
      <c r="L381" s="146"/>
      <c r="M381" s="151"/>
      <c r="T381" s="152"/>
      <c r="AT381" s="147" t="s">
        <v>178</v>
      </c>
      <c r="AU381" s="147" t="s">
        <v>21</v>
      </c>
      <c r="AV381" s="12" t="s">
        <v>21</v>
      </c>
      <c r="AW381" s="12" t="s">
        <v>4</v>
      </c>
      <c r="AX381" s="12" t="s">
        <v>90</v>
      </c>
      <c r="AY381" s="147" t="s">
        <v>156</v>
      </c>
    </row>
    <row r="382" spans="2:65" s="1" customFormat="1" ht="24.15" customHeight="1">
      <c r="B382" s="34"/>
      <c r="C382" s="129" t="s">
        <v>1168</v>
      </c>
      <c r="D382" s="129" t="s">
        <v>159</v>
      </c>
      <c r="E382" s="130" t="s">
        <v>1169</v>
      </c>
      <c r="F382" s="131" t="s">
        <v>1170</v>
      </c>
      <c r="G382" s="132" t="s">
        <v>272</v>
      </c>
      <c r="H382" s="133">
        <v>1.423</v>
      </c>
      <c r="I382" s="134"/>
      <c r="J382" s="135">
        <f>ROUND(I382*H382,2)</f>
        <v>0</v>
      </c>
      <c r="K382" s="131" t="s">
        <v>234</v>
      </c>
      <c r="L382" s="34"/>
      <c r="M382" s="136" t="s">
        <v>44</v>
      </c>
      <c r="N382" s="137" t="s">
        <v>53</v>
      </c>
      <c r="P382" s="138">
        <f>O382*H382</f>
        <v>0</v>
      </c>
      <c r="Q382" s="138">
        <v>0</v>
      </c>
      <c r="R382" s="138">
        <f>Q382*H382</f>
        <v>0</v>
      </c>
      <c r="S382" s="138">
        <v>0</v>
      </c>
      <c r="T382" s="139">
        <f>S382*H382</f>
        <v>0</v>
      </c>
      <c r="AR382" s="140" t="s">
        <v>309</v>
      </c>
      <c r="AT382" s="140" t="s">
        <v>159</v>
      </c>
      <c r="AU382" s="140" t="s">
        <v>21</v>
      </c>
      <c r="AY382" s="18" t="s">
        <v>156</v>
      </c>
      <c r="BE382" s="141">
        <f>IF(N382="základní",J382,0)</f>
        <v>0</v>
      </c>
      <c r="BF382" s="141">
        <f>IF(N382="snížená",J382,0)</f>
        <v>0</v>
      </c>
      <c r="BG382" s="141">
        <f>IF(N382="zákl. přenesená",J382,0)</f>
        <v>0</v>
      </c>
      <c r="BH382" s="141">
        <f>IF(N382="sníž. přenesená",J382,0)</f>
        <v>0</v>
      </c>
      <c r="BI382" s="141">
        <f>IF(N382="nulová",J382,0)</f>
        <v>0</v>
      </c>
      <c r="BJ382" s="18" t="s">
        <v>90</v>
      </c>
      <c r="BK382" s="141">
        <f>ROUND(I382*H382,2)</f>
        <v>0</v>
      </c>
      <c r="BL382" s="18" t="s">
        <v>309</v>
      </c>
      <c r="BM382" s="140" t="s">
        <v>1171</v>
      </c>
    </row>
    <row r="383" spans="2:65" s="1" customFormat="1" ht="10.199999999999999">
      <c r="B383" s="34"/>
      <c r="D383" s="156" t="s">
        <v>236</v>
      </c>
      <c r="F383" s="157" t="s">
        <v>1172</v>
      </c>
      <c r="I383" s="144"/>
      <c r="L383" s="34"/>
      <c r="M383" s="145"/>
      <c r="T383" s="55"/>
      <c r="AT383" s="18" t="s">
        <v>236</v>
      </c>
      <c r="AU383" s="18" t="s">
        <v>21</v>
      </c>
    </row>
    <row r="384" spans="2:65" s="11" customFormat="1" ht="22.8" customHeight="1">
      <c r="B384" s="117"/>
      <c r="D384" s="118" t="s">
        <v>81</v>
      </c>
      <c r="E384" s="127" t="s">
        <v>345</v>
      </c>
      <c r="F384" s="127" t="s">
        <v>346</v>
      </c>
      <c r="I384" s="120"/>
      <c r="J384" s="128">
        <f>BK384</f>
        <v>0</v>
      </c>
      <c r="L384" s="117"/>
      <c r="M384" s="122"/>
      <c r="P384" s="123">
        <f>SUM(P385:P399)</f>
        <v>0</v>
      </c>
      <c r="R384" s="123">
        <f>SUM(R385:R399)</f>
        <v>0.61168</v>
      </c>
      <c r="T384" s="124">
        <f>SUM(T385:T399)</f>
        <v>0</v>
      </c>
      <c r="AR384" s="118" t="s">
        <v>21</v>
      </c>
      <c r="AT384" s="125" t="s">
        <v>81</v>
      </c>
      <c r="AU384" s="125" t="s">
        <v>90</v>
      </c>
      <c r="AY384" s="118" t="s">
        <v>156</v>
      </c>
      <c r="BK384" s="126">
        <f>SUM(BK385:BK399)</f>
        <v>0</v>
      </c>
    </row>
    <row r="385" spans="2:65" s="1" customFormat="1" ht="16.5" customHeight="1">
      <c r="B385" s="34"/>
      <c r="C385" s="129" t="s">
        <v>1173</v>
      </c>
      <c r="D385" s="129" t="s">
        <v>159</v>
      </c>
      <c r="E385" s="130" t="s">
        <v>348</v>
      </c>
      <c r="F385" s="131" t="s">
        <v>1174</v>
      </c>
      <c r="G385" s="132" t="s">
        <v>248</v>
      </c>
      <c r="H385" s="133">
        <v>1</v>
      </c>
      <c r="I385" s="134"/>
      <c r="J385" s="135">
        <f>ROUND(I385*H385,2)</f>
        <v>0</v>
      </c>
      <c r="K385" s="131" t="s">
        <v>44</v>
      </c>
      <c r="L385" s="34"/>
      <c r="M385" s="136" t="s">
        <v>44</v>
      </c>
      <c r="N385" s="137" t="s">
        <v>53</v>
      </c>
      <c r="P385" s="138">
        <f>O385*H385</f>
        <v>0</v>
      </c>
      <c r="Q385" s="138">
        <v>0.06</v>
      </c>
      <c r="R385" s="138">
        <f>Q385*H385</f>
        <v>0.06</v>
      </c>
      <c r="S385" s="138">
        <v>0</v>
      </c>
      <c r="T385" s="139">
        <f>S385*H385</f>
        <v>0</v>
      </c>
      <c r="AR385" s="140" t="s">
        <v>309</v>
      </c>
      <c r="AT385" s="140" t="s">
        <v>159</v>
      </c>
      <c r="AU385" s="140" t="s">
        <v>21</v>
      </c>
      <c r="AY385" s="18" t="s">
        <v>156</v>
      </c>
      <c r="BE385" s="141">
        <f>IF(N385="základní",J385,0)</f>
        <v>0</v>
      </c>
      <c r="BF385" s="141">
        <f>IF(N385="snížená",J385,0)</f>
        <v>0</v>
      </c>
      <c r="BG385" s="141">
        <f>IF(N385="zákl. přenesená",J385,0)</f>
        <v>0</v>
      </c>
      <c r="BH385" s="141">
        <f>IF(N385="sníž. přenesená",J385,0)</f>
        <v>0</v>
      </c>
      <c r="BI385" s="141">
        <f>IF(N385="nulová",J385,0)</f>
        <v>0</v>
      </c>
      <c r="BJ385" s="18" t="s">
        <v>90</v>
      </c>
      <c r="BK385" s="141">
        <f>ROUND(I385*H385,2)</f>
        <v>0</v>
      </c>
      <c r="BL385" s="18" t="s">
        <v>309</v>
      </c>
      <c r="BM385" s="140" t="s">
        <v>1175</v>
      </c>
    </row>
    <row r="386" spans="2:65" s="1" customFormat="1" ht="86.4">
      <c r="B386" s="34"/>
      <c r="D386" s="142" t="s">
        <v>165</v>
      </c>
      <c r="F386" s="143" t="s">
        <v>1176</v>
      </c>
      <c r="I386" s="144"/>
      <c r="L386" s="34"/>
      <c r="M386" s="145"/>
      <c r="T386" s="55"/>
      <c r="AT386" s="18" t="s">
        <v>165</v>
      </c>
      <c r="AU386" s="18" t="s">
        <v>21</v>
      </c>
    </row>
    <row r="387" spans="2:65" s="12" customFormat="1" ht="10.199999999999999">
      <c r="B387" s="146"/>
      <c r="D387" s="142" t="s">
        <v>178</v>
      </c>
      <c r="E387" s="147" t="s">
        <v>44</v>
      </c>
      <c r="F387" s="148" t="s">
        <v>90</v>
      </c>
      <c r="H387" s="149">
        <v>1</v>
      </c>
      <c r="I387" s="150"/>
      <c r="L387" s="146"/>
      <c r="M387" s="151"/>
      <c r="T387" s="152"/>
      <c r="AT387" s="147" t="s">
        <v>178</v>
      </c>
      <c r="AU387" s="147" t="s">
        <v>21</v>
      </c>
      <c r="AV387" s="12" t="s">
        <v>21</v>
      </c>
      <c r="AW387" s="12" t="s">
        <v>42</v>
      </c>
      <c r="AX387" s="12" t="s">
        <v>90</v>
      </c>
      <c r="AY387" s="147" t="s">
        <v>156</v>
      </c>
    </row>
    <row r="388" spans="2:65" s="1" customFormat="1" ht="16.5" customHeight="1">
      <c r="B388" s="34"/>
      <c r="C388" s="129" t="s">
        <v>1177</v>
      </c>
      <c r="D388" s="129" t="s">
        <v>159</v>
      </c>
      <c r="E388" s="130" t="s">
        <v>1178</v>
      </c>
      <c r="F388" s="131" t="s">
        <v>1179</v>
      </c>
      <c r="G388" s="132" t="s">
        <v>248</v>
      </c>
      <c r="H388" s="133">
        <v>1</v>
      </c>
      <c r="I388" s="134"/>
      <c r="J388" s="135">
        <f>ROUND(I388*H388,2)</f>
        <v>0</v>
      </c>
      <c r="K388" s="131" t="s">
        <v>44</v>
      </c>
      <c r="L388" s="34"/>
      <c r="M388" s="136" t="s">
        <v>44</v>
      </c>
      <c r="N388" s="137" t="s">
        <v>53</v>
      </c>
      <c r="P388" s="138">
        <f>O388*H388</f>
        <v>0</v>
      </c>
      <c r="Q388" s="138">
        <v>0.06</v>
      </c>
      <c r="R388" s="138">
        <f>Q388*H388</f>
        <v>0.06</v>
      </c>
      <c r="S388" s="138">
        <v>0</v>
      </c>
      <c r="T388" s="139">
        <f>S388*H388</f>
        <v>0</v>
      </c>
      <c r="AR388" s="140" t="s">
        <v>309</v>
      </c>
      <c r="AT388" s="140" t="s">
        <v>159</v>
      </c>
      <c r="AU388" s="140" t="s">
        <v>21</v>
      </c>
      <c r="AY388" s="18" t="s">
        <v>156</v>
      </c>
      <c r="BE388" s="141">
        <f>IF(N388="základní",J388,0)</f>
        <v>0</v>
      </c>
      <c r="BF388" s="141">
        <f>IF(N388="snížená",J388,0)</f>
        <v>0</v>
      </c>
      <c r="BG388" s="141">
        <f>IF(N388="zákl. přenesená",J388,0)</f>
        <v>0</v>
      </c>
      <c r="BH388" s="141">
        <f>IF(N388="sníž. přenesená",J388,0)</f>
        <v>0</v>
      </c>
      <c r="BI388" s="141">
        <f>IF(N388="nulová",J388,0)</f>
        <v>0</v>
      </c>
      <c r="BJ388" s="18" t="s">
        <v>90</v>
      </c>
      <c r="BK388" s="141">
        <f>ROUND(I388*H388,2)</f>
        <v>0</v>
      </c>
      <c r="BL388" s="18" t="s">
        <v>309</v>
      </c>
      <c r="BM388" s="140" t="s">
        <v>1180</v>
      </c>
    </row>
    <row r="389" spans="2:65" s="1" customFormat="1" ht="86.4">
      <c r="B389" s="34"/>
      <c r="D389" s="142" t="s">
        <v>165</v>
      </c>
      <c r="F389" s="143" t="s">
        <v>1181</v>
      </c>
      <c r="I389" s="144"/>
      <c r="L389" s="34"/>
      <c r="M389" s="145"/>
      <c r="T389" s="55"/>
      <c r="AT389" s="18" t="s">
        <v>165</v>
      </c>
      <c r="AU389" s="18" t="s">
        <v>21</v>
      </c>
    </row>
    <row r="390" spans="2:65" s="12" customFormat="1" ht="10.199999999999999">
      <c r="B390" s="146"/>
      <c r="D390" s="142" t="s">
        <v>178</v>
      </c>
      <c r="E390" s="147" t="s">
        <v>44</v>
      </c>
      <c r="F390" s="148" t="s">
        <v>90</v>
      </c>
      <c r="H390" s="149">
        <v>1</v>
      </c>
      <c r="I390" s="150"/>
      <c r="L390" s="146"/>
      <c r="M390" s="151"/>
      <c r="T390" s="152"/>
      <c r="AT390" s="147" t="s">
        <v>178</v>
      </c>
      <c r="AU390" s="147" t="s">
        <v>21</v>
      </c>
      <c r="AV390" s="12" t="s">
        <v>21</v>
      </c>
      <c r="AW390" s="12" t="s">
        <v>42</v>
      </c>
      <c r="AX390" s="12" t="s">
        <v>90</v>
      </c>
      <c r="AY390" s="147" t="s">
        <v>156</v>
      </c>
    </row>
    <row r="391" spans="2:65" s="1" customFormat="1" ht="16.5" customHeight="1">
      <c r="B391" s="34"/>
      <c r="C391" s="129" t="s">
        <v>1182</v>
      </c>
      <c r="D391" s="129" t="s">
        <v>159</v>
      </c>
      <c r="E391" s="130" t="s">
        <v>353</v>
      </c>
      <c r="F391" s="131" t="s">
        <v>354</v>
      </c>
      <c r="G391" s="132" t="s">
        <v>277</v>
      </c>
      <c r="H391" s="133">
        <v>22</v>
      </c>
      <c r="I391" s="134"/>
      <c r="J391" s="135">
        <f>ROUND(I391*H391,2)</f>
        <v>0</v>
      </c>
      <c r="K391" s="131" t="s">
        <v>234</v>
      </c>
      <c r="L391" s="34"/>
      <c r="M391" s="136" t="s">
        <v>44</v>
      </c>
      <c r="N391" s="137" t="s">
        <v>53</v>
      </c>
      <c r="P391" s="138">
        <f>O391*H391</f>
        <v>0</v>
      </c>
      <c r="Q391" s="138">
        <v>2.4000000000000001E-4</v>
      </c>
      <c r="R391" s="138">
        <f>Q391*H391</f>
        <v>5.28E-3</v>
      </c>
      <c r="S391" s="138">
        <v>0</v>
      </c>
      <c r="T391" s="139">
        <f>S391*H391</f>
        <v>0</v>
      </c>
      <c r="AR391" s="140" t="s">
        <v>309</v>
      </c>
      <c r="AT391" s="140" t="s">
        <v>159</v>
      </c>
      <c r="AU391" s="140" t="s">
        <v>21</v>
      </c>
      <c r="AY391" s="18" t="s">
        <v>156</v>
      </c>
      <c r="BE391" s="141">
        <f>IF(N391="základní",J391,0)</f>
        <v>0</v>
      </c>
      <c r="BF391" s="141">
        <f>IF(N391="snížená",J391,0)</f>
        <v>0</v>
      </c>
      <c r="BG391" s="141">
        <f>IF(N391="zákl. přenesená",J391,0)</f>
        <v>0</v>
      </c>
      <c r="BH391" s="141">
        <f>IF(N391="sníž. přenesená",J391,0)</f>
        <v>0</v>
      </c>
      <c r="BI391" s="141">
        <f>IF(N391="nulová",J391,0)</f>
        <v>0</v>
      </c>
      <c r="BJ391" s="18" t="s">
        <v>90</v>
      </c>
      <c r="BK391" s="141">
        <f>ROUND(I391*H391,2)</f>
        <v>0</v>
      </c>
      <c r="BL391" s="18" t="s">
        <v>309</v>
      </c>
      <c r="BM391" s="140" t="s">
        <v>1183</v>
      </c>
    </row>
    <row r="392" spans="2:65" s="1" customFormat="1" ht="10.199999999999999">
      <c r="B392" s="34"/>
      <c r="D392" s="156" t="s">
        <v>236</v>
      </c>
      <c r="F392" s="157" t="s">
        <v>356</v>
      </c>
      <c r="I392" s="144"/>
      <c r="L392" s="34"/>
      <c r="M392" s="145"/>
      <c r="T392" s="55"/>
      <c r="AT392" s="18" t="s">
        <v>236</v>
      </c>
      <c r="AU392" s="18" t="s">
        <v>21</v>
      </c>
    </row>
    <row r="393" spans="2:65" s="12" customFormat="1" ht="10.199999999999999">
      <c r="B393" s="146"/>
      <c r="D393" s="142" t="s">
        <v>178</v>
      </c>
      <c r="E393" s="147" t="s">
        <v>44</v>
      </c>
      <c r="F393" s="148" t="s">
        <v>347</v>
      </c>
      <c r="H393" s="149">
        <v>22</v>
      </c>
      <c r="I393" s="150"/>
      <c r="L393" s="146"/>
      <c r="M393" s="151"/>
      <c r="T393" s="152"/>
      <c r="AT393" s="147" t="s">
        <v>178</v>
      </c>
      <c r="AU393" s="147" t="s">
        <v>21</v>
      </c>
      <c r="AV393" s="12" t="s">
        <v>21</v>
      </c>
      <c r="AW393" s="12" t="s">
        <v>42</v>
      </c>
      <c r="AX393" s="12" t="s">
        <v>90</v>
      </c>
      <c r="AY393" s="147" t="s">
        <v>156</v>
      </c>
    </row>
    <row r="394" spans="2:65" s="1" customFormat="1" ht="16.5" customHeight="1">
      <c r="B394" s="34"/>
      <c r="C394" s="158" t="s">
        <v>1184</v>
      </c>
      <c r="D394" s="158" t="s">
        <v>251</v>
      </c>
      <c r="E394" s="159" t="s">
        <v>1185</v>
      </c>
      <c r="F394" s="160" t="s">
        <v>1186</v>
      </c>
      <c r="G394" s="161" t="s">
        <v>277</v>
      </c>
      <c r="H394" s="162">
        <v>22</v>
      </c>
      <c r="I394" s="163"/>
      <c r="J394" s="164">
        <f>ROUND(I394*H394,2)</f>
        <v>0</v>
      </c>
      <c r="K394" s="160" t="s">
        <v>234</v>
      </c>
      <c r="L394" s="165"/>
      <c r="M394" s="166" t="s">
        <v>44</v>
      </c>
      <c r="N394" s="167" t="s">
        <v>53</v>
      </c>
      <c r="P394" s="138">
        <f>O394*H394</f>
        <v>0</v>
      </c>
      <c r="Q394" s="138">
        <v>6.1999999999999998E-3</v>
      </c>
      <c r="R394" s="138">
        <f>Q394*H394</f>
        <v>0.13639999999999999</v>
      </c>
      <c r="S394" s="138">
        <v>0</v>
      </c>
      <c r="T394" s="139">
        <f>S394*H394</f>
        <v>0</v>
      </c>
      <c r="AR394" s="140" t="s">
        <v>361</v>
      </c>
      <c r="AT394" s="140" t="s">
        <v>251</v>
      </c>
      <c r="AU394" s="140" t="s">
        <v>21</v>
      </c>
      <c r="AY394" s="18" t="s">
        <v>156</v>
      </c>
      <c r="BE394" s="141">
        <f>IF(N394="základní",J394,0)</f>
        <v>0</v>
      </c>
      <c r="BF394" s="141">
        <f>IF(N394="snížená",J394,0)</f>
        <v>0</v>
      </c>
      <c r="BG394" s="141">
        <f>IF(N394="zákl. přenesená",J394,0)</f>
        <v>0</v>
      </c>
      <c r="BH394" s="141">
        <f>IF(N394="sníž. přenesená",J394,0)</f>
        <v>0</v>
      </c>
      <c r="BI394" s="141">
        <f>IF(N394="nulová",J394,0)</f>
        <v>0</v>
      </c>
      <c r="BJ394" s="18" t="s">
        <v>90</v>
      </c>
      <c r="BK394" s="141">
        <f>ROUND(I394*H394,2)</f>
        <v>0</v>
      </c>
      <c r="BL394" s="18" t="s">
        <v>309</v>
      </c>
      <c r="BM394" s="140" t="s">
        <v>1187</v>
      </c>
    </row>
    <row r="395" spans="2:65" s="1" customFormat="1" ht="16.5" customHeight="1">
      <c r="B395" s="34"/>
      <c r="C395" s="129" t="s">
        <v>1188</v>
      </c>
      <c r="D395" s="129" t="s">
        <v>159</v>
      </c>
      <c r="E395" s="130" t="s">
        <v>1189</v>
      </c>
      <c r="F395" s="131" t="s">
        <v>1190</v>
      </c>
      <c r="G395" s="132" t="s">
        <v>248</v>
      </c>
      <c r="H395" s="133">
        <v>1</v>
      </c>
      <c r="I395" s="134"/>
      <c r="J395" s="135">
        <f>ROUND(I395*H395,2)</f>
        <v>0</v>
      </c>
      <c r="K395" s="131" t="s">
        <v>44</v>
      </c>
      <c r="L395" s="34"/>
      <c r="M395" s="136" t="s">
        <v>44</v>
      </c>
      <c r="N395" s="137" t="s">
        <v>53</v>
      </c>
      <c r="P395" s="138">
        <f>O395*H395</f>
        <v>0</v>
      </c>
      <c r="Q395" s="138">
        <v>0.35</v>
      </c>
      <c r="R395" s="138">
        <f>Q395*H395</f>
        <v>0.35</v>
      </c>
      <c r="S395" s="138">
        <v>0</v>
      </c>
      <c r="T395" s="139">
        <f>S395*H395</f>
        <v>0</v>
      </c>
      <c r="AR395" s="140" t="s">
        <v>309</v>
      </c>
      <c r="AT395" s="140" t="s">
        <v>159</v>
      </c>
      <c r="AU395" s="140" t="s">
        <v>21</v>
      </c>
      <c r="AY395" s="18" t="s">
        <v>156</v>
      </c>
      <c r="BE395" s="141">
        <f>IF(N395="základní",J395,0)</f>
        <v>0</v>
      </c>
      <c r="BF395" s="141">
        <f>IF(N395="snížená",J395,0)</f>
        <v>0</v>
      </c>
      <c r="BG395" s="141">
        <f>IF(N395="zákl. přenesená",J395,0)</f>
        <v>0</v>
      </c>
      <c r="BH395" s="141">
        <f>IF(N395="sníž. přenesená",J395,0)</f>
        <v>0</v>
      </c>
      <c r="BI395" s="141">
        <f>IF(N395="nulová",J395,0)</f>
        <v>0</v>
      </c>
      <c r="BJ395" s="18" t="s">
        <v>90</v>
      </c>
      <c r="BK395" s="141">
        <f>ROUND(I395*H395,2)</f>
        <v>0</v>
      </c>
      <c r="BL395" s="18" t="s">
        <v>309</v>
      </c>
      <c r="BM395" s="140" t="s">
        <v>1191</v>
      </c>
    </row>
    <row r="396" spans="2:65" s="1" customFormat="1" ht="38.4">
      <c r="B396" s="34"/>
      <c r="D396" s="142" t="s">
        <v>165</v>
      </c>
      <c r="F396" s="143" t="s">
        <v>1192</v>
      </c>
      <c r="I396" s="144"/>
      <c r="L396" s="34"/>
      <c r="M396" s="145"/>
      <c r="T396" s="55"/>
      <c r="AT396" s="18" t="s">
        <v>165</v>
      </c>
      <c r="AU396" s="18" t="s">
        <v>21</v>
      </c>
    </row>
    <row r="397" spans="2:65" s="12" customFormat="1" ht="10.199999999999999">
      <c r="B397" s="146"/>
      <c r="D397" s="142" t="s">
        <v>178</v>
      </c>
      <c r="E397" s="147" t="s">
        <v>44</v>
      </c>
      <c r="F397" s="148" t="s">
        <v>90</v>
      </c>
      <c r="H397" s="149">
        <v>1</v>
      </c>
      <c r="I397" s="150"/>
      <c r="L397" s="146"/>
      <c r="M397" s="151"/>
      <c r="T397" s="152"/>
      <c r="AT397" s="147" t="s">
        <v>178</v>
      </c>
      <c r="AU397" s="147" t="s">
        <v>21</v>
      </c>
      <c r="AV397" s="12" t="s">
        <v>21</v>
      </c>
      <c r="AW397" s="12" t="s">
        <v>42</v>
      </c>
      <c r="AX397" s="12" t="s">
        <v>90</v>
      </c>
      <c r="AY397" s="147" t="s">
        <v>156</v>
      </c>
    </row>
    <row r="398" spans="2:65" s="1" customFormat="1" ht="24.15" customHeight="1">
      <c r="B398" s="34"/>
      <c r="C398" s="129" t="s">
        <v>1193</v>
      </c>
      <c r="D398" s="129" t="s">
        <v>159</v>
      </c>
      <c r="E398" s="130" t="s">
        <v>371</v>
      </c>
      <c r="F398" s="131" t="s">
        <v>372</v>
      </c>
      <c r="G398" s="132" t="s">
        <v>272</v>
      </c>
      <c r="H398" s="133">
        <v>0.61199999999999999</v>
      </c>
      <c r="I398" s="134"/>
      <c r="J398" s="135">
        <f>ROUND(I398*H398,2)</f>
        <v>0</v>
      </c>
      <c r="K398" s="131" t="s">
        <v>234</v>
      </c>
      <c r="L398" s="34"/>
      <c r="M398" s="136" t="s">
        <v>44</v>
      </c>
      <c r="N398" s="137" t="s">
        <v>53</v>
      </c>
      <c r="P398" s="138">
        <f>O398*H398</f>
        <v>0</v>
      </c>
      <c r="Q398" s="138">
        <v>0</v>
      </c>
      <c r="R398" s="138">
        <f>Q398*H398</f>
        <v>0</v>
      </c>
      <c r="S398" s="138">
        <v>0</v>
      </c>
      <c r="T398" s="139">
        <f>S398*H398</f>
        <v>0</v>
      </c>
      <c r="AR398" s="140" t="s">
        <v>309</v>
      </c>
      <c r="AT398" s="140" t="s">
        <v>159</v>
      </c>
      <c r="AU398" s="140" t="s">
        <v>21</v>
      </c>
      <c r="AY398" s="18" t="s">
        <v>156</v>
      </c>
      <c r="BE398" s="141">
        <f>IF(N398="základní",J398,0)</f>
        <v>0</v>
      </c>
      <c r="BF398" s="141">
        <f>IF(N398="snížená",J398,0)</f>
        <v>0</v>
      </c>
      <c r="BG398" s="141">
        <f>IF(N398="zákl. přenesená",J398,0)</f>
        <v>0</v>
      </c>
      <c r="BH398" s="141">
        <f>IF(N398="sníž. přenesená",J398,0)</f>
        <v>0</v>
      </c>
      <c r="BI398" s="141">
        <f>IF(N398="nulová",J398,0)</f>
        <v>0</v>
      </c>
      <c r="BJ398" s="18" t="s">
        <v>90</v>
      </c>
      <c r="BK398" s="141">
        <f>ROUND(I398*H398,2)</f>
        <v>0</v>
      </c>
      <c r="BL398" s="18" t="s">
        <v>309</v>
      </c>
      <c r="BM398" s="140" t="s">
        <v>1194</v>
      </c>
    </row>
    <row r="399" spans="2:65" s="1" customFormat="1" ht="10.199999999999999">
      <c r="B399" s="34"/>
      <c r="D399" s="156" t="s">
        <v>236</v>
      </c>
      <c r="F399" s="157" t="s">
        <v>374</v>
      </c>
      <c r="I399" s="144"/>
      <c r="L399" s="34"/>
      <c r="M399" s="175"/>
      <c r="N399" s="176"/>
      <c r="O399" s="176"/>
      <c r="P399" s="176"/>
      <c r="Q399" s="176"/>
      <c r="R399" s="176"/>
      <c r="S399" s="176"/>
      <c r="T399" s="177"/>
      <c r="AT399" s="18" t="s">
        <v>236</v>
      </c>
      <c r="AU399" s="18" t="s">
        <v>21</v>
      </c>
    </row>
    <row r="400" spans="2:65" s="1" customFormat="1" ht="6.9" customHeight="1">
      <c r="B400" s="43"/>
      <c r="C400" s="44"/>
      <c r="D400" s="44"/>
      <c r="E400" s="44"/>
      <c r="F400" s="44"/>
      <c r="G400" s="44"/>
      <c r="H400" s="44"/>
      <c r="I400" s="44"/>
      <c r="J400" s="44"/>
      <c r="K400" s="44"/>
      <c r="L400" s="34"/>
    </row>
  </sheetData>
  <sheetProtection algorithmName="SHA-512" hashValue="63oEdkh5AxWYr0B08nOW1Sp25MYlXQUG2+F+PfdHasKNDEknt2nvqZ2zD6mlFRg0/byp7eRuHc3+q9vIpclmYw==" saltValue="tdw7oaw2qFSlFop8Jq2eucx7LsqVUTv3Kt24GxdLwayFbEcRL4n09w7cImWklYdq5MdpB8se6ko+VAembW12dg==" spinCount="100000" sheet="1" objects="1" scenarios="1" formatColumns="0" formatRows="0" autoFilter="0"/>
  <autoFilter ref="C89:K399" xr:uid="{00000000-0009-0000-0000-000006000000}"/>
  <mergeCells count="9">
    <mergeCell ref="E50:H50"/>
    <mergeCell ref="E80:H80"/>
    <mergeCell ref="E82:H82"/>
    <mergeCell ref="L2:V2"/>
    <mergeCell ref="E7:H7"/>
    <mergeCell ref="E9:H9"/>
    <mergeCell ref="E18:H18"/>
    <mergeCell ref="E27:H27"/>
    <mergeCell ref="E48:H48"/>
  </mergeCells>
  <hyperlinks>
    <hyperlink ref="F94" r:id="rId1" xr:uid="{00000000-0004-0000-0600-000000000000}"/>
    <hyperlink ref="F97" r:id="rId2" xr:uid="{00000000-0004-0000-0600-000001000000}"/>
    <hyperlink ref="F100" r:id="rId3" xr:uid="{00000000-0004-0000-0600-000002000000}"/>
    <hyperlink ref="F103" r:id="rId4" xr:uid="{00000000-0004-0000-0600-000003000000}"/>
    <hyperlink ref="F106" r:id="rId5" xr:uid="{00000000-0004-0000-0600-000004000000}"/>
    <hyperlink ref="F112" r:id="rId6" xr:uid="{00000000-0004-0000-0600-000005000000}"/>
    <hyperlink ref="F115" r:id="rId7" xr:uid="{00000000-0004-0000-0600-000006000000}"/>
    <hyperlink ref="F118" r:id="rId8" xr:uid="{00000000-0004-0000-0600-000007000000}"/>
    <hyperlink ref="F121" r:id="rId9" xr:uid="{00000000-0004-0000-0600-000008000000}"/>
    <hyperlink ref="F124" r:id="rId10" xr:uid="{00000000-0004-0000-0600-000009000000}"/>
    <hyperlink ref="F128" r:id="rId11" xr:uid="{00000000-0004-0000-0600-00000A000000}"/>
    <hyperlink ref="F132" r:id="rId12" xr:uid="{00000000-0004-0000-0600-00000B000000}"/>
    <hyperlink ref="F135" r:id="rId13" xr:uid="{00000000-0004-0000-0600-00000C000000}"/>
    <hyperlink ref="F139" r:id="rId14" xr:uid="{00000000-0004-0000-0600-00000D000000}"/>
    <hyperlink ref="F146" r:id="rId15" xr:uid="{00000000-0004-0000-0600-00000E000000}"/>
    <hyperlink ref="F151" r:id="rId16" xr:uid="{00000000-0004-0000-0600-00000F000000}"/>
    <hyperlink ref="F154" r:id="rId17" xr:uid="{00000000-0004-0000-0600-000010000000}"/>
    <hyperlink ref="F157" r:id="rId18" xr:uid="{00000000-0004-0000-0600-000011000000}"/>
    <hyperlink ref="F162" r:id="rId19" xr:uid="{00000000-0004-0000-0600-000012000000}"/>
    <hyperlink ref="F167" r:id="rId20" xr:uid="{00000000-0004-0000-0600-000013000000}"/>
    <hyperlink ref="F172" r:id="rId21" xr:uid="{00000000-0004-0000-0600-000014000000}"/>
    <hyperlink ref="F177" r:id="rId22" xr:uid="{00000000-0004-0000-0600-000015000000}"/>
    <hyperlink ref="F182" r:id="rId23" xr:uid="{00000000-0004-0000-0600-000016000000}"/>
    <hyperlink ref="F185" r:id="rId24" xr:uid="{00000000-0004-0000-0600-000017000000}"/>
    <hyperlink ref="F188" r:id="rId25" xr:uid="{00000000-0004-0000-0600-000018000000}"/>
    <hyperlink ref="F192" r:id="rId26" xr:uid="{00000000-0004-0000-0600-000019000000}"/>
    <hyperlink ref="F203" r:id="rId27" xr:uid="{00000000-0004-0000-0600-00001A000000}"/>
    <hyperlink ref="F208" r:id="rId28" xr:uid="{00000000-0004-0000-0600-00001B000000}"/>
    <hyperlink ref="F217" r:id="rId29" xr:uid="{00000000-0004-0000-0600-00001C000000}"/>
    <hyperlink ref="F226" r:id="rId30" xr:uid="{00000000-0004-0000-0600-00001D000000}"/>
    <hyperlink ref="F230" r:id="rId31" xr:uid="{00000000-0004-0000-0600-00001E000000}"/>
    <hyperlink ref="F236" r:id="rId32" xr:uid="{00000000-0004-0000-0600-00001F000000}"/>
    <hyperlink ref="F241" r:id="rId33" xr:uid="{00000000-0004-0000-0600-000020000000}"/>
    <hyperlink ref="F245" r:id="rId34" xr:uid="{00000000-0004-0000-0600-000021000000}"/>
    <hyperlink ref="F251" r:id="rId35" xr:uid="{00000000-0004-0000-0600-000022000000}"/>
    <hyperlink ref="F254" r:id="rId36" xr:uid="{00000000-0004-0000-0600-000023000000}"/>
    <hyperlink ref="F257" r:id="rId37" xr:uid="{00000000-0004-0000-0600-000024000000}"/>
    <hyperlink ref="F260" r:id="rId38" xr:uid="{00000000-0004-0000-0600-000025000000}"/>
    <hyperlink ref="F263" r:id="rId39" xr:uid="{00000000-0004-0000-0600-000026000000}"/>
    <hyperlink ref="F266" r:id="rId40" xr:uid="{00000000-0004-0000-0600-000027000000}"/>
    <hyperlink ref="F269" r:id="rId41" xr:uid="{00000000-0004-0000-0600-000028000000}"/>
    <hyperlink ref="F272" r:id="rId42" xr:uid="{00000000-0004-0000-0600-000029000000}"/>
    <hyperlink ref="F275" r:id="rId43" xr:uid="{00000000-0004-0000-0600-00002A000000}"/>
    <hyperlink ref="F283" r:id="rId44" xr:uid="{00000000-0004-0000-0600-00002B000000}"/>
    <hyperlink ref="F286" r:id="rId45" xr:uid="{00000000-0004-0000-0600-00002C000000}"/>
    <hyperlink ref="F298" r:id="rId46" xr:uid="{00000000-0004-0000-0600-00002D000000}"/>
    <hyperlink ref="F302" r:id="rId47" xr:uid="{00000000-0004-0000-0600-00002E000000}"/>
    <hyperlink ref="F311" r:id="rId48" xr:uid="{00000000-0004-0000-0600-00002F000000}"/>
    <hyperlink ref="F321" r:id="rId49" xr:uid="{00000000-0004-0000-0600-000030000000}"/>
    <hyperlink ref="F331" r:id="rId50" xr:uid="{00000000-0004-0000-0600-000031000000}"/>
    <hyperlink ref="F338" r:id="rId51" xr:uid="{00000000-0004-0000-0600-000032000000}"/>
    <hyperlink ref="F347" r:id="rId52" xr:uid="{00000000-0004-0000-0600-000033000000}"/>
    <hyperlink ref="F354" r:id="rId53" xr:uid="{00000000-0004-0000-0600-000034000000}"/>
    <hyperlink ref="F361" r:id="rId54" xr:uid="{00000000-0004-0000-0600-000035000000}"/>
    <hyperlink ref="F370" r:id="rId55" xr:uid="{00000000-0004-0000-0600-000036000000}"/>
    <hyperlink ref="F374" r:id="rId56" xr:uid="{00000000-0004-0000-0600-000037000000}"/>
    <hyperlink ref="F383" r:id="rId57" xr:uid="{00000000-0004-0000-0600-000038000000}"/>
    <hyperlink ref="F392" r:id="rId58" xr:uid="{00000000-0004-0000-0600-000039000000}"/>
    <hyperlink ref="F399" r:id="rId59" xr:uid="{00000000-0004-0000-0600-00003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552"/>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114</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1195</v>
      </c>
      <c r="F9" s="326"/>
      <c r="G9" s="326"/>
      <c r="H9" s="326"/>
      <c r="L9" s="34"/>
    </row>
    <row r="10" spans="2:46" s="1" customFormat="1" ht="10.199999999999999">
      <c r="B10" s="34"/>
      <c r="L10" s="34"/>
    </row>
    <row r="11" spans="2:46" s="1" customFormat="1" ht="12" customHeight="1">
      <c r="B11" s="34"/>
      <c r="D11" s="28" t="s">
        <v>18</v>
      </c>
      <c r="F11" s="26" t="s">
        <v>92</v>
      </c>
      <c r="I11" s="28" t="s">
        <v>20</v>
      </c>
      <c r="J11" s="26" t="s">
        <v>347</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ROUND(J93,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ROUND((SUM(BE93:BE551)),  2)</f>
        <v>0</v>
      </c>
      <c r="I33" s="91">
        <v>0.21</v>
      </c>
      <c r="J33" s="90">
        <f>ROUND(((SUM(BE93:BE551))*I33),  2)</f>
        <v>0</v>
      </c>
      <c r="L33" s="34"/>
    </row>
    <row r="34" spans="2:12" s="1" customFormat="1" ht="14.4" customHeight="1">
      <c r="B34" s="34"/>
      <c r="E34" s="28" t="s">
        <v>54</v>
      </c>
      <c r="F34" s="90">
        <f>ROUND((SUM(BF93:BF551)),  2)</f>
        <v>0</v>
      </c>
      <c r="I34" s="91">
        <v>0.12</v>
      </c>
      <c r="J34" s="90">
        <f>ROUND(((SUM(BF93:BF551))*I34),  2)</f>
        <v>0</v>
      </c>
      <c r="L34" s="34"/>
    </row>
    <row r="35" spans="2:12" s="1" customFormat="1" ht="14.4" hidden="1" customHeight="1">
      <c r="B35" s="34"/>
      <c r="E35" s="28" t="s">
        <v>55</v>
      </c>
      <c r="F35" s="90">
        <f>ROUND((SUM(BG93:BG551)),  2)</f>
        <v>0</v>
      </c>
      <c r="I35" s="91">
        <v>0.21</v>
      </c>
      <c r="J35" s="90">
        <f>0</f>
        <v>0</v>
      </c>
      <c r="L35" s="34"/>
    </row>
    <row r="36" spans="2:12" s="1" customFormat="1" ht="14.4" hidden="1" customHeight="1">
      <c r="B36" s="34"/>
      <c r="E36" s="28" t="s">
        <v>56</v>
      </c>
      <c r="F36" s="90">
        <f>ROUND((SUM(BH93:BH551)),  2)</f>
        <v>0</v>
      </c>
      <c r="I36" s="91">
        <v>0.12</v>
      </c>
      <c r="J36" s="90">
        <f>0</f>
        <v>0</v>
      </c>
      <c r="L36" s="34"/>
    </row>
    <row r="37" spans="2:12" s="1" customFormat="1" ht="14.4" hidden="1" customHeight="1">
      <c r="B37" s="34"/>
      <c r="E37" s="28" t="s">
        <v>57</v>
      </c>
      <c r="F37" s="90">
        <f>ROUND((SUM(BI93:BI551)),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SO-05 - Propojovací potrubí</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J93</f>
        <v>0</v>
      </c>
      <c r="L59" s="34"/>
      <c r="AU59" s="18" t="s">
        <v>136</v>
      </c>
    </row>
    <row r="60" spans="2:47" s="8" customFormat="1" ht="24.9" customHeight="1">
      <c r="B60" s="101"/>
      <c r="D60" s="102" t="s">
        <v>219</v>
      </c>
      <c r="E60" s="103"/>
      <c r="F60" s="103"/>
      <c r="G60" s="103"/>
      <c r="H60" s="103"/>
      <c r="I60" s="103"/>
      <c r="J60" s="104">
        <f>J94</f>
        <v>0</v>
      </c>
      <c r="L60" s="101"/>
    </row>
    <row r="61" spans="2:47" s="9" customFormat="1" ht="19.95" customHeight="1">
      <c r="B61" s="105"/>
      <c r="D61" s="106" t="s">
        <v>220</v>
      </c>
      <c r="E61" s="107"/>
      <c r="F61" s="107"/>
      <c r="G61" s="107"/>
      <c r="H61" s="107"/>
      <c r="I61" s="107"/>
      <c r="J61" s="108">
        <f>J95</f>
        <v>0</v>
      </c>
      <c r="L61" s="105"/>
    </row>
    <row r="62" spans="2:47" s="9" customFormat="1" ht="19.95" customHeight="1">
      <c r="B62" s="105"/>
      <c r="D62" s="106" t="s">
        <v>394</v>
      </c>
      <c r="E62" s="107"/>
      <c r="F62" s="107"/>
      <c r="G62" s="107"/>
      <c r="H62" s="107"/>
      <c r="I62" s="107"/>
      <c r="J62" s="108">
        <f>J182</f>
        <v>0</v>
      </c>
      <c r="L62" s="105"/>
    </row>
    <row r="63" spans="2:47" s="9" customFormat="1" ht="19.95" customHeight="1">
      <c r="B63" s="105"/>
      <c r="D63" s="106" t="s">
        <v>221</v>
      </c>
      <c r="E63" s="107"/>
      <c r="F63" s="107"/>
      <c r="G63" s="107"/>
      <c r="H63" s="107"/>
      <c r="I63" s="107"/>
      <c r="J63" s="108">
        <f>J205</f>
        <v>0</v>
      </c>
      <c r="L63" s="105"/>
    </row>
    <row r="64" spans="2:47" s="9" customFormat="1" ht="19.95" customHeight="1">
      <c r="B64" s="105"/>
      <c r="D64" s="106" t="s">
        <v>395</v>
      </c>
      <c r="E64" s="107"/>
      <c r="F64" s="107"/>
      <c r="G64" s="107"/>
      <c r="H64" s="107"/>
      <c r="I64" s="107"/>
      <c r="J64" s="108">
        <f>J220</f>
        <v>0</v>
      </c>
      <c r="L64" s="105"/>
    </row>
    <row r="65" spans="2:12" s="9" customFormat="1" ht="19.95" customHeight="1">
      <c r="B65" s="105"/>
      <c r="D65" s="106" t="s">
        <v>396</v>
      </c>
      <c r="E65" s="107"/>
      <c r="F65" s="107"/>
      <c r="G65" s="107"/>
      <c r="H65" s="107"/>
      <c r="I65" s="107"/>
      <c r="J65" s="108">
        <f>J247</f>
        <v>0</v>
      </c>
      <c r="L65" s="105"/>
    </row>
    <row r="66" spans="2:12" s="9" customFormat="1" ht="19.95" customHeight="1">
      <c r="B66" s="105"/>
      <c r="D66" s="106" t="s">
        <v>397</v>
      </c>
      <c r="E66" s="107"/>
      <c r="F66" s="107"/>
      <c r="G66" s="107"/>
      <c r="H66" s="107"/>
      <c r="I66" s="107"/>
      <c r="J66" s="108">
        <f>J251</f>
        <v>0</v>
      </c>
      <c r="L66" s="105"/>
    </row>
    <row r="67" spans="2:12" s="9" customFormat="1" ht="19.95" customHeight="1">
      <c r="B67" s="105"/>
      <c r="D67" s="106" t="s">
        <v>222</v>
      </c>
      <c r="E67" s="107"/>
      <c r="F67" s="107"/>
      <c r="G67" s="107"/>
      <c r="H67" s="107"/>
      <c r="I67" s="107"/>
      <c r="J67" s="108">
        <f>J503</f>
        <v>0</v>
      </c>
      <c r="L67" s="105"/>
    </row>
    <row r="68" spans="2:12" s="9" customFormat="1" ht="19.95" customHeight="1">
      <c r="B68" s="105"/>
      <c r="D68" s="106" t="s">
        <v>223</v>
      </c>
      <c r="E68" s="107"/>
      <c r="F68" s="107"/>
      <c r="G68" s="107"/>
      <c r="H68" s="107"/>
      <c r="I68" s="107"/>
      <c r="J68" s="108">
        <f>J507</f>
        <v>0</v>
      </c>
      <c r="L68" s="105"/>
    </row>
    <row r="69" spans="2:12" s="9" customFormat="1" ht="19.95" customHeight="1">
      <c r="B69" s="105"/>
      <c r="D69" s="106" t="s">
        <v>224</v>
      </c>
      <c r="E69" s="107"/>
      <c r="F69" s="107"/>
      <c r="G69" s="107"/>
      <c r="H69" s="107"/>
      <c r="I69" s="107"/>
      <c r="J69" s="108">
        <f>J515</f>
        <v>0</v>
      </c>
      <c r="L69" s="105"/>
    </row>
    <row r="70" spans="2:12" s="8" customFormat="1" ht="24.9" customHeight="1">
      <c r="B70" s="101"/>
      <c r="D70" s="102" t="s">
        <v>225</v>
      </c>
      <c r="E70" s="103"/>
      <c r="F70" s="103"/>
      <c r="G70" s="103"/>
      <c r="H70" s="103"/>
      <c r="I70" s="103"/>
      <c r="J70" s="104">
        <f>J518</f>
        <v>0</v>
      </c>
      <c r="L70" s="101"/>
    </row>
    <row r="71" spans="2:12" s="9" customFormat="1" ht="19.95" customHeight="1">
      <c r="B71" s="105"/>
      <c r="D71" s="106" t="s">
        <v>1196</v>
      </c>
      <c r="E71" s="107"/>
      <c r="F71" s="107"/>
      <c r="G71" s="107"/>
      <c r="H71" s="107"/>
      <c r="I71" s="107"/>
      <c r="J71" s="108">
        <f>J519</f>
        <v>0</v>
      </c>
      <c r="L71" s="105"/>
    </row>
    <row r="72" spans="2:12" s="8" customFormat="1" ht="24.9" customHeight="1">
      <c r="B72" s="101"/>
      <c r="D72" s="102" t="s">
        <v>1197</v>
      </c>
      <c r="E72" s="103"/>
      <c r="F72" s="103"/>
      <c r="G72" s="103"/>
      <c r="H72" s="103"/>
      <c r="I72" s="103"/>
      <c r="J72" s="104">
        <f>J526</f>
        <v>0</v>
      </c>
      <c r="L72" s="101"/>
    </row>
    <row r="73" spans="2:12" s="9" customFormat="1" ht="19.95" customHeight="1">
      <c r="B73" s="105"/>
      <c r="D73" s="106" t="s">
        <v>1198</v>
      </c>
      <c r="E73" s="107"/>
      <c r="F73" s="107"/>
      <c r="G73" s="107"/>
      <c r="H73" s="107"/>
      <c r="I73" s="107"/>
      <c r="J73" s="108">
        <f>J527</f>
        <v>0</v>
      </c>
      <c r="L73" s="105"/>
    </row>
    <row r="74" spans="2:12" s="1" customFormat="1" ht="21.75" customHeight="1">
      <c r="B74" s="34"/>
      <c r="L74" s="34"/>
    </row>
    <row r="75" spans="2:12" s="1" customFormat="1" ht="6.9" customHeight="1">
      <c r="B75" s="43"/>
      <c r="C75" s="44"/>
      <c r="D75" s="44"/>
      <c r="E75" s="44"/>
      <c r="F75" s="44"/>
      <c r="G75" s="44"/>
      <c r="H75" s="44"/>
      <c r="I75" s="44"/>
      <c r="J75" s="44"/>
      <c r="K75" s="44"/>
      <c r="L75" s="34"/>
    </row>
    <row r="79" spans="2:12" s="1" customFormat="1" ht="6.9" customHeight="1">
      <c r="B79" s="45"/>
      <c r="C79" s="46"/>
      <c r="D79" s="46"/>
      <c r="E79" s="46"/>
      <c r="F79" s="46"/>
      <c r="G79" s="46"/>
      <c r="H79" s="46"/>
      <c r="I79" s="46"/>
      <c r="J79" s="46"/>
      <c r="K79" s="46"/>
      <c r="L79" s="34"/>
    </row>
    <row r="80" spans="2:12" s="1" customFormat="1" ht="24.9" customHeight="1">
      <c r="B80" s="34"/>
      <c r="C80" s="22" t="s">
        <v>141</v>
      </c>
      <c r="L80" s="34"/>
    </row>
    <row r="81" spans="2:65" s="1" customFormat="1" ht="6.9" customHeight="1">
      <c r="B81" s="34"/>
      <c r="L81" s="34"/>
    </row>
    <row r="82" spans="2:65" s="1" customFormat="1" ht="12" customHeight="1">
      <c r="B82" s="34"/>
      <c r="C82" s="28" t="s">
        <v>16</v>
      </c>
      <c r="L82" s="34"/>
    </row>
    <row r="83" spans="2:65" s="1" customFormat="1" ht="16.5" customHeight="1">
      <c r="B83" s="34"/>
      <c r="E83" s="324" t="str">
        <f>E7</f>
        <v>Intenzifikace ČOV Přízeř / Rožmberk nad Vltavou</v>
      </c>
      <c r="F83" s="325"/>
      <c r="G83" s="325"/>
      <c r="H83" s="325"/>
      <c r="L83" s="34"/>
    </row>
    <row r="84" spans="2:65" s="1" customFormat="1" ht="12" customHeight="1">
      <c r="B84" s="34"/>
      <c r="C84" s="28" t="s">
        <v>131</v>
      </c>
      <c r="L84" s="34"/>
    </row>
    <row r="85" spans="2:65" s="1" customFormat="1" ht="16.5" customHeight="1">
      <c r="B85" s="34"/>
      <c r="E85" s="291" t="str">
        <f>E9</f>
        <v>SO-05 - Propojovací potrubí</v>
      </c>
      <c r="F85" s="326"/>
      <c r="G85" s="326"/>
      <c r="H85" s="326"/>
      <c r="L85" s="34"/>
    </row>
    <row r="86" spans="2:65" s="1" customFormat="1" ht="6.9" customHeight="1">
      <c r="B86" s="34"/>
      <c r="L86" s="34"/>
    </row>
    <row r="87" spans="2:65" s="1" customFormat="1" ht="12" customHeight="1">
      <c r="B87" s="34"/>
      <c r="C87" s="28" t="s">
        <v>22</v>
      </c>
      <c r="F87" s="26" t="str">
        <f>F12</f>
        <v>Přízeř</v>
      </c>
      <c r="I87" s="28" t="s">
        <v>24</v>
      </c>
      <c r="J87" s="51" t="str">
        <f>IF(J12="","",J12)</f>
        <v>19. 5. 2025</v>
      </c>
      <c r="L87" s="34"/>
    </row>
    <row r="88" spans="2:65" s="1" customFormat="1" ht="6.9" customHeight="1">
      <c r="B88" s="34"/>
      <c r="L88" s="34"/>
    </row>
    <row r="89" spans="2:65" s="1" customFormat="1" ht="15.15" customHeight="1">
      <c r="B89" s="34"/>
      <c r="C89" s="28" t="s">
        <v>30</v>
      </c>
      <c r="F89" s="26" t="str">
        <f>E15</f>
        <v>Město Rožmberk nad Vltavou</v>
      </c>
      <c r="I89" s="28" t="s">
        <v>38</v>
      </c>
      <c r="J89" s="32" t="str">
        <f>E21</f>
        <v>VAK projekt s.r.o.</v>
      </c>
      <c r="L89" s="34"/>
    </row>
    <row r="90" spans="2:65" s="1" customFormat="1" ht="25.65" customHeight="1">
      <c r="B90" s="34"/>
      <c r="C90" s="28" t="s">
        <v>36</v>
      </c>
      <c r="F90" s="26" t="str">
        <f>IF(E18="","",E18)</f>
        <v>Vyplň údaj</v>
      </c>
      <c r="I90" s="28" t="s">
        <v>43</v>
      </c>
      <c r="J90" s="32" t="str">
        <f>E24</f>
        <v>Ing. Martina Zamlinská</v>
      </c>
      <c r="L90" s="34"/>
    </row>
    <row r="91" spans="2:65" s="1" customFormat="1" ht="10.35" customHeight="1">
      <c r="B91" s="34"/>
      <c r="L91" s="34"/>
    </row>
    <row r="92" spans="2:65" s="10" customFormat="1" ht="29.25" customHeight="1">
      <c r="B92" s="109"/>
      <c r="C92" s="110" t="s">
        <v>142</v>
      </c>
      <c r="D92" s="111" t="s">
        <v>67</v>
      </c>
      <c r="E92" s="111" t="s">
        <v>63</v>
      </c>
      <c r="F92" s="111" t="s">
        <v>64</v>
      </c>
      <c r="G92" s="111" t="s">
        <v>143</v>
      </c>
      <c r="H92" s="111" t="s">
        <v>144</v>
      </c>
      <c r="I92" s="111" t="s">
        <v>145</v>
      </c>
      <c r="J92" s="111" t="s">
        <v>135</v>
      </c>
      <c r="K92" s="112" t="s">
        <v>146</v>
      </c>
      <c r="L92" s="109"/>
      <c r="M92" s="58" t="s">
        <v>44</v>
      </c>
      <c r="N92" s="59" t="s">
        <v>52</v>
      </c>
      <c r="O92" s="59" t="s">
        <v>147</v>
      </c>
      <c r="P92" s="59" t="s">
        <v>148</v>
      </c>
      <c r="Q92" s="59" t="s">
        <v>149</v>
      </c>
      <c r="R92" s="59" t="s">
        <v>150</v>
      </c>
      <c r="S92" s="59" t="s">
        <v>151</v>
      </c>
      <c r="T92" s="60" t="s">
        <v>152</v>
      </c>
    </row>
    <row r="93" spans="2:65" s="1" customFormat="1" ht="22.8" customHeight="1">
      <c r="B93" s="34"/>
      <c r="C93" s="63" t="s">
        <v>153</v>
      </c>
      <c r="J93" s="113">
        <f>BK93</f>
        <v>0</v>
      </c>
      <c r="L93" s="34"/>
      <c r="M93" s="61"/>
      <c r="N93" s="52"/>
      <c r="O93" s="52"/>
      <c r="P93" s="114">
        <f>P94+P518+P526</f>
        <v>0</v>
      </c>
      <c r="Q93" s="52"/>
      <c r="R93" s="114">
        <f>R94+R518+R526</f>
        <v>148.40497811999998</v>
      </c>
      <c r="S93" s="52"/>
      <c r="T93" s="115">
        <f>T94+T518+T526</f>
        <v>15.941000000000001</v>
      </c>
      <c r="AT93" s="18" t="s">
        <v>81</v>
      </c>
      <c r="AU93" s="18" t="s">
        <v>136</v>
      </c>
      <c r="BK93" s="116">
        <f>BK94+BK518+BK526</f>
        <v>0</v>
      </c>
    </row>
    <row r="94" spans="2:65" s="11" customFormat="1" ht="25.95" customHeight="1">
      <c r="B94" s="117"/>
      <c r="D94" s="118" t="s">
        <v>81</v>
      </c>
      <c r="E94" s="119" t="s">
        <v>228</v>
      </c>
      <c r="F94" s="119" t="s">
        <v>229</v>
      </c>
      <c r="I94" s="120"/>
      <c r="J94" s="121">
        <f>BK94</f>
        <v>0</v>
      </c>
      <c r="L94" s="117"/>
      <c r="M94" s="122"/>
      <c r="P94" s="123">
        <f>P95+P182+P205+P220+P247+P251+P503+P507+P515</f>
        <v>0</v>
      </c>
      <c r="R94" s="123">
        <f>R95+R182+R205+R220+R247+R251+R503+R507+R515</f>
        <v>148.40122811999998</v>
      </c>
      <c r="T94" s="124">
        <f>T95+T182+T205+T220+T247+T251+T503+T507+T515</f>
        <v>15.941000000000001</v>
      </c>
      <c r="AR94" s="118" t="s">
        <v>90</v>
      </c>
      <c r="AT94" s="125" t="s">
        <v>81</v>
      </c>
      <c r="AU94" s="125" t="s">
        <v>82</v>
      </c>
      <c r="AY94" s="118" t="s">
        <v>156</v>
      </c>
      <c r="BK94" s="126">
        <f>BK95+BK182+BK205+BK220+BK247+BK251+BK503+BK507+BK515</f>
        <v>0</v>
      </c>
    </row>
    <row r="95" spans="2:65" s="11" customFormat="1" ht="22.8" customHeight="1">
      <c r="B95" s="117"/>
      <c r="D95" s="118" t="s">
        <v>81</v>
      </c>
      <c r="E95" s="127" t="s">
        <v>90</v>
      </c>
      <c r="F95" s="127" t="s">
        <v>230</v>
      </c>
      <c r="I95" s="120"/>
      <c r="J95" s="128">
        <f>BK95</f>
        <v>0</v>
      </c>
      <c r="L95" s="117"/>
      <c r="M95" s="122"/>
      <c r="P95" s="123">
        <f>SUM(P96:P181)</f>
        <v>0</v>
      </c>
      <c r="R95" s="123">
        <f>SUM(R96:R181)</f>
        <v>128.47111716000001</v>
      </c>
      <c r="T95" s="124">
        <f>SUM(T96:T181)</f>
        <v>9.375</v>
      </c>
      <c r="AR95" s="118" t="s">
        <v>90</v>
      </c>
      <c r="AT95" s="125" t="s">
        <v>81</v>
      </c>
      <c r="AU95" s="125" t="s">
        <v>90</v>
      </c>
      <c r="AY95" s="118" t="s">
        <v>156</v>
      </c>
      <c r="BK95" s="126">
        <f>SUM(BK96:BK181)</f>
        <v>0</v>
      </c>
    </row>
    <row r="96" spans="2:65" s="1" customFormat="1" ht="33" customHeight="1">
      <c r="B96" s="34"/>
      <c r="C96" s="129" t="s">
        <v>90</v>
      </c>
      <c r="D96" s="129" t="s">
        <v>159</v>
      </c>
      <c r="E96" s="130" t="s">
        <v>1199</v>
      </c>
      <c r="F96" s="131" t="s">
        <v>1200</v>
      </c>
      <c r="G96" s="132" t="s">
        <v>233</v>
      </c>
      <c r="H96" s="133">
        <v>15</v>
      </c>
      <c r="I96" s="134"/>
      <c r="J96" s="135">
        <f>ROUND(I96*H96,2)</f>
        <v>0</v>
      </c>
      <c r="K96" s="131" t="s">
        <v>234</v>
      </c>
      <c r="L96" s="34"/>
      <c r="M96" s="136" t="s">
        <v>44</v>
      </c>
      <c r="N96" s="137" t="s">
        <v>53</v>
      </c>
      <c r="P96" s="138">
        <f>O96*H96</f>
        <v>0</v>
      </c>
      <c r="Q96" s="138">
        <v>0</v>
      </c>
      <c r="R96" s="138">
        <f>Q96*H96</f>
        <v>0</v>
      </c>
      <c r="S96" s="138">
        <v>0.625</v>
      </c>
      <c r="T96" s="139">
        <f>S96*H96</f>
        <v>9.375</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1201</v>
      </c>
    </row>
    <row r="97" spans="2:65" s="1" customFormat="1" ht="10.199999999999999">
      <c r="B97" s="34"/>
      <c r="D97" s="156" t="s">
        <v>236</v>
      </c>
      <c r="F97" s="157" t="s">
        <v>1202</v>
      </c>
      <c r="I97" s="144"/>
      <c r="L97" s="34"/>
      <c r="M97" s="145"/>
      <c r="T97" s="55"/>
      <c r="AT97" s="18" t="s">
        <v>236</v>
      </c>
      <c r="AU97" s="18" t="s">
        <v>21</v>
      </c>
    </row>
    <row r="98" spans="2:65" s="12" customFormat="1" ht="10.199999999999999">
      <c r="B98" s="146"/>
      <c r="D98" s="142" t="s">
        <v>178</v>
      </c>
      <c r="E98" s="147" t="s">
        <v>44</v>
      </c>
      <c r="F98" s="148" t="s">
        <v>304</v>
      </c>
      <c r="H98" s="149">
        <v>15</v>
      </c>
      <c r="I98" s="150"/>
      <c r="L98" s="146"/>
      <c r="M98" s="151"/>
      <c r="T98" s="152"/>
      <c r="AT98" s="147" t="s">
        <v>178</v>
      </c>
      <c r="AU98" s="147" t="s">
        <v>21</v>
      </c>
      <c r="AV98" s="12" t="s">
        <v>21</v>
      </c>
      <c r="AW98" s="12" t="s">
        <v>42</v>
      </c>
      <c r="AX98" s="12" t="s">
        <v>90</v>
      </c>
      <c r="AY98" s="147" t="s">
        <v>156</v>
      </c>
    </row>
    <row r="99" spans="2:65" s="1" customFormat="1" ht="16.5" customHeight="1">
      <c r="B99" s="34"/>
      <c r="C99" s="129" t="s">
        <v>21</v>
      </c>
      <c r="D99" s="129" t="s">
        <v>159</v>
      </c>
      <c r="E99" s="130" t="s">
        <v>398</v>
      </c>
      <c r="F99" s="131" t="s">
        <v>399</v>
      </c>
      <c r="G99" s="132" t="s">
        <v>400</v>
      </c>
      <c r="H99" s="133">
        <v>38.892000000000003</v>
      </c>
      <c r="I99" s="134"/>
      <c r="J99" s="135">
        <f>ROUND(I99*H99,2)</f>
        <v>0</v>
      </c>
      <c r="K99" s="131" t="s">
        <v>234</v>
      </c>
      <c r="L99" s="34"/>
      <c r="M99" s="136" t="s">
        <v>44</v>
      </c>
      <c r="N99" s="137" t="s">
        <v>53</v>
      </c>
      <c r="P99" s="138">
        <f>O99*H99</f>
        <v>0</v>
      </c>
      <c r="Q99" s="138">
        <v>3.0000000000000001E-5</v>
      </c>
      <c r="R99" s="138">
        <f>Q99*H99</f>
        <v>1.1667600000000002E-3</v>
      </c>
      <c r="S99" s="138">
        <v>0</v>
      </c>
      <c r="T99" s="139">
        <f>S99*H99</f>
        <v>0</v>
      </c>
      <c r="AR99" s="140" t="s">
        <v>174</v>
      </c>
      <c r="AT99" s="140" t="s">
        <v>159</v>
      </c>
      <c r="AU99" s="140" t="s">
        <v>21</v>
      </c>
      <c r="AY99" s="18" t="s">
        <v>156</v>
      </c>
      <c r="BE99" s="141">
        <f>IF(N99="základní",J99,0)</f>
        <v>0</v>
      </c>
      <c r="BF99" s="141">
        <f>IF(N99="snížená",J99,0)</f>
        <v>0</v>
      </c>
      <c r="BG99" s="141">
        <f>IF(N99="zákl. přenesená",J99,0)</f>
        <v>0</v>
      </c>
      <c r="BH99" s="141">
        <f>IF(N99="sníž. přenesená",J99,0)</f>
        <v>0</v>
      </c>
      <c r="BI99" s="141">
        <f>IF(N99="nulová",J99,0)</f>
        <v>0</v>
      </c>
      <c r="BJ99" s="18" t="s">
        <v>90</v>
      </c>
      <c r="BK99" s="141">
        <f>ROUND(I99*H99,2)</f>
        <v>0</v>
      </c>
      <c r="BL99" s="18" t="s">
        <v>174</v>
      </c>
      <c r="BM99" s="140" t="s">
        <v>1203</v>
      </c>
    </row>
    <row r="100" spans="2:65" s="1" customFormat="1" ht="10.199999999999999">
      <c r="B100" s="34"/>
      <c r="D100" s="156" t="s">
        <v>236</v>
      </c>
      <c r="F100" s="157" t="s">
        <v>402</v>
      </c>
      <c r="I100" s="144"/>
      <c r="L100" s="34"/>
      <c r="M100" s="145"/>
      <c r="T100" s="55"/>
      <c r="AT100" s="18" t="s">
        <v>236</v>
      </c>
      <c r="AU100" s="18" t="s">
        <v>21</v>
      </c>
    </row>
    <row r="101" spans="2:65" s="12" customFormat="1" ht="10.199999999999999">
      <c r="B101" s="146"/>
      <c r="D101" s="142" t="s">
        <v>178</v>
      </c>
      <c r="E101" s="147" t="s">
        <v>44</v>
      </c>
      <c r="F101" s="148" t="s">
        <v>1204</v>
      </c>
      <c r="H101" s="149">
        <v>9.99</v>
      </c>
      <c r="I101" s="150"/>
      <c r="L101" s="146"/>
      <c r="M101" s="151"/>
      <c r="T101" s="152"/>
      <c r="AT101" s="147" t="s">
        <v>178</v>
      </c>
      <c r="AU101" s="147" t="s">
        <v>21</v>
      </c>
      <c r="AV101" s="12" t="s">
        <v>21</v>
      </c>
      <c r="AW101" s="12" t="s">
        <v>42</v>
      </c>
      <c r="AX101" s="12" t="s">
        <v>82</v>
      </c>
      <c r="AY101" s="147" t="s">
        <v>156</v>
      </c>
    </row>
    <row r="102" spans="2:65" s="12" customFormat="1" ht="10.199999999999999">
      <c r="B102" s="146"/>
      <c r="D102" s="142" t="s">
        <v>178</v>
      </c>
      <c r="E102" s="147" t="s">
        <v>44</v>
      </c>
      <c r="F102" s="148" t="s">
        <v>1205</v>
      </c>
      <c r="H102" s="149">
        <v>8.24</v>
      </c>
      <c r="I102" s="150"/>
      <c r="L102" s="146"/>
      <c r="M102" s="151"/>
      <c r="T102" s="152"/>
      <c r="AT102" s="147" t="s">
        <v>178</v>
      </c>
      <c r="AU102" s="147" t="s">
        <v>21</v>
      </c>
      <c r="AV102" s="12" t="s">
        <v>21</v>
      </c>
      <c r="AW102" s="12" t="s">
        <v>42</v>
      </c>
      <c r="AX102" s="12" t="s">
        <v>82</v>
      </c>
      <c r="AY102" s="147" t="s">
        <v>156</v>
      </c>
    </row>
    <row r="103" spans="2:65" s="12" customFormat="1" ht="10.199999999999999">
      <c r="B103" s="146"/>
      <c r="D103" s="142" t="s">
        <v>178</v>
      </c>
      <c r="E103" s="147" t="s">
        <v>44</v>
      </c>
      <c r="F103" s="148" t="s">
        <v>1206</v>
      </c>
      <c r="H103" s="149">
        <v>29.18</v>
      </c>
      <c r="I103" s="150"/>
      <c r="L103" s="146"/>
      <c r="M103" s="151"/>
      <c r="T103" s="152"/>
      <c r="AT103" s="147" t="s">
        <v>178</v>
      </c>
      <c r="AU103" s="147" t="s">
        <v>21</v>
      </c>
      <c r="AV103" s="12" t="s">
        <v>21</v>
      </c>
      <c r="AW103" s="12" t="s">
        <v>42</v>
      </c>
      <c r="AX103" s="12" t="s">
        <v>82</v>
      </c>
      <c r="AY103" s="147" t="s">
        <v>156</v>
      </c>
    </row>
    <row r="104" spans="2:65" s="12" customFormat="1" ht="10.199999999999999">
      <c r="B104" s="146"/>
      <c r="D104" s="142" t="s">
        <v>178</v>
      </c>
      <c r="E104" s="147" t="s">
        <v>44</v>
      </c>
      <c r="F104" s="148" t="s">
        <v>1207</v>
      </c>
      <c r="H104" s="149">
        <v>20.13</v>
      </c>
      <c r="I104" s="150"/>
      <c r="L104" s="146"/>
      <c r="M104" s="151"/>
      <c r="T104" s="152"/>
      <c r="AT104" s="147" t="s">
        <v>178</v>
      </c>
      <c r="AU104" s="147" t="s">
        <v>21</v>
      </c>
      <c r="AV104" s="12" t="s">
        <v>21</v>
      </c>
      <c r="AW104" s="12" t="s">
        <v>42</v>
      </c>
      <c r="AX104" s="12" t="s">
        <v>82</v>
      </c>
      <c r="AY104" s="147" t="s">
        <v>156</v>
      </c>
    </row>
    <row r="105" spans="2:65" s="12" customFormat="1" ht="10.199999999999999">
      <c r="B105" s="146"/>
      <c r="D105" s="142" t="s">
        <v>178</v>
      </c>
      <c r="E105" s="147" t="s">
        <v>44</v>
      </c>
      <c r="F105" s="148" t="s">
        <v>1208</v>
      </c>
      <c r="H105" s="149">
        <v>15</v>
      </c>
      <c r="I105" s="150"/>
      <c r="L105" s="146"/>
      <c r="M105" s="151"/>
      <c r="T105" s="152"/>
      <c r="AT105" s="147" t="s">
        <v>178</v>
      </c>
      <c r="AU105" s="147" t="s">
        <v>21</v>
      </c>
      <c r="AV105" s="12" t="s">
        <v>21</v>
      </c>
      <c r="AW105" s="12" t="s">
        <v>42</v>
      </c>
      <c r="AX105" s="12" t="s">
        <v>82</v>
      </c>
      <c r="AY105" s="147" t="s">
        <v>156</v>
      </c>
    </row>
    <row r="106" spans="2:65" s="12" customFormat="1" ht="10.199999999999999">
      <c r="B106" s="146"/>
      <c r="D106" s="142" t="s">
        <v>178</v>
      </c>
      <c r="E106" s="147" t="s">
        <v>44</v>
      </c>
      <c r="F106" s="148" t="s">
        <v>1209</v>
      </c>
      <c r="H106" s="149">
        <v>22.3</v>
      </c>
      <c r="I106" s="150"/>
      <c r="L106" s="146"/>
      <c r="M106" s="151"/>
      <c r="T106" s="152"/>
      <c r="AT106" s="147" t="s">
        <v>178</v>
      </c>
      <c r="AU106" s="147" t="s">
        <v>21</v>
      </c>
      <c r="AV106" s="12" t="s">
        <v>21</v>
      </c>
      <c r="AW106" s="12" t="s">
        <v>42</v>
      </c>
      <c r="AX106" s="12" t="s">
        <v>82</v>
      </c>
      <c r="AY106" s="147" t="s">
        <v>156</v>
      </c>
    </row>
    <row r="107" spans="2:65" s="12" customFormat="1" ht="10.199999999999999">
      <c r="B107" s="146"/>
      <c r="D107" s="142" t="s">
        <v>178</v>
      </c>
      <c r="E107" s="147" t="s">
        <v>44</v>
      </c>
      <c r="F107" s="148" t="s">
        <v>1210</v>
      </c>
      <c r="H107" s="149">
        <v>17.100000000000001</v>
      </c>
      <c r="I107" s="150"/>
      <c r="L107" s="146"/>
      <c r="M107" s="151"/>
      <c r="T107" s="152"/>
      <c r="AT107" s="147" t="s">
        <v>178</v>
      </c>
      <c r="AU107" s="147" t="s">
        <v>21</v>
      </c>
      <c r="AV107" s="12" t="s">
        <v>21</v>
      </c>
      <c r="AW107" s="12" t="s">
        <v>42</v>
      </c>
      <c r="AX107" s="12" t="s">
        <v>82</v>
      </c>
      <c r="AY107" s="147" t="s">
        <v>156</v>
      </c>
    </row>
    <row r="108" spans="2:65" s="12" customFormat="1" ht="10.199999999999999">
      <c r="B108" s="146"/>
      <c r="D108" s="142" t="s">
        <v>178</v>
      </c>
      <c r="E108" s="147" t="s">
        <v>44</v>
      </c>
      <c r="F108" s="148" t="s">
        <v>1211</v>
      </c>
      <c r="H108" s="149">
        <v>17.600000000000001</v>
      </c>
      <c r="I108" s="150"/>
      <c r="L108" s="146"/>
      <c r="M108" s="151"/>
      <c r="T108" s="152"/>
      <c r="AT108" s="147" t="s">
        <v>178</v>
      </c>
      <c r="AU108" s="147" t="s">
        <v>21</v>
      </c>
      <c r="AV108" s="12" t="s">
        <v>21</v>
      </c>
      <c r="AW108" s="12" t="s">
        <v>42</v>
      </c>
      <c r="AX108" s="12" t="s">
        <v>82</v>
      </c>
      <c r="AY108" s="147" t="s">
        <v>156</v>
      </c>
    </row>
    <row r="109" spans="2:65" s="12" customFormat="1" ht="10.199999999999999">
      <c r="B109" s="146"/>
      <c r="D109" s="142" t="s">
        <v>178</v>
      </c>
      <c r="E109" s="147" t="s">
        <v>44</v>
      </c>
      <c r="F109" s="148" t="s">
        <v>1212</v>
      </c>
      <c r="H109" s="149">
        <v>11.8</v>
      </c>
      <c r="I109" s="150"/>
      <c r="L109" s="146"/>
      <c r="M109" s="151"/>
      <c r="T109" s="152"/>
      <c r="AT109" s="147" t="s">
        <v>178</v>
      </c>
      <c r="AU109" s="147" t="s">
        <v>21</v>
      </c>
      <c r="AV109" s="12" t="s">
        <v>21</v>
      </c>
      <c r="AW109" s="12" t="s">
        <v>42</v>
      </c>
      <c r="AX109" s="12" t="s">
        <v>82</v>
      </c>
      <c r="AY109" s="147" t="s">
        <v>156</v>
      </c>
    </row>
    <row r="110" spans="2:65" s="12" customFormat="1" ht="10.199999999999999">
      <c r="B110" s="146"/>
      <c r="D110" s="142" t="s">
        <v>178</v>
      </c>
      <c r="E110" s="147" t="s">
        <v>44</v>
      </c>
      <c r="F110" s="148" t="s">
        <v>1213</v>
      </c>
      <c r="H110" s="149">
        <v>7.5</v>
      </c>
      <c r="I110" s="150"/>
      <c r="L110" s="146"/>
      <c r="M110" s="151"/>
      <c r="T110" s="152"/>
      <c r="AT110" s="147" t="s">
        <v>178</v>
      </c>
      <c r="AU110" s="147" t="s">
        <v>21</v>
      </c>
      <c r="AV110" s="12" t="s">
        <v>21</v>
      </c>
      <c r="AW110" s="12" t="s">
        <v>42</v>
      </c>
      <c r="AX110" s="12" t="s">
        <v>82</v>
      </c>
      <c r="AY110" s="147" t="s">
        <v>156</v>
      </c>
    </row>
    <row r="111" spans="2:65" s="12" customFormat="1" ht="10.199999999999999">
      <c r="B111" s="146"/>
      <c r="D111" s="142" t="s">
        <v>178</v>
      </c>
      <c r="E111" s="147" t="s">
        <v>44</v>
      </c>
      <c r="F111" s="148" t="s">
        <v>1214</v>
      </c>
      <c r="H111" s="149">
        <v>26</v>
      </c>
      <c r="I111" s="150"/>
      <c r="L111" s="146"/>
      <c r="M111" s="151"/>
      <c r="T111" s="152"/>
      <c r="AT111" s="147" t="s">
        <v>178</v>
      </c>
      <c r="AU111" s="147" t="s">
        <v>21</v>
      </c>
      <c r="AV111" s="12" t="s">
        <v>21</v>
      </c>
      <c r="AW111" s="12" t="s">
        <v>42</v>
      </c>
      <c r="AX111" s="12" t="s">
        <v>82</v>
      </c>
      <c r="AY111" s="147" t="s">
        <v>156</v>
      </c>
    </row>
    <row r="112" spans="2:65" s="12" customFormat="1" ht="10.199999999999999">
      <c r="B112" s="146"/>
      <c r="D112" s="142" t="s">
        <v>178</v>
      </c>
      <c r="E112" s="147" t="s">
        <v>44</v>
      </c>
      <c r="F112" s="148" t="s">
        <v>1215</v>
      </c>
      <c r="H112" s="149">
        <v>9.65</v>
      </c>
      <c r="I112" s="150"/>
      <c r="L112" s="146"/>
      <c r="M112" s="151"/>
      <c r="T112" s="152"/>
      <c r="AT112" s="147" t="s">
        <v>178</v>
      </c>
      <c r="AU112" s="147" t="s">
        <v>21</v>
      </c>
      <c r="AV112" s="12" t="s">
        <v>21</v>
      </c>
      <c r="AW112" s="12" t="s">
        <v>42</v>
      </c>
      <c r="AX112" s="12" t="s">
        <v>82</v>
      </c>
      <c r="AY112" s="147" t="s">
        <v>156</v>
      </c>
    </row>
    <row r="113" spans="2:65" s="15" customFormat="1" ht="10.199999999999999">
      <c r="B113" s="184"/>
      <c r="D113" s="142" t="s">
        <v>178</v>
      </c>
      <c r="E113" s="185" t="s">
        <v>44</v>
      </c>
      <c r="F113" s="186" t="s">
        <v>1216</v>
      </c>
      <c r="H113" s="187">
        <v>194.49</v>
      </c>
      <c r="I113" s="188"/>
      <c r="L113" s="184"/>
      <c r="M113" s="189"/>
      <c r="T113" s="190"/>
      <c r="AT113" s="185" t="s">
        <v>178</v>
      </c>
      <c r="AU113" s="185" t="s">
        <v>21</v>
      </c>
      <c r="AV113" s="15" t="s">
        <v>170</v>
      </c>
      <c r="AW113" s="15" t="s">
        <v>42</v>
      </c>
      <c r="AX113" s="15" t="s">
        <v>82</v>
      </c>
      <c r="AY113" s="185" t="s">
        <v>156</v>
      </c>
    </row>
    <row r="114" spans="2:65" s="12" customFormat="1" ht="10.199999999999999">
      <c r="B114" s="146"/>
      <c r="D114" s="142" t="s">
        <v>178</v>
      </c>
      <c r="E114" s="147" t="s">
        <v>44</v>
      </c>
      <c r="F114" s="148" t="s">
        <v>1217</v>
      </c>
      <c r="H114" s="149">
        <v>38.892000000000003</v>
      </c>
      <c r="I114" s="150"/>
      <c r="L114" s="146"/>
      <c r="M114" s="151"/>
      <c r="T114" s="152"/>
      <c r="AT114" s="147" t="s">
        <v>178</v>
      </c>
      <c r="AU114" s="147" t="s">
        <v>21</v>
      </c>
      <c r="AV114" s="12" t="s">
        <v>21</v>
      </c>
      <c r="AW114" s="12" t="s">
        <v>42</v>
      </c>
      <c r="AX114" s="12" t="s">
        <v>90</v>
      </c>
      <c r="AY114" s="147" t="s">
        <v>156</v>
      </c>
    </row>
    <row r="115" spans="2:65" s="1" customFormat="1" ht="24.15" customHeight="1">
      <c r="B115" s="34"/>
      <c r="C115" s="129" t="s">
        <v>170</v>
      </c>
      <c r="D115" s="129" t="s">
        <v>159</v>
      </c>
      <c r="E115" s="130" t="s">
        <v>404</v>
      </c>
      <c r="F115" s="131" t="s">
        <v>405</v>
      </c>
      <c r="G115" s="132" t="s">
        <v>406</v>
      </c>
      <c r="H115" s="133">
        <v>4.8620000000000001</v>
      </c>
      <c r="I115" s="134"/>
      <c r="J115" s="135">
        <f>ROUND(I115*H115,2)</f>
        <v>0</v>
      </c>
      <c r="K115" s="131" t="s">
        <v>234</v>
      </c>
      <c r="L115" s="34"/>
      <c r="M115" s="136" t="s">
        <v>44</v>
      </c>
      <c r="N115" s="137" t="s">
        <v>53</v>
      </c>
      <c r="P115" s="138">
        <f>O115*H115</f>
        <v>0</v>
      </c>
      <c r="Q115" s="138">
        <v>0</v>
      </c>
      <c r="R115" s="138">
        <f>Q115*H115</f>
        <v>0</v>
      </c>
      <c r="S115" s="138">
        <v>0</v>
      </c>
      <c r="T115" s="139">
        <f>S115*H115</f>
        <v>0</v>
      </c>
      <c r="AR115" s="140" t="s">
        <v>174</v>
      </c>
      <c r="AT115" s="140" t="s">
        <v>159</v>
      </c>
      <c r="AU115" s="140" t="s">
        <v>21</v>
      </c>
      <c r="AY115" s="18" t="s">
        <v>156</v>
      </c>
      <c r="BE115" s="141">
        <f>IF(N115="základní",J115,0)</f>
        <v>0</v>
      </c>
      <c r="BF115" s="141">
        <f>IF(N115="snížená",J115,0)</f>
        <v>0</v>
      </c>
      <c r="BG115" s="141">
        <f>IF(N115="zákl. přenesená",J115,0)</f>
        <v>0</v>
      </c>
      <c r="BH115" s="141">
        <f>IF(N115="sníž. přenesená",J115,0)</f>
        <v>0</v>
      </c>
      <c r="BI115" s="141">
        <f>IF(N115="nulová",J115,0)</f>
        <v>0</v>
      </c>
      <c r="BJ115" s="18" t="s">
        <v>90</v>
      </c>
      <c r="BK115" s="141">
        <f>ROUND(I115*H115,2)</f>
        <v>0</v>
      </c>
      <c r="BL115" s="18" t="s">
        <v>174</v>
      </c>
      <c r="BM115" s="140" t="s">
        <v>1218</v>
      </c>
    </row>
    <row r="116" spans="2:65" s="1" customFormat="1" ht="10.199999999999999">
      <c r="B116" s="34"/>
      <c r="D116" s="156" t="s">
        <v>236</v>
      </c>
      <c r="F116" s="157" t="s">
        <v>408</v>
      </c>
      <c r="I116" s="144"/>
      <c r="L116" s="34"/>
      <c r="M116" s="145"/>
      <c r="T116" s="55"/>
      <c r="AT116" s="18" t="s">
        <v>236</v>
      </c>
      <c r="AU116" s="18" t="s">
        <v>21</v>
      </c>
    </row>
    <row r="117" spans="2:65" s="12" customFormat="1" ht="10.199999999999999">
      <c r="B117" s="146"/>
      <c r="D117" s="142" t="s">
        <v>178</v>
      </c>
      <c r="E117" s="147" t="s">
        <v>44</v>
      </c>
      <c r="F117" s="148" t="s">
        <v>1219</v>
      </c>
      <c r="H117" s="149">
        <v>4.8620000000000001</v>
      </c>
      <c r="I117" s="150"/>
      <c r="L117" s="146"/>
      <c r="M117" s="151"/>
      <c r="T117" s="152"/>
      <c r="AT117" s="147" t="s">
        <v>178</v>
      </c>
      <c r="AU117" s="147" t="s">
        <v>21</v>
      </c>
      <c r="AV117" s="12" t="s">
        <v>21</v>
      </c>
      <c r="AW117" s="12" t="s">
        <v>42</v>
      </c>
      <c r="AX117" s="12" t="s">
        <v>90</v>
      </c>
      <c r="AY117" s="147" t="s">
        <v>156</v>
      </c>
    </row>
    <row r="118" spans="2:65" s="1" customFormat="1" ht="24.15" customHeight="1">
      <c r="B118" s="34"/>
      <c r="C118" s="129" t="s">
        <v>174</v>
      </c>
      <c r="D118" s="129" t="s">
        <v>159</v>
      </c>
      <c r="E118" s="130" t="s">
        <v>1220</v>
      </c>
      <c r="F118" s="131" t="s">
        <v>1221</v>
      </c>
      <c r="G118" s="132" t="s">
        <v>242</v>
      </c>
      <c r="H118" s="133">
        <v>62.45</v>
      </c>
      <c r="I118" s="134"/>
      <c r="J118" s="135">
        <f>ROUND(I118*H118,2)</f>
        <v>0</v>
      </c>
      <c r="K118" s="131" t="s">
        <v>234</v>
      </c>
      <c r="L118" s="34"/>
      <c r="M118" s="136" t="s">
        <v>44</v>
      </c>
      <c r="N118" s="137" t="s">
        <v>53</v>
      </c>
      <c r="P118" s="138">
        <f>O118*H118</f>
        <v>0</v>
      </c>
      <c r="Q118" s="138">
        <v>0</v>
      </c>
      <c r="R118" s="138">
        <f>Q118*H118</f>
        <v>0</v>
      </c>
      <c r="S118" s="138">
        <v>0</v>
      </c>
      <c r="T118" s="139">
        <f>S118*H118</f>
        <v>0</v>
      </c>
      <c r="AR118" s="140" t="s">
        <v>174</v>
      </c>
      <c r="AT118" s="140" t="s">
        <v>159</v>
      </c>
      <c r="AU118" s="140" t="s">
        <v>21</v>
      </c>
      <c r="AY118" s="18" t="s">
        <v>156</v>
      </c>
      <c r="BE118" s="141">
        <f>IF(N118="základní",J118,0)</f>
        <v>0</v>
      </c>
      <c r="BF118" s="141">
        <f>IF(N118="snížená",J118,0)</f>
        <v>0</v>
      </c>
      <c r="BG118" s="141">
        <f>IF(N118="zákl. přenesená",J118,0)</f>
        <v>0</v>
      </c>
      <c r="BH118" s="141">
        <f>IF(N118="sníž. přenesená",J118,0)</f>
        <v>0</v>
      </c>
      <c r="BI118" s="141">
        <f>IF(N118="nulová",J118,0)</f>
        <v>0</v>
      </c>
      <c r="BJ118" s="18" t="s">
        <v>90</v>
      </c>
      <c r="BK118" s="141">
        <f>ROUND(I118*H118,2)</f>
        <v>0</v>
      </c>
      <c r="BL118" s="18" t="s">
        <v>174</v>
      </c>
      <c r="BM118" s="140" t="s">
        <v>1222</v>
      </c>
    </row>
    <row r="119" spans="2:65" s="1" customFormat="1" ht="10.199999999999999">
      <c r="B119" s="34"/>
      <c r="D119" s="156" t="s">
        <v>236</v>
      </c>
      <c r="F119" s="157" t="s">
        <v>1223</v>
      </c>
      <c r="I119" s="144"/>
      <c r="L119" s="34"/>
      <c r="M119" s="145"/>
      <c r="T119" s="55"/>
      <c r="AT119" s="18" t="s">
        <v>236</v>
      </c>
      <c r="AU119" s="18" t="s">
        <v>21</v>
      </c>
    </row>
    <row r="120" spans="2:65" s="12" customFormat="1" ht="10.199999999999999">
      <c r="B120" s="146"/>
      <c r="D120" s="142" t="s">
        <v>178</v>
      </c>
      <c r="E120" s="147" t="s">
        <v>44</v>
      </c>
      <c r="F120" s="148" t="s">
        <v>1224</v>
      </c>
      <c r="H120" s="149">
        <v>8.2100000000000009</v>
      </c>
      <c r="I120" s="150"/>
      <c r="L120" s="146"/>
      <c r="M120" s="151"/>
      <c r="T120" s="152"/>
      <c r="AT120" s="147" t="s">
        <v>178</v>
      </c>
      <c r="AU120" s="147" t="s">
        <v>21</v>
      </c>
      <c r="AV120" s="12" t="s">
        <v>21</v>
      </c>
      <c r="AW120" s="12" t="s">
        <v>42</v>
      </c>
      <c r="AX120" s="12" t="s">
        <v>82</v>
      </c>
      <c r="AY120" s="147" t="s">
        <v>156</v>
      </c>
    </row>
    <row r="121" spans="2:65" s="12" customFormat="1" ht="10.199999999999999">
      <c r="B121" s="146"/>
      <c r="D121" s="142" t="s">
        <v>178</v>
      </c>
      <c r="E121" s="147" t="s">
        <v>44</v>
      </c>
      <c r="F121" s="148" t="s">
        <v>1225</v>
      </c>
      <c r="H121" s="149">
        <v>10.47</v>
      </c>
      <c r="I121" s="150"/>
      <c r="L121" s="146"/>
      <c r="M121" s="151"/>
      <c r="T121" s="152"/>
      <c r="AT121" s="147" t="s">
        <v>178</v>
      </c>
      <c r="AU121" s="147" t="s">
        <v>21</v>
      </c>
      <c r="AV121" s="12" t="s">
        <v>21</v>
      </c>
      <c r="AW121" s="12" t="s">
        <v>42</v>
      </c>
      <c r="AX121" s="12" t="s">
        <v>82</v>
      </c>
      <c r="AY121" s="147" t="s">
        <v>156</v>
      </c>
    </row>
    <row r="122" spans="2:65" s="12" customFormat="1" ht="10.199999999999999">
      <c r="B122" s="146"/>
      <c r="D122" s="142" t="s">
        <v>178</v>
      </c>
      <c r="E122" s="147" t="s">
        <v>44</v>
      </c>
      <c r="F122" s="148" t="s">
        <v>1226</v>
      </c>
      <c r="H122" s="149">
        <v>10.77</v>
      </c>
      <c r="I122" s="150"/>
      <c r="L122" s="146"/>
      <c r="M122" s="151"/>
      <c r="T122" s="152"/>
      <c r="AT122" s="147" t="s">
        <v>178</v>
      </c>
      <c r="AU122" s="147" t="s">
        <v>21</v>
      </c>
      <c r="AV122" s="12" t="s">
        <v>21</v>
      </c>
      <c r="AW122" s="12" t="s">
        <v>42</v>
      </c>
      <c r="AX122" s="12" t="s">
        <v>82</v>
      </c>
      <c r="AY122" s="147" t="s">
        <v>156</v>
      </c>
    </row>
    <row r="123" spans="2:65" s="12" customFormat="1" ht="10.199999999999999">
      <c r="B123" s="146"/>
      <c r="D123" s="142" t="s">
        <v>178</v>
      </c>
      <c r="E123" s="147" t="s">
        <v>44</v>
      </c>
      <c r="F123" s="148" t="s">
        <v>1227</v>
      </c>
      <c r="H123" s="149">
        <v>33</v>
      </c>
      <c r="I123" s="150"/>
      <c r="L123" s="146"/>
      <c r="M123" s="151"/>
      <c r="T123" s="152"/>
      <c r="AT123" s="147" t="s">
        <v>178</v>
      </c>
      <c r="AU123" s="147" t="s">
        <v>21</v>
      </c>
      <c r="AV123" s="12" t="s">
        <v>21</v>
      </c>
      <c r="AW123" s="12" t="s">
        <v>42</v>
      </c>
      <c r="AX123" s="12" t="s">
        <v>82</v>
      </c>
      <c r="AY123" s="147" t="s">
        <v>156</v>
      </c>
    </row>
    <row r="124" spans="2:65" s="13" customFormat="1" ht="10.199999999999999">
      <c r="B124" s="168"/>
      <c r="D124" s="142" t="s">
        <v>178</v>
      </c>
      <c r="E124" s="169" t="s">
        <v>44</v>
      </c>
      <c r="F124" s="170" t="s">
        <v>462</v>
      </c>
      <c r="H124" s="171">
        <v>62.45</v>
      </c>
      <c r="I124" s="172"/>
      <c r="L124" s="168"/>
      <c r="M124" s="173"/>
      <c r="T124" s="174"/>
      <c r="AT124" s="169" t="s">
        <v>178</v>
      </c>
      <c r="AU124" s="169" t="s">
        <v>21</v>
      </c>
      <c r="AV124" s="13" t="s">
        <v>174</v>
      </c>
      <c r="AW124" s="13" t="s">
        <v>42</v>
      </c>
      <c r="AX124" s="13" t="s">
        <v>90</v>
      </c>
      <c r="AY124" s="169" t="s">
        <v>156</v>
      </c>
    </row>
    <row r="125" spans="2:65" s="1" customFormat="1" ht="24.15" customHeight="1">
      <c r="B125" s="34"/>
      <c r="C125" s="129" t="s">
        <v>155</v>
      </c>
      <c r="D125" s="129" t="s">
        <v>159</v>
      </c>
      <c r="E125" s="130" t="s">
        <v>1228</v>
      </c>
      <c r="F125" s="131" t="s">
        <v>1229</v>
      </c>
      <c r="G125" s="132" t="s">
        <v>242</v>
      </c>
      <c r="H125" s="133">
        <v>156.06</v>
      </c>
      <c r="I125" s="134"/>
      <c r="J125" s="135">
        <f>ROUND(I125*H125,2)</f>
        <v>0</v>
      </c>
      <c r="K125" s="131" t="s">
        <v>234</v>
      </c>
      <c r="L125" s="34"/>
      <c r="M125" s="136" t="s">
        <v>44</v>
      </c>
      <c r="N125" s="137" t="s">
        <v>53</v>
      </c>
      <c r="P125" s="138">
        <f>O125*H125</f>
        <v>0</v>
      </c>
      <c r="Q125" s="138">
        <v>0</v>
      </c>
      <c r="R125" s="138">
        <f>Q125*H125</f>
        <v>0</v>
      </c>
      <c r="S125" s="138">
        <v>0</v>
      </c>
      <c r="T125" s="139">
        <f>S125*H125</f>
        <v>0</v>
      </c>
      <c r="AR125" s="140" t="s">
        <v>174</v>
      </c>
      <c r="AT125" s="140" t="s">
        <v>159</v>
      </c>
      <c r="AU125" s="140" t="s">
        <v>21</v>
      </c>
      <c r="AY125" s="18" t="s">
        <v>156</v>
      </c>
      <c r="BE125" s="141">
        <f>IF(N125="základní",J125,0)</f>
        <v>0</v>
      </c>
      <c r="BF125" s="141">
        <f>IF(N125="snížená",J125,0)</f>
        <v>0</v>
      </c>
      <c r="BG125" s="141">
        <f>IF(N125="zákl. přenesená",J125,0)</f>
        <v>0</v>
      </c>
      <c r="BH125" s="141">
        <f>IF(N125="sníž. přenesená",J125,0)</f>
        <v>0</v>
      </c>
      <c r="BI125" s="141">
        <f>IF(N125="nulová",J125,0)</f>
        <v>0</v>
      </c>
      <c r="BJ125" s="18" t="s">
        <v>90</v>
      </c>
      <c r="BK125" s="141">
        <f>ROUND(I125*H125,2)</f>
        <v>0</v>
      </c>
      <c r="BL125" s="18" t="s">
        <v>174</v>
      </c>
      <c r="BM125" s="140" t="s">
        <v>1230</v>
      </c>
    </row>
    <row r="126" spans="2:65" s="1" customFormat="1" ht="10.199999999999999">
      <c r="B126" s="34"/>
      <c r="D126" s="156" t="s">
        <v>236</v>
      </c>
      <c r="F126" s="157" t="s">
        <v>1231</v>
      </c>
      <c r="I126" s="144"/>
      <c r="L126" s="34"/>
      <c r="M126" s="145"/>
      <c r="T126" s="55"/>
      <c r="AT126" s="18" t="s">
        <v>236</v>
      </c>
      <c r="AU126" s="18" t="s">
        <v>21</v>
      </c>
    </row>
    <row r="127" spans="2:65" s="12" customFormat="1" ht="10.199999999999999">
      <c r="B127" s="146"/>
      <c r="D127" s="142" t="s">
        <v>178</v>
      </c>
      <c r="E127" s="147" t="s">
        <v>44</v>
      </c>
      <c r="F127" s="148" t="s">
        <v>1232</v>
      </c>
      <c r="H127" s="149">
        <v>9.6</v>
      </c>
      <c r="I127" s="150"/>
      <c r="L127" s="146"/>
      <c r="M127" s="151"/>
      <c r="T127" s="152"/>
      <c r="AT127" s="147" t="s">
        <v>178</v>
      </c>
      <c r="AU127" s="147" t="s">
        <v>21</v>
      </c>
      <c r="AV127" s="12" t="s">
        <v>21</v>
      </c>
      <c r="AW127" s="12" t="s">
        <v>42</v>
      </c>
      <c r="AX127" s="12" t="s">
        <v>82</v>
      </c>
      <c r="AY127" s="147" t="s">
        <v>156</v>
      </c>
    </row>
    <row r="128" spans="2:65" s="12" customFormat="1" ht="10.199999999999999">
      <c r="B128" s="146"/>
      <c r="D128" s="142" t="s">
        <v>178</v>
      </c>
      <c r="E128" s="147" t="s">
        <v>44</v>
      </c>
      <c r="F128" s="148" t="s">
        <v>1233</v>
      </c>
      <c r="H128" s="149">
        <v>9.9</v>
      </c>
      <c r="I128" s="150"/>
      <c r="L128" s="146"/>
      <c r="M128" s="151"/>
      <c r="T128" s="152"/>
      <c r="AT128" s="147" t="s">
        <v>178</v>
      </c>
      <c r="AU128" s="147" t="s">
        <v>21</v>
      </c>
      <c r="AV128" s="12" t="s">
        <v>21</v>
      </c>
      <c r="AW128" s="12" t="s">
        <v>42</v>
      </c>
      <c r="AX128" s="12" t="s">
        <v>82</v>
      </c>
      <c r="AY128" s="147" t="s">
        <v>156</v>
      </c>
    </row>
    <row r="129" spans="2:65" s="12" customFormat="1" ht="10.199999999999999">
      <c r="B129" s="146"/>
      <c r="D129" s="142" t="s">
        <v>178</v>
      </c>
      <c r="E129" s="147" t="s">
        <v>44</v>
      </c>
      <c r="F129" s="148" t="s">
        <v>1234</v>
      </c>
      <c r="H129" s="149">
        <v>35.1</v>
      </c>
      <c r="I129" s="150"/>
      <c r="L129" s="146"/>
      <c r="M129" s="151"/>
      <c r="T129" s="152"/>
      <c r="AT129" s="147" t="s">
        <v>178</v>
      </c>
      <c r="AU129" s="147" t="s">
        <v>21</v>
      </c>
      <c r="AV129" s="12" t="s">
        <v>21</v>
      </c>
      <c r="AW129" s="12" t="s">
        <v>42</v>
      </c>
      <c r="AX129" s="12" t="s">
        <v>82</v>
      </c>
      <c r="AY129" s="147" t="s">
        <v>156</v>
      </c>
    </row>
    <row r="130" spans="2:65" s="12" customFormat="1" ht="10.199999999999999">
      <c r="B130" s="146"/>
      <c r="D130" s="142" t="s">
        <v>178</v>
      </c>
      <c r="E130" s="147" t="s">
        <v>44</v>
      </c>
      <c r="F130" s="148" t="s">
        <v>1235</v>
      </c>
      <c r="H130" s="149">
        <v>22.69</v>
      </c>
      <c r="I130" s="150"/>
      <c r="L130" s="146"/>
      <c r="M130" s="151"/>
      <c r="T130" s="152"/>
      <c r="AT130" s="147" t="s">
        <v>178</v>
      </c>
      <c r="AU130" s="147" t="s">
        <v>21</v>
      </c>
      <c r="AV130" s="12" t="s">
        <v>21</v>
      </c>
      <c r="AW130" s="12" t="s">
        <v>42</v>
      </c>
      <c r="AX130" s="12" t="s">
        <v>82</v>
      </c>
      <c r="AY130" s="147" t="s">
        <v>156</v>
      </c>
    </row>
    <row r="131" spans="2:65" s="12" customFormat="1" ht="10.199999999999999">
      <c r="B131" s="146"/>
      <c r="D131" s="142" t="s">
        <v>178</v>
      </c>
      <c r="E131" s="147" t="s">
        <v>44</v>
      </c>
      <c r="F131" s="148" t="s">
        <v>1236</v>
      </c>
      <c r="H131" s="149">
        <v>13.2</v>
      </c>
      <c r="I131" s="150"/>
      <c r="L131" s="146"/>
      <c r="M131" s="151"/>
      <c r="T131" s="152"/>
      <c r="AT131" s="147" t="s">
        <v>178</v>
      </c>
      <c r="AU131" s="147" t="s">
        <v>21</v>
      </c>
      <c r="AV131" s="12" t="s">
        <v>21</v>
      </c>
      <c r="AW131" s="12" t="s">
        <v>42</v>
      </c>
      <c r="AX131" s="12" t="s">
        <v>82</v>
      </c>
      <c r="AY131" s="147" t="s">
        <v>156</v>
      </c>
    </row>
    <row r="132" spans="2:65" s="12" customFormat="1" ht="10.199999999999999">
      <c r="B132" s="146"/>
      <c r="D132" s="142" t="s">
        <v>178</v>
      </c>
      <c r="E132" s="147" t="s">
        <v>44</v>
      </c>
      <c r="F132" s="148" t="s">
        <v>1237</v>
      </c>
      <c r="H132" s="149">
        <v>4.01</v>
      </c>
      <c r="I132" s="150"/>
      <c r="L132" s="146"/>
      <c r="M132" s="151"/>
      <c r="T132" s="152"/>
      <c r="AT132" s="147" t="s">
        <v>178</v>
      </c>
      <c r="AU132" s="147" t="s">
        <v>21</v>
      </c>
      <c r="AV132" s="12" t="s">
        <v>21</v>
      </c>
      <c r="AW132" s="12" t="s">
        <v>42</v>
      </c>
      <c r="AX132" s="12" t="s">
        <v>82</v>
      </c>
      <c r="AY132" s="147" t="s">
        <v>156</v>
      </c>
    </row>
    <row r="133" spans="2:65" s="12" customFormat="1" ht="10.199999999999999">
      <c r="B133" s="146"/>
      <c r="D133" s="142" t="s">
        <v>178</v>
      </c>
      <c r="E133" s="147" t="s">
        <v>44</v>
      </c>
      <c r="F133" s="148" t="s">
        <v>1238</v>
      </c>
      <c r="H133" s="149">
        <v>2.85</v>
      </c>
      <c r="I133" s="150"/>
      <c r="L133" s="146"/>
      <c r="M133" s="151"/>
      <c r="T133" s="152"/>
      <c r="AT133" s="147" t="s">
        <v>178</v>
      </c>
      <c r="AU133" s="147" t="s">
        <v>21</v>
      </c>
      <c r="AV133" s="12" t="s">
        <v>21</v>
      </c>
      <c r="AW133" s="12" t="s">
        <v>42</v>
      </c>
      <c r="AX133" s="12" t="s">
        <v>82</v>
      </c>
      <c r="AY133" s="147" t="s">
        <v>156</v>
      </c>
    </row>
    <row r="134" spans="2:65" s="12" customFormat="1" ht="10.199999999999999">
      <c r="B134" s="146"/>
      <c r="D134" s="142" t="s">
        <v>178</v>
      </c>
      <c r="E134" s="147" t="s">
        <v>44</v>
      </c>
      <c r="F134" s="148" t="s">
        <v>1239</v>
      </c>
      <c r="H134" s="149">
        <v>44.66</v>
      </c>
      <c r="I134" s="150"/>
      <c r="L134" s="146"/>
      <c r="M134" s="151"/>
      <c r="T134" s="152"/>
      <c r="AT134" s="147" t="s">
        <v>178</v>
      </c>
      <c r="AU134" s="147" t="s">
        <v>21</v>
      </c>
      <c r="AV134" s="12" t="s">
        <v>21</v>
      </c>
      <c r="AW134" s="12" t="s">
        <v>42</v>
      </c>
      <c r="AX134" s="12" t="s">
        <v>82</v>
      </c>
      <c r="AY134" s="147" t="s">
        <v>156</v>
      </c>
    </row>
    <row r="135" spans="2:65" s="12" customFormat="1" ht="10.199999999999999">
      <c r="B135" s="146"/>
      <c r="D135" s="142" t="s">
        <v>178</v>
      </c>
      <c r="E135" s="147" t="s">
        <v>44</v>
      </c>
      <c r="F135" s="148" t="s">
        <v>1240</v>
      </c>
      <c r="H135" s="149">
        <v>14.05</v>
      </c>
      <c r="I135" s="150"/>
      <c r="L135" s="146"/>
      <c r="M135" s="151"/>
      <c r="T135" s="152"/>
      <c r="AT135" s="147" t="s">
        <v>178</v>
      </c>
      <c r="AU135" s="147" t="s">
        <v>21</v>
      </c>
      <c r="AV135" s="12" t="s">
        <v>21</v>
      </c>
      <c r="AW135" s="12" t="s">
        <v>42</v>
      </c>
      <c r="AX135" s="12" t="s">
        <v>82</v>
      </c>
      <c r="AY135" s="147" t="s">
        <v>156</v>
      </c>
    </row>
    <row r="136" spans="2:65" s="13" customFormat="1" ht="10.199999999999999">
      <c r="B136" s="168"/>
      <c r="D136" s="142" t="s">
        <v>178</v>
      </c>
      <c r="E136" s="169" t="s">
        <v>44</v>
      </c>
      <c r="F136" s="170" t="s">
        <v>462</v>
      </c>
      <c r="H136" s="171">
        <v>156.06</v>
      </c>
      <c r="I136" s="172"/>
      <c r="L136" s="168"/>
      <c r="M136" s="173"/>
      <c r="T136" s="174"/>
      <c r="AT136" s="169" t="s">
        <v>178</v>
      </c>
      <c r="AU136" s="169" t="s">
        <v>21</v>
      </c>
      <c r="AV136" s="13" t="s">
        <v>174</v>
      </c>
      <c r="AW136" s="13" t="s">
        <v>42</v>
      </c>
      <c r="AX136" s="13" t="s">
        <v>90</v>
      </c>
      <c r="AY136" s="169" t="s">
        <v>156</v>
      </c>
    </row>
    <row r="137" spans="2:65" s="1" customFormat="1" ht="21.75" customHeight="1">
      <c r="B137" s="34"/>
      <c r="C137" s="129" t="s">
        <v>182</v>
      </c>
      <c r="D137" s="129" t="s">
        <v>159</v>
      </c>
      <c r="E137" s="130" t="s">
        <v>1241</v>
      </c>
      <c r="F137" s="131" t="s">
        <v>1242</v>
      </c>
      <c r="G137" s="132" t="s">
        <v>233</v>
      </c>
      <c r="H137" s="133">
        <v>297.56</v>
      </c>
      <c r="I137" s="134"/>
      <c r="J137" s="135">
        <f>ROUND(I137*H137,2)</f>
        <v>0</v>
      </c>
      <c r="K137" s="131" t="s">
        <v>234</v>
      </c>
      <c r="L137" s="34"/>
      <c r="M137" s="136" t="s">
        <v>44</v>
      </c>
      <c r="N137" s="137" t="s">
        <v>53</v>
      </c>
      <c r="P137" s="138">
        <f>O137*H137</f>
        <v>0</v>
      </c>
      <c r="Q137" s="138">
        <v>8.4000000000000003E-4</v>
      </c>
      <c r="R137" s="138">
        <f>Q137*H137</f>
        <v>0.24995040000000002</v>
      </c>
      <c r="S137" s="138">
        <v>0</v>
      </c>
      <c r="T137" s="139">
        <f>S137*H137</f>
        <v>0</v>
      </c>
      <c r="AR137" s="140" t="s">
        <v>174</v>
      </c>
      <c r="AT137" s="140" t="s">
        <v>159</v>
      </c>
      <c r="AU137" s="140" t="s">
        <v>21</v>
      </c>
      <c r="AY137" s="18" t="s">
        <v>156</v>
      </c>
      <c r="BE137" s="141">
        <f>IF(N137="základní",J137,0)</f>
        <v>0</v>
      </c>
      <c r="BF137" s="141">
        <f>IF(N137="snížená",J137,0)</f>
        <v>0</v>
      </c>
      <c r="BG137" s="141">
        <f>IF(N137="zákl. přenesená",J137,0)</f>
        <v>0</v>
      </c>
      <c r="BH137" s="141">
        <f>IF(N137="sníž. přenesená",J137,0)</f>
        <v>0</v>
      </c>
      <c r="BI137" s="141">
        <f>IF(N137="nulová",J137,0)</f>
        <v>0</v>
      </c>
      <c r="BJ137" s="18" t="s">
        <v>90</v>
      </c>
      <c r="BK137" s="141">
        <f>ROUND(I137*H137,2)</f>
        <v>0</v>
      </c>
      <c r="BL137" s="18" t="s">
        <v>174</v>
      </c>
      <c r="BM137" s="140" t="s">
        <v>1243</v>
      </c>
    </row>
    <row r="138" spans="2:65" s="1" customFormat="1" ht="10.199999999999999">
      <c r="B138" s="34"/>
      <c r="D138" s="156" t="s">
        <v>236</v>
      </c>
      <c r="F138" s="157" t="s">
        <v>1244</v>
      </c>
      <c r="I138" s="144"/>
      <c r="L138" s="34"/>
      <c r="M138" s="145"/>
      <c r="T138" s="55"/>
      <c r="AT138" s="18" t="s">
        <v>236</v>
      </c>
      <c r="AU138" s="18" t="s">
        <v>21</v>
      </c>
    </row>
    <row r="139" spans="2:65" s="12" customFormat="1" ht="10.199999999999999">
      <c r="B139" s="146"/>
      <c r="D139" s="142" t="s">
        <v>178</v>
      </c>
      <c r="E139" s="147" t="s">
        <v>44</v>
      </c>
      <c r="F139" s="148" t="s">
        <v>1245</v>
      </c>
      <c r="H139" s="149">
        <v>24</v>
      </c>
      <c r="I139" s="150"/>
      <c r="L139" s="146"/>
      <c r="M139" s="151"/>
      <c r="T139" s="152"/>
      <c r="AT139" s="147" t="s">
        <v>178</v>
      </c>
      <c r="AU139" s="147" t="s">
        <v>21</v>
      </c>
      <c r="AV139" s="12" t="s">
        <v>21</v>
      </c>
      <c r="AW139" s="12" t="s">
        <v>42</v>
      </c>
      <c r="AX139" s="12" t="s">
        <v>82</v>
      </c>
      <c r="AY139" s="147" t="s">
        <v>156</v>
      </c>
    </row>
    <row r="140" spans="2:65" s="12" customFormat="1" ht="10.199999999999999">
      <c r="B140" s="146"/>
      <c r="D140" s="142" t="s">
        <v>178</v>
      </c>
      <c r="E140" s="147" t="s">
        <v>44</v>
      </c>
      <c r="F140" s="148" t="s">
        <v>1246</v>
      </c>
      <c r="H140" s="149">
        <v>24.7</v>
      </c>
      <c r="I140" s="150"/>
      <c r="L140" s="146"/>
      <c r="M140" s="151"/>
      <c r="T140" s="152"/>
      <c r="AT140" s="147" t="s">
        <v>178</v>
      </c>
      <c r="AU140" s="147" t="s">
        <v>21</v>
      </c>
      <c r="AV140" s="12" t="s">
        <v>21</v>
      </c>
      <c r="AW140" s="12" t="s">
        <v>42</v>
      </c>
      <c r="AX140" s="12" t="s">
        <v>82</v>
      </c>
      <c r="AY140" s="147" t="s">
        <v>156</v>
      </c>
    </row>
    <row r="141" spans="2:65" s="12" customFormat="1" ht="10.199999999999999">
      <c r="B141" s="146"/>
      <c r="D141" s="142" t="s">
        <v>178</v>
      </c>
      <c r="E141" s="147" t="s">
        <v>44</v>
      </c>
      <c r="F141" s="148" t="s">
        <v>1247</v>
      </c>
      <c r="H141" s="149">
        <v>87.6</v>
      </c>
      <c r="I141" s="150"/>
      <c r="L141" s="146"/>
      <c r="M141" s="151"/>
      <c r="T141" s="152"/>
      <c r="AT141" s="147" t="s">
        <v>178</v>
      </c>
      <c r="AU141" s="147" t="s">
        <v>21</v>
      </c>
      <c r="AV141" s="12" t="s">
        <v>21</v>
      </c>
      <c r="AW141" s="12" t="s">
        <v>42</v>
      </c>
      <c r="AX141" s="12" t="s">
        <v>82</v>
      </c>
      <c r="AY141" s="147" t="s">
        <v>156</v>
      </c>
    </row>
    <row r="142" spans="2:65" s="12" customFormat="1" ht="10.199999999999999">
      <c r="B142" s="146"/>
      <c r="D142" s="142" t="s">
        <v>178</v>
      </c>
      <c r="E142" s="147" t="s">
        <v>44</v>
      </c>
      <c r="F142" s="148" t="s">
        <v>1248</v>
      </c>
      <c r="H142" s="149">
        <v>12.88</v>
      </c>
      <c r="I142" s="150"/>
      <c r="L142" s="146"/>
      <c r="M142" s="151"/>
      <c r="T142" s="152"/>
      <c r="AT142" s="147" t="s">
        <v>178</v>
      </c>
      <c r="AU142" s="147" t="s">
        <v>21</v>
      </c>
      <c r="AV142" s="12" t="s">
        <v>21</v>
      </c>
      <c r="AW142" s="12" t="s">
        <v>42</v>
      </c>
      <c r="AX142" s="12" t="s">
        <v>82</v>
      </c>
      <c r="AY142" s="147" t="s">
        <v>156</v>
      </c>
    </row>
    <row r="143" spans="2:65" s="12" customFormat="1" ht="10.199999999999999">
      <c r="B143" s="146"/>
      <c r="D143" s="142" t="s">
        <v>178</v>
      </c>
      <c r="E143" s="147" t="s">
        <v>44</v>
      </c>
      <c r="F143" s="148" t="s">
        <v>1249</v>
      </c>
      <c r="H143" s="149">
        <v>1.59</v>
      </c>
      <c r="I143" s="150"/>
      <c r="L143" s="146"/>
      <c r="M143" s="151"/>
      <c r="T143" s="152"/>
      <c r="AT143" s="147" t="s">
        <v>178</v>
      </c>
      <c r="AU143" s="147" t="s">
        <v>21</v>
      </c>
      <c r="AV143" s="12" t="s">
        <v>21</v>
      </c>
      <c r="AW143" s="12" t="s">
        <v>42</v>
      </c>
      <c r="AX143" s="12" t="s">
        <v>82</v>
      </c>
      <c r="AY143" s="147" t="s">
        <v>156</v>
      </c>
    </row>
    <row r="144" spans="2:65" s="12" customFormat="1" ht="10.199999999999999">
      <c r="B144" s="146"/>
      <c r="D144" s="142" t="s">
        <v>178</v>
      </c>
      <c r="E144" s="147" t="s">
        <v>44</v>
      </c>
      <c r="F144" s="148" t="s">
        <v>1250</v>
      </c>
      <c r="H144" s="149">
        <v>111.66</v>
      </c>
      <c r="I144" s="150"/>
      <c r="L144" s="146"/>
      <c r="M144" s="151"/>
      <c r="T144" s="152"/>
      <c r="AT144" s="147" t="s">
        <v>178</v>
      </c>
      <c r="AU144" s="147" t="s">
        <v>21</v>
      </c>
      <c r="AV144" s="12" t="s">
        <v>21</v>
      </c>
      <c r="AW144" s="12" t="s">
        <v>42</v>
      </c>
      <c r="AX144" s="12" t="s">
        <v>82</v>
      </c>
      <c r="AY144" s="147" t="s">
        <v>156</v>
      </c>
    </row>
    <row r="145" spans="2:65" s="12" customFormat="1" ht="10.199999999999999">
      <c r="B145" s="146"/>
      <c r="D145" s="142" t="s">
        <v>178</v>
      </c>
      <c r="E145" s="147" t="s">
        <v>44</v>
      </c>
      <c r="F145" s="148" t="s">
        <v>1251</v>
      </c>
      <c r="H145" s="149">
        <v>35.130000000000003</v>
      </c>
      <c r="I145" s="150"/>
      <c r="L145" s="146"/>
      <c r="M145" s="151"/>
      <c r="T145" s="152"/>
      <c r="AT145" s="147" t="s">
        <v>178</v>
      </c>
      <c r="AU145" s="147" t="s">
        <v>21</v>
      </c>
      <c r="AV145" s="12" t="s">
        <v>21</v>
      </c>
      <c r="AW145" s="12" t="s">
        <v>42</v>
      </c>
      <c r="AX145" s="12" t="s">
        <v>82</v>
      </c>
      <c r="AY145" s="147" t="s">
        <v>156</v>
      </c>
    </row>
    <row r="146" spans="2:65" s="13" customFormat="1" ht="10.199999999999999">
      <c r="B146" s="168"/>
      <c r="D146" s="142" t="s">
        <v>178</v>
      </c>
      <c r="E146" s="169" t="s">
        <v>44</v>
      </c>
      <c r="F146" s="170" t="s">
        <v>462</v>
      </c>
      <c r="H146" s="171">
        <v>297.56</v>
      </c>
      <c r="I146" s="172"/>
      <c r="L146" s="168"/>
      <c r="M146" s="173"/>
      <c r="T146" s="174"/>
      <c r="AT146" s="169" t="s">
        <v>178</v>
      </c>
      <c r="AU146" s="169" t="s">
        <v>21</v>
      </c>
      <c r="AV146" s="13" t="s">
        <v>174</v>
      </c>
      <c r="AW146" s="13" t="s">
        <v>42</v>
      </c>
      <c r="AX146" s="13" t="s">
        <v>90</v>
      </c>
      <c r="AY146" s="169" t="s">
        <v>156</v>
      </c>
    </row>
    <row r="147" spans="2:65" s="1" customFormat="1" ht="24.15" customHeight="1">
      <c r="B147" s="34"/>
      <c r="C147" s="129" t="s">
        <v>186</v>
      </c>
      <c r="D147" s="129" t="s">
        <v>159</v>
      </c>
      <c r="E147" s="130" t="s">
        <v>1252</v>
      </c>
      <c r="F147" s="131" t="s">
        <v>1253</v>
      </c>
      <c r="G147" s="132" t="s">
        <v>233</v>
      </c>
      <c r="H147" s="133">
        <v>297.56</v>
      </c>
      <c r="I147" s="134"/>
      <c r="J147" s="135">
        <f>ROUND(I147*H147,2)</f>
        <v>0</v>
      </c>
      <c r="K147" s="131" t="s">
        <v>234</v>
      </c>
      <c r="L147" s="34"/>
      <c r="M147" s="136" t="s">
        <v>44</v>
      </c>
      <c r="N147" s="137" t="s">
        <v>53</v>
      </c>
      <c r="P147" s="138">
        <f>O147*H147</f>
        <v>0</v>
      </c>
      <c r="Q147" s="138">
        <v>0</v>
      </c>
      <c r="R147" s="138">
        <f>Q147*H147</f>
        <v>0</v>
      </c>
      <c r="S147" s="138">
        <v>0</v>
      </c>
      <c r="T147" s="139">
        <f>S147*H147</f>
        <v>0</v>
      </c>
      <c r="AR147" s="140" t="s">
        <v>174</v>
      </c>
      <c r="AT147" s="140" t="s">
        <v>159</v>
      </c>
      <c r="AU147" s="140" t="s">
        <v>21</v>
      </c>
      <c r="AY147" s="18" t="s">
        <v>156</v>
      </c>
      <c r="BE147" s="141">
        <f>IF(N147="základní",J147,0)</f>
        <v>0</v>
      </c>
      <c r="BF147" s="141">
        <f>IF(N147="snížená",J147,0)</f>
        <v>0</v>
      </c>
      <c r="BG147" s="141">
        <f>IF(N147="zákl. přenesená",J147,0)</f>
        <v>0</v>
      </c>
      <c r="BH147" s="141">
        <f>IF(N147="sníž. přenesená",J147,0)</f>
        <v>0</v>
      </c>
      <c r="BI147" s="141">
        <f>IF(N147="nulová",J147,0)</f>
        <v>0</v>
      </c>
      <c r="BJ147" s="18" t="s">
        <v>90</v>
      </c>
      <c r="BK147" s="141">
        <f>ROUND(I147*H147,2)</f>
        <v>0</v>
      </c>
      <c r="BL147" s="18" t="s">
        <v>174</v>
      </c>
      <c r="BM147" s="140" t="s">
        <v>1254</v>
      </c>
    </row>
    <row r="148" spans="2:65" s="1" customFormat="1" ht="10.199999999999999">
      <c r="B148" s="34"/>
      <c r="D148" s="156" t="s">
        <v>236</v>
      </c>
      <c r="F148" s="157" t="s">
        <v>1255</v>
      </c>
      <c r="I148" s="144"/>
      <c r="L148" s="34"/>
      <c r="M148" s="145"/>
      <c r="T148" s="55"/>
      <c r="AT148" s="18" t="s">
        <v>236</v>
      </c>
      <c r="AU148" s="18" t="s">
        <v>21</v>
      </c>
    </row>
    <row r="149" spans="2:65" s="12" customFormat="1" ht="10.199999999999999">
      <c r="B149" s="146"/>
      <c r="D149" s="142" t="s">
        <v>178</v>
      </c>
      <c r="E149" s="147" t="s">
        <v>44</v>
      </c>
      <c r="F149" s="148" t="s">
        <v>1256</v>
      </c>
      <c r="H149" s="149">
        <v>297.56</v>
      </c>
      <c r="I149" s="150"/>
      <c r="L149" s="146"/>
      <c r="M149" s="151"/>
      <c r="T149" s="152"/>
      <c r="AT149" s="147" t="s">
        <v>178</v>
      </c>
      <c r="AU149" s="147" t="s">
        <v>21</v>
      </c>
      <c r="AV149" s="12" t="s">
        <v>21</v>
      </c>
      <c r="AW149" s="12" t="s">
        <v>42</v>
      </c>
      <c r="AX149" s="12" t="s">
        <v>90</v>
      </c>
      <c r="AY149" s="147" t="s">
        <v>156</v>
      </c>
    </row>
    <row r="150" spans="2:65" s="1" customFormat="1" ht="37.799999999999997" customHeight="1">
      <c r="B150" s="34"/>
      <c r="C150" s="129" t="s">
        <v>191</v>
      </c>
      <c r="D150" s="129" t="s">
        <v>159</v>
      </c>
      <c r="E150" s="130" t="s">
        <v>413</v>
      </c>
      <c r="F150" s="131" t="s">
        <v>414</v>
      </c>
      <c r="G150" s="132" t="s">
        <v>242</v>
      </c>
      <c r="H150" s="133">
        <v>82.971000000000004</v>
      </c>
      <c r="I150" s="134"/>
      <c r="J150" s="135">
        <f>ROUND(I150*H150,2)</f>
        <v>0</v>
      </c>
      <c r="K150" s="131" t="s">
        <v>234</v>
      </c>
      <c r="L150" s="34"/>
      <c r="M150" s="136" t="s">
        <v>44</v>
      </c>
      <c r="N150" s="137" t="s">
        <v>53</v>
      </c>
      <c r="P150" s="138">
        <f>O150*H150</f>
        <v>0</v>
      </c>
      <c r="Q150" s="138">
        <v>0</v>
      </c>
      <c r="R150" s="138">
        <f>Q150*H150</f>
        <v>0</v>
      </c>
      <c r="S150" s="138">
        <v>0</v>
      </c>
      <c r="T150" s="139">
        <f>S150*H150</f>
        <v>0</v>
      </c>
      <c r="AR150" s="140" t="s">
        <v>174</v>
      </c>
      <c r="AT150" s="140" t="s">
        <v>159</v>
      </c>
      <c r="AU150" s="140" t="s">
        <v>21</v>
      </c>
      <c r="AY150" s="18" t="s">
        <v>156</v>
      </c>
      <c r="BE150" s="141">
        <f>IF(N150="základní",J150,0)</f>
        <v>0</v>
      </c>
      <c r="BF150" s="141">
        <f>IF(N150="snížená",J150,0)</f>
        <v>0</v>
      </c>
      <c r="BG150" s="141">
        <f>IF(N150="zákl. přenesená",J150,0)</f>
        <v>0</v>
      </c>
      <c r="BH150" s="141">
        <f>IF(N150="sníž. přenesená",J150,0)</f>
        <v>0</v>
      </c>
      <c r="BI150" s="141">
        <f>IF(N150="nulová",J150,0)</f>
        <v>0</v>
      </c>
      <c r="BJ150" s="18" t="s">
        <v>90</v>
      </c>
      <c r="BK150" s="141">
        <f>ROUND(I150*H150,2)</f>
        <v>0</v>
      </c>
      <c r="BL150" s="18" t="s">
        <v>174</v>
      </c>
      <c r="BM150" s="140" t="s">
        <v>1257</v>
      </c>
    </row>
    <row r="151" spans="2:65" s="1" customFormat="1" ht="10.199999999999999">
      <c r="B151" s="34"/>
      <c r="D151" s="156" t="s">
        <v>236</v>
      </c>
      <c r="F151" s="157" t="s">
        <v>416</v>
      </c>
      <c r="I151" s="144"/>
      <c r="L151" s="34"/>
      <c r="M151" s="145"/>
      <c r="T151" s="55"/>
      <c r="AT151" s="18" t="s">
        <v>236</v>
      </c>
      <c r="AU151" s="18" t="s">
        <v>21</v>
      </c>
    </row>
    <row r="152" spans="2:65" s="12" customFormat="1" ht="10.199999999999999">
      <c r="B152" s="146"/>
      <c r="D152" s="142" t="s">
        <v>178</v>
      </c>
      <c r="E152" s="147" t="s">
        <v>44</v>
      </c>
      <c r="F152" s="148" t="s">
        <v>1258</v>
      </c>
      <c r="H152" s="149">
        <v>82.971000000000004</v>
      </c>
      <c r="I152" s="150"/>
      <c r="L152" s="146"/>
      <c r="M152" s="151"/>
      <c r="T152" s="152"/>
      <c r="AT152" s="147" t="s">
        <v>178</v>
      </c>
      <c r="AU152" s="147" t="s">
        <v>21</v>
      </c>
      <c r="AV152" s="12" t="s">
        <v>21</v>
      </c>
      <c r="AW152" s="12" t="s">
        <v>42</v>
      </c>
      <c r="AX152" s="12" t="s">
        <v>90</v>
      </c>
      <c r="AY152" s="147" t="s">
        <v>156</v>
      </c>
    </row>
    <row r="153" spans="2:65" s="1" customFormat="1" ht="37.799999999999997" customHeight="1">
      <c r="B153" s="34"/>
      <c r="C153" s="129" t="s">
        <v>197</v>
      </c>
      <c r="D153" s="129" t="s">
        <v>159</v>
      </c>
      <c r="E153" s="130" t="s">
        <v>417</v>
      </c>
      <c r="F153" s="131" t="s">
        <v>418</v>
      </c>
      <c r="G153" s="132" t="s">
        <v>242</v>
      </c>
      <c r="H153" s="133">
        <v>414.85500000000002</v>
      </c>
      <c r="I153" s="134"/>
      <c r="J153" s="135">
        <f>ROUND(I153*H153,2)</f>
        <v>0</v>
      </c>
      <c r="K153" s="131" t="s">
        <v>234</v>
      </c>
      <c r="L153" s="34"/>
      <c r="M153" s="136" t="s">
        <v>44</v>
      </c>
      <c r="N153" s="137" t="s">
        <v>53</v>
      </c>
      <c r="P153" s="138">
        <f>O153*H153</f>
        <v>0</v>
      </c>
      <c r="Q153" s="138">
        <v>0</v>
      </c>
      <c r="R153" s="138">
        <f>Q153*H153</f>
        <v>0</v>
      </c>
      <c r="S153" s="138">
        <v>0</v>
      </c>
      <c r="T153" s="139">
        <f>S153*H153</f>
        <v>0</v>
      </c>
      <c r="AR153" s="140" t="s">
        <v>174</v>
      </c>
      <c r="AT153" s="140" t="s">
        <v>159</v>
      </c>
      <c r="AU153" s="140" t="s">
        <v>21</v>
      </c>
      <c r="AY153" s="18" t="s">
        <v>156</v>
      </c>
      <c r="BE153" s="141">
        <f>IF(N153="základní",J153,0)</f>
        <v>0</v>
      </c>
      <c r="BF153" s="141">
        <f>IF(N153="snížená",J153,0)</f>
        <v>0</v>
      </c>
      <c r="BG153" s="141">
        <f>IF(N153="zákl. přenesená",J153,0)</f>
        <v>0</v>
      </c>
      <c r="BH153" s="141">
        <f>IF(N153="sníž. přenesená",J153,0)</f>
        <v>0</v>
      </c>
      <c r="BI153" s="141">
        <f>IF(N153="nulová",J153,0)</f>
        <v>0</v>
      </c>
      <c r="BJ153" s="18" t="s">
        <v>90</v>
      </c>
      <c r="BK153" s="141">
        <f>ROUND(I153*H153,2)</f>
        <v>0</v>
      </c>
      <c r="BL153" s="18" t="s">
        <v>174</v>
      </c>
      <c r="BM153" s="140" t="s">
        <v>1259</v>
      </c>
    </row>
    <row r="154" spans="2:65" s="1" customFormat="1" ht="10.199999999999999">
      <c r="B154" s="34"/>
      <c r="D154" s="156" t="s">
        <v>236</v>
      </c>
      <c r="F154" s="157" t="s">
        <v>420</v>
      </c>
      <c r="I154" s="144"/>
      <c r="L154" s="34"/>
      <c r="M154" s="145"/>
      <c r="T154" s="55"/>
      <c r="AT154" s="18" t="s">
        <v>236</v>
      </c>
      <c r="AU154" s="18" t="s">
        <v>21</v>
      </c>
    </row>
    <row r="155" spans="2:65" s="12" customFormat="1" ht="10.199999999999999">
      <c r="B155" s="146"/>
      <c r="D155" s="142" t="s">
        <v>178</v>
      </c>
      <c r="E155" s="147" t="s">
        <v>44</v>
      </c>
      <c r="F155" s="148" t="s">
        <v>1258</v>
      </c>
      <c r="H155" s="149">
        <v>82.971000000000004</v>
      </c>
      <c r="I155" s="150"/>
      <c r="L155" s="146"/>
      <c r="M155" s="151"/>
      <c r="T155" s="152"/>
      <c r="AT155" s="147" t="s">
        <v>178</v>
      </c>
      <c r="AU155" s="147" t="s">
        <v>21</v>
      </c>
      <c r="AV155" s="12" t="s">
        <v>21</v>
      </c>
      <c r="AW155" s="12" t="s">
        <v>42</v>
      </c>
      <c r="AX155" s="12" t="s">
        <v>90</v>
      </c>
      <c r="AY155" s="147" t="s">
        <v>156</v>
      </c>
    </row>
    <row r="156" spans="2:65" s="12" customFormat="1" ht="10.199999999999999">
      <c r="B156" s="146"/>
      <c r="D156" s="142" t="s">
        <v>178</v>
      </c>
      <c r="F156" s="148" t="s">
        <v>1260</v>
      </c>
      <c r="H156" s="149">
        <v>414.85500000000002</v>
      </c>
      <c r="I156" s="150"/>
      <c r="L156" s="146"/>
      <c r="M156" s="151"/>
      <c r="T156" s="152"/>
      <c r="AT156" s="147" t="s">
        <v>178</v>
      </c>
      <c r="AU156" s="147" t="s">
        <v>21</v>
      </c>
      <c r="AV156" s="12" t="s">
        <v>21</v>
      </c>
      <c r="AW156" s="12" t="s">
        <v>4</v>
      </c>
      <c r="AX156" s="12" t="s">
        <v>90</v>
      </c>
      <c r="AY156" s="147" t="s">
        <v>156</v>
      </c>
    </row>
    <row r="157" spans="2:65" s="1" customFormat="1" ht="24.15" customHeight="1">
      <c r="B157" s="34"/>
      <c r="C157" s="129" t="s">
        <v>203</v>
      </c>
      <c r="D157" s="129" t="s">
        <v>159</v>
      </c>
      <c r="E157" s="130" t="s">
        <v>422</v>
      </c>
      <c r="F157" s="131" t="s">
        <v>423</v>
      </c>
      <c r="G157" s="132" t="s">
        <v>272</v>
      </c>
      <c r="H157" s="133">
        <v>165.94200000000001</v>
      </c>
      <c r="I157" s="134"/>
      <c r="J157" s="135">
        <f>ROUND(I157*H157,2)</f>
        <v>0</v>
      </c>
      <c r="K157" s="131" t="s">
        <v>234</v>
      </c>
      <c r="L157" s="34"/>
      <c r="M157" s="136" t="s">
        <v>44</v>
      </c>
      <c r="N157" s="137" t="s">
        <v>53</v>
      </c>
      <c r="P157" s="138">
        <f>O157*H157</f>
        <v>0</v>
      </c>
      <c r="Q157" s="138">
        <v>0</v>
      </c>
      <c r="R157" s="138">
        <f>Q157*H157</f>
        <v>0</v>
      </c>
      <c r="S157" s="138">
        <v>0</v>
      </c>
      <c r="T157" s="139">
        <f>S157*H157</f>
        <v>0</v>
      </c>
      <c r="AR157" s="140" t="s">
        <v>174</v>
      </c>
      <c r="AT157" s="140" t="s">
        <v>159</v>
      </c>
      <c r="AU157" s="140" t="s">
        <v>21</v>
      </c>
      <c r="AY157" s="18" t="s">
        <v>156</v>
      </c>
      <c r="BE157" s="141">
        <f>IF(N157="základní",J157,0)</f>
        <v>0</v>
      </c>
      <c r="BF157" s="141">
        <f>IF(N157="snížená",J157,0)</f>
        <v>0</v>
      </c>
      <c r="BG157" s="141">
        <f>IF(N157="zákl. přenesená",J157,0)</f>
        <v>0</v>
      </c>
      <c r="BH157" s="141">
        <f>IF(N157="sníž. přenesená",J157,0)</f>
        <v>0</v>
      </c>
      <c r="BI157" s="141">
        <f>IF(N157="nulová",J157,0)</f>
        <v>0</v>
      </c>
      <c r="BJ157" s="18" t="s">
        <v>90</v>
      </c>
      <c r="BK157" s="141">
        <f>ROUND(I157*H157,2)</f>
        <v>0</v>
      </c>
      <c r="BL157" s="18" t="s">
        <v>174</v>
      </c>
      <c r="BM157" s="140" t="s">
        <v>1261</v>
      </c>
    </row>
    <row r="158" spans="2:65" s="1" customFormat="1" ht="10.199999999999999">
      <c r="B158" s="34"/>
      <c r="D158" s="156" t="s">
        <v>236</v>
      </c>
      <c r="F158" s="157" t="s">
        <v>425</v>
      </c>
      <c r="I158" s="144"/>
      <c r="L158" s="34"/>
      <c r="M158" s="145"/>
      <c r="T158" s="55"/>
      <c r="AT158" s="18" t="s">
        <v>236</v>
      </c>
      <c r="AU158" s="18" t="s">
        <v>21</v>
      </c>
    </row>
    <row r="159" spans="2:65" s="12" customFormat="1" ht="10.199999999999999">
      <c r="B159" s="146"/>
      <c r="D159" s="142" t="s">
        <v>178</v>
      </c>
      <c r="E159" s="147" t="s">
        <v>44</v>
      </c>
      <c r="F159" s="148" t="s">
        <v>1258</v>
      </c>
      <c r="H159" s="149">
        <v>82.971000000000004</v>
      </c>
      <c r="I159" s="150"/>
      <c r="L159" s="146"/>
      <c r="M159" s="151"/>
      <c r="T159" s="152"/>
      <c r="AT159" s="147" t="s">
        <v>178</v>
      </c>
      <c r="AU159" s="147" t="s">
        <v>21</v>
      </c>
      <c r="AV159" s="12" t="s">
        <v>21</v>
      </c>
      <c r="AW159" s="12" t="s">
        <v>42</v>
      </c>
      <c r="AX159" s="12" t="s">
        <v>90</v>
      </c>
      <c r="AY159" s="147" t="s">
        <v>156</v>
      </c>
    </row>
    <row r="160" spans="2:65" s="12" customFormat="1" ht="10.199999999999999">
      <c r="B160" s="146"/>
      <c r="D160" s="142" t="s">
        <v>178</v>
      </c>
      <c r="F160" s="148" t="s">
        <v>1262</v>
      </c>
      <c r="H160" s="149">
        <v>165.94200000000001</v>
      </c>
      <c r="I160" s="150"/>
      <c r="L160" s="146"/>
      <c r="M160" s="151"/>
      <c r="T160" s="152"/>
      <c r="AT160" s="147" t="s">
        <v>178</v>
      </c>
      <c r="AU160" s="147" t="s">
        <v>21</v>
      </c>
      <c r="AV160" s="12" t="s">
        <v>21</v>
      </c>
      <c r="AW160" s="12" t="s">
        <v>4</v>
      </c>
      <c r="AX160" s="12" t="s">
        <v>90</v>
      </c>
      <c r="AY160" s="147" t="s">
        <v>156</v>
      </c>
    </row>
    <row r="161" spans="2:65" s="1" customFormat="1" ht="24.15" customHeight="1">
      <c r="B161" s="34"/>
      <c r="C161" s="129" t="s">
        <v>207</v>
      </c>
      <c r="D161" s="129" t="s">
        <v>159</v>
      </c>
      <c r="E161" s="130" t="s">
        <v>427</v>
      </c>
      <c r="F161" s="131" t="s">
        <v>428</v>
      </c>
      <c r="G161" s="132" t="s">
        <v>242</v>
      </c>
      <c r="H161" s="133">
        <v>82.971000000000004</v>
      </c>
      <c r="I161" s="134"/>
      <c r="J161" s="135">
        <f>ROUND(I161*H161,2)</f>
        <v>0</v>
      </c>
      <c r="K161" s="131" t="s">
        <v>234</v>
      </c>
      <c r="L161" s="34"/>
      <c r="M161" s="136" t="s">
        <v>44</v>
      </c>
      <c r="N161" s="137" t="s">
        <v>53</v>
      </c>
      <c r="P161" s="138">
        <f>O161*H161</f>
        <v>0</v>
      </c>
      <c r="Q161" s="138">
        <v>0</v>
      </c>
      <c r="R161" s="138">
        <f>Q161*H161</f>
        <v>0</v>
      </c>
      <c r="S161" s="138">
        <v>0</v>
      </c>
      <c r="T161" s="139">
        <f>S161*H161</f>
        <v>0</v>
      </c>
      <c r="AR161" s="140" t="s">
        <v>174</v>
      </c>
      <c r="AT161" s="140" t="s">
        <v>159</v>
      </c>
      <c r="AU161" s="140" t="s">
        <v>21</v>
      </c>
      <c r="AY161" s="18" t="s">
        <v>156</v>
      </c>
      <c r="BE161" s="141">
        <f>IF(N161="základní",J161,0)</f>
        <v>0</v>
      </c>
      <c r="BF161" s="141">
        <f>IF(N161="snížená",J161,0)</f>
        <v>0</v>
      </c>
      <c r="BG161" s="141">
        <f>IF(N161="zákl. přenesená",J161,0)</f>
        <v>0</v>
      </c>
      <c r="BH161" s="141">
        <f>IF(N161="sníž. přenesená",J161,0)</f>
        <v>0</v>
      </c>
      <c r="BI161" s="141">
        <f>IF(N161="nulová",J161,0)</f>
        <v>0</v>
      </c>
      <c r="BJ161" s="18" t="s">
        <v>90</v>
      </c>
      <c r="BK161" s="141">
        <f>ROUND(I161*H161,2)</f>
        <v>0</v>
      </c>
      <c r="BL161" s="18" t="s">
        <v>174</v>
      </c>
      <c r="BM161" s="140" t="s">
        <v>1263</v>
      </c>
    </row>
    <row r="162" spans="2:65" s="1" customFormat="1" ht="10.199999999999999">
      <c r="B162" s="34"/>
      <c r="D162" s="156" t="s">
        <v>236</v>
      </c>
      <c r="F162" s="157" t="s">
        <v>430</v>
      </c>
      <c r="I162" s="144"/>
      <c r="L162" s="34"/>
      <c r="M162" s="145"/>
      <c r="T162" s="55"/>
      <c r="AT162" s="18" t="s">
        <v>236</v>
      </c>
      <c r="AU162" s="18" t="s">
        <v>21</v>
      </c>
    </row>
    <row r="163" spans="2:65" s="12" customFormat="1" ht="10.199999999999999">
      <c r="B163" s="146"/>
      <c r="D163" s="142" t="s">
        <v>178</v>
      </c>
      <c r="E163" s="147" t="s">
        <v>44</v>
      </c>
      <c r="F163" s="148" t="s">
        <v>1264</v>
      </c>
      <c r="H163" s="149">
        <v>64.11</v>
      </c>
      <c r="I163" s="150"/>
      <c r="L163" s="146"/>
      <c r="M163" s="151"/>
      <c r="T163" s="152"/>
      <c r="AT163" s="147" t="s">
        <v>178</v>
      </c>
      <c r="AU163" s="147" t="s">
        <v>21</v>
      </c>
      <c r="AV163" s="12" t="s">
        <v>21</v>
      </c>
      <c r="AW163" s="12" t="s">
        <v>42</v>
      </c>
      <c r="AX163" s="12" t="s">
        <v>82</v>
      </c>
      <c r="AY163" s="147" t="s">
        <v>156</v>
      </c>
    </row>
    <row r="164" spans="2:65" s="12" customFormat="1" ht="10.199999999999999">
      <c r="B164" s="146"/>
      <c r="D164" s="142" t="s">
        <v>178</v>
      </c>
      <c r="E164" s="147" t="s">
        <v>44</v>
      </c>
      <c r="F164" s="148" t="s">
        <v>1265</v>
      </c>
      <c r="H164" s="149">
        <v>18.861000000000001</v>
      </c>
      <c r="I164" s="150"/>
      <c r="L164" s="146"/>
      <c r="M164" s="151"/>
      <c r="T164" s="152"/>
      <c r="AT164" s="147" t="s">
        <v>178</v>
      </c>
      <c r="AU164" s="147" t="s">
        <v>21</v>
      </c>
      <c r="AV164" s="12" t="s">
        <v>21</v>
      </c>
      <c r="AW164" s="12" t="s">
        <v>42</v>
      </c>
      <c r="AX164" s="12" t="s">
        <v>82</v>
      </c>
      <c r="AY164" s="147" t="s">
        <v>156</v>
      </c>
    </row>
    <row r="165" spans="2:65" s="13" customFormat="1" ht="10.199999999999999">
      <c r="B165" s="168"/>
      <c r="D165" s="142" t="s">
        <v>178</v>
      </c>
      <c r="E165" s="169" t="s">
        <v>44</v>
      </c>
      <c r="F165" s="170" t="s">
        <v>462</v>
      </c>
      <c r="H165" s="171">
        <v>82.971000000000004</v>
      </c>
      <c r="I165" s="172"/>
      <c r="L165" s="168"/>
      <c r="M165" s="173"/>
      <c r="T165" s="174"/>
      <c r="AT165" s="169" t="s">
        <v>178</v>
      </c>
      <c r="AU165" s="169" t="s">
        <v>21</v>
      </c>
      <c r="AV165" s="13" t="s">
        <v>174</v>
      </c>
      <c r="AW165" s="13" t="s">
        <v>42</v>
      </c>
      <c r="AX165" s="13" t="s">
        <v>90</v>
      </c>
      <c r="AY165" s="169" t="s">
        <v>156</v>
      </c>
    </row>
    <row r="166" spans="2:65" s="1" customFormat="1" ht="24.15" customHeight="1">
      <c r="B166" s="34"/>
      <c r="C166" s="129" t="s">
        <v>8</v>
      </c>
      <c r="D166" s="129" t="s">
        <v>159</v>
      </c>
      <c r="E166" s="130" t="s">
        <v>431</v>
      </c>
      <c r="F166" s="131" t="s">
        <v>432</v>
      </c>
      <c r="G166" s="132" t="s">
        <v>242</v>
      </c>
      <c r="H166" s="133">
        <v>135.53899999999999</v>
      </c>
      <c r="I166" s="134"/>
      <c r="J166" s="135">
        <f>ROUND(I166*H166,2)</f>
        <v>0</v>
      </c>
      <c r="K166" s="131" t="s">
        <v>234</v>
      </c>
      <c r="L166" s="34"/>
      <c r="M166" s="136" t="s">
        <v>44</v>
      </c>
      <c r="N166" s="137" t="s">
        <v>53</v>
      </c>
      <c r="P166" s="138">
        <f>O166*H166</f>
        <v>0</v>
      </c>
      <c r="Q166" s="138">
        <v>0</v>
      </c>
      <c r="R166" s="138">
        <f>Q166*H166</f>
        <v>0</v>
      </c>
      <c r="S166" s="138">
        <v>0</v>
      </c>
      <c r="T166" s="139">
        <f>S166*H166</f>
        <v>0</v>
      </c>
      <c r="AR166" s="140" t="s">
        <v>174</v>
      </c>
      <c r="AT166" s="140" t="s">
        <v>159</v>
      </c>
      <c r="AU166" s="140" t="s">
        <v>21</v>
      </c>
      <c r="AY166" s="18" t="s">
        <v>156</v>
      </c>
      <c r="BE166" s="141">
        <f>IF(N166="základní",J166,0)</f>
        <v>0</v>
      </c>
      <c r="BF166" s="141">
        <f>IF(N166="snížená",J166,0)</f>
        <v>0</v>
      </c>
      <c r="BG166" s="141">
        <f>IF(N166="zákl. přenesená",J166,0)</f>
        <v>0</v>
      </c>
      <c r="BH166" s="141">
        <f>IF(N166="sníž. přenesená",J166,0)</f>
        <v>0</v>
      </c>
      <c r="BI166" s="141">
        <f>IF(N166="nulová",J166,0)</f>
        <v>0</v>
      </c>
      <c r="BJ166" s="18" t="s">
        <v>90</v>
      </c>
      <c r="BK166" s="141">
        <f>ROUND(I166*H166,2)</f>
        <v>0</v>
      </c>
      <c r="BL166" s="18" t="s">
        <v>174</v>
      </c>
      <c r="BM166" s="140" t="s">
        <v>1266</v>
      </c>
    </row>
    <row r="167" spans="2:65" s="1" customFormat="1" ht="10.199999999999999">
      <c r="B167" s="34"/>
      <c r="D167" s="156" t="s">
        <v>236</v>
      </c>
      <c r="F167" s="157" t="s">
        <v>434</v>
      </c>
      <c r="I167" s="144"/>
      <c r="L167" s="34"/>
      <c r="M167" s="145"/>
      <c r="T167" s="55"/>
      <c r="AT167" s="18" t="s">
        <v>236</v>
      </c>
      <c r="AU167" s="18" t="s">
        <v>21</v>
      </c>
    </row>
    <row r="168" spans="2:65" s="12" customFormat="1" ht="10.199999999999999">
      <c r="B168" s="146"/>
      <c r="D168" s="142" t="s">
        <v>178</v>
      </c>
      <c r="E168" s="147" t="s">
        <v>44</v>
      </c>
      <c r="F168" s="148" t="s">
        <v>1267</v>
      </c>
      <c r="H168" s="149">
        <v>218.51</v>
      </c>
      <c r="I168" s="150"/>
      <c r="L168" s="146"/>
      <c r="M168" s="151"/>
      <c r="T168" s="152"/>
      <c r="AT168" s="147" t="s">
        <v>178</v>
      </c>
      <c r="AU168" s="147" t="s">
        <v>21</v>
      </c>
      <c r="AV168" s="12" t="s">
        <v>21</v>
      </c>
      <c r="AW168" s="12" t="s">
        <v>42</v>
      </c>
      <c r="AX168" s="12" t="s">
        <v>82</v>
      </c>
      <c r="AY168" s="147" t="s">
        <v>156</v>
      </c>
    </row>
    <row r="169" spans="2:65" s="12" customFormat="1" ht="10.199999999999999">
      <c r="B169" s="146"/>
      <c r="D169" s="142" t="s">
        <v>178</v>
      </c>
      <c r="E169" s="147" t="s">
        <v>44</v>
      </c>
      <c r="F169" s="148" t="s">
        <v>1268</v>
      </c>
      <c r="H169" s="149">
        <v>-64.11</v>
      </c>
      <c r="I169" s="150"/>
      <c r="L169" s="146"/>
      <c r="M169" s="151"/>
      <c r="T169" s="152"/>
      <c r="AT169" s="147" t="s">
        <v>178</v>
      </c>
      <c r="AU169" s="147" t="s">
        <v>21</v>
      </c>
      <c r="AV169" s="12" t="s">
        <v>21</v>
      </c>
      <c r="AW169" s="12" t="s">
        <v>42</v>
      </c>
      <c r="AX169" s="12" t="s">
        <v>82</v>
      </c>
      <c r="AY169" s="147" t="s">
        <v>156</v>
      </c>
    </row>
    <row r="170" spans="2:65" s="12" customFormat="1" ht="10.199999999999999">
      <c r="B170" s="146"/>
      <c r="D170" s="142" t="s">
        <v>178</v>
      </c>
      <c r="E170" s="147" t="s">
        <v>44</v>
      </c>
      <c r="F170" s="148" t="s">
        <v>1269</v>
      </c>
      <c r="H170" s="149">
        <v>-18.861000000000001</v>
      </c>
      <c r="I170" s="150"/>
      <c r="L170" s="146"/>
      <c r="M170" s="151"/>
      <c r="T170" s="152"/>
      <c r="AT170" s="147" t="s">
        <v>178</v>
      </c>
      <c r="AU170" s="147" t="s">
        <v>21</v>
      </c>
      <c r="AV170" s="12" t="s">
        <v>21</v>
      </c>
      <c r="AW170" s="12" t="s">
        <v>42</v>
      </c>
      <c r="AX170" s="12" t="s">
        <v>82</v>
      </c>
      <c r="AY170" s="147" t="s">
        <v>156</v>
      </c>
    </row>
    <row r="171" spans="2:65" s="13" customFormat="1" ht="10.199999999999999">
      <c r="B171" s="168"/>
      <c r="D171" s="142" t="s">
        <v>178</v>
      </c>
      <c r="E171" s="169" t="s">
        <v>44</v>
      </c>
      <c r="F171" s="170" t="s">
        <v>462</v>
      </c>
      <c r="H171" s="171">
        <v>135.53899999999999</v>
      </c>
      <c r="I171" s="172"/>
      <c r="L171" s="168"/>
      <c r="M171" s="173"/>
      <c r="T171" s="174"/>
      <c r="AT171" s="169" t="s">
        <v>178</v>
      </c>
      <c r="AU171" s="169" t="s">
        <v>21</v>
      </c>
      <c r="AV171" s="13" t="s">
        <v>174</v>
      </c>
      <c r="AW171" s="13" t="s">
        <v>42</v>
      </c>
      <c r="AX171" s="13" t="s">
        <v>90</v>
      </c>
      <c r="AY171" s="169" t="s">
        <v>156</v>
      </c>
    </row>
    <row r="172" spans="2:65" s="1" customFormat="1" ht="37.799999999999997" customHeight="1">
      <c r="B172" s="34"/>
      <c r="C172" s="129" t="s">
        <v>294</v>
      </c>
      <c r="D172" s="129" t="s">
        <v>159</v>
      </c>
      <c r="E172" s="130" t="s">
        <v>1270</v>
      </c>
      <c r="F172" s="131" t="s">
        <v>1271</v>
      </c>
      <c r="G172" s="132" t="s">
        <v>242</v>
      </c>
      <c r="H172" s="133">
        <v>64.11</v>
      </c>
      <c r="I172" s="134"/>
      <c r="J172" s="135">
        <f>ROUND(I172*H172,2)</f>
        <v>0</v>
      </c>
      <c r="K172" s="131" t="s">
        <v>234</v>
      </c>
      <c r="L172" s="34"/>
      <c r="M172" s="136" t="s">
        <v>44</v>
      </c>
      <c r="N172" s="137" t="s">
        <v>53</v>
      </c>
      <c r="P172" s="138">
        <f>O172*H172</f>
        <v>0</v>
      </c>
      <c r="Q172" s="138">
        <v>0</v>
      </c>
      <c r="R172" s="138">
        <f>Q172*H172</f>
        <v>0</v>
      </c>
      <c r="S172" s="138">
        <v>0</v>
      </c>
      <c r="T172" s="139">
        <f>S172*H172</f>
        <v>0</v>
      </c>
      <c r="AR172" s="140" t="s">
        <v>174</v>
      </c>
      <c r="AT172" s="140" t="s">
        <v>159</v>
      </c>
      <c r="AU172" s="140" t="s">
        <v>21</v>
      </c>
      <c r="AY172" s="18" t="s">
        <v>156</v>
      </c>
      <c r="BE172" s="141">
        <f>IF(N172="základní",J172,0)</f>
        <v>0</v>
      </c>
      <c r="BF172" s="141">
        <f>IF(N172="snížená",J172,0)</f>
        <v>0</v>
      </c>
      <c r="BG172" s="141">
        <f>IF(N172="zákl. přenesená",J172,0)</f>
        <v>0</v>
      </c>
      <c r="BH172" s="141">
        <f>IF(N172="sníž. přenesená",J172,0)</f>
        <v>0</v>
      </c>
      <c r="BI172" s="141">
        <f>IF(N172="nulová",J172,0)</f>
        <v>0</v>
      </c>
      <c r="BJ172" s="18" t="s">
        <v>90</v>
      </c>
      <c r="BK172" s="141">
        <f>ROUND(I172*H172,2)</f>
        <v>0</v>
      </c>
      <c r="BL172" s="18" t="s">
        <v>174</v>
      </c>
      <c r="BM172" s="140" t="s">
        <v>1272</v>
      </c>
    </row>
    <row r="173" spans="2:65" s="1" customFormat="1" ht="10.199999999999999">
      <c r="B173" s="34"/>
      <c r="D173" s="156" t="s">
        <v>236</v>
      </c>
      <c r="F173" s="157" t="s">
        <v>1273</v>
      </c>
      <c r="I173" s="144"/>
      <c r="L173" s="34"/>
      <c r="M173" s="145"/>
      <c r="T173" s="55"/>
      <c r="AT173" s="18" t="s">
        <v>236</v>
      </c>
      <c r="AU173" s="18" t="s">
        <v>21</v>
      </c>
    </row>
    <row r="174" spans="2:65" s="12" customFormat="1" ht="10.199999999999999">
      <c r="B174" s="146"/>
      <c r="D174" s="142" t="s">
        <v>178</v>
      </c>
      <c r="E174" s="147" t="s">
        <v>44</v>
      </c>
      <c r="F174" s="148" t="s">
        <v>1274</v>
      </c>
      <c r="H174" s="149">
        <v>8.3659999999999997</v>
      </c>
      <c r="I174" s="150"/>
      <c r="L174" s="146"/>
      <c r="M174" s="151"/>
      <c r="T174" s="152"/>
      <c r="AT174" s="147" t="s">
        <v>178</v>
      </c>
      <c r="AU174" s="147" t="s">
        <v>21</v>
      </c>
      <c r="AV174" s="12" t="s">
        <v>21</v>
      </c>
      <c r="AW174" s="12" t="s">
        <v>42</v>
      </c>
      <c r="AX174" s="12" t="s">
        <v>82</v>
      </c>
      <c r="AY174" s="147" t="s">
        <v>156</v>
      </c>
    </row>
    <row r="175" spans="2:65" s="12" customFormat="1" ht="10.199999999999999">
      <c r="B175" s="146"/>
      <c r="D175" s="142" t="s">
        <v>178</v>
      </c>
      <c r="E175" s="147" t="s">
        <v>44</v>
      </c>
      <c r="F175" s="148" t="s">
        <v>1275</v>
      </c>
      <c r="H175" s="149">
        <v>23.72</v>
      </c>
      <c r="I175" s="150"/>
      <c r="L175" s="146"/>
      <c r="M175" s="151"/>
      <c r="T175" s="152"/>
      <c r="AT175" s="147" t="s">
        <v>178</v>
      </c>
      <c r="AU175" s="147" t="s">
        <v>21</v>
      </c>
      <c r="AV175" s="12" t="s">
        <v>21</v>
      </c>
      <c r="AW175" s="12" t="s">
        <v>42</v>
      </c>
      <c r="AX175" s="12" t="s">
        <v>82</v>
      </c>
      <c r="AY175" s="147" t="s">
        <v>156</v>
      </c>
    </row>
    <row r="176" spans="2:65" s="12" customFormat="1" ht="10.199999999999999">
      <c r="B176" s="146"/>
      <c r="D176" s="142" t="s">
        <v>178</v>
      </c>
      <c r="E176" s="147" t="s">
        <v>44</v>
      </c>
      <c r="F176" s="148" t="s">
        <v>1276</v>
      </c>
      <c r="H176" s="149">
        <v>21.364000000000001</v>
      </c>
      <c r="I176" s="150"/>
      <c r="L176" s="146"/>
      <c r="M176" s="151"/>
      <c r="T176" s="152"/>
      <c r="AT176" s="147" t="s">
        <v>178</v>
      </c>
      <c r="AU176" s="147" t="s">
        <v>21</v>
      </c>
      <c r="AV176" s="12" t="s">
        <v>21</v>
      </c>
      <c r="AW176" s="12" t="s">
        <v>42</v>
      </c>
      <c r="AX176" s="12" t="s">
        <v>82</v>
      </c>
      <c r="AY176" s="147" t="s">
        <v>156</v>
      </c>
    </row>
    <row r="177" spans="2:65" s="12" customFormat="1" ht="10.199999999999999">
      <c r="B177" s="146"/>
      <c r="D177" s="142" t="s">
        <v>178</v>
      </c>
      <c r="E177" s="147" t="s">
        <v>44</v>
      </c>
      <c r="F177" s="148" t="s">
        <v>1277</v>
      </c>
      <c r="H177" s="149">
        <v>8.1120000000000001</v>
      </c>
      <c r="I177" s="150"/>
      <c r="L177" s="146"/>
      <c r="M177" s="151"/>
      <c r="T177" s="152"/>
      <c r="AT177" s="147" t="s">
        <v>178</v>
      </c>
      <c r="AU177" s="147" t="s">
        <v>21</v>
      </c>
      <c r="AV177" s="12" t="s">
        <v>21</v>
      </c>
      <c r="AW177" s="12" t="s">
        <v>42</v>
      </c>
      <c r="AX177" s="12" t="s">
        <v>82</v>
      </c>
      <c r="AY177" s="147" t="s">
        <v>156</v>
      </c>
    </row>
    <row r="178" spans="2:65" s="12" customFormat="1" ht="10.199999999999999">
      <c r="B178" s="146"/>
      <c r="D178" s="142" t="s">
        <v>178</v>
      </c>
      <c r="E178" s="147" t="s">
        <v>44</v>
      </c>
      <c r="F178" s="148" t="s">
        <v>1278</v>
      </c>
      <c r="H178" s="149">
        <v>2.548</v>
      </c>
      <c r="I178" s="150"/>
      <c r="L178" s="146"/>
      <c r="M178" s="151"/>
      <c r="T178" s="152"/>
      <c r="AT178" s="147" t="s">
        <v>178</v>
      </c>
      <c r="AU178" s="147" t="s">
        <v>21</v>
      </c>
      <c r="AV178" s="12" t="s">
        <v>21</v>
      </c>
      <c r="AW178" s="12" t="s">
        <v>42</v>
      </c>
      <c r="AX178" s="12" t="s">
        <v>82</v>
      </c>
      <c r="AY178" s="147" t="s">
        <v>156</v>
      </c>
    </row>
    <row r="179" spans="2:65" s="13" customFormat="1" ht="10.199999999999999">
      <c r="B179" s="168"/>
      <c r="D179" s="142" t="s">
        <v>178</v>
      </c>
      <c r="E179" s="169" t="s">
        <v>44</v>
      </c>
      <c r="F179" s="170" t="s">
        <v>462</v>
      </c>
      <c r="H179" s="171">
        <v>64.11</v>
      </c>
      <c r="I179" s="172"/>
      <c r="L179" s="168"/>
      <c r="M179" s="173"/>
      <c r="T179" s="174"/>
      <c r="AT179" s="169" t="s">
        <v>178</v>
      </c>
      <c r="AU179" s="169" t="s">
        <v>21</v>
      </c>
      <c r="AV179" s="13" t="s">
        <v>174</v>
      </c>
      <c r="AW179" s="13" t="s">
        <v>42</v>
      </c>
      <c r="AX179" s="13" t="s">
        <v>90</v>
      </c>
      <c r="AY179" s="169" t="s">
        <v>156</v>
      </c>
    </row>
    <row r="180" spans="2:65" s="1" customFormat="1" ht="16.5" customHeight="1">
      <c r="B180" s="34"/>
      <c r="C180" s="158" t="s">
        <v>299</v>
      </c>
      <c r="D180" s="158" t="s">
        <v>251</v>
      </c>
      <c r="E180" s="159" t="s">
        <v>1279</v>
      </c>
      <c r="F180" s="160" t="s">
        <v>1280</v>
      </c>
      <c r="G180" s="161" t="s">
        <v>272</v>
      </c>
      <c r="H180" s="162">
        <v>128.22</v>
      </c>
      <c r="I180" s="163"/>
      <c r="J180" s="164">
        <f>ROUND(I180*H180,2)</f>
        <v>0</v>
      </c>
      <c r="K180" s="160" t="s">
        <v>234</v>
      </c>
      <c r="L180" s="165"/>
      <c r="M180" s="166" t="s">
        <v>44</v>
      </c>
      <c r="N180" s="167" t="s">
        <v>53</v>
      </c>
      <c r="P180" s="138">
        <f>O180*H180</f>
        <v>0</v>
      </c>
      <c r="Q180" s="138">
        <v>1</v>
      </c>
      <c r="R180" s="138">
        <f>Q180*H180</f>
        <v>128.22</v>
      </c>
      <c r="S180" s="138">
        <v>0</v>
      </c>
      <c r="T180" s="139">
        <f>S180*H180</f>
        <v>0</v>
      </c>
      <c r="AR180" s="140" t="s">
        <v>191</v>
      </c>
      <c r="AT180" s="140" t="s">
        <v>251</v>
      </c>
      <c r="AU180" s="140" t="s">
        <v>21</v>
      </c>
      <c r="AY180" s="18" t="s">
        <v>156</v>
      </c>
      <c r="BE180" s="141">
        <f>IF(N180="základní",J180,0)</f>
        <v>0</v>
      </c>
      <c r="BF180" s="141">
        <f>IF(N180="snížená",J180,0)</f>
        <v>0</v>
      </c>
      <c r="BG180" s="141">
        <f>IF(N180="zákl. přenesená",J180,0)</f>
        <v>0</v>
      </c>
      <c r="BH180" s="141">
        <f>IF(N180="sníž. přenesená",J180,0)</f>
        <v>0</v>
      </c>
      <c r="BI180" s="141">
        <f>IF(N180="nulová",J180,0)</f>
        <v>0</v>
      </c>
      <c r="BJ180" s="18" t="s">
        <v>90</v>
      </c>
      <c r="BK180" s="141">
        <f>ROUND(I180*H180,2)</f>
        <v>0</v>
      </c>
      <c r="BL180" s="18" t="s">
        <v>174</v>
      </c>
      <c r="BM180" s="140" t="s">
        <v>1281</v>
      </c>
    </row>
    <row r="181" spans="2:65" s="12" customFormat="1" ht="10.199999999999999">
      <c r="B181" s="146"/>
      <c r="D181" s="142" t="s">
        <v>178</v>
      </c>
      <c r="F181" s="148" t="s">
        <v>1282</v>
      </c>
      <c r="H181" s="149">
        <v>128.22</v>
      </c>
      <c r="I181" s="150"/>
      <c r="L181" s="146"/>
      <c r="M181" s="151"/>
      <c r="T181" s="152"/>
      <c r="AT181" s="147" t="s">
        <v>178</v>
      </c>
      <c r="AU181" s="147" t="s">
        <v>21</v>
      </c>
      <c r="AV181" s="12" t="s">
        <v>21</v>
      </c>
      <c r="AW181" s="12" t="s">
        <v>4</v>
      </c>
      <c r="AX181" s="12" t="s">
        <v>90</v>
      </c>
      <c r="AY181" s="147" t="s">
        <v>156</v>
      </c>
    </row>
    <row r="182" spans="2:65" s="11" customFormat="1" ht="22.8" customHeight="1">
      <c r="B182" s="117"/>
      <c r="D182" s="118" t="s">
        <v>81</v>
      </c>
      <c r="E182" s="127" t="s">
        <v>21</v>
      </c>
      <c r="F182" s="127" t="s">
        <v>435</v>
      </c>
      <c r="I182" s="120"/>
      <c r="J182" s="128">
        <f>BK182</f>
        <v>0</v>
      </c>
      <c r="L182" s="117"/>
      <c r="M182" s="122"/>
      <c r="P182" s="123">
        <f>SUM(P183:P204)</f>
        <v>0</v>
      </c>
      <c r="R182" s="123">
        <f>SUM(R183:R204)</f>
        <v>1.83481257</v>
      </c>
      <c r="T182" s="124">
        <f>SUM(T183:T204)</f>
        <v>0</v>
      </c>
      <c r="AR182" s="118" t="s">
        <v>90</v>
      </c>
      <c r="AT182" s="125" t="s">
        <v>81</v>
      </c>
      <c r="AU182" s="125" t="s">
        <v>90</v>
      </c>
      <c r="AY182" s="118" t="s">
        <v>156</v>
      </c>
      <c r="BK182" s="126">
        <f>SUM(BK183:BK204)</f>
        <v>0</v>
      </c>
    </row>
    <row r="183" spans="2:65" s="1" customFormat="1" ht="16.5" customHeight="1">
      <c r="B183" s="34"/>
      <c r="C183" s="129" t="s">
        <v>304</v>
      </c>
      <c r="D183" s="129" t="s">
        <v>159</v>
      </c>
      <c r="E183" s="130" t="s">
        <v>1283</v>
      </c>
      <c r="F183" s="131" t="s">
        <v>1284</v>
      </c>
      <c r="G183" s="132" t="s">
        <v>242</v>
      </c>
      <c r="H183" s="133">
        <v>0.22500000000000001</v>
      </c>
      <c r="I183" s="134"/>
      <c r="J183" s="135">
        <f>ROUND(I183*H183,2)</f>
        <v>0</v>
      </c>
      <c r="K183" s="131" t="s">
        <v>234</v>
      </c>
      <c r="L183" s="34"/>
      <c r="M183" s="136" t="s">
        <v>44</v>
      </c>
      <c r="N183" s="137" t="s">
        <v>53</v>
      </c>
      <c r="P183" s="138">
        <f>O183*H183</f>
        <v>0</v>
      </c>
      <c r="Q183" s="138">
        <v>2.16</v>
      </c>
      <c r="R183" s="138">
        <f>Q183*H183</f>
        <v>0.48600000000000004</v>
      </c>
      <c r="S183" s="138">
        <v>0</v>
      </c>
      <c r="T183" s="139">
        <f>S183*H183</f>
        <v>0</v>
      </c>
      <c r="AR183" s="140" t="s">
        <v>174</v>
      </c>
      <c r="AT183" s="140" t="s">
        <v>159</v>
      </c>
      <c r="AU183" s="140" t="s">
        <v>21</v>
      </c>
      <c r="AY183" s="18" t="s">
        <v>156</v>
      </c>
      <c r="BE183" s="141">
        <f>IF(N183="základní",J183,0)</f>
        <v>0</v>
      </c>
      <c r="BF183" s="141">
        <f>IF(N183="snížená",J183,0)</f>
        <v>0</v>
      </c>
      <c r="BG183" s="141">
        <f>IF(N183="zákl. přenesená",J183,0)</f>
        <v>0</v>
      </c>
      <c r="BH183" s="141">
        <f>IF(N183="sníž. přenesená",J183,0)</f>
        <v>0</v>
      </c>
      <c r="BI183" s="141">
        <f>IF(N183="nulová",J183,0)</f>
        <v>0</v>
      </c>
      <c r="BJ183" s="18" t="s">
        <v>90</v>
      </c>
      <c r="BK183" s="141">
        <f>ROUND(I183*H183,2)</f>
        <v>0</v>
      </c>
      <c r="BL183" s="18" t="s">
        <v>174</v>
      </c>
      <c r="BM183" s="140" t="s">
        <v>1285</v>
      </c>
    </row>
    <row r="184" spans="2:65" s="1" customFormat="1" ht="10.199999999999999">
      <c r="B184" s="34"/>
      <c r="D184" s="156" t="s">
        <v>236</v>
      </c>
      <c r="F184" s="157" t="s">
        <v>1286</v>
      </c>
      <c r="I184" s="144"/>
      <c r="L184" s="34"/>
      <c r="M184" s="145"/>
      <c r="T184" s="55"/>
      <c r="AT184" s="18" t="s">
        <v>236</v>
      </c>
      <c r="AU184" s="18" t="s">
        <v>21</v>
      </c>
    </row>
    <row r="185" spans="2:65" s="12" customFormat="1" ht="10.199999999999999">
      <c r="B185" s="146"/>
      <c r="D185" s="142" t="s">
        <v>178</v>
      </c>
      <c r="E185" s="147" t="s">
        <v>44</v>
      </c>
      <c r="F185" s="148" t="s">
        <v>1287</v>
      </c>
      <c r="H185" s="149">
        <v>0.22500000000000001</v>
      </c>
      <c r="I185" s="150"/>
      <c r="L185" s="146"/>
      <c r="M185" s="151"/>
      <c r="T185" s="152"/>
      <c r="AT185" s="147" t="s">
        <v>178</v>
      </c>
      <c r="AU185" s="147" t="s">
        <v>21</v>
      </c>
      <c r="AV185" s="12" t="s">
        <v>21</v>
      </c>
      <c r="AW185" s="12" t="s">
        <v>42</v>
      </c>
      <c r="AX185" s="12" t="s">
        <v>90</v>
      </c>
      <c r="AY185" s="147" t="s">
        <v>156</v>
      </c>
    </row>
    <row r="186" spans="2:65" s="1" customFormat="1" ht="16.5" customHeight="1">
      <c r="B186" s="34"/>
      <c r="C186" s="129" t="s">
        <v>309</v>
      </c>
      <c r="D186" s="129" t="s">
        <v>159</v>
      </c>
      <c r="E186" s="130" t="s">
        <v>1288</v>
      </c>
      <c r="F186" s="131" t="s">
        <v>1289</v>
      </c>
      <c r="G186" s="132" t="s">
        <v>242</v>
      </c>
      <c r="H186" s="133">
        <v>0.35599999999999998</v>
      </c>
      <c r="I186" s="134"/>
      <c r="J186" s="135">
        <f>ROUND(I186*H186,2)</f>
        <v>0</v>
      </c>
      <c r="K186" s="131" t="s">
        <v>234</v>
      </c>
      <c r="L186" s="34"/>
      <c r="M186" s="136" t="s">
        <v>44</v>
      </c>
      <c r="N186" s="137" t="s">
        <v>53</v>
      </c>
      <c r="P186" s="138">
        <f>O186*H186</f>
        <v>0</v>
      </c>
      <c r="Q186" s="138">
        <v>2.3010199999999998</v>
      </c>
      <c r="R186" s="138">
        <f>Q186*H186</f>
        <v>0.81916311999999991</v>
      </c>
      <c r="S186" s="138">
        <v>0</v>
      </c>
      <c r="T186" s="139">
        <f>S186*H186</f>
        <v>0</v>
      </c>
      <c r="AR186" s="140" t="s">
        <v>174</v>
      </c>
      <c r="AT186" s="140" t="s">
        <v>159</v>
      </c>
      <c r="AU186" s="140" t="s">
        <v>21</v>
      </c>
      <c r="AY186" s="18" t="s">
        <v>156</v>
      </c>
      <c r="BE186" s="141">
        <f>IF(N186="základní",J186,0)</f>
        <v>0</v>
      </c>
      <c r="BF186" s="141">
        <f>IF(N186="snížená",J186,0)</f>
        <v>0</v>
      </c>
      <c r="BG186" s="141">
        <f>IF(N186="zákl. přenesená",J186,0)</f>
        <v>0</v>
      </c>
      <c r="BH186" s="141">
        <f>IF(N186="sníž. přenesená",J186,0)</f>
        <v>0</v>
      </c>
      <c r="BI186" s="141">
        <f>IF(N186="nulová",J186,0)</f>
        <v>0</v>
      </c>
      <c r="BJ186" s="18" t="s">
        <v>90</v>
      </c>
      <c r="BK186" s="141">
        <f>ROUND(I186*H186,2)</f>
        <v>0</v>
      </c>
      <c r="BL186" s="18" t="s">
        <v>174</v>
      </c>
      <c r="BM186" s="140" t="s">
        <v>1290</v>
      </c>
    </row>
    <row r="187" spans="2:65" s="1" customFormat="1" ht="10.199999999999999">
      <c r="B187" s="34"/>
      <c r="D187" s="156" t="s">
        <v>236</v>
      </c>
      <c r="F187" s="157" t="s">
        <v>1291</v>
      </c>
      <c r="I187" s="144"/>
      <c r="L187" s="34"/>
      <c r="M187" s="145"/>
      <c r="T187" s="55"/>
      <c r="AT187" s="18" t="s">
        <v>236</v>
      </c>
      <c r="AU187" s="18" t="s">
        <v>21</v>
      </c>
    </row>
    <row r="188" spans="2:65" s="12" customFormat="1" ht="10.199999999999999">
      <c r="B188" s="146"/>
      <c r="D188" s="142" t="s">
        <v>178</v>
      </c>
      <c r="E188" s="147" t="s">
        <v>44</v>
      </c>
      <c r="F188" s="148" t="s">
        <v>1292</v>
      </c>
      <c r="H188" s="149">
        <v>0.35599999999999998</v>
      </c>
      <c r="I188" s="150"/>
      <c r="L188" s="146"/>
      <c r="M188" s="151"/>
      <c r="T188" s="152"/>
      <c r="AT188" s="147" t="s">
        <v>178</v>
      </c>
      <c r="AU188" s="147" t="s">
        <v>21</v>
      </c>
      <c r="AV188" s="12" t="s">
        <v>21</v>
      </c>
      <c r="AW188" s="12" t="s">
        <v>42</v>
      </c>
      <c r="AX188" s="12" t="s">
        <v>90</v>
      </c>
      <c r="AY188" s="147" t="s">
        <v>156</v>
      </c>
    </row>
    <row r="189" spans="2:65" s="1" customFormat="1" ht="21.75" customHeight="1">
      <c r="B189" s="34"/>
      <c r="C189" s="129" t="s">
        <v>313</v>
      </c>
      <c r="D189" s="129" t="s">
        <v>159</v>
      </c>
      <c r="E189" s="130" t="s">
        <v>1293</v>
      </c>
      <c r="F189" s="131" t="s">
        <v>1294</v>
      </c>
      <c r="G189" s="132" t="s">
        <v>242</v>
      </c>
      <c r="H189" s="133">
        <v>0.22500000000000001</v>
      </c>
      <c r="I189" s="134"/>
      <c r="J189" s="135">
        <f>ROUND(I189*H189,2)</f>
        <v>0</v>
      </c>
      <c r="K189" s="131" t="s">
        <v>234</v>
      </c>
      <c r="L189" s="34"/>
      <c r="M189" s="136" t="s">
        <v>44</v>
      </c>
      <c r="N189" s="137" t="s">
        <v>53</v>
      </c>
      <c r="P189" s="138">
        <f>O189*H189</f>
        <v>0</v>
      </c>
      <c r="Q189" s="138">
        <v>2.3010199999999998</v>
      </c>
      <c r="R189" s="138">
        <f>Q189*H189</f>
        <v>0.51772949999999995</v>
      </c>
      <c r="S189" s="138">
        <v>0</v>
      </c>
      <c r="T189" s="139">
        <f>S189*H189</f>
        <v>0</v>
      </c>
      <c r="AR189" s="140" t="s">
        <v>174</v>
      </c>
      <c r="AT189" s="140" t="s">
        <v>159</v>
      </c>
      <c r="AU189" s="140" t="s">
        <v>21</v>
      </c>
      <c r="AY189" s="18" t="s">
        <v>156</v>
      </c>
      <c r="BE189" s="141">
        <f>IF(N189="základní",J189,0)</f>
        <v>0</v>
      </c>
      <c r="BF189" s="141">
        <f>IF(N189="snížená",J189,0)</f>
        <v>0</v>
      </c>
      <c r="BG189" s="141">
        <f>IF(N189="zákl. přenesená",J189,0)</f>
        <v>0</v>
      </c>
      <c r="BH189" s="141">
        <f>IF(N189="sníž. přenesená",J189,0)</f>
        <v>0</v>
      </c>
      <c r="BI189" s="141">
        <f>IF(N189="nulová",J189,0)</f>
        <v>0</v>
      </c>
      <c r="BJ189" s="18" t="s">
        <v>90</v>
      </c>
      <c r="BK189" s="141">
        <f>ROUND(I189*H189,2)</f>
        <v>0</v>
      </c>
      <c r="BL189" s="18" t="s">
        <v>174</v>
      </c>
      <c r="BM189" s="140" t="s">
        <v>1295</v>
      </c>
    </row>
    <row r="190" spans="2:65" s="1" customFormat="1" ht="10.199999999999999">
      <c r="B190" s="34"/>
      <c r="D190" s="156" t="s">
        <v>236</v>
      </c>
      <c r="F190" s="157" t="s">
        <v>1296</v>
      </c>
      <c r="I190" s="144"/>
      <c r="L190" s="34"/>
      <c r="M190" s="145"/>
      <c r="T190" s="55"/>
      <c r="AT190" s="18" t="s">
        <v>236</v>
      </c>
      <c r="AU190" s="18" t="s">
        <v>21</v>
      </c>
    </row>
    <row r="191" spans="2:65" s="12" customFormat="1" ht="10.199999999999999">
      <c r="B191" s="146"/>
      <c r="D191" s="142" t="s">
        <v>178</v>
      </c>
      <c r="E191" s="147" t="s">
        <v>44</v>
      </c>
      <c r="F191" s="148" t="s">
        <v>1287</v>
      </c>
      <c r="H191" s="149">
        <v>0.22500000000000001</v>
      </c>
      <c r="I191" s="150"/>
      <c r="L191" s="146"/>
      <c r="M191" s="151"/>
      <c r="T191" s="152"/>
      <c r="AT191" s="147" t="s">
        <v>178</v>
      </c>
      <c r="AU191" s="147" t="s">
        <v>21</v>
      </c>
      <c r="AV191" s="12" t="s">
        <v>21</v>
      </c>
      <c r="AW191" s="12" t="s">
        <v>42</v>
      </c>
      <c r="AX191" s="12" t="s">
        <v>90</v>
      </c>
      <c r="AY191" s="147" t="s">
        <v>156</v>
      </c>
    </row>
    <row r="192" spans="2:65" s="1" customFormat="1" ht="16.5" customHeight="1">
      <c r="B192" s="34"/>
      <c r="C192" s="129" t="s">
        <v>320</v>
      </c>
      <c r="D192" s="129" t="s">
        <v>159</v>
      </c>
      <c r="E192" s="130" t="s">
        <v>446</v>
      </c>
      <c r="F192" s="131" t="s">
        <v>447</v>
      </c>
      <c r="G192" s="132" t="s">
        <v>233</v>
      </c>
      <c r="H192" s="133">
        <v>1.524</v>
      </c>
      <c r="I192" s="134"/>
      <c r="J192" s="135">
        <f>ROUND(I192*H192,2)</f>
        <v>0</v>
      </c>
      <c r="K192" s="131" t="s">
        <v>234</v>
      </c>
      <c r="L192" s="34"/>
      <c r="M192" s="136" t="s">
        <v>44</v>
      </c>
      <c r="N192" s="137" t="s">
        <v>53</v>
      </c>
      <c r="P192" s="138">
        <f>O192*H192</f>
        <v>0</v>
      </c>
      <c r="Q192" s="138">
        <v>2.9399999999999999E-3</v>
      </c>
      <c r="R192" s="138">
        <f>Q192*H192</f>
        <v>4.4805599999999998E-3</v>
      </c>
      <c r="S192" s="138">
        <v>0</v>
      </c>
      <c r="T192" s="139">
        <f>S192*H192</f>
        <v>0</v>
      </c>
      <c r="AR192" s="140" t="s">
        <v>174</v>
      </c>
      <c r="AT192" s="140" t="s">
        <v>159</v>
      </c>
      <c r="AU192" s="140" t="s">
        <v>21</v>
      </c>
      <c r="AY192" s="18" t="s">
        <v>156</v>
      </c>
      <c r="BE192" s="141">
        <f>IF(N192="základní",J192,0)</f>
        <v>0</v>
      </c>
      <c r="BF192" s="141">
        <f>IF(N192="snížená",J192,0)</f>
        <v>0</v>
      </c>
      <c r="BG192" s="141">
        <f>IF(N192="zákl. přenesená",J192,0)</f>
        <v>0</v>
      </c>
      <c r="BH192" s="141">
        <f>IF(N192="sníž. přenesená",J192,0)</f>
        <v>0</v>
      </c>
      <c r="BI192" s="141">
        <f>IF(N192="nulová",J192,0)</f>
        <v>0</v>
      </c>
      <c r="BJ192" s="18" t="s">
        <v>90</v>
      </c>
      <c r="BK192" s="141">
        <f>ROUND(I192*H192,2)</f>
        <v>0</v>
      </c>
      <c r="BL192" s="18" t="s">
        <v>174</v>
      </c>
      <c r="BM192" s="140" t="s">
        <v>1297</v>
      </c>
    </row>
    <row r="193" spans="2:65" s="1" customFormat="1" ht="10.199999999999999">
      <c r="B193" s="34"/>
      <c r="D193" s="156" t="s">
        <v>236</v>
      </c>
      <c r="F193" s="157" t="s">
        <v>449</v>
      </c>
      <c r="I193" s="144"/>
      <c r="L193" s="34"/>
      <c r="M193" s="145"/>
      <c r="T193" s="55"/>
      <c r="AT193" s="18" t="s">
        <v>236</v>
      </c>
      <c r="AU193" s="18" t="s">
        <v>21</v>
      </c>
    </row>
    <row r="194" spans="2:65" s="12" customFormat="1" ht="10.199999999999999">
      <c r="B194" s="146"/>
      <c r="D194" s="142" t="s">
        <v>178</v>
      </c>
      <c r="E194" s="147" t="s">
        <v>44</v>
      </c>
      <c r="F194" s="148" t="s">
        <v>1298</v>
      </c>
      <c r="H194" s="149">
        <v>0.92400000000000004</v>
      </c>
      <c r="I194" s="150"/>
      <c r="L194" s="146"/>
      <c r="M194" s="151"/>
      <c r="T194" s="152"/>
      <c r="AT194" s="147" t="s">
        <v>178</v>
      </c>
      <c r="AU194" s="147" t="s">
        <v>21</v>
      </c>
      <c r="AV194" s="12" t="s">
        <v>21</v>
      </c>
      <c r="AW194" s="12" t="s">
        <v>42</v>
      </c>
      <c r="AX194" s="12" t="s">
        <v>82</v>
      </c>
      <c r="AY194" s="147" t="s">
        <v>156</v>
      </c>
    </row>
    <row r="195" spans="2:65" s="12" customFormat="1" ht="10.199999999999999">
      <c r="B195" s="146"/>
      <c r="D195" s="142" t="s">
        <v>178</v>
      </c>
      <c r="E195" s="147" t="s">
        <v>44</v>
      </c>
      <c r="F195" s="148" t="s">
        <v>1299</v>
      </c>
      <c r="H195" s="149">
        <v>0.6</v>
      </c>
      <c r="I195" s="150"/>
      <c r="L195" s="146"/>
      <c r="M195" s="151"/>
      <c r="T195" s="152"/>
      <c r="AT195" s="147" t="s">
        <v>178</v>
      </c>
      <c r="AU195" s="147" t="s">
        <v>21</v>
      </c>
      <c r="AV195" s="12" t="s">
        <v>21</v>
      </c>
      <c r="AW195" s="12" t="s">
        <v>42</v>
      </c>
      <c r="AX195" s="12" t="s">
        <v>82</v>
      </c>
      <c r="AY195" s="147" t="s">
        <v>156</v>
      </c>
    </row>
    <row r="196" spans="2:65" s="13" customFormat="1" ht="10.199999999999999">
      <c r="B196" s="168"/>
      <c r="D196" s="142" t="s">
        <v>178</v>
      </c>
      <c r="E196" s="169" t="s">
        <v>44</v>
      </c>
      <c r="F196" s="170" t="s">
        <v>462</v>
      </c>
      <c r="H196" s="171">
        <v>1.524</v>
      </c>
      <c r="I196" s="172"/>
      <c r="L196" s="168"/>
      <c r="M196" s="173"/>
      <c r="T196" s="174"/>
      <c r="AT196" s="169" t="s">
        <v>178</v>
      </c>
      <c r="AU196" s="169" t="s">
        <v>21</v>
      </c>
      <c r="AV196" s="13" t="s">
        <v>174</v>
      </c>
      <c r="AW196" s="13" t="s">
        <v>42</v>
      </c>
      <c r="AX196" s="13" t="s">
        <v>90</v>
      </c>
      <c r="AY196" s="169" t="s">
        <v>156</v>
      </c>
    </row>
    <row r="197" spans="2:65" s="1" customFormat="1" ht="16.5" customHeight="1">
      <c r="B197" s="34"/>
      <c r="C197" s="129" t="s">
        <v>325</v>
      </c>
      <c r="D197" s="129" t="s">
        <v>159</v>
      </c>
      <c r="E197" s="130" t="s">
        <v>451</v>
      </c>
      <c r="F197" s="131" t="s">
        <v>452</v>
      </c>
      <c r="G197" s="132" t="s">
        <v>233</v>
      </c>
      <c r="H197" s="133">
        <v>1.524</v>
      </c>
      <c r="I197" s="134"/>
      <c r="J197" s="135">
        <f>ROUND(I197*H197,2)</f>
        <v>0</v>
      </c>
      <c r="K197" s="131" t="s">
        <v>234</v>
      </c>
      <c r="L197" s="34"/>
      <c r="M197" s="136" t="s">
        <v>44</v>
      </c>
      <c r="N197" s="137" t="s">
        <v>53</v>
      </c>
      <c r="P197" s="138">
        <f>O197*H197</f>
        <v>0</v>
      </c>
      <c r="Q197" s="138">
        <v>0</v>
      </c>
      <c r="R197" s="138">
        <f>Q197*H197</f>
        <v>0</v>
      </c>
      <c r="S197" s="138">
        <v>0</v>
      </c>
      <c r="T197" s="139">
        <f>S197*H197</f>
        <v>0</v>
      </c>
      <c r="AR197" s="140" t="s">
        <v>174</v>
      </c>
      <c r="AT197" s="140" t="s">
        <v>159</v>
      </c>
      <c r="AU197" s="140" t="s">
        <v>21</v>
      </c>
      <c r="AY197" s="18" t="s">
        <v>156</v>
      </c>
      <c r="BE197" s="141">
        <f>IF(N197="základní",J197,0)</f>
        <v>0</v>
      </c>
      <c r="BF197" s="141">
        <f>IF(N197="snížená",J197,0)</f>
        <v>0</v>
      </c>
      <c r="BG197" s="141">
        <f>IF(N197="zákl. přenesená",J197,0)</f>
        <v>0</v>
      </c>
      <c r="BH197" s="141">
        <f>IF(N197="sníž. přenesená",J197,0)</f>
        <v>0</v>
      </c>
      <c r="BI197" s="141">
        <f>IF(N197="nulová",J197,0)</f>
        <v>0</v>
      </c>
      <c r="BJ197" s="18" t="s">
        <v>90</v>
      </c>
      <c r="BK197" s="141">
        <f>ROUND(I197*H197,2)</f>
        <v>0</v>
      </c>
      <c r="BL197" s="18" t="s">
        <v>174</v>
      </c>
      <c r="BM197" s="140" t="s">
        <v>1300</v>
      </c>
    </row>
    <row r="198" spans="2:65" s="1" customFormat="1" ht="10.199999999999999">
      <c r="B198" s="34"/>
      <c r="D198" s="156" t="s">
        <v>236</v>
      </c>
      <c r="F198" s="157" t="s">
        <v>454</v>
      </c>
      <c r="I198" s="144"/>
      <c r="L198" s="34"/>
      <c r="M198" s="145"/>
      <c r="T198" s="55"/>
      <c r="AT198" s="18" t="s">
        <v>236</v>
      </c>
      <c r="AU198" s="18" t="s">
        <v>21</v>
      </c>
    </row>
    <row r="199" spans="2:65" s="12" customFormat="1" ht="10.199999999999999">
      <c r="B199" s="146"/>
      <c r="D199" s="142" t="s">
        <v>178</v>
      </c>
      <c r="E199" s="147" t="s">
        <v>44</v>
      </c>
      <c r="F199" s="148" t="s">
        <v>1298</v>
      </c>
      <c r="H199" s="149">
        <v>0.92400000000000004</v>
      </c>
      <c r="I199" s="150"/>
      <c r="L199" s="146"/>
      <c r="M199" s="151"/>
      <c r="T199" s="152"/>
      <c r="AT199" s="147" t="s">
        <v>178</v>
      </c>
      <c r="AU199" s="147" t="s">
        <v>21</v>
      </c>
      <c r="AV199" s="12" t="s">
        <v>21</v>
      </c>
      <c r="AW199" s="12" t="s">
        <v>42</v>
      </c>
      <c r="AX199" s="12" t="s">
        <v>82</v>
      </c>
      <c r="AY199" s="147" t="s">
        <v>156</v>
      </c>
    </row>
    <row r="200" spans="2:65" s="12" customFormat="1" ht="10.199999999999999">
      <c r="B200" s="146"/>
      <c r="D200" s="142" t="s">
        <v>178</v>
      </c>
      <c r="E200" s="147" t="s">
        <v>44</v>
      </c>
      <c r="F200" s="148" t="s">
        <v>1299</v>
      </c>
      <c r="H200" s="149">
        <v>0.6</v>
      </c>
      <c r="I200" s="150"/>
      <c r="L200" s="146"/>
      <c r="M200" s="151"/>
      <c r="T200" s="152"/>
      <c r="AT200" s="147" t="s">
        <v>178</v>
      </c>
      <c r="AU200" s="147" t="s">
        <v>21</v>
      </c>
      <c r="AV200" s="12" t="s">
        <v>21</v>
      </c>
      <c r="AW200" s="12" t="s">
        <v>42</v>
      </c>
      <c r="AX200" s="12" t="s">
        <v>82</v>
      </c>
      <c r="AY200" s="147" t="s">
        <v>156</v>
      </c>
    </row>
    <row r="201" spans="2:65" s="13" customFormat="1" ht="10.199999999999999">
      <c r="B201" s="168"/>
      <c r="D201" s="142" t="s">
        <v>178</v>
      </c>
      <c r="E201" s="169" t="s">
        <v>44</v>
      </c>
      <c r="F201" s="170" t="s">
        <v>462</v>
      </c>
      <c r="H201" s="171">
        <v>1.524</v>
      </c>
      <c r="I201" s="172"/>
      <c r="L201" s="168"/>
      <c r="M201" s="173"/>
      <c r="T201" s="174"/>
      <c r="AT201" s="169" t="s">
        <v>178</v>
      </c>
      <c r="AU201" s="169" t="s">
        <v>21</v>
      </c>
      <c r="AV201" s="13" t="s">
        <v>174</v>
      </c>
      <c r="AW201" s="13" t="s">
        <v>42</v>
      </c>
      <c r="AX201" s="13" t="s">
        <v>90</v>
      </c>
      <c r="AY201" s="169" t="s">
        <v>156</v>
      </c>
    </row>
    <row r="202" spans="2:65" s="1" customFormat="1" ht="16.5" customHeight="1">
      <c r="B202" s="34"/>
      <c r="C202" s="129" t="s">
        <v>331</v>
      </c>
      <c r="D202" s="129" t="s">
        <v>159</v>
      </c>
      <c r="E202" s="130" t="s">
        <v>1301</v>
      </c>
      <c r="F202" s="131" t="s">
        <v>1302</v>
      </c>
      <c r="G202" s="132" t="s">
        <v>272</v>
      </c>
      <c r="H202" s="133">
        <v>7.0000000000000001E-3</v>
      </c>
      <c r="I202" s="134"/>
      <c r="J202" s="135">
        <f>ROUND(I202*H202,2)</f>
        <v>0</v>
      </c>
      <c r="K202" s="131" t="s">
        <v>234</v>
      </c>
      <c r="L202" s="34"/>
      <c r="M202" s="136" t="s">
        <v>44</v>
      </c>
      <c r="N202" s="137" t="s">
        <v>53</v>
      </c>
      <c r="P202" s="138">
        <f>O202*H202</f>
        <v>0</v>
      </c>
      <c r="Q202" s="138">
        <v>1.06277</v>
      </c>
      <c r="R202" s="138">
        <f>Q202*H202</f>
        <v>7.4393899999999997E-3</v>
      </c>
      <c r="S202" s="138">
        <v>0</v>
      </c>
      <c r="T202" s="139">
        <f>S202*H202</f>
        <v>0</v>
      </c>
      <c r="AR202" s="140" t="s">
        <v>174</v>
      </c>
      <c r="AT202" s="140" t="s">
        <v>159</v>
      </c>
      <c r="AU202" s="140" t="s">
        <v>21</v>
      </c>
      <c r="AY202" s="18" t="s">
        <v>156</v>
      </c>
      <c r="BE202" s="141">
        <f>IF(N202="základní",J202,0)</f>
        <v>0</v>
      </c>
      <c r="BF202" s="141">
        <f>IF(N202="snížená",J202,0)</f>
        <v>0</v>
      </c>
      <c r="BG202" s="141">
        <f>IF(N202="zákl. přenesená",J202,0)</f>
        <v>0</v>
      </c>
      <c r="BH202" s="141">
        <f>IF(N202="sníž. přenesená",J202,0)</f>
        <v>0</v>
      </c>
      <c r="BI202" s="141">
        <f>IF(N202="nulová",J202,0)</f>
        <v>0</v>
      </c>
      <c r="BJ202" s="18" t="s">
        <v>90</v>
      </c>
      <c r="BK202" s="141">
        <f>ROUND(I202*H202,2)</f>
        <v>0</v>
      </c>
      <c r="BL202" s="18" t="s">
        <v>174</v>
      </c>
      <c r="BM202" s="140" t="s">
        <v>1303</v>
      </c>
    </row>
    <row r="203" spans="2:65" s="1" customFormat="1" ht="10.199999999999999">
      <c r="B203" s="34"/>
      <c r="D203" s="156" t="s">
        <v>236</v>
      </c>
      <c r="F203" s="157" t="s">
        <v>1304</v>
      </c>
      <c r="I203" s="144"/>
      <c r="L203" s="34"/>
      <c r="M203" s="145"/>
      <c r="T203" s="55"/>
      <c r="AT203" s="18" t="s">
        <v>236</v>
      </c>
      <c r="AU203" s="18" t="s">
        <v>21</v>
      </c>
    </row>
    <row r="204" spans="2:65" s="12" customFormat="1" ht="10.199999999999999">
      <c r="B204" s="146"/>
      <c r="D204" s="142" t="s">
        <v>178</v>
      </c>
      <c r="E204" s="147" t="s">
        <v>44</v>
      </c>
      <c r="F204" s="148" t="s">
        <v>1305</v>
      </c>
      <c r="H204" s="149">
        <v>7.0000000000000001E-3</v>
      </c>
      <c r="I204" s="150"/>
      <c r="L204" s="146"/>
      <c r="M204" s="151"/>
      <c r="T204" s="152"/>
      <c r="AT204" s="147" t="s">
        <v>178</v>
      </c>
      <c r="AU204" s="147" t="s">
        <v>21</v>
      </c>
      <c r="AV204" s="12" t="s">
        <v>21</v>
      </c>
      <c r="AW204" s="12" t="s">
        <v>42</v>
      </c>
      <c r="AX204" s="12" t="s">
        <v>90</v>
      </c>
      <c r="AY204" s="147" t="s">
        <v>156</v>
      </c>
    </row>
    <row r="205" spans="2:65" s="11" customFormat="1" ht="22.8" customHeight="1">
      <c r="B205" s="117"/>
      <c r="D205" s="118" t="s">
        <v>81</v>
      </c>
      <c r="E205" s="127" t="s">
        <v>170</v>
      </c>
      <c r="F205" s="127" t="s">
        <v>239</v>
      </c>
      <c r="I205" s="120"/>
      <c r="J205" s="128">
        <f>BK205</f>
        <v>0</v>
      </c>
      <c r="L205" s="117"/>
      <c r="M205" s="122"/>
      <c r="P205" s="123">
        <f>SUM(P206:P219)</f>
        <v>0</v>
      </c>
      <c r="R205" s="123">
        <f>SUM(R206:R219)</f>
        <v>2.6446800000000001</v>
      </c>
      <c r="T205" s="124">
        <f>SUM(T206:T219)</f>
        <v>0</v>
      </c>
      <c r="AR205" s="118" t="s">
        <v>90</v>
      </c>
      <c r="AT205" s="125" t="s">
        <v>81</v>
      </c>
      <c r="AU205" s="125" t="s">
        <v>90</v>
      </c>
      <c r="AY205" s="118" t="s">
        <v>156</v>
      </c>
      <c r="BK205" s="126">
        <f>SUM(BK206:BK219)</f>
        <v>0</v>
      </c>
    </row>
    <row r="206" spans="2:65" s="1" customFormat="1" ht="16.5" customHeight="1">
      <c r="B206" s="34"/>
      <c r="C206" s="129" t="s">
        <v>7</v>
      </c>
      <c r="D206" s="129" t="s">
        <v>159</v>
      </c>
      <c r="E206" s="130" t="s">
        <v>1306</v>
      </c>
      <c r="F206" s="131" t="s">
        <v>1307</v>
      </c>
      <c r="G206" s="132" t="s">
        <v>277</v>
      </c>
      <c r="H206" s="133">
        <v>82.54</v>
      </c>
      <c r="I206" s="134"/>
      <c r="J206" s="135">
        <f>ROUND(I206*H206,2)</f>
        <v>0</v>
      </c>
      <c r="K206" s="131" t="s">
        <v>234</v>
      </c>
      <c r="L206" s="34"/>
      <c r="M206" s="136" t="s">
        <v>44</v>
      </c>
      <c r="N206" s="137" t="s">
        <v>53</v>
      </c>
      <c r="P206" s="138">
        <f>O206*H206</f>
        <v>0</v>
      </c>
      <c r="Q206" s="138">
        <v>0</v>
      </c>
      <c r="R206" s="138">
        <f>Q206*H206</f>
        <v>0</v>
      </c>
      <c r="S206" s="138">
        <v>0</v>
      </c>
      <c r="T206" s="139">
        <f>S206*H206</f>
        <v>0</v>
      </c>
      <c r="AR206" s="140" t="s">
        <v>174</v>
      </c>
      <c r="AT206" s="140" t="s">
        <v>159</v>
      </c>
      <c r="AU206" s="140" t="s">
        <v>21</v>
      </c>
      <c r="AY206" s="18" t="s">
        <v>156</v>
      </c>
      <c r="BE206" s="141">
        <f>IF(N206="základní",J206,0)</f>
        <v>0</v>
      </c>
      <c r="BF206" s="141">
        <f>IF(N206="snížená",J206,0)</f>
        <v>0</v>
      </c>
      <c r="BG206" s="141">
        <f>IF(N206="zákl. přenesená",J206,0)</f>
        <v>0</v>
      </c>
      <c r="BH206" s="141">
        <f>IF(N206="sníž. přenesená",J206,0)</f>
        <v>0</v>
      </c>
      <c r="BI206" s="141">
        <f>IF(N206="nulová",J206,0)</f>
        <v>0</v>
      </c>
      <c r="BJ206" s="18" t="s">
        <v>90</v>
      </c>
      <c r="BK206" s="141">
        <f>ROUND(I206*H206,2)</f>
        <v>0</v>
      </c>
      <c r="BL206" s="18" t="s">
        <v>174</v>
      </c>
      <c r="BM206" s="140" t="s">
        <v>1308</v>
      </c>
    </row>
    <row r="207" spans="2:65" s="1" customFormat="1" ht="10.199999999999999">
      <c r="B207" s="34"/>
      <c r="D207" s="156" t="s">
        <v>236</v>
      </c>
      <c r="F207" s="157" t="s">
        <v>1309</v>
      </c>
      <c r="I207" s="144"/>
      <c r="L207" s="34"/>
      <c r="M207" s="145"/>
      <c r="T207" s="55"/>
      <c r="AT207" s="18" t="s">
        <v>236</v>
      </c>
      <c r="AU207" s="18" t="s">
        <v>21</v>
      </c>
    </row>
    <row r="208" spans="2:65" s="12" customFormat="1" ht="10.199999999999999">
      <c r="B208" s="146"/>
      <c r="D208" s="142" t="s">
        <v>178</v>
      </c>
      <c r="E208" s="147" t="s">
        <v>44</v>
      </c>
      <c r="F208" s="148" t="s">
        <v>1310</v>
      </c>
      <c r="H208" s="149">
        <v>82.54</v>
      </c>
      <c r="I208" s="150"/>
      <c r="L208" s="146"/>
      <c r="M208" s="151"/>
      <c r="T208" s="152"/>
      <c r="AT208" s="147" t="s">
        <v>178</v>
      </c>
      <c r="AU208" s="147" t="s">
        <v>21</v>
      </c>
      <c r="AV208" s="12" t="s">
        <v>21</v>
      </c>
      <c r="AW208" s="12" t="s">
        <v>42</v>
      </c>
      <c r="AX208" s="12" t="s">
        <v>90</v>
      </c>
      <c r="AY208" s="147" t="s">
        <v>156</v>
      </c>
    </row>
    <row r="209" spans="2:65" s="1" customFormat="1" ht="16.5" customHeight="1">
      <c r="B209" s="34"/>
      <c r="C209" s="129" t="s">
        <v>347</v>
      </c>
      <c r="D209" s="129" t="s">
        <v>159</v>
      </c>
      <c r="E209" s="130" t="s">
        <v>1311</v>
      </c>
      <c r="F209" s="131" t="s">
        <v>1312</v>
      </c>
      <c r="G209" s="132" t="s">
        <v>277</v>
      </c>
      <c r="H209" s="133">
        <v>82.54</v>
      </c>
      <c r="I209" s="134"/>
      <c r="J209" s="135">
        <f>ROUND(I209*H209,2)</f>
        <v>0</v>
      </c>
      <c r="K209" s="131" t="s">
        <v>234</v>
      </c>
      <c r="L209" s="34"/>
      <c r="M209" s="136" t="s">
        <v>44</v>
      </c>
      <c r="N209" s="137" t="s">
        <v>53</v>
      </c>
      <c r="P209" s="138">
        <f>O209*H209</f>
        <v>0</v>
      </c>
      <c r="Q209" s="138">
        <v>0</v>
      </c>
      <c r="R209" s="138">
        <f>Q209*H209</f>
        <v>0</v>
      </c>
      <c r="S209" s="138">
        <v>0</v>
      </c>
      <c r="T209" s="139">
        <f>S209*H209</f>
        <v>0</v>
      </c>
      <c r="AR209" s="140" t="s">
        <v>174</v>
      </c>
      <c r="AT209" s="140" t="s">
        <v>159</v>
      </c>
      <c r="AU209" s="140" t="s">
        <v>21</v>
      </c>
      <c r="AY209" s="18" t="s">
        <v>156</v>
      </c>
      <c r="BE209" s="141">
        <f>IF(N209="základní",J209,0)</f>
        <v>0</v>
      </c>
      <c r="BF209" s="141">
        <f>IF(N209="snížená",J209,0)</f>
        <v>0</v>
      </c>
      <c r="BG209" s="141">
        <f>IF(N209="zákl. přenesená",J209,0)</f>
        <v>0</v>
      </c>
      <c r="BH209" s="141">
        <f>IF(N209="sníž. přenesená",J209,0)</f>
        <v>0</v>
      </c>
      <c r="BI209" s="141">
        <f>IF(N209="nulová",J209,0)</f>
        <v>0</v>
      </c>
      <c r="BJ209" s="18" t="s">
        <v>90</v>
      </c>
      <c r="BK209" s="141">
        <f>ROUND(I209*H209,2)</f>
        <v>0</v>
      </c>
      <c r="BL209" s="18" t="s">
        <v>174</v>
      </c>
      <c r="BM209" s="140" t="s">
        <v>1313</v>
      </c>
    </row>
    <row r="210" spans="2:65" s="1" customFormat="1" ht="10.199999999999999">
      <c r="B210" s="34"/>
      <c r="D210" s="156" t="s">
        <v>236</v>
      </c>
      <c r="F210" s="157" t="s">
        <v>1314</v>
      </c>
      <c r="I210" s="144"/>
      <c r="L210" s="34"/>
      <c r="M210" s="145"/>
      <c r="T210" s="55"/>
      <c r="AT210" s="18" t="s">
        <v>236</v>
      </c>
      <c r="AU210" s="18" t="s">
        <v>21</v>
      </c>
    </row>
    <row r="211" spans="2:65" s="12" customFormat="1" ht="10.199999999999999">
      <c r="B211" s="146"/>
      <c r="D211" s="142" t="s">
        <v>178</v>
      </c>
      <c r="E211" s="147" t="s">
        <v>44</v>
      </c>
      <c r="F211" s="148" t="s">
        <v>1204</v>
      </c>
      <c r="H211" s="149">
        <v>9.99</v>
      </c>
      <c r="I211" s="150"/>
      <c r="L211" s="146"/>
      <c r="M211" s="151"/>
      <c r="T211" s="152"/>
      <c r="AT211" s="147" t="s">
        <v>178</v>
      </c>
      <c r="AU211" s="147" t="s">
        <v>21</v>
      </c>
      <c r="AV211" s="12" t="s">
        <v>21</v>
      </c>
      <c r="AW211" s="12" t="s">
        <v>42</v>
      </c>
      <c r="AX211" s="12" t="s">
        <v>82</v>
      </c>
      <c r="AY211" s="147" t="s">
        <v>156</v>
      </c>
    </row>
    <row r="212" spans="2:65" s="12" customFormat="1" ht="10.199999999999999">
      <c r="B212" s="146"/>
      <c r="D212" s="142" t="s">
        <v>178</v>
      </c>
      <c r="E212" s="147" t="s">
        <v>44</v>
      </c>
      <c r="F212" s="148" t="s">
        <v>1205</v>
      </c>
      <c r="H212" s="149">
        <v>8.24</v>
      </c>
      <c r="I212" s="150"/>
      <c r="L212" s="146"/>
      <c r="M212" s="151"/>
      <c r="T212" s="152"/>
      <c r="AT212" s="147" t="s">
        <v>178</v>
      </c>
      <c r="AU212" s="147" t="s">
        <v>21</v>
      </c>
      <c r="AV212" s="12" t="s">
        <v>21</v>
      </c>
      <c r="AW212" s="12" t="s">
        <v>42</v>
      </c>
      <c r="AX212" s="12" t="s">
        <v>82</v>
      </c>
      <c r="AY212" s="147" t="s">
        <v>156</v>
      </c>
    </row>
    <row r="213" spans="2:65" s="12" customFormat="1" ht="10.199999999999999">
      <c r="B213" s="146"/>
      <c r="D213" s="142" t="s">
        <v>178</v>
      </c>
      <c r="E213" s="147" t="s">
        <v>44</v>
      </c>
      <c r="F213" s="148" t="s">
        <v>1206</v>
      </c>
      <c r="H213" s="149">
        <v>29.18</v>
      </c>
      <c r="I213" s="150"/>
      <c r="L213" s="146"/>
      <c r="M213" s="151"/>
      <c r="T213" s="152"/>
      <c r="AT213" s="147" t="s">
        <v>178</v>
      </c>
      <c r="AU213" s="147" t="s">
        <v>21</v>
      </c>
      <c r="AV213" s="12" t="s">
        <v>21</v>
      </c>
      <c r="AW213" s="12" t="s">
        <v>42</v>
      </c>
      <c r="AX213" s="12" t="s">
        <v>82</v>
      </c>
      <c r="AY213" s="147" t="s">
        <v>156</v>
      </c>
    </row>
    <row r="214" spans="2:65" s="12" customFormat="1" ht="10.199999999999999">
      <c r="B214" s="146"/>
      <c r="D214" s="142" t="s">
        <v>178</v>
      </c>
      <c r="E214" s="147" t="s">
        <v>44</v>
      </c>
      <c r="F214" s="148" t="s">
        <v>1207</v>
      </c>
      <c r="H214" s="149">
        <v>20.13</v>
      </c>
      <c r="I214" s="150"/>
      <c r="L214" s="146"/>
      <c r="M214" s="151"/>
      <c r="T214" s="152"/>
      <c r="AT214" s="147" t="s">
        <v>178</v>
      </c>
      <c r="AU214" s="147" t="s">
        <v>21</v>
      </c>
      <c r="AV214" s="12" t="s">
        <v>21</v>
      </c>
      <c r="AW214" s="12" t="s">
        <v>42</v>
      </c>
      <c r="AX214" s="12" t="s">
        <v>82</v>
      </c>
      <c r="AY214" s="147" t="s">
        <v>156</v>
      </c>
    </row>
    <row r="215" spans="2:65" s="12" customFormat="1" ht="10.199999999999999">
      <c r="B215" s="146"/>
      <c r="D215" s="142" t="s">
        <v>178</v>
      </c>
      <c r="E215" s="147" t="s">
        <v>44</v>
      </c>
      <c r="F215" s="148" t="s">
        <v>1208</v>
      </c>
      <c r="H215" s="149">
        <v>15</v>
      </c>
      <c r="I215" s="150"/>
      <c r="L215" s="146"/>
      <c r="M215" s="151"/>
      <c r="T215" s="152"/>
      <c r="AT215" s="147" t="s">
        <v>178</v>
      </c>
      <c r="AU215" s="147" t="s">
        <v>21</v>
      </c>
      <c r="AV215" s="12" t="s">
        <v>21</v>
      </c>
      <c r="AW215" s="12" t="s">
        <v>42</v>
      </c>
      <c r="AX215" s="12" t="s">
        <v>82</v>
      </c>
      <c r="AY215" s="147" t="s">
        <v>156</v>
      </c>
    </row>
    <row r="216" spans="2:65" s="13" customFormat="1" ht="10.199999999999999">
      <c r="B216" s="168"/>
      <c r="D216" s="142" t="s">
        <v>178</v>
      </c>
      <c r="E216" s="169" t="s">
        <v>44</v>
      </c>
      <c r="F216" s="170" t="s">
        <v>462</v>
      </c>
      <c r="H216" s="171">
        <v>82.539999999999992</v>
      </c>
      <c r="I216" s="172"/>
      <c r="L216" s="168"/>
      <c r="M216" s="173"/>
      <c r="T216" s="174"/>
      <c r="AT216" s="169" t="s">
        <v>178</v>
      </c>
      <c r="AU216" s="169" t="s">
        <v>21</v>
      </c>
      <c r="AV216" s="13" t="s">
        <v>174</v>
      </c>
      <c r="AW216" s="13" t="s">
        <v>42</v>
      </c>
      <c r="AX216" s="13" t="s">
        <v>90</v>
      </c>
      <c r="AY216" s="169" t="s">
        <v>156</v>
      </c>
    </row>
    <row r="217" spans="2:65" s="1" customFormat="1" ht="16.5" customHeight="1">
      <c r="B217" s="34"/>
      <c r="C217" s="129" t="s">
        <v>352</v>
      </c>
      <c r="D217" s="129" t="s">
        <v>159</v>
      </c>
      <c r="E217" s="130" t="s">
        <v>580</v>
      </c>
      <c r="F217" s="131" t="s">
        <v>581</v>
      </c>
      <c r="G217" s="132" t="s">
        <v>242</v>
      </c>
      <c r="H217" s="133">
        <v>1</v>
      </c>
      <c r="I217" s="134"/>
      <c r="J217" s="135">
        <f>ROUND(I217*H217,2)</f>
        <v>0</v>
      </c>
      <c r="K217" s="131" t="s">
        <v>234</v>
      </c>
      <c r="L217" s="34"/>
      <c r="M217" s="136" t="s">
        <v>44</v>
      </c>
      <c r="N217" s="137" t="s">
        <v>53</v>
      </c>
      <c r="P217" s="138">
        <f>O217*H217</f>
        <v>0</v>
      </c>
      <c r="Q217" s="138">
        <v>2.6446800000000001</v>
      </c>
      <c r="R217" s="138">
        <f>Q217*H217</f>
        <v>2.6446800000000001</v>
      </c>
      <c r="S217" s="138">
        <v>0</v>
      </c>
      <c r="T217" s="139">
        <f>S217*H217</f>
        <v>0</v>
      </c>
      <c r="AR217" s="140" t="s">
        <v>174</v>
      </c>
      <c r="AT217" s="140" t="s">
        <v>159</v>
      </c>
      <c r="AU217" s="140" t="s">
        <v>21</v>
      </c>
      <c r="AY217" s="18" t="s">
        <v>156</v>
      </c>
      <c r="BE217" s="141">
        <f>IF(N217="základní",J217,0)</f>
        <v>0</v>
      </c>
      <c r="BF217" s="141">
        <f>IF(N217="snížená",J217,0)</f>
        <v>0</v>
      </c>
      <c r="BG217" s="141">
        <f>IF(N217="zákl. přenesená",J217,0)</f>
        <v>0</v>
      </c>
      <c r="BH217" s="141">
        <f>IF(N217="sníž. přenesená",J217,0)</f>
        <v>0</v>
      </c>
      <c r="BI217" s="141">
        <f>IF(N217="nulová",J217,0)</f>
        <v>0</v>
      </c>
      <c r="BJ217" s="18" t="s">
        <v>90</v>
      </c>
      <c r="BK217" s="141">
        <f>ROUND(I217*H217,2)</f>
        <v>0</v>
      </c>
      <c r="BL217" s="18" t="s">
        <v>174</v>
      </c>
      <c r="BM217" s="140" t="s">
        <v>1315</v>
      </c>
    </row>
    <row r="218" spans="2:65" s="1" customFormat="1" ht="10.199999999999999">
      <c r="B218" s="34"/>
      <c r="D218" s="156" t="s">
        <v>236</v>
      </c>
      <c r="F218" s="157" t="s">
        <v>583</v>
      </c>
      <c r="I218" s="144"/>
      <c r="L218" s="34"/>
      <c r="M218" s="145"/>
      <c r="T218" s="55"/>
      <c r="AT218" s="18" t="s">
        <v>236</v>
      </c>
      <c r="AU218" s="18" t="s">
        <v>21</v>
      </c>
    </row>
    <row r="219" spans="2:65" s="12" customFormat="1" ht="10.199999999999999">
      <c r="B219" s="146"/>
      <c r="D219" s="142" t="s">
        <v>178</v>
      </c>
      <c r="E219" s="147" t="s">
        <v>44</v>
      </c>
      <c r="F219" s="148" t="s">
        <v>1316</v>
      </c>
      <c r="H219" s="149">
        <v>1</v>
      </c>
      <c r="I219" s="150"/>
      <c r="L219" s="146"/>
      <c r="M219" s="151"/>
      <c r="T219" s="152"/>
      <c r="AT219" s="147" t="s">
        <v>178</v>
      </c>
      <c r="AU219" s="147" t="s">
        <v>21</v>
      </c>
      <c r="AV219" s="12" t="s">
        <v>21</v>
      </c>
      <c r="AW219" s="12" t="s">
        <v>42</v>
      </c>
      <c r="AX219" s="12" t="s">
        <v>90</v>
      </c>
      <c r="AY219" s="147" t="s">
        <v>156</v>
      </c>
    </row>
    <row r="220" spans="2:65" s="11" customFormat="1" ht="22.8" customHeight="1">
      <c r="B220" s="117"/>
      <c r="D220" s="118" t="s">
        <v>81</v>
      </c>
      <c r="E220" s="127" t="s">
        <v>174</v>
      </c>
      <c r="F220" s="127" t="s">
        <v>486</v>
      </c>
      <c r="I220" s="120"/>
      <c r="J220" s="128">
        <f>BK220</f>
        <v>0</v>
      </c>
      <c r="L220" s="117"/>
      <c r="M220" s="122"/>
      <c r="P220" s="123">
        <f>SUM(P221:P246)</f>
        <v>0</v>
      </c>
      <c r="R220" s="123">
        <f>SUM(R221:R246)</f>
        <v>0.34117693000000004</v>
      </c>
      <c r="T220" s="124">
        <f>SUM(T221:T246)</f>
        <v>0</v>
      </c>
      <c r="AR220" s="118" t="s">
        <v>90</v>
      </c>
      <c r="AT220" s="125" t="s">
        <v>81</v>
      </c>
      <c r="AU220" s="125" t="s">
        <v>90</v>
      </c>
      <c r="AY220" s="118" t="s">
        <v>156</v>
      </c>
      <c r="BK220" s="126">
        <f>SUM(BK221:BK246)</f>
        <v>0</v>
      </c>
    </row>
    <row r="221" spans="2:65" s="1" customFormat="1" ht="16.5" customHeight="1">
      <c r="B221" s="34"/>
      <c r="C221" s="129" t="s">
        <v>358</v>
      </c>
      <c r="D221" s="129" t="s">
        <v>159</v>
      </c>
      <c r="E221" s="130" t="s">
        <v>1317</v>
      </c>
      <c r="F221" s="131" t="s">
        <v>1318</v>
      </c>
      <c r="G221" s="132" t="s">
        <v>242</v>
      </c>
      <c r="H221" s="133">
        <v>18.861000000000001</v>
      </c>
      <c r="I221" s="134"/>
      <c r="J221" s="135">
        <f>ROUND(I221*H221,2)</f>
        <v>0</v>
      </c>
      <c r="K221" s="131" t="s">
        <v>234</v>
      </c>
      <c r="L221" s="34"/>
      <c r="M221" s="136" t="s">
        <v>44</v>
      </c>
      <c r="N221" s="137" t="s">
        <v>53</v>
      </c>
      <c r="P221" s="138">
        <f>O221*H221</f>
        <v>0</v>
      </c>
      <c r="Q221" s="138">
        <v>0</v>
      </c>
      <c r="R221" s="138">
        <f>Q221*H221</f>
        <v>0</v>
      </c>
      <c r="S221" s="138">
        <v>0</v>
      </c>
      <c r="T221" s="139">
        <f>S221*H221</f>
        <v>0</v>
      </c>
      <c r="AR221" s="140" t="s">
        <v>174</v>
      </c>
      <c r="AT221" s="140" t="s">
        <v>159</v>
      </c>
      <c r="AU221" s="140" t="s">
        <v>21</v>
      </c>
      <c r="AY221" s="18" t="s">
        <v>156</v>
      </c>
      <c r="BE221" s="141">
        <f>IF(N221="základní",J221,0)</f>
        <v>0</v>
      </c>
      <c r="BF221" s="141">
        <f>IF(N221="snížená",J221,0)</f>
        <v>0</v>
      </c>
      <c r="BG221" s="141">
        <f>IF(N221="zákl. přenesená",J221,0)</f>
        <v>0</v>
      </c>
      <c r="BH221" s="141">
        <f>IF(N221="sníž. přenesená",J221,0)</f>
        <v>0</v>
      </c>
      <c r="BI221" s="141">
        <f>IF(N221="nulová",J221,0)</f>
        <v>0</v>
      </c>
      <c r="BJ221" s="18" t="s">
        <v>90</v>
      </c>
      <c r="BK221" s="141">
        <f>ROUND(I221*H221,2)</f>
        <v>0</v>
      </c>
      <c r="BL221" s="18" t="s">
        <v>174</v>
      </c>
      <c r="BM221" s="140" t="s">
        <v>1319</v>
      </c>
    </row>
    <row r="222" spans="2:65" s="1" customFormat="1" ht="10.199999999999999">
      <c r="B222" s="34"/>
      <c r="D222" s="156" t="s">
        <v>236</v>
      </c>
      <c r="F222" s="157" t="s">
        <v>1320</v>
      </c>
      <c r="I222" s="144"/>
      <c r="L222" s="34"/>
      <c r="M222" s="145"/>
      <c r="T222" s="55"/>
      <c r="AT222" s="18" t="s">
        <v>236</v>
      </c>
      <c r="AU222" s="18" t="s">
        <v>21</v>
      </c>
    </row>
    <row r="223" spans="2:65" s="12" customFormat="1" ht="10.199999999999999">
      <c r="B223" s="146"/>
      <c r="D223" s="142" t="s">
        <v>178</v>
      </c>
      <c r="E223" s="147" t="s">
        <v>44</v>
      </c>
      <c r="F223" s="148" t="s">
        <v>1321</v>
      </c>
      <c r="H223" s="149">
        <v>9.9049999999999994</v>
      </c>
      <c r="I223" s="150"/>
      <c r="L223" s="146"/>
      <c r="M223" s="151"/>
      <c r="T223" s="152"/>
      <c r="AT223" s="147" t="s">
        <v>178</v>
      </c>
      <c r="AU223" s="147" t="s">
        <v>21</v>
      </c>
      <c r="AV223" s="12" t="s">
        <v>21</v>
      </c>
      <c r="AW223" s="12" t="s">
        <v>42</v>
      </c>
      <c r="AX223" s="12" t="s">
        <v>82</v>
      </c>
      <c r="AY223" s="147" t="s">
        <v>156</v>
      </c>
    </row>
    <row r="224" spans="2:65" s="12" customFormat="1" ht="10.199999999999999">
      <c r="B224" s="146"/>
      <c r="D224" s="142" t="s">
        <v>178</v>
      </c>
      <c r="E224" s="147" t="s">
        <v>44</v>
      </c>
      <c r="F224" s="148" t="s">
        <v>1322</v>
      </c>
      <c r="H224" s="149">
        <v>8.9559999999999995</v>
      </c>
      <c r="I224" s="150"/>
      <c r="L224" s="146"/>
      <c r="M224" s="151"/>
      <c r="T224" s="152"/>
      <c r="AT224" s="147" t="s">
        <v>178</v>
      </c>
      <c r="AU224" s="147" t="s">
        <v>21</v>
      </c>
      <c r="AV224" s="12" t="s">
        <v>21</v>
      </c>
      <c r="AW224" s="12" t="s">
        <v>42</v>
      </c>
      <c r="AX224" s="12" t="s">
        <v>82</v>
      </c>
      <c r="AY224" s="147" t="s">
        <v>156</v>
      </c>
    </row>
    <row r="225" spans="2:65" s="13" customFormat="1" ht="10.199999999999999">
      <c r="B225" s="168"/>
      <c r="D225" s="142" t="s">
        <v>178</v>
      </c>
      <c r="E225" s="169" t="s">
        <v>44</v>
      </c>
      <c r="F225" s="170" t="s">
        <v>462</v>
      </c>
      <c r="H225" s="171">
        <v>18.860999999999997</v>
      </c>
      <c r="I225" s="172"/>
      <c r="L225" s="168"/>
      <c r="M225" s="173"/>
      <c r="T225" s="174"/>
      <c r="AT225" s="169" t="s">
        <v>178</v>
      </c>
      <c r="AU225" s="169" t="s">
        <v>21</v>
      </c>
      <c r="AV225" s="13" t="s">
        <v>174</v>
      </c>
      <c r="AW225" s="13" t="s">
        <v>42</v>
      </c>
      <c r="AX225" s="13" t="s">
        <v>90</v>
      </c>
      <c r="AY225" s="169" t="s">
        <v>156</v>
      </c>
    </row>
    <row r="226" spans="2:65" s="1" customFormat="1" ht="16.5" customHeight="1">
      <c r="B226" s="34"/>
      <c r="C226" s="129" t="s">
        <v>363</v>
      </c>
      <c r="D226" s="129" t="s">
        <v>159</v>
      </c>
      <c r="E226" s="130" t="s">
        <v>1323</v>
      </c>
      <c r="F226" s="131" t="s">
        <v>1324</v>
      </c>
      <c r="G226" s="132" t="s">
        <v>248</v>
      </c>
      <c r="H226" s="133">
        <v>1</v>
      </c>
      <c r="I226" s="134"/>
      <c r="J226" s="135">
        <f>ROUND(I226*H226,2)</f>
        <v>0</v>
      </c>
      <c r="K226" s="131" t="s">
        <v>234</v>
      </c>
      <c r="L226" s="34"/>
      <c r="M226" s="136" t="s">
        <v>44</v>
      </c>
      <c r="N226" s="137" t="s">
        <v>53</v>
      </c>
      <c r="P226" s="138">
        <f>O226*H226</f>
        <v>0</v>
      </c>
      <c r="Q226" s="138">
        <v>8.7419999999999998E-2</v>
      </c>
      <c r="R226" s="138">
        <f>Q226*H226</f>
        <v>8.7419999999999998E-2</v>
      </c>
      <c r="S226" s="138">
        <v>0</v>
      </c>
      <c r="T226" s="139">
        <f>S226*H226</f>
        <v>0</v>
      </c>
      <c r="AR226" s="140" t="s">
        <v>174</v>
      </c>
      <c r="AT226" s="140" t="s">
        <v>159</v>
      </c>
      <c r="AU226" s="140" t="s">
        <v>21</v>
      </c>
      <c r="AY226" s="18" t="s">
        <v>156</v>
      </c>
      <c r="BE226" s="141">
        <f>IF(N226="základní",J226,0)</f>
        <v>0</v>
      </c>
      <c r="BF226" s="141">
        <f>IF(N226="snížená",J226,0)</f>
        <v>0</v>
      </c>
      <c r="BG226" s="141">
        <f>IF(N226="zákl. přenesená",J226,0)</f>
        <v>0</v>
      </c>
      <c r="BH226" s="141">
        <f>IF(N226="sníž. přenesená",J226,0)</f>
        <v>0</v>
      </c>
      <c r="BI226" s="141">
        <f>IF(N226="nulová",J226,0)</f>
        <v>0</v>
      </c>
      <c r="BJ226" s="18" t="s">
        <v>90</v>
      </c>
      <c r="BK226" s="141">
        <f>ROUND(I226*H226,2)</f>
        <v>0</v>
      </c>
      <c r="BL226" s="18" t="s">
        <v>174</v>
      </c>
      <c r="BM226" s="140" t="s">
        <v>1325</v>
      </c>
    </row>
    <row r="227" spans="2:65" s="1" customFormat="1" ht="10.199999999999999">
      <c r="B227" s="34"/>
      <c r="D227" s="156" t="s">
        <v>236</v>
      </c>
      <c r="F227" s="157" t="s">
        <v>1326</v>
      </c>
      <c r="I227" s="144"/>
      <c r="L227" s="34"/>
      <c r="M227" s="145"/>
      <c r="T227" s="55"/>
      <c r="AT227" s="18" t="s">
        <v>236</v>
      </c>
      <c r="AU227" s="18" t="s">
        <v>21</v>
      </c>
    </row>
    <row r="228" spans="2:65" s="12" customFormat="1" ht="10.199999999999999">
      <c r="B228" s="146"/>
      <c r="D228" s="142" t="s">
        <v>178</v>
      </c>
      <c r="E228" s="147" t="s">
        <v>44</v>
      </c>
      <c r="F228" s="148" t="s">
        <v>90</v>
      </c>
      <c r="H228" s="149">
        <v>1</v>
      </c>
      <c r="I228" s="150"/>
      <c r="L228" s="146"/>
      <c r="M228" s="151"/>
      <c r="T228" s="152"/>
      <c r="AT228" s="147" t="s">
        <v>178</v>
      </c>
      <c r="AU228" s="147" t="s">
        <v>21</v>
      </c>
      <c r="AV228" s="12" t="s">
        <v>21</v>
      </c>
      <c r="AW228" s="12" t="s">
        <v>42</v>
      </c>
      <c r="AX228" s="12" t="s">
        <v>90</v>
      </c>
      <c r="AY228" s="147" t="s">
        <v>156</v>
      </c>
    </row>
    <row r="229" spans="2:65" s="1" customFormat="1" ht="16.5" customHeight="1">
      <c r="B229" s="34"/>
      <c r="C229" s="158" t="s">
        <v>370</v>
      </c>
      <c r="D229" s="158" t="s">
        <v>251</v>
      </c>
      <c r="E229" s="159" t="s">
        <v>1327</v>
      </c>
      <c r="F229" s="160" t="s">
        <v>1328</v>
      </c>
      <c r="G229" s="161" t="s">
        <v>248</v>
      </c>
      <c r="H229" s="162">
        <v>1.01</v>
      </c>
      <c r="I229" s="163"/>
      <c r="J229" s="164">
        <f>ROUND(I229*H229,2)</f>
        <v>0</v>
      </c>
      <c r="K229" s="160" t="s">
        <v>234</v>
      </c>
      <c r="L229" s="165"/>
      <c r="M229" s="166" t="s">
        <v>44</v>
      </c>
      <c r="N229" s="167" t="s">
        <v>53</v>
      </c>
      <c r="P229" s="138">
        <f>O229*H229</f>
        <v>0</v>
      </c>
      <c r="Q229" s="138">
        <v>6.8000000000000005E-2</v>
      </c>
      <c r="R229" s="138">
        <f>Q229*H229</f>
        <v>6.8680000000000005E-2</v>
      </c>
      <c r="S229" s="138">
        <v>0</v>
      </c>
      <c r="T229" s="139">
        <f>S229*H229</f>
        <v>0</v>
      </c>
      <c r="AR229" s="140" t="s">
        <v>191</v>
      </c>
      <c r="AT229" s="140" t="s">
        <v>251</v>
      </c>
      <c r="AU229" s="140" t="s">
        <v>21</v>
      </c>
      <c r="AY229" s="18" t="s">
        <v>156</v>
      </c>
      <c r="BE229" s="141">
        <f>IF(N229="základní",J229,0)</f>
        <v>0</v>
      </c>
      <c r="BF229" s="141">
        <f>IF(N229="snížená",J229,0)</f>
        <v>0</v>
      </c>
      <c r="BG229" s="141">
        <f>IF(N229="zákl. přenesená",J229,0)</f>
        <v>0</v>
      </c>
      <c r="BH229" s="141">
        <f>IF(N229="sníž. přenesená",J229,0)</f>
        <v>0</v>
      </c>
      <c r="BI229" s="141">
        <f>IF(N229="nulová",J229,0)</f>
        <v>0</v>
      </c>
      <c r="BJ229" s="18" t="s">
        <v>90</v>
      </c>
      <c r="BK229" s="141">
        <f>ROUND(I229*H229,2)</f>
        <v>0</v>
      </c>
      <c r="BL229" s="18" t="s">
        <v>174</v>
      </c>
      <c r="BM229" s="140" t="s">
        <v>1329</v>
      </c>
    </row>
    <row r="230" spans="2:65" s="12" customFormat="1" ht="10.199999999999999">
      <c r="B230" s="146"/>
      <c r="D230" s="142" t="s">
        <v>178</v>
      </c>
      <c r="F230" s="148" t="s">
        <v>505</v>
      </c>
      <c r="H230" s="149">
        <v>1.01</v>
      </c>
      <c r="I230" s="150"/>
      <c r="L230" s="146"/>
      <c r="M230" s="151"/>
      <c r="T230" s="152"/>
      <c r="AT230" s="147" t="s">
        <v>178</v>
      </c>
      <c r="AU230" s="147" t="s">
        <v>21</v>
      </c>
      <c r="AV230" s="12" t="s">
        <v>21</v>
      </c>
      <c r="AW230" s="12" t="s">
        <v>4</v>
      </c>
      <c r="AX230" s="12" t="s">
        <v>90</v>
      </c>
      <c r="AY230" s="147" t="s">
        <v>156</v>
      </c>
    </row>
    <row r="231" spans="2:65" s="1" customFormat="1" ht="21.75" customHeight="1">
      <c r="B231" s="34"/>
      <c r="C231" s="129" t="s">
        <v>377</v>
      </c>
      <c r="D231" s="129" t="s">
        <v>159</v>
      </c>
      <c r="E231" s="130" t="s">
        <v>1330</v>
      </c>
      <c r="F231" s="131" t="s">
        <v>1331</v>
      </c>
      <c r="G231" s="132" t="s">
        <v>248</v>
      </c>
      <c r="H231" s="133">
        <v>1</v>
      </c>
      <c r="I231" s="134"/>
      <c r="J231" s="135">
        <f>ROUND(I231*H231,2)</f>
        <v>0</v>
      </c>
      <c r="K231" s="131" t="s">
        <v>234</v>
      </c>
      <c r="L231" s="34"/>
      <c r="M231" s="136" t="s">
        <v>44</v>
      </c>
      <c r="N231" s="137" t="s">
        <v>53</v>
      </c>
      <c r="P231" s="138">
        <f>O231*H231</f>
        <v>0</v>
      </c>
      <c r="Q231" s="138">
        <v>8.7419999999999998E-2</v>
      </c>
      <c r="R231" s="138">
        <f>Q231*H231</f>
        <v>8.7419999999999998E-2</v>
      </c>
      <c r="S231" s="138">
        <v>0</v>
      </c>
      <c r="T231" s="139">
        <f>S231*H231</f>
        <v>0</v>
      </c>
      <c r="AR231" s="140" t="s">
        <v>174</v>
      </c>
      <c r="AT231" s="140" t="s">
        <v>159</v>
      </c>
      <c r="AU231" s="140" t="s">
        <v>21</v>
      </c>
      <c r="AY231" s="18" t="s">
        <v>156</v>
      </c>
      <c r="BE231" s="141">
        <f>IF(N231="základní",J231,0)</f>
        <v>0</v>
      </c>
      <c r="BF231" s="141">
        <f>IF(N231="snížená",J231,0)</f>
        <v>0</v>
      </c>
      <c r="BG231" s="141">
        <f>IF(N231="zákl. přenesená",J231,0)</f>
        <v>0</v>
      </c>
      <c r="BH231" s="141">
        <f>IF(N231="sníž. přenesená",J231,0)</f>
        <v>0</v>
      </c>
      <c r="BI231" s="141">
        <f>IF(N231="nulová",J231,0)</f>
        <v>0</v>
      </c>
      <c r="BJ231" s="18" t="s">
        <v>90</v>
      </c>
      <c r="BK231" s="141">
        <f>ROUND(I231*H231,2)</f>
        <v>0</v>
      </c>
      <c r="BL231" s="18" t="s">
        <v>174</v>
      </c>
      <c r="BM231" s="140" t="s">
        <v>1332</v>
      </c>
    </row>
    <row r="232" spans="2:65" s="1" customFormat="1" ht="10.199999999999999">
      <c r="B232" s="34"/>
      <c r="D232" s="156" t="s">
        <v>236</v>
      </c>
      <c r="F232" s="157" t="s">
        <v>1333</v>
      </c>
      <c r="I232" s="144"/>
      <c r="L232" s="34"/>
      <c r="M232" s="145"/>
      <c r="T232" s="55"/>
      <c r="AT232" s="18" t="s">
        <v>236</v>
      </c>
      <c r="AU232" s="18" t="s">
        <v>21</v>
      </c>
    </row>
    <row r="233" spans="2:65" s="12" customFormat="1" ht="10.199999999999999">
      <c r="B233" s="146"/>
      <c r="D233" s="142" t="s">
        <v>178</v>
      </c>
      <c r="E233" s="147" t="s">
        <v>44</v>
      </c>
      <c r="F233" s="148" t="s">
        <v>90</v>
      </c>
      <c r="H233" s="149">
        <v>1</v>
      </c>
      <c r="I233" s="150"/>
      <c r="L233" s="146"/>
      <c r="M233" s="151"/>
      <c r="T233" s="152"/>
      <c r="AT233" s="147" t="s">
        <v>178</v>
      </c>
      <c r="AU233" s="147" t="s">
        <v>21</v>
      </c>
      <c r="AV233" s="12" t="s">
        <v>21</v>
      </c>
      <c r="AW233" s="12" t="s">
        <v>42</v>
      </c>
      <c r="AX233" s="12" t="s">
        <v>90</v>
      </c>
      <c r="AY233" s="147" t="s">
        <v>156</v>
      </c>
    </row>
    <row r="234" spans="2:65" s="1" customFormat="1" ht="16.5" customHeight="1">
      <c r="B234" s="34"/>
      <c r="C234" s="158" t="s">
        <v>382</v>
      </c>
      <c r="D234" s="158" t="s">
        <v>251</v>
      </c>
      <c r="E234" s="159" t="s">
        <v>1334</v>
      </c>
      <c r="F234" s="160" t="s">
        <v>1335</v>
      </c>
      <c r="G234" s="161" t="s">
        <v>248</v>
      </c>
      <c r="H234" s="162">
        <v>1</v>
      </c>
      <c r="I234" s="163"/>
      <c r="J234" s="164">
        <f>ROUND(I234*H234,2)</f>
        <v>0</v>
      </c>
      <c r="K234" s="160" t="s">
        <v>234</v>
      </c>
      <c r="L234" s="165"/>
      <c r="M234" s="166" t="s">
        <v>44</v>
      </c>
      <c r="N234" s="167" t="s">
        <v>53</v>
      </c>
      <c r="P234" s="138">
        <f>O234*H234</f>
        <v>0</v>
      </c>
      <c r="Q234" s="138">
        <v>8.1000000000000003E-2</v>
      </c>
      <c r="R234" s="138">
        <f>Q234*H234</f>
        <v>8.1000000000000003E-2</v>
      </c>
      <c r="S234" s="138">
        <v>0</v>
      </c>
      <c r="T234" s="139">
        <f>S234*H234</f>
        <v>0</v>
      </c>
      <c r="AR234" s="140" t="s">
        <v>191</v>
      </c>
      <c r="AT234" s="140" t="s">
        <v>251</v>
      </c>
      <c r="AU234" s="140" t="s">
        <v>21</v>
      </c>
      <c r="AY234" s="18" t="s">
        <v>156</v>
      </c>
      <c r="BE234" s="141">
        <f>IF(N234="základní",J234,0)</f>
        <v>0</v>
      </c>
      <c r="BF234" s="141">
        <f>IF(N234="snížená",J234,0)</f>
        <v>0</v>
      </c>
      <c r="BG234" s="141">
        <f>IF(N234="zákl. přenesená",J234,0)</f>
        <v>0</v>
      </c>
      <c r="BH234" s="141">
        <f>IF(N234="sníž. přenesená",J234,0)</f>
        <v>0</v>
      </c>
      <c r="BI234" s="141">
        <f>IF(N234="nulová",J234,0)</f>
        <v>0</v>
      </c>
      <c r="BJ234" s="18" t="s">
        <v>90</v>
      </c>
      <c r="BK234" s="141">
        <f>ROUND(I234*H234,2)</f>
        <v>0</v>
      </c>
      <c r="BL234" s="18" t="s">
        <v>174</v>
      </c>
      <c r="BM234" s="140" t="s">
        <v>1336</v>
      </c>
    </row>
    <row r="235" spans="2:65" s="1" customFormat="1" ht="24.15" customHeight="1">
      <c r="B235" s="34"/>
      <c r="C235" s="129" t="s">
        <v>387</v>
      </c>
      <c r="D235" s="129" t="s">
        <v>159</v>
      </c>
      <c r="E235" s="130" t="s">
        <v>1337</v>
      </c>
      <c r="F235" s="131" t="s">
        <v>1338</v>
      </c>
      <c r="G235" s="132" t="s">
        <v>242</v>
      </c>
      <c r="H235" s="133">
        <v>0.22</v>
      </c>
      <c r="I235" s="134"/>
      <c r="J235" s="135">
        <f>ROUND(I235*H235,2)</f>
        <v>0</v>
      </c>
      <c r="K235" s="131" t="s">
        <v>234</v>
      </c>
      <c r="L235" s="34"/>
      <c r="M235" s="136" t="s">
        <v>44</v>
      </c>
      <c r="N235" s="137" t="s">
        <v>53</v>
      </c>
      <c r="P235" s="138">
        <f>O235*H235</f>
        <v>0</v>
      </c>
      <c r="Q235" s="138">
        <v>0</v>
      </c>
      <c r="R235" s="138">
        <f>Q235*H235</f>
        <v>0</v>
      </c>
      <c r="S235" s="138">
        <v>0</v>
      </c>
      <c r="T235" s="139">
        <f>S235*H235</f>
        <v>0</v>
      </c>
      <c r="AR235" s="140" t="s">
        <v>174</v>
      </c>
      <c r="AT235" s="140" t="s">
        <v>159</v>
      </c>
      <c r="AU235" s="140" t="s">
        <v>21</v>
      </c>
      <c r="AY235" s="18" t="s">
        <v>156</v>
      </c>
      <c r="BE235" s="141">
        <f>IF(N235="základní",J235,0)</f>
        <v>0</v>
      </c>
      <c r="BF235" s="141">
        <f>IF(N235="snížená",J235,0)</f>
        <v>0</v>
      </c>
      <c r="BG235" s="141">
        <f>IF(N235="zákl. přenesená",J235,0)</f>
        <v>0</v>
      </c>
      <c r="BH235" s="141">
        <f>IF(N235="sníž. přenesená",J235,0)</f>
        <v>0</v>
      </c>
      <c r="BI235" s="141">
        <f>IF(N235="nulová",J235,0)</f>
        <v>0</v>
      </c>
      <c r="BJ235" s="18" t="s">
        <v>90</v>
      </c>
      <c r="BK235" s="141">
        <f>ROUND(I235*H235,2)</f>
        <v>0</v>
      </c>
      <c r="BL235" s="18" t="s">
        <v>174</v>
      </c>
      <c r="BM235" s="140" t="s">
        <v>1339</v>
      </c>
    </row>
    <row r="236" spans="2:65" s="1" customFormat="1" ht="10.199999999999999">
      <c r="B236" s="34"/>
      <c r="D236" s="156" t="s">
        <v>236</v>
      </c>
      <c r="F236" s="157" t="s">
        <v>1340</v>
      </c>
      <c r="I236" s="144"/>
      <c r="L236" s="34"/>
      <c r="M236" s="145"/>
      <c r="T236" s="55"/>
      <c r="AT236" s="18" t="s">
        <v>236</v>
      </c>
      <c r="AU236" s="18" t="s">
        <v>21</v>
      </c>
    </row>
    <row r="237" spans="2:65" s="12" customFormat="1" ht="10.199999999999999">
      <c r="B237" s="146"/>
      <c r="D237" s="142" t="s">
        <v>178</v>
      </c>
      <c r="E237" s="147" t="s">
        <v>44</v>
      </c>
      <c r="F237" s="148" t="s">
        <v>1341</v>
      </c>
      <c r="H237" s="149">
        <v>0.22</v>
      </c>
      <c r="I237" s="150"/>
      <c r="L237" s="146"/>
      <c r="M237" s="151"/>
      <c r="T237" s="152"/>
      <c r="AT237" s="147" t="s">
        <v>178</v>
      </c>
      <c r="AU237" s="147" t="s">
        <v>21</v>
      </c>
      <c r="AV237" s="12" t="s">
        <v>21</v>
      </c>
      <c r="AW237" s="12" t="s">
        <v>42</v>
      </c>
      <c r="AX237" s="12" t="s">
        <v>90</v>
      </c>
      <c r="AY237" s="147" t="s">
        <v>156</v>
      </c>
    </row>
    <row r="238" spans="2:65" s="1" customFormat="1" ht="24.15" customHeight="1">
      <c r="B238" s="34"/>
      <c r="C238" s="129" t="s">
        <v>528</v>
      </c>
      <c r="D238" s="129" t="s">
        <v>159</v>
      </c>
      <c r="E238" s="130" t="s">
        <v>1342</v>
      </c>
      <c r="F238" s="131" t="s">
        <v>1343</v>
      </c>
      <c r="G238" s="132" t="s">
        <v>233</v>
      </c>
      <c r="H238" s="133">
        <v>0.9</v>
      </c>
      <c r="I238" s="134"/>
      <c r="J238" s="135">
        <f>ROUND(I238*H238,2)</f>
        <v>0</v>
      </c>
      <c r="K238" s="131" t="s">
        <v>234</v>
      </c>
      <c r="L238" s="34"/>
      <c r="M238" s="136" t="s">
        <v>44</v>
      </c>
      <c r="N238" s="137" t="s">
        <v>53</v>
      </c>
      <c r="P238" s="138">
        <f>O238*H238</f>
        <v>0</v>
      </c>
      <c r="Q238" s="138">
        <v>7.8799999999999999E-3</v>
      </c>
      <c r="R238" s="138">
        <f>Q238*H238</f>
        <v>7.0920000000000002E-3</v>
      </c>
      <c r="S238" s="138">
        <v>0</v>
      </c>
      <c r="T238" s="139">
        <f>S238*H238</f>
        <v>0</v>
      </c>
      <c r="AR238" s="140" t="s">
        <v>174</v>
      </c>
      <c r="AT238" s="140" t="s">
        <v>159</v>
      </c>
      <c r="AU238" s="140" t="s">
        <v>21</v>
      </c>
      <c r="AY238" s="18" t="s">
        <v>156</v>
      </c>
      <c r="BE238" s="141">
        <f>IF(N238="základní",J238,0)</f>
        <v>0</v>
      </c>
      <c r="BF238" s="141">
        <f>IF(N238="snížená",J238,0)</f>
        <v>0</v>
      </c>
      <c r="BG238" s="141">
        <f>IF(N238="zákl. přenesená",J238,0)</f>
        <v>0</v>
      </c>
      <c r="BH238" s="141">
        <f>IF(N238="sníž. přenesená",J238,0)</f>
        <v>0</v>
      </c>
      <c r="BI238" s="141">
        <f>IF(N238="nulová",J238,0)</f>
        <v>0</v>
      </c>
      <c r="BJ238" s="18" t="s">
        <v>90</v>
      </c>
      <c r="BK238" s="141">
        <f>ROUND(I238*H238,2)</f>
        <v>0</v>
      </c>
      <c r="BL238" s="18" t="s">
        <v>174</v>
      </c>
      <c r="BM238" s="140" t="s">
        <v>1344</v>
      </c>
    </row>
    <row r="239" spans="2:65" s="1" customFormat="1" ht="10.199999999999999">
      <c r="B239" s="34"/>
      <c r="D239" s="156" t="s">
        <v>236</v>
      </c>
      <c r="F239" s="157" t="s">
        <v>1345</v>
      </c>
      <c r="I239" s="144"/>
      <c r="L239" s="34"/>
      <c r="M239" s="145"/>
      <c r="T239" s="55"/>
      <c r="AT239" s="18" t="s">
        <v>236</v>
      </c>
      <c r="AU239" s="18" t="s">
        <v>21</v>
      </c>
    </row>
    <row r="240" spans="2:65" s="12" customFormat="1" ht="10.199999999999999">
      <c r="B240" s="146"/>
      <c r="D240" s="142" t="s">
        <v>178</v>
      </c>
      <c r="E240" s="147" t="s">
        <v>44</v>
      </c>
      <c r="F240" s="148" t="s">
        <v>1346</v>
      </c>
      <c r="H240" s="149">
        <v>0.9</v>
      </c>
      <c r="I240" s="150"/>
      <c r="L240" s="146"/>
      <c r="M240" s="151"/>
      <c r="T240" s="152"/>
      <c r="AT240" s="147" t="s">
        <v>178</v>
      </c>
      <c r="AU240" s="147" t="s">
        <v>21</v>
      </c>
      <c r="AV240" s="12" t="s">
        <v>21</v>
      </c>
      <c r="AW240" s="12" t="s">
        <v>42</v>
      </c>
      <c r="AX240" s="12" t="s">
        <v>90</v>
      </c>
      <c r="AY240" s="147" t="s">
        <v>156</v>
      </c>
    </row>
    <row r="241" spans="2:65" s="1" customFormat="1" ht="24.15" customHeight="1">
      <c r="B241" s="34"/>
      <c r="C241" s="129" t="s">
        <v>532</v>
      </c>
      <c r="D241" s="129" t="s">
        <v>159</v>
      </c>
      <c r="E241" s="130" t="s">
        <v>1347</v>
      </c>
      <c r="F241" s="131" t="s">
        <v>1348</v>
      </c>
      <c r="G241" s="132" t="s">
        <v>233</v>
      </c>
      <c r="H241" s="133">
        <v>0.9</v>
      </c>
      <c r="I241" s="134"/>
      <c r="J241" s="135">
        <f>ROUND(I241*H241,2)</f>
        <v>0</v>
      </c>
      <c r="K241" s="131" t="s">
        <v>234</v>
      </c>
      <c r="L241" s="34"/>
      <c r="M241" s="136" t="s">
        <v>44</v>
      </c>
      <c r="N241" s="137" t="s">
        <v>53</v>
      </c>
      <c r="P241" s="138">
        <f>O241*H241</f>
        <v>0</v>
      </c>
      <c r="Q241" s="138">
        <v>0</v>
      </c>
      <c r="R241" s="138">
        <f>Q241*H241</f>
        <v>0</v>
      </c>
      <c r="S241" s="138">
        <v>0</v>
      </c>
      <c r="T241" s="139">
        <f>S241*H241</f>
        <v>0</v>
      </c>
      <c r="AR241" s="140" t="s">
        <v>174</v>
      </c>
      <c r="AT241" s="140" t="s">
        <v>159</v>
      </c>
      <c r="AU241" s="140" t="s">
        <v>21</v>
      </c>
      <c r="AY241" s="18" t="s">
        <v>156</v>
      </c>
      <c r="BE241" s="141">
        <f>IF(N241="základní",J241,0)</f>
        <v>0</v>
      </c>
      <c r="BF241" s="141">
        <f>IF(N241="snížená",J241,0)</f>
        <v>0</v>
      </c>
      <c r="BG241" s="141">
        <f>IF(N241="zákl. přenesená",J241,0)</f>
        <v>0</v>
      </c>
      <c r="BH241" s="141">
        <f>IF(N241="sníž. přenesená",J241,0)</f>
        <v>0</v>
      </c>
      <c r="BI241" s="141">
        <f>IF(N241="nulová",J241,0)</f>
        <v>0</v>
      </c>
      <c r="BJ241" s="18" t="s">
        <v>90</v>
      </c>
      <c r="BK241" s="141">
        <f>ROUND(I241*H241,2)</f>
        <v>0</v>
      </c>
      <c r="BL241" s="18" t="s">
        <v>174</v>
      </c>
      <c r="BM241" s="140" t="s">
        <v>1349</v>
      </c>
    </row>
    <row r="242" spans="2:65" s="1" customFormat="1" ht="10.199999999999999">
      <c r="B242" s="34"/>
      <c r="D242" s="156" t="s">
        <v>236</v>
      </c>
      <c r="F242" s="157" t="s">
        <v>1350</v>
      </c>
      <c r="I242" s="144"/>
      <c r="L242" s="34"/>
      <c r="M242" s="145"/>
      <c r="T242" s="55"/>
      <c r="AT242" s="18" t="s">
        <v>236</v>
      </c>
      <c r="AU242" s="18" t="s">
        <v>21</v>
      </c>
    </row>
    <row r="243" spans="2:65" s="12" customFormat="1" ht="10.199999999999999">
      <c r="B243" s="146"/>
      <c r="D243" s="142" t="s">
        <v>178</v>
      </c>
      <c r="E243" s="147" t="s">
        <v>44</v>
      </c>
      <c r="F243" s="148" t="s">
        <v>1346</v>
      </c>
      <c r="H243" s="149">
        <v>0.9</v>
      </c>
      <c r="I243" s="150"/>
      <c r="L243" s="146"/>
      <c r="M243" s="151"/>
      <c r="T243" s="152"/>
      <c r="AT243" s="147" t="s">
        <v>178</v>
      </c>
      <c r="AU243" s="147" t="s">
        <v>21</v>
      </c>
      <c r="AV243" s="12" t="s">
        <v>21</v>
      </c>
      <c r="AW243" s="12" t="s">
        <v>42</v>
      </c>
      <c r="AX243" s="12" t="s">
        <v>90</v>
      </c>
      <c r="AY243" s="147" t="s">
        <v>156</v>
      </c>
    </row>
    <row r="244" spans="2:65" s="1" customFormat="1" ht="16.5" customHeight="1">
      <c r="B244" s="34"/>
      <c r="C244" s="129" t="s">
        <v>361</v>
      </c>
      <c r="D244" s="129" t="s">
        <v>159</v>
      </c>
      <c r="E244" s="130" t="s">
        <v>1351</v>
      </c>
      <c r="F244" s="131" t="s">
        <v>1352</v>
      </c>
      <c r="G244" s="132" t="s">
        <v>272</v>
      </c>
      <c r="H244" s="133">
        <v>8.9999999999999993E-3</v>
      </c>
      <c r="I244" s="134"/>
      <c r="J244" s="135">
        <f>ROUND(I244*H244,2)</f>
        <v>0</v>
      </c>
      <c r="K244" s="131" t="s">
        <v>234</v>
      </c>
      <c r="L244" s="34"/>
      <c r="M244" s="136" t="s">
        <v>44</v>
      </c>
      <c r="N244" s="137" t="s">
        <v>53</v>
      </c>
      <c r="P244" s="138">
        <f>O244*H244</f>
        <v>0</v>
      </c>
      <c r="Q244" s="138">
        <v>1.06277</v>
      </c>
      <c r="R244" s="138">
        <f>Q244*H244</f>
        <v>9.5649299999999993E-3</v>
      </c>
      <c r="S244" s="138">
        <v>0</v>
      </c>
      <c r="T244" s="139">
        <f>S244*H244</f>
        <v>0</v>
      </c>
      <c r="AR244" s="140" t="s">
        <v>174</v>
      </c>
      <c r="AT244" s="140" t="s">
        <v>159</v>
      </c>
      <c r="AU244" s="140" t="s">
        <v>21</v>
      </c>
      <c r="AY244" s="18" t="s">
        <v>156</v>
      </c>
      <c r="BE244" s="141">
        <f>IF(N244="základní",J244,0)</f>
        <v>0</v>
      </c>
      <c r="BF244" s="141">
        <f>IF(N244="snížená",J244,0)</f>
        <v>0</v>
      </c>
      <c r="BG244" s="141">
        <f>IF(N244="zákl. přenesená",J244,0)</f>
        <v>0</v>
      </c>
      <c r="BH244" s="141">
        <f>IF(N244="sníž. přenesená",J244,0)</f>
        <v>0</v>
      </c>
      <c r="BI244" s="141">
        <f>IF(N244="nulová",J244,0)</f>
        <v>0</v>
      </c>
      <c r="BJ244" s="18" t="s">
        <v>90</v>
      </c>
      <c r="BK244" s="141">
        <f>ROUND(I244*H244,2)</f>
        <v>0</v>
      </c>
      <c r="BL244" s="18" t="s">
        <v>174</v>
      </c>
      <c r="BM244" s="140" t="s">
        <v>1353</v>
      </c>
    </row>
    <row r="245" spans="2:65" s="1" customFormat="1" ht="10.199999999999999">
      <c r="B245" s="34"/>
      <c r="D245" s="156" t="s">
        <v>236</v>
      </c>
      <c r="F245" s="157" t="s">
        <v>1354</v>
      </c>
      <c r="I245" s="144"/>
      <c r="L245" s="34"/>
      <c r="M245" s="145"/>
      <c r="T245" s="55"/>
      <c r="AT245" s="18" t="s">
        <v>236</v>
      </c>
      <c r="AU245" s="18" t="s">
        <v>21</v>
      </c>
    </row>
    <row r="246" spans="2:65" s="12" customFormat="1" ht="10.199999999999999">
      <c r="B246" s="146"/>
      <c r="D246" s="142" t="s">
        <v>178</v>
      </c>
      <c r="E246" s="147" t="s">
        <v>44</v>
      </c>
      <c r="F246" s="148" t="s">
        <v>1355</v>
      </c>
      <c r="H246" s="149">
        <v>8.9999999999999993E-3</v>
      </c>
      <c r="I246" s="150"/>
      <c r="L246" s="146"/>
      <c r="M246" s="151"/>
      <c r="T246" s="152"/>
      <c r="AT246" s="147" t="s">
        <v>178</v>
      </c>
      <c r="AU246" s="147" t="s">
        <v>21</v>
      </c>
      <c r="AV246" s="12" t="s">
        <v>21</v>
      </c>
      <c r="AW246" s="12" t="s">
        <v>42</v>
      </c>
      <c r="AX246" s="12" t="s">
        <v>90</v>
      </c>
      <c r="AY246" s="147" t="s">
        <v>156</v>
      </c>
    </row>
    <row r="247" spans="2:65" s="11" customFormat="1" ht="22.8" customHeight="1">
      <c r="B247" s="117"/>
      <c r="D247" s="118" t="s">
        <v>81</v>
      </c>
      <c r="E247" s="127" t="s">
        <v>182</v>
      </c>
      <c r="F247" s="127" t="s">
        <v>492</v>
      </c>
      <c r="I247" s="120"/>
      <c r="J247" s="128">
        <f>BK247</f>
        <v>0</v>
      </c>
      <c r="L247" s="117"/>
      <c r="M247" s="122"/>
      <c r="P247" s="123">
        <f>SUM(P248:P250)</f>
        <v>0</v>
      </c>
      <c r="R247" s="123">
        <f>SUM(R248:R250)</f>
        <v>3.0000000000000001E-3</v>
      </c>
      <c r="T247" s="124">
        <f>SUM(T248:T250)</f>
        <v>0</v>
      </c>
      <c r="AR247" s="118" t="s">
        <v>90</v>
      </c>
      <c r="AT247" s="125" t="s">
        <v>81</v>
      </c>
      <c r="AU247" s="125" t="s">
        <v>90</v>
      </c>
      <c r="AY247" s="118" t="s">
        <v>156</v>
      </c>
      <c r="BK247" s="126">
        <f>SUM(BK248:BK250)</f>
        <v>0</v>
      </c>
    </row>
    <row r="248" spans="2:65" s="1" customFormat="1" ht="16.5" customHeight="1">
      <c r="B248" s="34"/>
      <c r="C248" s="129" t="s">
        <v>536</v>
      </c>
      <c r="D248" s="129" t="s">
        <v>159</v>
      </c>
      <c r="E248" s="130" t="s">
        <v>1356</v>
      </c>
      <c r="F248" s="131" t="s">
        <v>1357</v>
      </c>
      <c r="G248" s="132" t="s">
        <v>277</v>
      </c>
      <c r="H248" s="133">
        <v>2</v>
      </c>
      <c r="I248" s="134"/>
      <c r="J248" s="135">
        <f>ROUND(I248*H248,2)</f>
        <v>0</v>
      </c>
      <c r="K248" s="131" t="s">
        <v>234</v>
      </c>
      <c r="L248" s="34"/>
      <c r="M248" s="136" t="s">
        <v>44</v>
      </c>
      <c r="N248" s="137" t="s">
        <v>53</v>
      </c>
      <c r="P248" s="138">
        <f>O248*H248</f>
        <v>0</v>
      </c>
      <c r="Q248" s="138">
        <v>1.5E-3</v>
      </c>
      <c r="R248" s="138">
        <f>Q248*H248</f>
        <v>3.0000000000000001E-3</v>
      </c>
      <c r="S248" s="138">
        <v>0</v>
      </c>
      <c r="T248" s="139">
        <f>S248*H248</f>
        <v>0</v>
      </c>
      <c r="AR248" s="140" t="s">
        <v>174</v>
      </c>
      <c r="AT248" s="140" t="s">
        <v>159</v>
      </c>
      <c r="AU248" s="140" t="s">
        <v>21</v>
      </c>
      <c r="AY248" s="18" t="s">
        <v>156</v>
      </c>
      <c r="BE248" s="141">
        <f>IF(N248="základní",J248,0)</f>
        <v>0</v>
      </c>
      <c r="BF248" s="141">
        <f>IF(N248="snížená",J248,0)</f>
        <v>0</v>
      </c>
      <c r="BG248" s="141">
        <f>IF(N248="zákl. přenesená",J248,0)</f>
        <v>0</v>
      </c>
      <c r="BH248" s="141">
        <f>IF(N248="sníž. přenesená",J248,0)</f>
        <v>0</v>
      </c>
      <c r="BI248" s="141">
        <f>IF(N248="nulová",J248,0)</f>
        <v>0</v>
      </c>
      <c r="BJ248" s="18" t="s">
        <v>90</v>
      </c>
      <c r="BK248" s="141">
        <f>ROUND(I248*H248,2)</f>
        <v>0</v>
      </c>
      <c r="BL248" s="18" t="s">
        <v>174</v>
      </c>
      <c r="BM248" s="140" t="s">
        <v>1358</v>
      </c>
    </row>
    <row r="249" spans="2:65" s="1" customFormat="1" ht="10.199999999999999">
      <c r="B249" s="34"/>
      <c r="D249" s="156" t="s">
        <v>236</v>
      </c>
      <c r="F249" s="157" t="s">
        <v>1359</v>
      </c>
      <c r="I249" s="144"/>
      <c r="L249" s="34"/>
      <c r="M249" s="145"/>
      <c r="T249" s="55"/>
      <c r="AT249" s="18" t="s">
        <v>236</v>
      </c>
      <c r="AU249" s="18" t="s">
        <v>21</v>
      </c>
    </row>
    <row r="250" spans="2:65" s="12" customFormat="1" ht="10.199999999999999">
      <c r="B250" s="146"/>
      <c r="D250" s="142" t="s">
        <v>178</v>
      </c>
      <c r="E250" s="147" t="s">
        <v>44</v>
      </c>
      <c r="F250" s="148" t="s">
        <v>1360</v>
      </c>
      <c r="H250" s="149">
        <v>2</v>
      </c>
      <c r="I250" s="150"/>
      <c r="L250" s="146"/>
      <c r="M250" s="151"/>
      <c r="T250" s="152"/>
      <c r="AT250" s="147" t="s">
        <v>178</v>
      </c>
      <c r="AU250" s="147" t="s">
        <v>21</v>
      </c>
      <c r="AV250" s="12" t="s">
        <v>21</v>
      </c>
      <c r="AW250" s="12" t="s">
        <v>42</v>
      </c>
      <c r="AX250" s="12" t="s">
        <v>90</v>
      </c>
      <c r="AY250" s="147" t="s">
        <v>156</v>
      </c>
    </row>
    <row r="251" spans="2:65" s="11" customFormat="1" ht="22.8" customHeight="1">
      <c r="B251" s="117"/>
      <c r="D251" s="118" t="s">
        <v>81</v>
      </c>
      <c r="E251" s="127" t="s">
        <v>191</v>
      </c>
      <c r="F251" s="127" t="s">
        <v>497</v>
      </c>
      <c r="I251" s="120"/>
      <c r="J251" s="128">
        <f>BK251</f>
        <v>0</v>
      </c>
      <c r="L251" s="117"/>
      <c r="M251" s="122"/>
      <c r="P251" s="123">
        <f>SUM(P252:P502)</f>
        <v>0</v>
      </c>
      <c r="R251" s="123">
        <f>SUM(R252:R502)</f>
        <v>15.100002460000001</v>
      </c>
      <c r="T251" s="124">
        <f>SUM(T252:T502)</f>
        <v>6.5660000000000007</v>
      </c>
      <c r="AR251" s="118" t="s">
        <v>90</v>
      </c>
      <c r="AT251" s="125" t="s">
        <v>81</v>
      </c>
      <c r="AU251" s="125" t="s">
        <v>90</v>
      </c>
      <c r="AY251" s="118" t="s">
        <v>156</v>
      </c>
      <c r="BK251" s="126">
        <f>SUM(BK252:BK502)</f>
        <v>0</v>
      </c>
    </row>
    <row r="252" spans="2:65" s="1" customFormat="1" ht="16.5" customHeight="1">
      <c r="B252" s="34"/>
      <c r="C252" s="129" t="s">
        <v>538</v>
      </c>
      <c r="D252" s="129" t="s">
        <v>159</v>
      </c>
      <c r="E252" s="130" t="s">
        <v>1361</v>
      </c>
      <c r="F252" s="131" t="s">
        <v>1362</v>
      </c>
      <c r="G252" s="132" t="s">
        <v>277</v>
      </c>
      <c r="H252" s="133">
        <v>34</v>
      </c>
      <c r="I252" s="134"/>
      <c r="J252" s="135">
        <f>ROUND(I252*H252,2)</f>
        <v>0</v>
      </c>
      <c r="K252" s="131" t="s">
        <v>234</v>
      </c>
      <c r="L252" s="34"/>
      <c r="M252" s="136" t="s">
        <v>44</v>
      </c>
      <c r="N252" s="137" t="s">
        <v>53</v>
      </c>
      <c r="P252" s="138">
        <f>O252*H252</f>
        <v>0</v>
      </c>
      <c r="Q252" s="138">
        <v>0</v>
      </c>
      <c r="R252" s="138">
        <f>Q252*H252</f>
        <v>0</v>
      </c>
      <c r="S252" s="138">
        <v>6.5000000000000002E-2</v>
      </c>
      <c r="T252" s="139">
        <f>S252*H252</f>
        <v>2.21</v>
      </c>
      <c r="AR252" s="140" t="s">
        <v>174</v>
      </c>
      <c r="AT252" s="140" t="s">
        <v>159</v>
      </c>
      <c r="AU252" s="140" t="s">
        <v>21</v>
      </c>
      <c r="AY252" s="18" t="s">
        <v>156</v>
      </c>
      <c r="BE252" s="141">
        <f>IF(N252="základní",J252,0)</f>
        <v>0</v>
      </c>
      <c r="BF252" s="141">
        <f>IF(N252="snížená",J252,0)</f>
        <v>0</v>
      </c>
      <c r="BG252" s="141">
        <f>IF(N252="zákl. přenesená",J252,0)</f>
        <v>0</v>
      </c>
      <c r="BH252" s="141">
        <f>IF(N252="sníž. přenesená",J252,0)</f>
        <v>0</v>
      </c>
      <c r="BI252" s="141">
        <f>IF(N252="nulová",J252,0)</f>
        <v>0</v>
      </c>
      <c r="BJ252" s="18" t="s">
        <v>90</v>
      </c>
      <c r="BK252" s="141">
        <f>ROUND(I252*H252,2)</f>
        <v>0</v>
      </c>
      <c r="BL252" s="18" t="s">
        <v>174</v>
      </c>
      <c r="BM252" s="140" t="s">
        <v>1363</v>
      </c>
    </row>
    <row r="253" spans="2:65" s="1" customFormat="1" ht="10.199999999999999">
      <c r="B253" s="34"/>
      <c r="D253" s="156" t="s">
        <v>236</v>
      </c>
      <c r="F253" s="157" t="s">
        <v>1364</v>
      </c>
      <c r="I253" s="144"/>
      <c r="L253" s="34"/>
      <c r="M253" s="145"/>
      <c r="T253" s="55"/>
      <c r="AT253" s="18" t="s">
        <v>236</v>
      </c>
      <c r="AU253" s="18" t="s">
        <v>21</v>
      </c>
    </row>
    <row r="254" spans="2:65" s="12" customFormat="1" ht="10.199999999999999">
      <c r="B254" s="146"/>
      <c r="D254" s="142" t="s">
        <v>178</v>
      </c>
      <c r="E254" s="147" t="s">
        <v>44</v>
      </c>
      <c r="F254" s="148" t="s">
        <v>538</v>
      </c>
      <c r="H254" s="149">
        <v>34</v>
      </c>
      <c r="I254" s="150"/>
      <c r="L254" s="146"/>
      <c r="M254" s="151"/>
      <c r="T254" s="152"/>
      <c r="AT254" s="147" t="s">
        <v>178</v>
      </c>
      <c r="AU254" s="147" t="s">
        <v>21</v>
      </c>
      <c r="AV254" s="12" t="s">
        <v>21</v>
      </c>
      <c r="AW254" s="12" t="s">
        <v>42</v>
      </c>
      <c r="AX254" s="12" t="s">
        <v>90</v>
      </c>
      <c r="AY254" s="147" t="s">
        <v>156</v>
      </c>
    </row>
    <row r="255" spans="2:65" s="1" customFormat="1" ht="24.15" customHeight="1">
      <c r="B255" s="34"/>
      <c r="C255" s="129" t="s">
        <v>702</v>
      </c>
      <c r="D255" s="129" t="s">
        <v>159</v>
      </c>
      <c r="E255" s="130" t="s">
        <v>1365</v>
      </c>
      <c r="F255" s="131" t="s">
        <v>1366</v>
      </c>
      <c r="G255" s="132" t="s">
        <v>277</v>
      </c>
      <c r="H255" s="133">
        <v>11.65</v>
      </c>
      <c r="I255" s="134"/>
      <c r="J255" s="135">
        <f>ROUND(I255*H255,2)</f>
        <v>0</v>
      </c>
      <c r="K255" s="131" t="s">
        <v>234</v>
      </c>
      <c r="L255" s="34"/>
      <c r="M255" s="136" t="s">
        <v>44</v>
      </c>
      <c r="N255" s="137" t="s">
        <v>53</v>
      </c>
      <c r="P255" s="138">
        <f>O255*H255</f>
        <v>0</v>
      </c>
      <c r="Q255" s="138">
        <v>0</v>
      </c>
      <c r="R255" s="138">
        <f>Q255*H255</f>
        <v>0</v>
      </c>
      <c r="S255" s="138">
        <v>0</v>
      </c>
      <c r="T255" s="139">
        <f>S255*H255</f>
        <v>0</v>
      </c>
      <c r="AR255" s="140" t="s">
        <v>174</v>
      </c>
      <c r="AT255" s="140" t="s">
        <v>159</v>
      </c>
      <c r="AU255" s="140" t="s">
        <v>21</v>
      </c>
      <c r="AY255" s="18" t="s">
        <v>156</v>
      </c>
      <c r="BE255" s="141">
        <f>IF(N255="základní",J255,0)</f>
        <v>0</v>
      </c>
      <c r="BF255" s="141">
        <f>IF(N255="snížená",J255,0)</f>
        <v>0</v>
      </c>
      <c r="BG255" s="141">
        <f>IF(N255="zákl. přenesená",J255,0)</f>
        <v>0</v>
      </c>
      <c r="BH255" s="141">
        <f>IF(N255="sníž. přenesená",J255,0)</f>
        <v>0</v>
      </c>
      <c r="BI255" s="141">
        <f>IF(N255="nulová",J255,0)</f>
        <v>0</v>
      </c>
      <c r="BJ255" s="18" t="s">
        <v>90</v>
      </c>
      <c r="BK255" s="141">
        <f>ROUND(I255*H255,2)</f>
        <v>0</v>
      </c>
      <c r="BL255" s="18" t="s">
        <v>174</v>
      </c>
      <c r="BM255" s="140" t="s">
        <v>1367</v>
      </c>
    </row>
    <row r="256" spans="2:65" s="1" customFormat="1" ht="10.199999999999999">
      <c r="B256" s="34"/>
      <c r="D256" s="156" t="s">
        <v>236</v>
      </c>
      <c r="F256" s="157" t="s">
        <v>1368</v>
      </c>
      <c r="I256" s="144"/>
      <c r="L256" s="34"/>
      <c r="M256" s="145"/>
      <c r="T256" s="55"/>
      <c r="AT256" s="18" t="s">
        <v>236</v>
      </c>
      <c r="AU256" s="18" t="s">
        <v>21</v>
      </c>
    </row>
    <row r="257" spans="2:65" s="12" customFormat="1" ht="10.199999999999999">
      <c r="B257" s="146"/>
      <c r="D257" s="142" t="s">
        <v>178</v>
      </c>
      <c r="E257" s="147" t="s">
        <v>44</v>
      </c>
      <c r="F257" s="148" t="s">
        <v>1369</v>
      </c>
      <c r="H257" s="149">
        <v>11.65</v>
      </c>
      <c r="I257" s="150"/>
      <c r="L257" s="146"/>
      <c r="M257" s="151"/>
      <c r="T257" s="152"/>
      <c r="AT257" s="147" t="s">
        <v>178</v>
      </c>
      <c r="AU257" s="147" t="s">
        <v>21</v>
      </c>
      <c r="AV257" s="12" t="s">
        <v>21</v>
      </c>
      <c r="AW257" s="12" t="s">
        <v>42</v>
      </c>
      <c r="AX257" s="12" t="s">
        <v>90</v>
      </c>
      <c r="AY257" s="147" t="s">
        <v>156</v>
      </c>
    </row>
    <row r="258" spans="2:65" s="1" customFormat="1" ht="16.5" customHeight="1">
      <c r="B258" s="34"/>
      <c r="C258" s="158" t="s">
        <v>259</v>
      </c>
      <c r="D258" s="158" t="s">
        <v>251</v>
      </c>
      <c r="E258" s="159" t="s">
        <v>1370</v>
      </c>
      <c r="F258" s="160" t="s">
        <v>1371</v>
      </c>
      <c r="G258" s="161" t="s">
        <v>277</v>
      </c>
      <c r="H258" s="162">
        <v>11.824999999999999</v>
      </c>
      <c r="I258" s="163"/>
      <c r="J258" s="164">
        <f>ROUND(I258*H258,2)</f>
        <v>0</v>
      </c>
      <c r="K258" s="160" t="s">
        <v>234</v>
      </c>
      <c r="L258" s="165"/>
      <c r="M258" s="166" t="s">
        <v>44</v>
      </c>
      <c r="N258" s="167" t="s">
        <v>53</v>
      </c>
      <c r="P258" s="138">
        <f>O258*H258</f>
        <v>0</v>
      </c>
      <c r="Q258" s="138">
        <v>2.7E-4</v>
      </c>
      <c r="R258" s="138">
        <f>Q258*H258</f>
        <v>3.1927499999999998E-3</v>
      </c>
      <c r="S258" s="138">
        <v>0</v>
      </c>
      <c r="T258" s="139">
        <f>S258*H258</f>
        <v>0</v>
      </c>
      <c r="AR258" s="140" t="s">
        <v>191</v>
      </c>
      <c r="AT258" s="140" t="s">
        <v>251</v>
      </c>
      <c r="AU258" s="140" t="s">
        <v>21</v>
      </c>
      <c r="AY258" s="18" t="s">
        <v>156</v>
      </c>
      <c r="BE258" s="141">
        <f>IF(N258="základní",J258,0)</f>
        <v>0</v>
      </c>
      <c r="BF258" s="141">
        <f>IF(N258="snížená",J258,0)</f>
        <v>0</v>
      </c>
      <c r="BG258" s="141">
        <f>IF(N258="zákl. přenesená",J258,0)</f>
        <v>0</v>
      </c>
      <c r="BH258" s="141">
        <f>IF(N258="sníž. přenesená",J258,0)</f>
        <v>0</v>
      </c>
      <c r="BI258" s="141">
        <f>IF(N258="nulová",J258,0)</f>
        <v>0</v>
      </c>
      <c r="BJ258" s="18" t="s">
        <v>90</v>
      </c>
      <c r="BK258" s="141">
        <f>ROUND(I258*H258,2)</f>
        <v>0</v>
      </c>
      <c r="BL258" s="18" t="s">
        <v>174</v>
      </c>
      <c r="BM258" s="140" t="s">
        <v>1372</v>
      </c>
    </row>
    <row r="259" spans="2:65" s="12" customFormat="1" ht="10.199999999999999">
      <c r="B259" s="146"/>
      <c r="D259" s="142" t="s">
        <v>178</v>
      </c>
      <c r="F259" s="148" t="s">
        <v>1373</v>
      </c>
      <c r="H259" s="149">
        <v>11.824999999999999</v>
      </c>
      <c r="I259" s="150"/>
      <c r="L259" s="146"/>
      <c r="M259" s="151"/>
      <c r="T259" s="152"/>
      <c r="AT259" s="147" t="s">
        <v>178</v>
      </c>
      <c r="AU259" s="147" t="s">
        <v>21</v>
      </c>
      <c r="AV259" s="12" t="s">
        <v>21</v>
      </c>
      <c r="AW259" s="12" t="s">
        <v>4</v>
      </c>
      <c r="AX259" s="12" t="s">
        <v>90</v>
      </c>
      <c r="AY259" s="147" t="s">
        <v>156</v>
      </c>
    </row>
    <row r="260" spans="2:65" s="1" customFormat="1" ht="24.15" customHeight="1">
      <c r="B260" s="34"/>
      <c r="C260" s="129" t="s">
        <v>713</v>
      </c>
      <c r="D260" s="129" t="s">
        <v>159</v>
      </c>
      <c r="E260" s="130" t="s">
        <v>1374</v>
      </c>
      <c r="F260" s="131" t="s">
        <v>1375</v>
      </c>
      <c r="G260" s="132" t="s">
        <v>277</v>
      </c>
      <c r="H260" s="133">
        <v>7.5</v>
      </c>
      <c r="I260" s="134"/>
      <c r="J260" s="135">
        <f>ROUND(I260*H260,2)</f>
        <v>0</v>
      </c>
      <c r="K260" s="131" t="s">
        <v>234</v>
      </c>
      <c r="L260" s="34"/>
      <c r="M260" s="136" t="s">
        <v>44</v>
      </c>
      <c r="N260" s="137" t="s">
        <v>53</v>
      </c>
      <c r="P260" s="138">
        <f>O260*H260</f>
        <v>0</v>
      </c>
      <c r="Q260" s="138">
        <v>0</v>
      </c>
      <c r="R260" s="138">
        <f>Q260*H260</f>
        <v>0</v>
      </c>
      <c r="S260" s="138">
        <v>0</v>
      </c>
      <c r="T260" s="139">
        <f>S260*H260</f>
        <v>0</v>
      </c>
      <c r="AR260" s="140" t="s">
        <v>174</v>
      </c>
      <c r="AT260" s="140" t="s">
        <v>159</v>
      </c>
      <c r="AU260" s="140" t="s">
        <v>21</v>
      </c>
      <c r="AY260" s="18" t="s">
        <v>156</v>
      </c>
      <c r="BE260" s="141">
        <f>IF(N260="základní",J260,0)</f>
        <v>0</v>
      </c>
      <c r="BF260" s="141">
        <f>IF(N260="snížená",J260,0)</f>
        <v>0</v>
      </c>
      <c r="BG260" s="141">
        <f>IF(N260="zákl. přenesená",J260,0)</f>
        <v>0</v>
      </c>
      <c r="BH260" s="141">
        <f>IF(N260="sníž. přenesená",J260,0)</f>
        <v>0</v>
      </c>
      <c r="BI260" s="141">
        <f>IF(N260="nulová",J260,0)</f>
        <v>0</v>
      </c>
      <c r="BJ260" s="18" t="s">
        <v>90</v>
      </c>
      <c r="BK260" s="141">
        <f>ROUND(I260*H260,2)</f>
        <v>0</v>
      </c>
      <c r="BL260" s="18" t="s">
        <v>174</v>
      </c>
      <c r="BM260" s="140" t="s">
        <v>1376</v>
      </c>
    </row>
    <row r="261" spans="2:65" s="1" customFormat="1" ht="10.199999999999999">
      <c r="B261" s="34"/>
      <c r="D261" s="156" t="s">
        <v>236</v>
      </c>
      <c r="F261" s="157" t="s">
        <v>1377</v>
      </c>
      <c r="I261" s="144"/>
      <c r="L261" s="34"/>
      <c r="M261" s="145"/>
      <c r="T261" s="55"/>
      <c r="AT261" s="18" t="s">
        <v>236</v>
      </c>
      <c r="AU261" s="18" t="s">
        <v>21</v>
      </c>
    </row>
    <row r="262" spans="2:65" s="12" customFormat="1" ht="10.199999999999999">
      <c r="B262" s="146"/>
      <c r="D262" s="142" t="s">
        <v>178</v>
      </c>
      <c r="E262" s="147" t="s">
        <v>44</v>
      </c>
      <c r="F262" s="148" t="s">
        <v>1378</v>
      </c>
      <c r="H262" s="149">
        <v>7.5</v>
      </c>
      <c r="I262" s="150"/>
      <c r="L262" s="146"/>
      <c r="M262" s="151"/>
      <c r="T262" s="152"/>
      <c r="AT262" s="147" t="s">
        <v>178</v>
      </c>
      <c r="AU262" s="147" t="s">
        <v>21</v>
      </c>
      <c r="AV262" s="12" t="s">
        <v>21</v>
      </c>
      <c r="AW262" s="12" t="s">
        <v>42</v>
      </c>
      <c r="AX262" s="12" t="s">
        <v>90</v>
      </c>
      <c r="AY262" s="147" t="s">
        <v>156</v>
      </c>
    </row>
    <row r="263" spans="2:65" s="1" customFormat="1" ht="16.5" customHeight="1">
      <c r="B263" s="34"/>
      <c r="C263" s="158" t="s">
        <v>719</v>
      </c>
      <c r="D263" s="158" t="s">
        <v>251</v>
      </c>
      <c r="E263" s="159" t="s">
        <v>1379</v>
      </c>
      <c r="F263" s="160" t="s">
        <v>1380</v>
      </c>
      <c r="G263" s="161" t="s">
        <v>277</v>
      </c>
      <c r="H263" s="162">
        <v>7.6130000000000004</v>
      </c>
      <c r="I263" s="163"/>
      <c r="J263" s="164">
        <f>ROUND(I263*H263,2)</f>
        <v>0</v>
      </c>
      <c r="K263" s="160" t="s">
        <v>234</v>
      </c>
      <c r="L263" s="165"/>
      <c r="M263" s="166" t="s">
        <v>44</v>
      </c>
      <c r="N263" s="167" t="s">
        <v>53</v>
      </c>
      <c r="P263" s="138">
        <f>O263*H263</f>
        <v>0</v>
      </c>
      <c r="Q263" s="138">
        <v>2.7E-4</v>
      </c>
      <c r="R263" s="138">
        <f>Q263*H263</f>
        <v>2.05551E-3</v>
      </c>
      <c r="S263" s="138">
        <v>0</v>
      </c>
      <c r="T263" s="139">
        <f>S263*H263</f>
        <v>0</v>
      </c>
      <c r="AR263" s="140" t="s">
        <v>191</v>
      </c>
      <c r="AT263" s="140" t="s">
        <v>251</v>
      </c>
      <c r="AU263" s="140" t="s">
        <v>21</v>
      </c>
      <c r="AY263" s="18" t="s">
        <v>156</v>
      </c>
      <c r="BE263" s="141">
        <f>IF(N263="základní",J263,0)</f>
        <v>0</v>
      </c>
      <c r="BF263" s="141">
        <f>IF(N263="snížená",J263,0)</f>
        <v>0</v>
      </c>
      <c r="BG263" s="141">
        <f>IF(N263="zákl. přenesená",J263,0)</f>
        <v>0</v>
      </c>
      <c r="BH263" s="141">
        <f>IF(N263="sníž. přenesená",J263,0)</f>
        <v>0</v>
      </c>
      <c r="BI263" s="141">
        <f>IF(N263="nulová",J263,0)</f>
        <v>0</v>
      </c>
      <c r="BJ263" s="18" t="s">
        <v>90</v>
      </c>
      <c r="BK263" s="141">
        <f>ROUND(I263*H263,2)</f>
        <v>0</v>
      </c>
      <c r="BL263" s="18" t="s">
        <v>174</v>
      </c>
      <c r="BM263" s="140" t="s">
        <v>1381</v>
      </c>
    </row>
    <row r="264" spans="2:65" s="12" customFormat="1" ht="10.199999999999999">
      <c r="B264" s="146"/>
      <c r="D264" s="142" t="s">
        <v>178</v>
      </c>
      <c r="F264" s="148" t="s">
        <v>1382</v>
      </c>
      <c r="H264" s="149">
        <v>7.6130000000000004</v>
      </c>
      <c r="I264" s="150"/>
      <c r="L264" s="146"/>
      <c r="M264" s="151"/>
      <c r="T264" s="152"/>
      <c r="AT264" s="147" t="s">
        <v>178</v>
      </c>
      <c r="AU264" s="147" t="s">
        <v>21</v>
      </c>
      <c r="AV264" s="12" t="s">
        <v>21</v>
      </c>
      <c r="AW264" s="12" t="s">
        <v>4</v>
      </c>
      <c r="AX264" s="12" t="s">
        <v>90</v>
      </c>
      <c r="AY264" s="147" t="s">
        <v>156</v>
      </c>
    </row>
    <row r="265" spans="2:65" s="1" customFormat="1" ht="24.15" customHeight="1">
      <c r="B265" s="34"/>
      <c r="C265" s="129" t="s">
        <v>723</v>
      </c>
      <c r="D265" s="129" t="s">
        <v>159</v>
      </c>
      <c r="E265" s="130" t="s">
        <v>1383</v>
      </c>
      <c r="F265" s="131" t="s">
        <v>1384</v>
      </c>
      <c r="G265" s="132" t="s">
        <v>277</v>
      </c>
      <c r="H265" s="133">
        <v>68.8</v>
      </c>
      <c r="I265" s="134"/>
      <c r="J265" s="135">
        <f>ROUND(I265*H265,2)</f>
        <v>0</v>
      </c>
      <c r="K265" s="131" t="s">
        <v>234</v>
      </c>
      <c r="L265" s="34"/>
      <c r="M265" s="136" t="s">
        <v>44</v>
      </c>
      <c r="N265" s="137" t="s">
        <v>53</v>
      </c>
      <c r="P265" s="138">
        <f>O265*H265</f>
        <v>0</v>
      </c>
      <c r="Q265" s="138">
        <v>0</v>
      </c>
      <c r="R265" s="138">
        <f>Q265*H265</f>
        <v>0</v>
      </c>
      <c r="S265" s="138">
        <v>0</v>
      </c>
      <c r="T265" s="139">
        <f>S265*H265</f>
        <v>0</v>
      </c>
      <c r="AR265" s="140" t="s">
        <v>174</v>
      </c>
      <c r="AT265" s="140" t="s">
        <v>159</v>
      </c>
      <c r="AU265" s="140" t="s">
        <v>21</v>
      </c>
      <c r="AY265" s="18" t="s">
        <v>156</v>
      </c>
      <c r="BE265" s="141">
        <f>IF(N265="základní",J265,0)</f>
        <v>0</v>
      </c>
      <c r="BF265" s="141">
        <f>IF(N265="snížená",J265,0)</f>
        <v>0</v>
      </c>
      <c r="BG265" s="141">
        <f>IF(N265="zákl. přenesená",J265,0)</f>
        <v>0</v>
      </c>
      <c r="BH265" s="141">
        <f>IF(N265="sníž. přenesená",J265,0)</f>
        <v>0</v>
      </c>
      <c r="BI265" s="141">
        <f>IF(N265="nulová",J265,0)</f>
        <v>0</v>
      </c>
      <c r="BJ265" s="18" t="s">
        <v>90</v>
      </c>
      <c r="BK265" s="141">
        <f>ROUND(I265*H265,2)</f>
        <v>0</v>
      </c>
      <c r="BL265" s="18" t="s">
        <v>174</v>
      </c>
      <c r="BM265" s="140" t="s">
        <v>1385</v>
      </c>
    </row>
    <row r="266" spans="2:65" s="1" customFormat="1" ht="10.199999999999999">
      <c r="B266" s="34"/>
      <c r="D266" s="156" t="s">
        <v>236</v>
      </c>
      <c r="F266" s="157" t="s">
        <v>1386</v>
      </c>
      <c r="I266" s="144"/>
      <c r="L266" s="34"/>
      <c r="M266" s="145"/>
      <c r="T266" s="55"/>
      <c r="AT266" s="18" t="s">
        <v>236</v>
      </c>
      <c r="AU266" s="18" t="s">
        <v>21</v>
      </c>
    </row>
    <row r="267" spans="2:65" s="12" customFormat="1" ht="10.199999999999999">
      <c r="B267" s="146"/>
      <c r="D267" s="142" t="s">
        <v>178</v>
      </c>
      <c r="E267" s="147" t="s">
        <v>44</v>
      </c>
      <c r="F267" s="148" t="s">
        <v>1387</v>
      </c>
      <c r="H267" s="149">
        <v>22.3</v>
      </c>
      <c r="I267" s="150"/>
      <c r="L267" s="146"/>
      <c r="M267" s="151"/>
      <c r="T267" s="152"/>
      <c r="AT267" s="147" t="s">
        <v>178</v>
      </c>
      <c r="AU267" s="147" t="s">
        <v>21</v>
      </c>
      <c r="AV267" s="12" t="s">
        <v>21</v>
      </c>
      <c r="AW267" s="12" t="s">
        <v>42</v>
      </c>
      <c r="AX267" s="12" t="s">
        <v>82</v>
      </c>
      <c r="AY267" s="147" t="s">
        <v>156</v>
      </c>
    </row>
    <row r="268" spans="2:65" s="12" customFormat="1" ht="10.199999999999999">
      <c r="B268" s="146"/>
      <c r="D268" s="142" t="s">
        <v>178</v>
      </c>
      <c r="E268" s="147" t="s">
        <v>44</v>
      </c>
      <c r="F268" s="148" t="s">
        <v>1388</v>
      </c>
      <c r="H268" s="149">
        <v>17.100000000000001</v>
      </c>
      <c r="I268" s="150"/>
      <c r="L268" s="146"/>
      <c r="M268" s="151"/>
      <c r="T268" s="152"/>
      <c r="AT268" s="147" t="s">
        <v>178</v>
      </c>
      <c r="AU268" s="147" t="s">
        <v>21</v>
      </c>
      <c r="AV268" s="12" t="s">
        <v>21</v>
      </c>
      <c r="AW268" s="12" t="s">
        <v>42</v>
      </c>
      <c r="AX268" s="12" t="s">
        <v>82</v>
      </c>
      <c r="AY268" s="147" t="s">
        <v>156</v>
      </c>
    </row>
    <row r="269" spans="2:65" s="12" customFormat="1" ht="10.199999999999999">
      <c r="B269" s="146"/>
      <c r="D269" s="142" t="s">
        <v>178</v>
      </c>
      <c r="E269" s="147" t="s">
        <v>44</v>
      </c>
      <c r="F269" s="148" t="s">
        <v>1389</v>
      </c>
      <c r="H269" s="149">
        <v>17.600000000000001</v>
      </c>
      <c r="I269" s="150"/>
      <c r="L269" s="146"/>
      <c r="M269" s="151"/>
      <c r="T269" s="152"/>
      <c r="AT269" s="147" t="s">
        <v>178</v>
      </c>
      <c r="AU269" s="147" t="s">
        <v>21</v>
      </c>
      <c r="AV269" s="12" t="s">
        <v>21</v>
      </c>
      <c r="AW269" s="12" t="s">
        <v>42</v>
      </c>
      <c r="AX269" s="12" t="s">
        <v>82</v>
      </c>
      <c r="AY269" s="147" t="s">
        <v>156</v>
      </c>
    </row>
    <row r="270" spans="2:65" s="12" customFormat="1" ht="10.199999999999999">
      <c r="B270" s="146"/>
      <c r="D270" s="142" t="s">
        <v>178</v>
      </c>
      <c r="E270" s="147" t="s">
        <v>44</v>
      </c>
      <c r="F270" s="148" t="s">
        <v>1390</v>
      </c>
      <c r="H270" s="149">
        <v>11.8</v>
      </c>
      <c r="I270" s="150"/>
      <c r="L270" s="146"/>
      <c r="M270" s="151"/>
      <c r="T270" s="152"/>
      <c r="AT270" s="147" t="s">
        <v>178</v>
      </c>
      <c r="AU270" s="147" t="s">
        <v>21</v>
      </c>
      <c r="AV270" s="12" t="s">
        <v>21</v>
      </c>
      <c r="AW270" s="12" t="s">
        <v>42</v>
      </c>
      <c r="AX270" s="12" t="s">
        <v>82</v>
      </c>
      <c r="AY270" s="147" t="s">
        <v>156</v>
      </c>
    </row>
    <row r="271" spans="2:65" s="13" customFormat="1" ht="10.199999999999999">
      <c r="B271" s="168"/>
      <c r="D271" s="142" t="s">
        <v>178</v>
      </c>
      <c r="E271" s="169" t="s">
        <v>44</v>
      </c>
      <c r="F271" s="170" t="s">
        <v>462</v>
      </c>
      <c r="H271" s="171">
        <v>68.800000000000011</v>
      </c>
      <c r="I271" s="172"/>
      <c r="L271" s="168"/>
      <c r="M271" s="173"/>
      <c r="T271" s="174"/>
      <c r="AT271" s="169" t="s">
        <v>178</v>
      </c>
      <c r="AU271" s="169" t="s">
        <v>21</v>
      </c>
      <c r="AV271" s="13" t="s">
        <v>174</v>
      </c>
      <c r="AW271" s="13" t="s">
        <v>42</v>
      </c>
      <c r="AX271" s="13" t="s">
        <v>90</v>
      </c>
      <c r="AY271" s="169" t="s">
        <v>156</v>
      </c>
    </row>
    <row r="272" spans="2:65" s="1" customFormat="1" ht="16.5" customHeight="1">
      <c r="B272" s="34"/>
      <c r="C272" s="158" t="s">
        <v>289</v>
      </c>
      <c r="D272" s="158" t="s">
        <v>251</v>
      </c>
      <c r="E272" s="159" t="s">
        <v>1391</v>
      </c>
      <c r="F272" s="160" t="s">
        <v>1392</v>
      </c>
      <c r="G272" s="161" t="s">
        <v>277</v>
      </c>
      <c r="H272" s="162">
        <v>69.831999999999994</v>
      </c>
      <c r="I272" s="163"/>
      <c r="J272" s="164">
        <f>ROUND(I272*H272,2)</f>
        <v>0</v>
      </c>
      <c r="K272" s="160" t="s">
        <v>234</v>
      </c>
      <c r="L272" s="165"/>
      <c r="M272" s="166" t="s">
        <v>44</v>
      </c>
      <c r="N272" s="167" t="s">
        <v>53</v>
      </c>
      <c r="P272" s="138">
        <f>O272*H272</f>
        <v>0</v>
      </c>
      <c r="Q272" s="138">
        <v>1.0499999999999999E-3</v>
      </c>
      <c r="R272" s="138">
        <f>Q272*H272</f>
        <v>7.3323599999999989E-2</v>
      </c>
      <c r="S272" s="138">
        <v>0</v>
      </c>
      <c r="T272" s="139">
        <f>S272*H272</f>
        <v>0</v>
      </c>
      <c r="AR272" s="140" t="s">
        <v>191</v>
      </c>
      <c r="AT272" s="140" t="s">
        <v>251</v>
      </c>
      <c r="AU272" s="140" t="s">
        <v>21</v>
      </c>
      <c r="AY272" s="18" t="s">
        <v>156</v>
      </c>
      <c r="BE272" s="141">
        <f>IF(N272="základní",J272,0)</f>
        <v>0</v>
      </c>
      <c r="BF272" s="141">
        <f>IF(N272="snížená",J272,0)</f>
        <v>0</v>
      </c>
      <c r="BG272" s="141">
        <f>IF(N272="zákl. přenesená",J272,0)</f>
        <v>0</v>
      </c>
      <c r="BH272" s="141">
        <f>IF(N272="sníž. přenesená",J272,0)</f>
        <v>0</v>
      </c>
      <c r="BI272" s="141">
        <f>IF(N272="nulová",J272,0)</f>
        <v>0</v>
      </c>
      <c r="BJ272" s="18" t="s">
        <v>90</v>
      </c>
      <c r="BK272" s="141">
        <f>ROUND(I272*H272,2)</f>
        <v>0</v>
      </c>
      <c r="BL272" s="18" t="s">
        <v>174</v>
      </c>
      <c r="BM272" s="140" t="s">
        <v>1393</v>
      </c>
    </row>
    <row r="273" spans="2:65" s="12" customFormat="1" ht="10.199999999999999">
      <c r="B273" s="146"/>
      <c r="D273" s="142" t="s">
        <v>178</v>
      </c>
      <c r="F273" s="148" t="s">
        <v>1394</v>
      </c>
      <c r="H273" s="149">
        <v>69.831999999999994</v>
      </c>
      <c r="I273" s="150"/>
      <c r="L273" s="146"/>
      <c r="M273" s="151"/>
      <c r="T273" s="152"/>
      <c r="AT273" s="147" t="s">
        <v>178</v>
      </c>
      <c r="AU273" s="147" t="s">
        <v>21</v>
      </c>
      <c r="AV273" s="12" t="s">
        <v>21</v>
      </c>
      <c r="AW273" s="12" t="s">
        <v>4</v>
      </c>
      <c r="AX273" s="12" t="s">
        <v>90</v>
      </c>
      <c r="AY273" s="147" t="s">
        <v>156</v>
      </c>
    </row>
    <row r="274" spans="2:65" s="1" customFormat="1" ht="24.15" customHeight="1">
      <c r="B274" s="34"/>
      <c r="C274" s="129" t="s">
        <v>729</v>
      </c>
      <c r="D274" s="129" t="s">
        <v>159</v>
      </c>
      <c r="E274" s="130" t="s">
        <v>1395</v>
      </c>
      <c r="F274" s="131" t="s">
        <v>1396</v>
      </c>
      <c r="G274" s="132" t="s">
        <v>277</v>
      </c>
      <c r="H274" s="133">
        <v>26</v>
      </c>
      <c r="I274" s="134"/>
      <c r="J274" s="135">
        <f>ROUND(I274*H274,2)</f>
        <v>0</v>
      </c>
      <c r="K274" s="131" t="s">
        <v>234</v>
      </c>
      <c r="L274" s="34"/>
      <c r="M274" s="136" t="s">
        <v>44</v>
      </c>
      <c r="N274" s="137" t="s">
        <v>53</v>
      </c>
      <c r="P274" s="138">
        <f>O274*H274</f>
        <v>0</v>
      </c>
      <c r="Q274" s="138">
        <v>0</v>
      </c>
      <c r="R274" s="138">
        <f>Q274*H274</f>
        <v>0</v>
      </c>
      <c r="S274" s="138">
        <v>0</v>
      </c>
      <c r="T274" s="139">
        <f>S274*H274</f>
        <v>0</v>
      </c>
      <c r="AR274" s="140" t="s">
        <v>174</v>
      </c>
      <c r="AT274" s="140" t="s">
        <v>159</v>
      </c>
      <c r="AU274" s="140" t="s">
        <v>21</v>
      </c>
      <c r="AY274" s="18" t="s">
        <v>156</v>
      </c>
      <c r="BE274" s="141">
        <f>IF(N274="základní",J274,0)</f>
        <v>0</v>
      </c>
      <c r="BF274" s="141">
        <f>IF(N274="snížená",J274,0)</f>
        <v>0</v>
      </c>
      <c r="BG274" s="141">
        <f>IF(N274="zákl. přenesená",J274,0)</f>
        <v>0</v>
      </c>
      <c r="BH274" s="141">
        <f>IF(N274="sníž. přenesená",J274,0)</f>
        <v>0</v>
      </c>
      <c r="BI274" s="141">
        <f>IF(N274="nulová",J274,0)</f>
        <v>0</v>
      </c>
      <c r="BJ274" s="18" t="s">
        <v>90</v>
      </c>
      <c r="BK274" s="141">
        <f>ROUND(I274*H274,2)</f>
        <v>0</v>
      </c>
      <c r="BL274" s="18" t="s">
        <v>174</v>
      </c>
      <c r="BM274" s="140" t="s">
        <v>1397</v>
      </c>
    </row>
    <row r="275" spans="2:65" s="1" customFormat="1" ht="10.199999999999999">
      <c r="B275" s="34"/>
      <c r="D275" s="156" t="s">
        <v>236</v>
      </c>
      <c r="F275" s="157" t="s">
        <v>1398</v>
      </c>
      <c r="I275" s="144"/>
      <c r="L275" s="34"/>
      <c r="M275" s="145"/>
      <c r="T275" s="55"/>
      <c r="AT275" s="18" t="s">
        <v>236</v>
      </c>
      <c r="AU275" s="18" t="s">
        <v>21</v>
      </c>
    </row>
    <row r="276" spans="2:65" s="12" customFormat="1" ht="10.199999999999999">
      <c r="B276" s="146"/>
      <c r="D276" s="142" t="s">
        <v>178</v>
      </c>
      <c r="E276" s="147" t="s">
        <v>44</v>
      </c>
      <c r="F276" s="148" t="s">
        <v>1214</v>
      </c>
      <c r="H276" s="149">
        <v>26</v>
      </c>
      <c r="I276" s="150"/>
      <c r="L276" s="146"/>
      <c r="M276" s="151"/>
      <c r="T276" s="152"/>
      <c r="AT276" s="147" t="s">
        <v>178</v>
      </c>
      <c r="AU276" s="147" t="s">
        <v>21</v>
      </c>
      <c r="AV276" s="12" t="s">
        <v>21</v>
      </c>
      <c r="AW276" s="12" t="s">
        <v>42</v>
      </c>
      <c r="AX276" s="12" t="s">
        <v>90</v>
      </c>
      <c r="AY276" s="147" t="s">
        <v>156</v>
      </c>
    </row>
    <row r="277" spans="2:65" s="1" customFormat="1" ht="16.5" customHeight="1">
      <c r="B277" s="34"/>
      <c r="C277" s="158" t="s">
        <v>29</v>
      </c>
      <c r="D277" s="158" t="s">
        <v>251</v>
      </c>
      <c r="E277" s="159" t="s">
        <v>1399</v>
      </c>
      <c r="F277" s="160" t="s">
        <v>1400</v>
      </c>
      <c r="G277" s="161" t="s">
        <v>277</v>
      </c>
      <c r="H277" s="162">
        <v>26.39</v>
      </c>
      <c r="I277" s="163"/>
      <c r="J277" s="164">
        <f>ROUND(I277*H277,2)</f>
        <v>0</v>
      </c>
      <c r="K277" s="160" t="s">
        <v>234</v>
      </c>
      <c r="L277" s="165"/>
      <c r="M277" s="166" t="s">
        <v>44</v>
      </c>
      <c r="N277" s="167" t="s">
        <v>53</v>
      </c>
      <c r="P277" s="138">
        <f>O277*H277</f>
        <v>0</v>
      </c>
      <c r="Q277" s="138">
        <v>1.47E-3</v>
      </c>
      <c r="R277" s="138">
        <f>Q277*H277</f>
        <v>3.8793300000000003E-2</v>
      </c>
      <c r="S277" s="138">
        <v>0</v>
      </c>
      <c r="T277" s="139">
        <f>S277*H277</f>
        <v>0</v>
      </c>
      <c r="AR277" s="140" t="s">
        <v>191</v>
      </c>
      <c r="AT277" s="140" t="s">
        <v>251</v>
      </c>
      <c r="AU277" s="140" t="s">
        <v>21</v>
      </c>
      <c r="AY277" s="18" t="s">
        <v>156</v>
      </c>
      <c r="BE277" s="141">
        <f>IF(N277="základní",J277,0)</f>
        <v>0</v>
      </c>
      <c r="BF277" s="141">
        <f>IF(N277="snížená",J277,0)</f>
        <v>0</v>
      </c>
      <c r="BG277" s="141">
        <f>IF(N277="zákl. přenesená",J277,0)</f>
        <v>0</v>
      </c>
      <c r="BH277" s="141">
        <f>IF(N277="sníž. přenesená",J277,0)</f>
        <v>0</v>
      </c>
      <c r="BI277" s="141">
        <f>IF(N277="nulová",J277,0)</f>
        <v>0</v>
      </c>
      <c r="BJ277" s="18" t="s">
        <v>90</v>
      </c>
      <c r="BK277" s="141">
        <f>ROUND(I277*H277,2)</f>
        <v>0</v>
      </c>
      <c r="BL277" s="18" t="s">
        <v>174</v>
      </c>
      <c r="BM277" s="140" t="s">
        <v>1401</v>
      </c>
    </row>
    <row r="278" spans="2:65" s="12" customFormat="1" ht="10.199999999999999">
      <c r="B278" s="146"/>
      <c r="D278" s="142" t="s">
        <v>178</v>
      </c>
      <c r="F278" s="148" t="s">
        <v>1402</v>
      </c>
      <c r="H278" s="149">
        <v>26.39</v>
      </c>
      <c r="I278" s="150"/>
      <c r="L278" s="146"/>
      <c r="M278" s="151"/>
      <c r="T278" s="152"/>
      <c r="AT278" s="147" t="s">
        <v>178</v>
      </c>
      <c r="AU278" s="147" t="s">
        <v>21</v>
      </c>
      <c r="AV278" s="12" t="s">
        <v>21</v>
      </c>
      <c r="AW278" s="12" t="s">
        <v>4</v>
      </c>
      <c r="AX278" s="12" t="s">
        <v>90</v>
      </c>
      <c r="AY278" s="147" t="s">
        <v>156</v>
      </c>
    </row>
    <row r="279" spans="2:65" s="1" customFormat="1" ht="16.5" customHeight="1">
      <c r="B279" s="34"/>
      <c r="C279" s="129" t="s">
        <v>734</v>
      </c>
      <c r="D279" s="129" t="s">
        <v>159</v>
      </c>
      <c r="E279" s="130" t="s">
        <v>1403</v>
      </c>
      <c r="F279" s="131" t="s">
        <v>1404</v>
      </c>
      <c r="G279" s="132" t="s">
        <v>277</v>
      </c>
      <c r="H279" s="133">
        <v>24</v>
      </c>
      <c r="I279" s="134"/>
      <c r="J279" s="135">
        <f>ROUND(I279*H279,2)</f>
        <v>0</v>
      </c>
      <c r="K279" s="131" t="s">
        <v>234</v>
      </c>
      <c r="L279" s="34"/>
      <c r="M279" s="136" t="s">
        <v>44</v>
      </c>
      <c r="N279" s="137" t="s">
        <v>53</v>
      </c>
      <c r="P279" s="138">
        <f>O279*H279</f>
        <v>0</v>
      </c>
      <c r="Q279" s="138">
        <v>0</v>
      </c>
      <c r="R279" s="138">
        <f>Q279*H279</f>
        <v>0</v>
      </c>
      <c r="S279" s="138">
        <v>2.5000000000000001E-3</v>
      </c>
      <c r="T279" s="139">
        <f>S279*H279</f>
        <v>0.06</v>
      </c>
      <c r="AR279" s="140" t="s">
        <v>174</v>
      </c>
      <c r="AT279" s="140" t="s">
        <v>159</v>
      </c>
      <c r="AU279" s="140" t="s">
        <v>21</v>
      </c>
      <c r="AY279" s="18" t="s">
        <v>156</v>
      </c>
      <c r="BE279" s="141">
        <f>IF(N279="základní",J279,0)</f>
        <v>0</v>
      </c>
      <c r="BF279" s="141">
        <f>IF(N279="snížená",J279,0)</f>
        <v>0</v>
      </c>
      <c r="BG279" s="141">
        <f>IF(N279="zákl. přenesená",J279,0)</f>
        <v>0</v>
      </c>
      <c r="BH279" s="141">
        <f>IF(N279="sníž. přenesená",J279,0)</f>
        <v>0</v>
      </c>
      <c r="BI279" s="141">
        <f>IF(N279="nulová",J279,0)</f>
        <v>0</v>
      </c>
      <c r="BJ279" s="18" t="s">
        <v>90</v>
      </c>
      <c r="BK279" s="141">
        <f>ROUND(I279*H279,2)</f>
        <v>0</v>
      </c>
      <c r="BL279" s="18" t="s">
        <v>174</v>
      </c>
      <c r="BM279" s="140" t="s">
        <v>1405</v>
      </c>
    </row>
    <row r="280" spans="2:65" s="1" customFormat="1" ht="10.199999999999999">
      <c r="B280" s="34"/>
      <c r="D280" s="156" t="s">
        <v>236</v>
      </c>
      <c r="F280" s="157" t="s">
        <v>1406</v>
      </c>
      <c r="I280" s="144"/>
      <c r="L280" s="34"/>
      <c r="M280" s="145"/>
      <c r="T280" s="55"/>
      <c r="AT280" s="18" t="s">
        <v>236</v>
      </c>
      <c r="AU280" s="18" t="s">
        <v>21</v>
      </c>
    </row>
    <row r="281" spans="2:65" s="12" customFormat="1" ht="10.199999999999999">
      <c r="B281" s="146"/>
      <c r="D281" s="142" t="s">
        <v>178</v>
      </c>
      <c r="E281" s="147" t="s">
        <v>44</v>
      </c>
      <c r="F281" s="148" t="s">
        <v>358</v>
      </c>
      <c r="H281" s="149">
        <v>24</v>
      </c>
      <c r="I281" s="150"/>
      <c r="L281" s="146"/>
      <c r="M281" s="151"/>
      <c r="T281" s="152"/>
      <c r="AT281" s="147" t="s">
        <v>178</v>
      </c>
      <c r="AU281" s="147" t="s">
        <v>21</v>
      </c>
      <c r="AV281" s="12" t="s">
        <v>21</v>
      </c>
      <c r="AW281" s="12" t="s">
        <v>42</v>
      </c>
      <c r="AX281" s="12" t="s">
        <v>90</v>
      </c>
      <c r="AY281" s="147" t="s">
        <v>156</v>
      </c>
    </row>
    <row r="282" spans="2:65" s="1" customFormat="1" ht="16.5" customHeight="1">
      <c r="B282" s="34"/>
      <c r="C282" s="129" t="s">
        <v>740</v>
      </c>
      <c r="D282" s="129" t="s">
        <v>159</v>
      </c>
      <c r="E282" s="130" t="s">
        <v>1407</v>
      </c>
      <c r="F282" s="131" t="s">
        <v>1408</v>
      </c>
      <c r="G282" s="132" t="s">
        <v>277</v>
      </c>
      <c r="H282" s="133">
        <v>23.24</v>
      </c>
      <c r="I282" s="134"/>
      <c r="J282" s="135">
        <f>ROUND(I282*H282,2)</f>
        <v>0</v>
      </c>
      <c r="K282" s="131" t="s">
        <v>234</v>
      </c>
      <c r="L282" s="34"/>
      <c r="M282" s="136" t="s">
        <v>44</v>
      </c>
      <c r="N282" s="137" t="s">
        <v>53</v>
      </c>
      <c r="P282" s="138">
        <f>O282*H282</f>
        <v>0</v>
      </c>
      <c r="Q282" s="138">
        <v>1.0000000000000001E-5</v>
      </c>
      <c r="R282" s="138">
        <f>Q282*H282</f>
        <v>2.3240000000000001E-4</v>
      </c>
      <c r="S282" s="138">
        <v>0</v>
      </c>
      <c r="T282" s="139">
        <f>S282*H282</f>
        <v>0</v>
      </c>
      <c r="AR282" s="140" t="s">
        <v>174</v>
      </c>
      <c r="AT282" s="140" t="s">
        <v>159</v>
      </c>
      <c r="AU282" s="140" t="s">
        <v>21</v>
      </c>
      <c r="AY282" s="18" t="s">
        <v>156</v>
      </c>
      <c r="BE282" s="141">
        <f>IF(N282="základní",J282,0)</f>
        <v>0</v>
      </c>
      <c r="BF282" s="141">
        <f>IF(N282="snížená",J282,0)</f>
        <v>0</v>
      </c>
      <c r="BG282" s="141">
        <f>IF(N282="zákl. přenesená",J282,0)</f>
        <v>0</v>
      </c>
      <c r="BH282" s="141">
        <f>IF(N282="sníž. přenesená",J282,0)</f>
        <v>0</v>
      </c>
      <c r="BI282" s="141">
        <f>IF(N282="nulová",J282,0)</f>
        <v>0</v>
      </c>
      <c r="BJ282" s="18" t="s">
        <v>90</v>
      </c>
      <c r="BK282" s="141">
        <f>ROUND(I282*H282,2)</f>
        <v>0</v>
      </c>
      <c r="BL282" s="18" t="s">
        <v>174</v>
      </c>
      <c r="BM282" s="140" t="s">
        <v>1409</v>
      </c>
    </row>
    <row r="283" spans="2:65" s="1" customFormat="1" ht="10.199999999999999">
      <c r="B283" s="34"/>
      <c r="D283" s="156" t="s">
        <v>236</v>
      </c>
      <c r="F283" s="157" t="s">
        <v>1410</v>
      </c>
      <c r="I283" s="144"/>
      <c r="L283" s="34"/>
      <c r="M283" s="145"/>
      <c r="T283" s="55"/>
      <c r="AT283" s="18" t="s">
        <v>236</v>
      </c>
      <c r="AU283" s="18" t="s">
        <v>21</v>
      </c>
    </row>
    <row r="284" spans="2:65" s="12" customFormat="1" ht="10.199999999999999">
      <c r="B284" s="146"/>
      <c r="D284" s="142" t="s">
        <v>178</v>
      </c>
      <c r="E284" s="147" t="s">
        <v>44</v>
      </c>
      <c r="F284" s="148" t="s">
        <v>1411</v>
      </c>
      <c r="H284" s="149">
        <v>8.24</v>
      </c>
      <c r="I284" s="150"/>
      <c r="L284" s="146"/>
      <c r="M284" s="151"/>
      <c r="T284" s="152"/>
      <c r="AT284" s="147" t="s">
        <v>178</v>
      </c>
      <c r="AU284" s="147" t="s">
        <v>21</v>
      </c>
      <c r="AV284" s="12" t="s">
        <v>21</v>
      </c>
      <c r="AW284" s="12" t="s">
        <v>42</v>
      </c>
      <c r="AX284" s="12" t="s">
        <v>82</v>
      </c>
      <c r="AY284" s="147" t="s">
        <v>156</v>
      </c>
    </row>
    <row r="285" spans="2:65" s="12" customFormat="1" ht="10.199999999999999">
      <c r="B285" s="146"/>
      <c r="D285" s="142" t="s">
        <v>178</v>
      </c>
      <c r="E285" s="147" t="s">
        <v>44</v>
      </c>
      <c r="F285" s="148" t="s">
        <v>1412</v>
      </c>
      <c r="H285" s="149">
        <v>15</v>
      </c>
      <c r="I285" s="150"/>
      <c r="L285" s="146"/>
      <c r="M285" s="151"/>
      <c r="T285" s="152"/>
      <c r="AT285" s="147" t="s">
        <v>178</v>
      </c>
      <c r="AU285" s="147" t="s">
        <v>21</v>
      </c>
      <c r="AV285" s="12" t="s">
        <v>21</v>
      </c>
      <c r="AW285" s="12" t="s">
        <v>42</v>
      </c>
      <c r="AX285" s="12" t="s">
        <v>82</v>
      </c>
      <c r="AY285" s="147" t="s">
        <v>156</v>
      </c>
    </row>
    <row r="286" spans="2:65" s="13" customFormat="1" ht="10.199999999999999">
      <c r="B286" s="168"/>
      <c r="D286" s="142" t="s">
        <v>178</v>
      </c>
      <c r="E286" s="169" t="s">
        <v>44</v>
      </c>
      <c r="F286" s="170" t="s">
        <v>462</v>
      </c>
      <c r="H286" s="171">
        <v>23.240000000000002</v>
      </c>
      <c r="I286" s="172"/>
      <c r="L286" s="168"/>
      <c r="M286" s="173"/>
      <c r="T286" s="174"/>
      <c r="AT286" s="169" t="s">
        <v>178</v>
      </c>
      <c r="AU286" s="169" t="s">
        <v>21</v>
      </c>
      <c r="AV286" s="13" t="s">
        <v>174</v>
      </c>
      <c r="AW286" s="13" t="s">
        <v>42</v>
      </c>
      <c r="AX286" s="13" t="s">
        <v>90</v>
      </c>
      <c r="AY286" s="169" t="s">
        <v>156</v>
      </c>
    </row>
    <row r="287" spans="2:65" s="1" customFormat="1" ht="16.5" customHeight="1">
      <c r="B287" s="34"/>
      <c r="C287" s="158" t="s">
        <v>744</v>
      </c>
      <c r="D287" s="158" t="s">
        <v>251</v>
      </c>
      <c r="E287" s="159" t="s">
        <v>1413</v>
      </c>
      <c r="F287" s="160" t="s">
        <v>1414</v>
      </c>
      <c r="G287" s="161" t="s">
        <v>277</v>
      </c>
      <c r="H287" s="162">
        <v>23.937000000000001</v>
      </c>
      <c r="I287" s="163"/>
      <c r="J287" s="164">
        <f>ROUND(I287*H287,2)</f>
        <v>0</v>
      </c>
      <c r="K287" s="160" t="s">
        <v>234</v>
      </c>
      <c r="L287" s="165"/>
      <c r="M287" s="166" t="s">
        <v>44</v>
      </c>
      <c r="N287" s="167" t="s">
        <v>53</v>
      </c>
      <c r="P287" s="138">
        <f>O287*H287</f>
        <v>0</v>
      </c>
      <c r="Q287" s="138">
        <v>3.5000000000000001E-3</v>
      </c>
      <c r="R287" s="138">
        <f>Q287*H287</f>
        <v>8.3779500000000007E-2</v>
      </c>
      <c r="S287" s="138">
        <v>0</v>
      </c>
      <c r="T287" s="139">
        <f>S287*H287</f>
        <v>0</v>
      </c>
      <c r="AR287" s="140" t="s">
        <v>191</v>
      </c>
      <c r="AT287" s="140" t="s">
        <v>251</v>
      </c>
      <c r="AU287" s="140" t="s">
        <v>21</v>
      </c>
      <c r="AY287" s="18" t="s">
        <v>156</v>
      </c>
      <c r="BE287" s="141">
        <f>IF(N287="základní",J287,0)</f>
        <v>0</v>
      </c>
      <c r="BF287" s="141">
        <f>IF(N287="snížená",J287,0)</f>
        <v>0</v>
      </c>
      <c r="BG287" s="141">
        <f>IF(N287="zákl. přenesená",J287,0)</f>
        <v>0</v>
      </c>
      <c r="BH287" s="141">
        <f>IF(N287="sníž. přenesená",J287,0)</f>
        <v>0</v>
      </c>
      <c r="BI287" s="141">
        <f>IF(N287="nulová",J287,0)</f>
        <v>0</v>
      </c>
      <c r="BJ287" s="18" t="s">
        <v>90</v>
      </c>
      <c r="BK287" s="141">
        <f>ROUND(I287*H287,2)</f>
        <v>0</v>
      </c>
      <c r="BL287" s="18" t="s">
        <v>174</v>
      </c>
      <c r="BM287" s="140" t="s">
        <v>1415</v>
      </c>
    </row>
    <row r="288" spans="2:65" s="1" customFormat="1" ht="19.2">
      <c r="B288" s="34"/>
      <c r="D288" s="142" t="s">
        <v>165</v>
      </c>
      <c r="F288" s="143" t="s">
        <v>1416</v>
      </c>
      <c r="I288" s="144"/>
      <c r="L288" s="34"/>
      <c r="M288" s="145"/>
      <c r="T288" s="55"/>
      <c r="AT288" s="18" t="s">
        <v>165</v>
      </c>
      <c r="AU288" s="18" t="s">
        <v>21</v>
      </c>
    </row>
    <row r="289" spans="2:65" s="12" customFormat="1" ht="10.199999999999999">
      <c r="B289" s="146"/>
      <c r="D289" s="142" t="s">
        <v>178</v>
      </c>
      <c r="F289" s="148" t="s">
        <v>1417</v>
      </c>
      <c r="H289" s="149">
        <v>23.937000000000001</v>
      </c>
      <c r="I289" s="150"/>
      <c r="L289" s="146"/>
      <c r="M289" s="151"/>
      <c r="T289" s="152"/>
      <c r="AT289" s="147" t="s">
        <v>178</v>
      </c>
      <c r="AU289" s="147" t="s">
        <v>21</v>
      </c>
      <c r="AV289" s="12" t="s">
        <v>21</v>
      </c>
      <c r="AW289" s="12" t="s">
        <v>4</v>
      </c>
      <c r="AX289" s="12" t="s">
        <v>90</v>
      </c>
      <c r="AY289" s="147" t="s">
        <v>156</v>
      </c>
    </row>
    <row r="290" spans="2:65" s="1" customFormat="1" ht="16.5" customHeight="1">
      <c r="B290" s="34"/>
      <c r="C290" s="129" t="s">
        <v>751</v>
      </c>
      <c r="D290" s="129" t="s">
        <v>159</v>
      </c>
      <c r="E290" s="130" t="s">
        <v>1418</v>
      </c>
      <c r="F290" s="131" t="s">
        <v>1419</v>
      </c>
      <c r="G290" s="132" t="s">
        <v>277</v>
      </c>
      <c r="H290" s="133">
        <v>59.3</v>
      </c>
      <c r="I290" s="134"/>
      <c r="J290" s="135">
        <f>ROUND(I290*H290,2)</f>
        <v>0</v>
      </c>
      <c r="K290" s="131" t="s">
        <v>234</v>
      </c>
      <c r="L290" s="34"/>
      <c r="M290" s="136" t="s">
        <v>44</v>
      </c>
      <c r="N290" s="137" t="s">
        <v>53</v>
      </c>
      <c r="P290" s="138">
        <f>O290*H290</f>
        <v>0</v>
      </c>
      <c r="Q290" s="138">
        <v>1.0000000000000001E-5</v>
      </c>
      <c r="R290" s="138">
        <f>Q290*H290</f>
        <v>5.9299999999999999E-4</v>
      </c>
      <c r="S290" s="138">
        <v>0</v>
      </c>
      <c r="T290" s="139">
        <f>S290*H290</f>
        <v>0</v>
      </c>
      <c r="AR290" s="140" t="s">
        <v>174</v>
      </c>
      <c r="AT290" s="140" t="s">
        <v>159</v>
      </c>
      <c r="AU290" s="140" t="s">
        <v>21</v>
      </c>
      <c r="AY290" s="18" t="s">
        <v>156</v>
      </c>
      <c r="BE290" s="141">
        <f>IF(N290="základní",J290,0)</f>
        <v>0</v>
      </c>
      <c r="BF290" s="141">
        <f>IF(N290="snížená",J290,0)</f>
        <v>0</v>
      </c>
      <c r="BG290" s="141">
        <f>IF(N290="zákl. přenesená",J290,0)</f>
        <v>0</v>
      </c>
      <c r="BH290" s="141">
        <f>IF(N290="sníž. přenesená",J290,0)</f>
        <v>0</v>
      </c>
      <c r="BI290" s="141">
        <f>IF(N290="nulová",J290,0)</f>
        <v>0</v>
      </c>
      <c r="BJ290" s="18" t="s">
        <v>90</v>
      </c>
      <c r="BK290" s="141">
        <f>ROUND(I290*H290,2)</f>
        <v>0</v>
      </c>
      <c r="BL290" s="18" t="s">
        <v>174</v>
      </c>
      <c r="BM290" s="140" t="s">
        <v>1420</v>
      </c>
    </row>
    <row r="291" spans="2:65" s="1" customFormat="1" ht="10.199999999999999">
      <c r="B291" s="34"/>
      <c r="D291" s="156" t="s">
        <v>236</v>
      </c>
      <c r="F291" s="157" t="s">
        <v>1421</v>
      </c>
      <c r="I291" s="144"/>
      <c r="L291" s="34"/>
      <c r="M291" s="145"/>
      <c r="T291" s="55"/>
      <c r="AT291" s="18" t="s">
        <v>236</v>
      </c>
      <c r="AU291" s="18" t="s">
        <v>21</v>
      </c>
    </row>
    <row r="292" spans="2:65" s="12" customFormat="1" ht="10.199999999999999">
      <c r="B292" s="146"/>
      <c r="D292" s="142" t="s">
        <v>178</v>
      </c>
      <c r="E292" s="147" t="s">
        <v>44</v>
      </c>
      <c r="F292" s="148" t="s">
        <v>1422</v>
      </c>
      <c r="H292" s="149">
        <v>9.99</v>
      </c>
      <c r="I292" s="150"/>
      <c r="L292" s="146"/>
      <c r="M292" s="151"/>
      <c r="T292" s="152"/>
      <c r="AT292" s="147" t="s">
        <v>178</v>
      </c>
      <c r="AU292" s="147" t="s">
        <v>21</v>
      </c>
      <c r="AV292" s="12" t="s">
        <v>21</v>
      </c>
      <c r="AW292" s="12" t="s">
        <v>42</v>
      </c>
      <c r="AX292" s="12" t="s">
        <v>82</v>
      </c>
      <c r="AY292" s="147" t="s">
        <v>156</v>
      </c>
    </row>
    <row r="293" spans="2:65" s="12" customFormat="1" ht="10.199999999999999">
      <c r="B293" s="146"/>
      <c r="D293" s="142" t="s">
        <v>178</v>
      </c>
      <c r="E293" s="147" t="s">
        <v>44</v>
      </c>
      <c r="F293" s="148" t="s">
        <v>1423</v>
      </c>
      <c r="H293" s="149">
        <v>29.18</v>
      </c>
      <c r="I293" s="150"/>
      <c r="L293" s="146"/>
      <c r="M293" s="151"/>
      <c r="T293" s="152"/>
      <c r="AT293" s="147" t="s">
        <v>178</v>
      </c>
      <c r="AU293" s="147" t="s">
        <v>21</v>
      </c>
      <c r="AV293" s="12" t="s">
        <v>21</v>
      </c>
      <c r="AW293" s="12" t="s">
        <v>42</v>
      </c>
      <c r="AX293" s="12" t="s">
        <v>82</v>
      </c>
      <c r="AY293" s="147" t="s">
        <v>156</v>
      </c>
    </row>
    <row r="294" spans="2:65" s="12" customFormat="1" ht="10.199999999999999">
      <c r="B294" s="146"/>
      <c r="D294" s="142" t="s">
        <v>178</v>
      </c>
      <c r="E294" s="147" t="s">
        <v>44</v>
      </c>
      <c r="F294" s="148" t="s">
        <v>1424</v>
      </c>
      <c r="H294" s="149">
        <v>20.13</v>
      </c>
      <c r="I294" s="150"/>
      <c r="L294" s="146"/>
      <c r="M294" s="151"/>
      <c r="T294" s="152"/>
      <c r="AT294" s="147" t="s">
        <v>178</v>
      </c>
      <c r="AU294" s="147" t="s">
        <v>21</v>
      </c>
      <c r="AV294" s="12" t="s">
        <v>21</v>
      </c>
      <c r="AW294" s="12" t="s">
        <v>42</v>
      </c>
      <c r="AX294" s="12" t="s">
        <v>82</v>
      </c>
      <c r="AY294" s="147" t="s">
        <v>156</v>
      </c>
    </row>
    <row r="295" spans="2:65" s="13" customFormat="1" ht="10.199999999999999">
      <c r="B295" s="168"/>
      <c r="D295" s="142" t="s">
        <v>178</v>
      </c>
      <c r="E295" s="169" t="s">
        <v>44</v>
      </c>
      <c r="F295" s="170" t="s">
        <v>462</v>
      </c>
      <c r="H295" s="171">
        <v>59.3</v>
      </c>
      <c r="I295" s="172"/>
      <c r="L295" s="168"/>
      <c r="M295" s="173"/>
      <c r="T295" s="174"/>
      <c r="AT295" s="169" t="s">
        <v>178</v>
      </c>
      <c r="AU295" s="169" t="s">
        <v>21</v>
      </c>
      <c r="AV295" s="13" t="s">
        <v>174</v>
      </c>
      <c r="AW295" s="13" t="s">
        <v>42</v>
      </c>
      <c r="AX295" s="13" t="s">
        <v>90</v>
      </c>
      <c r="AY295" s="169" t="s">
        <v>156</v>
      </c>
    </row>
    <row r="296" spans="2:65" s="1" customFormat="1" ht="16.5" customHeight="1">
      <c r="B296" s="34"/>
      <c r="C296" s="158" t="s">
        <v>757</v>
      </c>
      <c r="D296" s="158" t="s">
        <v>251</v>
      </c>
      <c r="E296" s="159" t="s">
        <v>1425</v>
      </c>
      <c r="F296" s="160" t="s">
        <v>1426</v>
      </c>
      <c r="G296" s="161" t="s">
        <v>277</v>
      </c>
      <c r="H296" s="162">
        <v>61.079000000000001</v>
      </c>
      <c r="I296" s="163"/>
      <c r="J296" s="164">
        <f>ROUND(I296*H296,2)</f>
        <v>0</v>
      </c>
      <c r="K296" s="160" t="s">
        <v>234</v>
      </c>
      <c r="L296" s="165"/>
      <c r="M296" s="166" t="s">
        <v>44</v>
      </c>
      <c r="N296" s="167" t="s">
        <v>53</v>
      </c>
      <c r="P296" s="138">
        <f>O296*H296</f>
        <v>0</v>
      </c>
      <c r="Q296" s="138">
        <v>5.4999999999999997E-3</v>
      </c>
      <c r="R296" s="138">
        <f>Q296*H296</f>
        <v>0.33593449999999997</v>
      </c>
      <c r="S296" s="138">
        <v>0</v>
      </c>
      <c r="T296" s="139">
        <f>S296*H296</f>
        <v>0</v>
      </c>
      <c r="AR296" s="140" t="s">
        <v>191</v>
      </c>
      <c r="AT296" s="140" t="s">
        <v>251</v>
      </c>
      <c r="AU296" s="140" t="s">
        <v>21</v>
      </c>
      <c r="AY296" s="18" t="s">
        <v>156</v>
      </c>
      <c r="BE296" s="141">
        <f>IF(N296="základní",J296,0)</f>
        <v>0</v>
      </c>
      <c r="BF296" s="141">
        <f>IF(N296="snížená",J296,0)</f>
        <v>0</v>
      </c>
      <c r="BG296" s="141">
        <f>IF(N296="zákl. přenesená",J296,0)</f>
        <v>0</v>
      </c>
      <c r="BH296" s="141">
        <f>IF(N296="sníž. přenesená",J296,0)</f>
        <v>0</v>
      </c>
      <c r="BI296" s="141">
        <f>IF(N296="nulová",J296,0)</f>
        <v>0</v>
      </c>
      <c r="BJ296" s="18" t="s">
        <v>90</v>
      </c>
      <c r="BK296" s="141">
        <f>ROUND(I296*H296,2)</f>
        <v>0</v>
      </c>
      <c r="BL296" s="18" t="s">
        <v>174</v>
      </c>
      <c r="BM296" s="140" t="s">
        <v>1427</v>
      </c>
    </row>
    <row r="297" spans="2:65" s="1" customFormat="1" ht="19.2">
      <c r="B297" s="34"/>
      <c r="D297" s="142" t="s">
        <v>165</v>
      </c>
      <c r="F297" s="143" t="s">
        <v>1416</v>
      </c>
      <c r="I297" s="144"/>
      <c r="L297" s="34"/>
      <c r="M297" s="145"/>
      <c r="T297" s="55"/>
      <c r="AT297" s="18" t="s">
        <v>165</v>
      </c>
      <c r="AU297" s="18" t="s">
        <v>21</v>
      </c>
    </row>
    <row r="298" spans="2:65" s="12" customFormat="1" ht="10.199999999999999">
      <c r="B298" s="146"/>
      <c r="D298" s="142" t="s">
        <v>178</v>
      </c>
      <c r="F298" s="148" t="s">
        <v>1428</v>
      </c>
      <c r="H298" s="149">
        <v>61.079000000000001</v>
      </c>
      <c r="I298" s="150"/>
      <c r="L298" s="146"/>
      <c r="M298" s="151"/>
      <c r="T298" s="152"/>
      <c r="AT298" s="147" t="s">
        <v>178</v>
      </c>
      <c r="AU298" s="147" t="s">
        <v>21</v>
      </c>
      <c r="AV298" s="12" t="s">
        <v>21</v>
      </c>
      <c r="AW298" s="12" t="s">
        <v>4</v>
      </c>
      <c r="AX298" s="12" t="s">
        <v>90</v>
      </c>
      <c r="AY298" s="147" t="s">
        <v>156</v>
      </c>
    </row>
    <row r="299" spans="2:65" s="1" customFormat="1" ht="24.15" customHeight="1">
      <c r="B299" s="34"/>
      <c r="C299" s="129" t="s">
        <v>764</v>
      </c>
      <c r="D299" s="129" t="s">
        <v>159</v>
      </c>
      <c r="E299" s="130" t="s">
        <v>1429</v>
      </c>
      <c r="F299" s="131" t="s">
        <v>1430</v>
      </c>
      <c r="G299" s="132" t="s">
        <v>248</v>
      </c>
      <c r="H299" s="133">
        <v>1</v>
      </c>
      <c r="I299" s="134"/>
      <c r="J299" s="135">
        <f>ROUND(I299*H299,2)</f>
        <v>0</v>
      </c>
      <c r="K299" s="131" t="s">
        <v>234</v>
      </c>
      <c r="L299" s="34"/>
      <c r="M299" s="136" t="s">
        <v>44</v>
      </c>
      <c r="N299" s="137" t="s">
        <v>53</v>
      </c>
      <c r="P299" s="138">
        <f>O299*H299</f>
        <v>0</v>
      </c>
      <c r="Q299" s="138">
        <v>0</v>
      </c>
      <c r="R299" s="138">
        <f>Q299*H299</f>
        <v>0</v>
      </c>
      <c r="S299" s="138">
        <v>0</v>
      </c>
      <c r="T299" s="139">
        <f>S299*H299</f>
        <v>0</v>
      </c>
      <c r="AR299" s="140" t="s">
        <v>174</v>
      </c>
      <c r="AT299" s="140" t="s">
        <v>159</v>
      </c>
      <c r="AU299" s="140" t="s">
        <v>21</v>
      </c>
      <c r="AY299" s="18" t="s">
        <v>156</v>
      </c>
      <c r="BE299" s="141">
        <f>IF(N299="základní",J299,0)</f>
        <v>0</v>
      </c>
      <c r="BF299" s="141">
        <f>IF(N299="snížená",J299,0)</f>
        <v>0</v>
      </c>
      <c r="BG299" s="141">
        <f>IF(N299="zákl. přenesená",J299,0)</f>
        <v>0</v>
      </c>
      <c r="BH299" s="141">
        <f>IF(N299="sníž. přenesená",J299,0)</f>
        <v>0</v>
      </c>
      <c r="BI299" s="141">
        <f>IF(N299="nulová",J299,0)</f>
        <v>0</v>
      </c>
      <c r="BJ299" s="18" t="s">
        <v>90</v>
      </c>
      <c r="BK299" s="141">
        <f>ROUND(I299*H299,2)</f>
        <v>0</v>
      </c>
      <c r="BL299" s="18" t="s">
        <v>174</v>
      </c>
      <c r="BM299" s="140" t="s">
        <v>1431</v>
      </c>
    </row>
    <row r="300" spans="2:65" s="1" customFormat="1" ht="10.199999999999999">
      <c r="B300" s="34"/>
      <c r="D300" s="156" t="s">
        <v>236</v>
      </c>
      <c r="F300" s="157" t="s">
        <v>1432</v>
      </c>
      <c r="I300" s="144"/>
      <c r="L300" s="34"/>
      <c r="M300" s="145"/>
      <c r="T300" s="55"/>
      <c r="AT300" s="18" t="s">
        <v>236</v>
      </c>
      <c r="AU300" s="18" t="s">
        <v>21</v>
      </c>
    </row>
    <row r="301" spans="2:65" s="12" customFormat="1" ht="10.199999999999999">
      <c r="B301" s="146"/>
      <c r="D301" s="142" t="s">
        <v>178</v>
      </c>
      <c r="E301" s="147" t="s">
        <v>44</v>
      </c>
      <c r="F301" s="148" t="s">
        <v>90</v>
      </c>
      <c r="H301" s="149">
        <v>1</v>
      </c>
      <c r="I301" s="150"/>
      <c r="L301" s="146"/>
      <c r="M301" s="151"/>
      <c r="T301" s="152"/>
      <c r="AT301" s="147" t="s">
        <v>178</v>
      </c>
      <c r="AU301" s="147" t="s">
        <v>21</v>
      </c>
      <c r="AV301" s="12" t="s">
        <v>21</v>
      </c>
      <c r="AW301" s="12" t="s">
        <v>42</v>
      </c>
      <c r="AX301" s="12" t="s">
        <v>90</v>
      </c>
      <c r="AY301" s="147" t="s">
        <v>156</v>
      </c>
    </row>
    <row r="302" spans="2:65" s="1" customFormat="1" ht="16.5" customHeight="1">
      <c r="B302" s="34"/>
      <c r="C302" s="158" t="s">
        <v>772</v>
      </c>
      <c r="D302" s="158" t="s">
        <v>251</v>
      </c>
      <c r="E302" s="159" t="s">
        <v>1433</v>
      </c>
      <c r="F302" s="160" t="s">
        <v>1434</v>
      </c>
      <c r="G302" s="161" t="s">
        <v>248</v>
      </c>
      <c r="H302" s="162">
        <v>1.0149999999999999</v>
      </c>
      <c r="I302" s="163"/>
      <c r="J302" s="164">
        <f>ROUND(I302*H302,2)</f>
        <v>0</v>
      </c>
      <c r="K302" s="160" t="s">
        <v>234</v>
      </c>
      <c r="L302" s="165"/>
      <c r="M302" s="166" t="s">
        <v>44</v>
      </c>
      <c r="N302" s="167" t="s">
        <v>53</v>
      </c>
      <c r="P302" s="138">
        <f>O302*H302</f>
        <v>0</v>
      </c>
      <c r="Q302" s="138">
        <v>8.0000000000000007E-5</v>
      </c>
      <c r="R302" s="138">
        <f>Q302*H302</f>
        <v>8.1199999999999995E-5</v>
      </c>
      <c r="S302" s="138">
        <v>0</v>
      </c>
      <c r="T302" s="139">
        <f>S302*H302</f>
        <v>0</v>
      </c>
      <c r="AR302" s="140" t="s">
        <v>191</v>
      </c>
      <c r="AT302" s="140" t="s">
        <v>251</v>
      </c>
      <c r="AU302" s="140" t="s">
        <v>21</v>
      </c>
      <c r="AY302" s="18" t="s">
        <v>156</v>
      </c>
      <c r="BE302" s="141">
        <f>IF(N302="základní",J302,0)</f>
        <v>0</v>
      </c>
      <c r="BF302" s="141">
        <f>IF(N302="snížená",J302,0)</f>
        <v>0</v>
      </c>
      <c r="BG302" s="141">
        <f>IF(N302="zákl. přenesená",J302,0)</f>
        <v>0</v>
      </c>
      <c r="BH302" s="141">
        <f>IF(N302="sníž. přenesená",J302,0)</f>
        <v>0</v>
      </c>
      <c r="BI302" s="141">
        <f>IF(N302="nulová",J302,0)</f>
        <v>0</v>
      </c>
      <c r="BJ302" s="18" t="s">
        <v>90</v>
      </c>
      <c r="BK302" s="141">
        <f>ROUND(I302*H302,2)</f>
        <v>0</v>
      </c>
      <c r="BL302" s="18" t="s">
        <v>174</v>
      </c>
      <c r="BM302" s="140" t="s">
        <v>1435</v>
      </c>
    </row>
    <row r="303" spans="2:65" s="12" customFormat="1" ht="10.199999999999999">
      <c r="B303" s="146"/>
      <c r="D303" s="142" t="s">
        <v>178</v>
      </c>
      <c r="F303" s="148" t="s">
        <v>1436</v>
      </c>
      <c r="H303" s="149">
        <v>1.0149999999999999</v>
      </c>
      <c r="I303" s="150"/>
      <c r="L303" s="146"/>
      <c r="M303" s="151"/>
      <c r="T303" s="152"/>
      <c r="AT303" s="147" t="s">
        <v>178</v>
      </c>
      <c r="AU303" s="147" t="s">
        <v>21</v>
      </c>
      <c r="AV303" s="12" t="s">
        <v>21</v>
      </c>
      <c r="AW303" s="12" t="s">
        <v>4</v>
      </c>
      <c r="AX303" s="12" t="s">
        <v>90</v>
      </c>
      <c r="AY303" s="147" t="s">
        <v>156</v>
      </c>
    </row>
    <row r="304" spans="2:65" s="1" customFormat="1" ht="21.75" customHeight="1">
      <c r="B304" s="34"/>
      <c r="C304" s="129" t="s">
        <v>777</v>
      </c>
      <c r="D304" s="129" t="s">
        <v>159</v>
      </c>
      <c r="E304" s="130" t="s">
        <v>1437</v>
      </c>
      <c r="F304" s="131" t="s">
        <v>1438</v>
      </c>
      <c r="G304" s="132" t="s">
        <v>248</v>
      </c>
      <c r="H304" s="133">
        <v>1</v>
      </c>
      <c r="I304" s="134"/>
      <c r="J304" s="135">
        <f>ROUND(I304*H304,2)</f>
        <v>0</v>
      </c>
      <c r="K304" s="131" t="s">
        <v>234</v>
      </c>
      <c r="L304" s="34"/>
      <c r="M304" s="136" t="s">
        <v>44</v>
      </c>
      <c r="N304" s="137" t="s">
        <v>53</v>
      </c>
      <c r="P304" s="138">
        <f>O304*H304</f>
        <v>0</v>
      </c>
      <c r="Q304" s="138">
        <v>0</v>
      </c>
      <c r="R304" s="138">
        <f>Q304*H304</f>
        <v>0</v>
      </c>
      <c r="S304" s="138">
        <v>0</v>
      </c>
      <c r="T304" s="139">
        <f>S304*H304</f>
        <v>0</v>
      </c>
      <c r="AR304" s="140" t="s">
        <v>174</v>
      </c>
      <c r="AT304" s="140" t="s">
        <v>159</v>
      </c>
      <c r="AU304" s="140" t="s">
        <v>21</v>
      </c>
      <c r="AY304" s="18" t="s">
        <v>156</v>
      </c>
      <c r="BE304" s="141">
        <f>IF(N304="základní",J304,0)</f>
        <v>0</v>
      </c>
      <c r="BF304" s="141">
        <f>IF(N304="snížená",J304,0)</f>
        <v>0</v>
      </c>
      <c r="BG304" s="141">
        <f>IF(N304="zákl. přenesená",J304,0)</f>
        <v>0</v>
      </c>
      <c r="BH304" s="141">
        <f>IF(N304="sníž. přenesená",J304,0)</f>
        <v>0</v>
      </c>
      <c r="BI304" s="141">
        <f>IF(N304="nulová",J304,0)</f>
        <v>0</v>
      </c>
      <c r="BJ304" s="18" t="s">
        <v>90</v>
      </c>
      <c r="BK304" s="141">
        <f>ROUND(I304*H304,2)</f>
        <v>0</v>
      </c>
      <c r="BL304" s="18" t="s">
        <v>174</v>
      </c>
      <c r="BM304" s="140" t="s">
        <v>1439</v>
      </c>
    </row>
    <row r="305" spans="2:65" s="1" customFormat="1" ht="10.199999999999999">
      <c r="B305" s="34"/>
      <c r="D305" s="156" t="s">
        <v>236</v>
      </c>
      <c r="F305" s="157" t="s">
        <v>1440</v>
      </c>
      <c r="I305" s="144"/>
      <c r="L305" s="34"/>
      <c r="M305" s="145"/>
      <c r="T305" s="55"/>
      <c r="AT305" s="18" t="s">
        <v>236</v>
      </c>
      <c r="AU305" s="18" t="s">
        <v>21</v>
      </c>
    </row>
    <row r="306" spans="2:65" s="12" customFormat="1" ht="10.199999999999999">
      <c r="B306" s="146"/>
      <c r="D306" s="142" t="s">
        <v>178</v>
      </c>
      <c r="E306" s="147" t="s">
        <v>44</v>
      </c>
      <c r="F306" s="148" t="s">
        <v>1441</v>
      </c>
      <c r="H306" s="149">
        <v>1</v>
      </c>
      <c r="I306" s="150"/>
      <c r="L306" s="146"/>
      <c r="M306" s="151"/>
      <c r="T306" s="152"/>
      <c r="AT306" s="147" t="s">
        <v>178</v>
      </c>
      <c r="AU306" s="147" t="s">
        <v>21</v>
      </c>
      <c r="AV306" s="12" t="s">
        <v>21</v>
      </c>
      <c r="AW306" s="12" t="s">
        <v>42</v>
      </c>
      <c r="AX306" s="12" t="s">
        <v>90</v>
      </c>
      <c r="AY306" s="147" t="s">
        <v>156</v>
      </c>
    </row>
    <row r="307" spans="2:65" s="1" customFormat="1" ht="16.5" customHeight="1">
      <c r="B307" s="34"/>
      <c r="C307" s="158" t="s">
        <v>782</v>
      </c>
      <c r="D307" s="158" t="s">
        <v>251</v>
      </c>
      <c r="E307" s="159" t="s">
        <v>1442</v>
      </c>
      <c r="F307" s="160" t="s">
        <v>1443</v>
      </c>
      <c r="G307" s="161" t="s">
        <v>248</v>
      </c>
      <c r="H307" s="162">
        <v>1.01</v>
      </c>
      <c r="I307" s="163"/>
      <c r="J307" s="164">
        <f>ROUND(I307*H307,2)</f>
        <v>0</v>
      </c>
      <c r="K307" s="160" t="s">
        <v>234</v>
      </c>
      <c r="L307" s="165"/>
      <c r="M307" s="166" t="s">
        <v>44</v>
      </c>
      <c r="N307" s="167" t="s">
        <v>53</v>
      </c>
      <c r="P307" s="138">
        <f>O307*H307</f>
        <v>0</v>
      </c>
      <c r="Q307" s="138">
        <v>1.9000000000000001E-4</v>
      </c>
      <c r="R307" s="138">
        <f>Q307*H307</f>
        <v>1.919E-4</v>
      </c>
      <c r="S307" s="138">
        <v>0</v>
      </c>
      <c r="T307" s="139">
        <f>S307*H307</f>
        <v>0</v>
      </c>
      <c r="AR307" s="140" t="s">
        <v>191</v>
      </c>
      <c r="AT307" s="140" t="s">
        <v>251</v>
      </c>
      <c r="AU307" s="140" t="s">
        <v>21</v>
      </c>
      <c r="AY307" s="18" t="s">
        <v>156</v>
      </c>
      <c r="BE307" s="141">
        <f>IF(N307="základní",J307,0)</f>
        <v>0</v>
      </c>
      <c r="BF307" s="141">
        <f>IF(N307="snížená",J307,0)</f>
        <v>0</v>
      </c>
      <c r="BG307" s="141">
        <f>IF(N307="zákl. přenesená",J307,0)</f>
        <v>0</v>
      </c>
      <c r="BH307" s="141">
        <f>IF(N307="sníž. přenesená",J307,0)</f>
        <v>0</v>
      </c>
      <c r="BI307" s="141">
        <f>IF(N307="nulová",J307,0)</f>
        <v>0</v>
      </c>
      <c r="BJ307" s="18" t="s">
        <v>90</v>
      </c>
      <c r="BK307" s="141">
        <f>ROUND(I307*H307,2)</f>
        <v>0</v>
      </c>
      <c r="BL307" s="18" t="s">
        <v>174</v>
      </c>
      <c r="BM307" s="140" t="s">
        <v>1444</v>
      </c>
    </row>
    <row r="308" spans="2:65" s="12" customFormat="1" ht="10.199999999999999">
      <c r="B308" s="146"/>
      <c r="D308" s="142" t="s">
        <v>178</v>
      </c>
      <c r="F308" s="148" t="s">
        <v>505</v>
      </c>
      <c r="H308" s="149">
        <v>1.01</v>
      </c>
      <c r="I308" s="150"/>
      <c r="L308" s="146"/>
      <c r="M308" s="151"/>
      <c r="T308" s="152"/>
      <c r="AT308" s="147" t="s">
        <v>178</v>
      </c>
      <c r="AU308" s="147" t="s">
        <v>21</v>
      </c>
      <c r="AV308" s="12" t="s">
        <v>21</v>
      </c>
      <c r="AW308" s="12" t="s">
        <v>4</v>
      </c>
      <c r="AX308" s="12" t="s">
        <v>90</v>
      </c>
      <c r="AY308" s="147" t="s">
        <v>156</v>
      </c>
    </row>
    <row r="309" spans="2:65" s="1" customFormat="1" ht="24.15" customHeight="1">
      <c r="B309" s="34"/>
      <c r="C309" s="129" t="s">
        <v>788</v>
      </c>
      <c r="D309" s="129" t="s">
        <v>159</v>
      </c>
      <c r="E309" s="130" t="s">
        <v>1445</v>
      </c>
      <c r="F309" s="131" t="s">
        <v>1446</v>
      </c>
      <c r="G309" s="132" t="s">
        <v>248</v>
      </c>
      <c r="H309" s="133">
        <v>2</v>
      </c>
      <c r="I309" s="134"/>
      <c r="J309" s="135">
        <f>ROUND(I309*H309,2)</f>
        <v>0</v>
      </c>
      <c r="K309" s="131" t="s">
        <v>234</v>
      </c>
      <c r="L309" s="34"/>
      <c r="M309" s="136" t="s">
        <v>44</v>
      </c>
      <c r="N309" s="137" t="s">
        <v>53</v>
      </c>
      <c r="P309" s="138">
        <f>O309*H309</f>
        <v>0</v>
      </c>
      <c r="Q309" s="138">
        <v>0</v>
      </c>
      <c r="R309" s="138">
        <f>Q309*H309</f>
        <v>0</v>
      </c>
      <c r="S309" s="138">
        <v>0</v>
      </c>
      <c r="T309" s="139">
        <f>S309*H309</f>
        <v>0</v>
      </c>
      <c r="AR309" s="140" t="s">
        <v>174</v>
      </c>
      <c r="AT309" s="140" t="s">
        <v>159</v>
      </c>
      <c r="AU309" s="140" t="s">
        <v>21</v>
      </c>
      <c r="AY309" s="18" t="s">
        <v>156</v>
      </c>
      <c r="BE309" s="141">
        <f>IF(N309="základní",J309,0)</f>
        <v>0</v>
      </c>
      <c r="BF309" s="141">
        <f>IF(N309="snížená",J309,0)</f>
        <v>0</v>
      </c>
      <c r="BG309" s="141">
        <f>IF(N309="zákl. přenesená",J309,0)</f>
        <v>0</v>
      </c>
      <c r="BH309" s="141">
        <f>IF(N309="sníž. přenesená",J309,0)</f>
        <v>0</v>
      </c>
      <c r="BI309" s="141">
        <f>IF(N309="nulová",J309,0)</f>
        <v>0</v>
      </c>
      <c r="BJ309" s="18" t="s">
        <v>90</v>
      </c>
      <c r="BK309" s="141">
        <f>ROUND(I309*H309,2)</f>
        <v>0</v>
      </c>
      <c r="BL309" s="18" t="s">
        <v>174</v>
      </c>
      <c r="BM309" s="140" t="s">
        <v>1447</v>
      </c>
    </row>
    <row r="310" spans="2:65" s="1" customFormat="1" ht="10.199999999999999">
      <c r="B310" s="34"/>
      <c r="D310" s="156" t="s">
        <v>236</v>
      </c>
      <c r="F310" s="157" t="s">
        <v>1448</v>
      </c>
      <c r="I310" s="144"/>
      <c r="L310" s="34"/>
      <c r="M310" s="145"/>
      <c r="T310" s="55"/>
      <c r="AT310" s="18" t="s">
        <v>236</v>
      </c>
      <c r="AU310" s="18" t="s">
        <v>21</v>
      </c>
    </row>
    <row r="311" spans="2:65" s="12" customFormat="1" ht="10.199999999999999">
      <c r="B311" s="146"/>
      <c r="D311" s="142" t="s">
        <v>178</v>
      </c>
      <c r="E311" s="147" t="s">
        <v>44</v>
      </c>
      <c r="F311" s="148" t="s">
        <v>21</v>
      </c>
      <c r="H311" s="149">
        <v>2</v>
      </c>
      <c r="I311" s="150"/>
      <c r="L311" s="146"/>
      <c r="M311" s="151"/>
      <c r="T311" s="152"/>
      <c r="AT311" s="147" t="s">
        <v>178</v>
      </c>
      <c r="AU311" s="147" t="s">
        <v>21</v>
      </c>
      <c r="AV311" s="12" t="s">
        <v>21</v>
      </c>
      <c r="AW311" s="12" t="s">
        <v>42</v>
      </c>
      <c r="AX311" s="12" t="s">
        <v>90</v>
      </c>
      <c r="AY311" s="147" t="s">
        <v>156</v>
      </c>
    </row>
    <row r="312" spans="2:65" s="1" customFormat="1" ht="16.5" customHeight="1">
      <c r="B312" s="34"/>
      <c r="C312" s="158" t="s">
        <v>793</v>
      </c>
      <c r="D312" s="158" t="s">
        <v>251</v>
      </c>
      <c r="E312" s="159" t="s">
        <v>1449</v>
      </c>
      <c r="F312" s="160" t="s">
        <v>1450</v>
      </c>
      <c r="G312" s="161" t="s">
        <v>248</v>
      </c>
      <c r="H312" s="162">
        <v>2.0299999999999998</v>
      </c>
      <c r="I312" s="163"/>
      <c r="J312" s="164">
        <f>ROUND(I312*H312,2)</f>
        <v>0</v>
      </c>
      <c r="K312" s="160" t="s">
        <v>234</v>
      </c>
      <c r="L312" s="165"/>
      <c r="M312" s="166" t="s">
        <v>44</v>
      </c>
      <c r="N312" s="167" t="s">
        <v>53</v>
      </c>
      <c r="P312" s="138">
        <f>O312*H312</f>
        <v>0</v>
      </c>
      <c r="Q312" s="138">
        <v>2.5999999999999998E-4</v>
      </c>
      <c r="R312" s="138">
        <f>Q312*H312</f>
        <v>5.2779999999999993E-4</v>
      </c>
      <c r="S312" s="138">
        <v>0</v>
      </c>
      <c r="T312" s="139">
        <f>S312*H312</f>
        <v>0</v>
      </c>
      <c r="AR312" s="140" t="s">
        <v>191</v>
      </c>
      <c r="AT312" s="140" t="s">
        <v>251</v>
      </c>
      <c r="AU312" s="140" t="s">
        <v>21</v>
      </c>
      <c r="AY312" s="18" t="s">
        <v>156</v>
      </c>
      <c r="BE312" s="141">
        <f>IF(N312="základní",J312,0)</f>
        <v>0</v>
      </c>
      <c r="BF312" s="141">
        <f>IF(N312="snížená",J312,0)</f>
        <v>0</v>
      </c>
      <c r="BG312" s="141">
        <f>IF(N312="zákl. přenesená",J312,0)</f>
        <v>0</v>
      </c>
      <c r="BH312" s="141">
        <f>IF(N312="sníž. přenesená",J312,0)</f>
        <v>0</v>
      </c>
      <c r="BI312" s="141">
        <f>IF(N312="nulová",J312,0)</f>
        <v>0</v>
      </c>
      <c r="BJ312" s="18" t="s">
        <v>90</v>
      </c>
      <c r="BK312" s="141">
        <f>ROUND(I312*H312,2)</f>
        <v>0</v>
      </c>
      <c r="BL312" s="18" t="s">
        <v>174</v>
      </c>
      <c r="BM312" s="140" t="s">
        <v>1451</v>
      </c>
    </row>
    <row r="313" spans="2:65" s="12" customFormat="1" ht="10.199999999999999">
      <c r="B313" s="146"/>
      <c r="D313" s="142" t="s">
        <v>178</v>
      </c>
      <c r="F313" s="148" t="s">
        <v>1452</v>
      </c>
      <c r="H313" s="149">
        <v>2.0299999999999998</v>
      </c>
      <c r="I313" s="150"/>
      <c r="L313" s="146"/>
      <c r="M313" s="151"/>
      <c r="T313" s="152"/>
      <c r="AT313" s="147" t="s">
        <v>178</v>
      </c>
      <c r="AU313" s="147" t="s">
        <v>21</v>
      </c>
      <c r="AV313" s="12" t="s">
        <v>21</v>
      </c>
      <c r="AW313" s="12" t="s">
        <v>4</v>
      </c>
      <c r="AX313" s="12" t="s">
        <v>90</v>
      </c>
      <c r="AY313" s="147" t="s">
        <v>156</v>
      </c>
    </row>
    <row r="314" spans="2:65" s="1" customFormat="1" ht="24.15" customHeight="1">
      <c r="B314" s="34"/>
      <c r="C314" s="129" t="s">
        <v>796</v>
      </c>
      <c r="D314" s="129" t="s">
        <v>159</v>
      </c>
      <c r="E314" s="130" t="s">
        <v>1453</v>
      </c>
      <c r="F314" s="131" t="s">
        <v>1454</v>
      </c>
      <c r="G314" s="132" t="s">
        <v>248</v>
      </c>
      <c r="H314" s="133">
        <v>5</v>
      </c>
      <c r="I314" s="134"/>
      <c r="J314" s="135">
        <f>ROUND(I314*H314,2)</f>
        <v>0</v>
      </c>
      <c r="K314" s="131" t="s">
        <v>234</v>
      </c>
      <c r="L314" s="34"/>
      <c r="M314" s="136" t="s">
        <v>44</v>
      </c>
      <c r="N314" s="137" t="s">
        <v>53</v>
      </c>
      <c r="P314" s="138">
        <f>O314*H314</f>
        <v>0</v>
      </c>
      <c r="Q314" s="138">
        <v>0</v>
      </c>
      <c r="R314" s="138">
        <f>Q314*H314</f>
        <v>0</v>
      </c>
      <c r="S314" s="138">
        <v>0</v>
      </c>
      <c r="T314" s="139">
        <f>S314*H314</f>
        <v>0</v>
      </c>
      <c r="AR314" s="140" t="s">
        <v>174</v>
      </c>
      <c r="AT314" s="140" t="s">
        <v>159</v>
      </c>
      <c r="AU314" s="140" t="s">
        <v>21</v>
      </c>
      <c r="AY314" s="18" t="s">
        <v>156</v>
      </c>
      <c r="BE314" s="141">
        <f>IF(N314="základní",J314,0)</f>
        <v>0</v>
      </c>
      <c r="BF314" s="141">
        <f>IF(N314="snížená",J314,0)</f>
        <v>0</v>
      </c>
      <c r="BG314" s="141">
        <f>IF(N314="zákl. přenesená",J314,0)</f>
        <v>0</v>
      </c>
      <c r="BH314" s="141">
        <f>IF(N314="sníž. přenesená",J314,0)</f>
        <v>0</v>
      </c>
      <c r="BI314" s="141">
        <f>IF(N314="nulová",J314,0)</f>
        <v>0</v>
      </c>
      <c r="BJ314" s="18" t="s">
        <v>90</v>
      </c>
      <c r="BK314" s="141">
        <f>ROUND(I314*H314,2)</f>
        <v>0</v>
      </c>
      <c r="BL314" s="18" t="s">
        <v>174</v>
      </c>
      <c r="BM314" s="140" t="s">
        <v>1455</v>
      </c>
    </row>
    <row r="315" spans="2:65" s="1" customFormat="1" ht="10.199999999999999">
      <c r="B315" s="34"/>
      <c r="D315" s="156" t="s">
        <v>236</v>
      </c>
      <c r="F315" s="157" t="s">
        <v>1456</v>
      </c>
      <c r="I315" s="144"/>
      <c r="L315" s="34"/>
      <c r="M315" s="145"/>
      <c r="T315" s="55"/>
      <c r="AT315" s="18" t="s">
        <v>236</v>
      </c>
      <c r="AU315" s="18" t="s">
        <v>21</v>
      </c>
    </row>
    <row r="316" spans="2:65" s="12" customFormat="1" ht="10.199999999999999">
      <c r="B316" s="146"/>
      <c r="D316" s="142" t="s">
        <v>178</v>
      </c>
      <c r="E316" s="147" t="s">
        <v>44</v>
      </c>
      <c r="F316" s="148" t="s">
        <v>174</v>
      </c>
      <c r="H316" s="149">
        <v>4</v>
      </c>
      <c r="I316" s="150"/>
      <c r="L316" s="146"/>
      <c r="M316" s="151"/>
      <c r="T316" s="152"/>
      <c r="AT316" s="147" t="s">
        <v>178</v>
      </c>
      <c r="AU316" s="147" t="s">
        <v>21</v>
      </c>
      <c r="AV316" s="12" t="s">
        <v>21</v>
      </c>
      <c r="AW316" s="12" t="s">
        <v>42</v>
      </c>
      <c r="AX316" s="12" t="s">
        <v>82</v>
      </c>
      <c r="AY316" s="147" t="s">
        <v>156</v>
      </c>
    </row>
    <row r="317" spans="2:65" s="12" customFormat="1" ht="10.199999999999999">
      <c r="B317" s="146"/>
      <c r="D317" s="142" t="s">
        <v>178</v>
      </c>
      <c r="E317" s="147" t="s">
        <v>44</v>
      </c>
      <c r="F317" s="148" t="s">
        <v>90</v>
      </c>
      <c r="H317" s="149">
        <v>1</v>
      </c>
      <c r="I317" s="150"/>
      <c r="L317" s="146"/>
      <c r="M317" s="151"/>
      <c r="T317" s="152"/>
      <c r="AT317" s="147" t="s">
        <v>178</v>
      </c>
      <c r="AU317" s="147" t="s">
        <v>21</v>
      </c>
      <c r="AV317" s="12" t="s">
        <v>21</v>
      </c>
      <c r="AW317" s="12" t="s">
        <v>42</v>
      </c>
      <c r="AX317" s="12" t="s">
        <v>82</v>
      </c>
      <c r="AY317" s="147" t="s">
        <v>156</v>
      </c>
    </row>
    <row r="318" spans="2:65" s="13" customFormat="1" ht="10.199999999999999">
      <c r="B318" s="168"/>
      <c r="D318" s="142" t="s">
        <v>178</v>
      </c>
      <c r="E318" s="169" t="s">
        <v>44</v>
      </c>
      <c r="F318" s="170" t="s">
        <v>462</v>
      </c>
      <c r="H318" s="171">
        <v>5</v>
      </c>
      <c r="I318" s="172"/>
      <c r="L318" s="168"/>
      <c r="M318" s="173"/>
      <c r="T318" s="174"/>
      <c r="AT318" s="169" t="s">
        <v>178</v>
      </c>
      <c r="AU318" s="169" t="s">
        <v>21</v>
      </c>
      <c r="AV318" s="13" t="s">
        <v>174</v>
      </c>
      <c r="AW318" s="13" t="s">
        <v>42</v>
      </c>
      <c r="AX318" s="13" t="s">
        <v>90</v>
      </c>
      <c r="AY318" s="169" t="s">
        <v>156</v>
      </c>
    </row>
    <row r="319" spans="2:65" s="1" customFormat="1" ht="16.5" customHeight="1">
      <c r="B319" s="34"/>
      <c r="C319" s="158" t="s">
        <v>802</v>
      </c>
      <c r="D319" s="158" t="s">
        <v>251</v>
      </c>
      <c r="E319" s="159" t="s">
        <v>1457</v>
      </c>
      <c r="F319" s="160" t="s">
        <v>1458</v>
      </c>
      <c r="G319" s="161" t="s">
        <v>248</v>
      </c>
      <c r="H319" s="162">
        <v>5.0750000000000002</v>
      </c>
      <c r="I319" s="163"/>
      <c r="J319" s="164">
        <f>ROUND(I319*H319,2)</f>
        <v>0</v>
      </c>
      <c r="K319" s="160" t="s">
        <v>234</v>
      </c>
      <c r="L319" s="165"/>
      <c r="M319" s="166" t="s">
        <v>44</v>
      </c>
      <c r="N319" s="167" t="s">
        <v>53</v>
      </c>
      <c r="P319" s="138">
        <f>O319*H319</f>
        <v>0</v>
      </c>
      <c r="Q319" s="138">
        <v>3.2000000000000003E-4</v>
      </c>
      <c r="R319" s="138">
        <f>Q319*H319</f>
        <v>1.6240000000000002E-3</v>
      </c>
      <c r="S319" s="138">
        <v>0</v>
      </c>
      <c r="T319" s="139">
        <f>S319*H319</f>
        <v>0</v>
      </c>
      <c r="AR319" s="140" t="s">
        <v>191</v>
      </c>
      <c r="AT319" s="140" t="s">
        <v>251</v>
      </c>
      <c r="AU319" s="140" t="s">
        <v>21</v>
      </c>
      <c r="AY319" s="18" t="s">
        <v>156</v>
      </c>
      <c r="BE319" s="141">
        <f>IF(N319="základní",J319,0)</f>
        <v>0</v>
      </c>
      <c r="BF319" s="141">
        <f>IF(N319="snížená",J319,0)</f>
        <v>0</v>
      </c>
      <c r="BG319" s="141">
        <f>IF(N319="zákl. přenesená",J319,0)</f>
        <v>0</v>
      </c>
      <c r="BH319" s="141">
        <f>IF(N319="sníž. přenesená",J319,0)</f>
        <v>0</v>
      </c>
      <c r="BI319" s="141">
        <f>IF(N319="nulová",J319,0)</f>
        <v>0</v>
      </c>
      <c r="BJ319" s="18" t="s">
        <v>90</v>
      </c>
      <c r="BK319" s="141">
        <f>ROUND(I319*H319,2)</f>
        <v>0</v>
      </c>
      <c r="BL319" s="18" t="s">
        <v>174</v>
      </c>
      <c r="BM319" s="140" t="s">
        <v>1459</v>
      </c>
    </row>
    <row r="320" spans="2:65" s="12" customFormat="1" ht="10.199999999999999">
      <c r="B320" s="146"/>
      <c r="D320" s="142" t="s">
        <v>178</v>
      </c>
      <c r="F320" s="148" t="s">
        <v>1460</v>
      </c>
      <c r="H320" s="149">
        <v>5.0750000000000002</v>
      </c>
      <c r="I320" s="150"/>
      <c r="L320" s="146"/>
      <c r="M320" s="151"/>
      <c r="T320" s="152"/>
      <c r="AT320" s="147" t="s">
        <v>178</v>
      </c>
      <c r="AU320" s="147" t="s">
        <v>21</v>
      </c>
      <c r="AV320" s="12" t="s">
        <v>21</v>
      </c>
      <c r="AW320" s="12" t="s">
        <v>4</v>
      </c>
      <c r="AX320" s="12" t="s">
        <v>90</v>
      </c>
      <c r="AY320" s="147" t="s">
        <v>156</v>
      </c>
    </row>
    <row r="321" spans="2:65" s="1" customFormat="1" ht="24.15" customHeight="1">
      <c r="B321" s="34"/>
      <c r="C321" s="129" t="s">
        <v>807</v>
      </c>
      <c r="D321" s="129" t="s">
        <v>159</v>
      </c>
      <c r="E321" s="130" t="s">
        <v>1461</v>
      </c>
      <c r="F321" s="131" t="s">
        <v>1462</v>
      </c>
      <c r="G321" s="132" t="s">
        <v>248</v>
      </c>
      <c r="H321" s="133">
        <v>1</v>
      </c>
      <c r="I321" s="134"/>
      <c r="J321" s="135">
        <f>ROUND(I321*H321,2)</f>
        <v>0</v>
      </c>
      <c r="K321" s="131" t="s">
        <v>234</v>
      </c>
      <c r="L321" s="34"/>
      <c r="M321" s="136" t="s">
        <v>44</v>
      </c>
      <c r="N321" s="137" t="s">
        <v>53</v>
      </c>
      <c r="P321" s="138">
        <f>O321*H321</f>
        <v>0</v>
      </c>
      <c r="Q321" s="138">
        <v>0</v>
      </c>
      <c r="R321" s="138">
        <f>Q321*H321</f>
        <v>0</v>
      </c>
      <c r="S321" s="138">
        <v>0</v>
      </c>
      <c r="T321" s="139">
        <f>S321*H321</f>
        <v>0</v>
      </c>
      <c r="AR321" s="140" t="s">
        <v>174</v>
      </c>
      <c r="AT321" s="140" t="s">
        <v>159</v>
      </c>
      <c r="AU321" s="140" t="s">
        <v>21</v>
      </c>
      <c r="AY321" s="18" t="s">
        <v>156</v>
      </c>
      <c r="BE321" s="141">
        <f>IF(N321="základní",J321,0)</f>
        <v>0</v>
      </c>
      <c r="BF321" s="141">
        <f>IF(N321="snížená",J321,0)</f>
        <v>0</v>
      </c>
      <c r="BG321" s="141">
        <f>IF(N321="zákl. přenesená",J321,0)</f>
        <v>0</v>
      </c>
      <c r="BH321" s="141">
        <f>IF(N321="sníž. přenesená",J321,0)</f>
        <v>0</v>
      </c>
      <c r="BI321" s="141">
        <f>IF(N321="nulová",J321,0)</f>
        <v>0</v>
      </c>
      <c r="BJ321" s="18" t="s">
        <v>90</v>
      </c>
      <c r="BK321" s="141">
        <f>ROUND(I321*H321,2)</f>
        <v>0</v>
      </c>
      <c r="BL321" s="18" t="s">
        <v>174</v>
      </c>
      <c r="BM321" s="140" t="s">
        <v>1463</v>
      </c>
    </row>
    <row r="322" spans="2:65" s="1" customFormat="1" ht="10.199999999999999">
      <c r="B322" s="34"/>
      <c r="D322" s="156" t="s">
        <v>236</v>
      </c>
      <c r="F322" s="157" t="s">
        <v>1464</v>
      </c>
      <c r="I322" s="144"/>
      <c r="L322" s="34"/>
      <c r="M322" s="145"/>
      <c r="T322" s="55"/>
      <c r="AT322" s="18" t="s">
        <v>236</v>
      </c>
      <c r="AU322" s="18" t="s">
        <v>21</v>
      </c>
    </row>
    <row r="323" spans="2:65" s="12" customFormat="1" ht="10.199999999999999">
      <c r="B323" s="146"/>
      <c r="D323" s="142" t="s">
        <v>178</v>
      </c>
      <c r="E323" s="147" t="s">
        <v>44</v>
      </c>
      <c r="F323" s="148" t="s">
        <v>1465</v>
      </c>
      <c r="H323" s="149">
        <v>1</v>
      </c>
      <c r="I323" s="150"/>
      <c r="L323" s="146"/>
      <c r="M323" s="151"/>
      <c r="T323" s="152"/>
      <c r="AT323" s="147" t="s">
        <v>178</v>
      </c>
      <c r="AU323" s="147" t="s">
        <v>21</v>
      </c>
      <c r="AV323" s="12" t="s">
        <v>21</v>
      </c>
      <c r="AW323" s="12" t="s">
        <v>42</v>
      </c>
      <c r="AX323" s="12" t="s">
        <v>90</v>
      </c>
      <c r="AY323" s="147" t="s">
        <v>156</v>
      </c>
    </row>
    <row r="324" spans="2:65" s="1" customFormat="1" ht="16.5" customHeight="1">
      <c r="B324" s="34"/>
      <c r="C324" s="158" t="s">
        <v>812</v>
      </c>
      <c r="D324" s="158" t="s">
        <v>251</v>
      </c>
      <c r="E324" s="159" t="s">
        <v>1466</v>
      </c>
      <c r="F324" s="160" t="s">
        <v>1467</v>
      </c>
      <c r="G324" s="161" t="s">
        <v>248</v>
      </c>
      <c r="H324" s="162">
        <v>1.0149999999999999</v>
      </c>
      <c r="I324" s="163"/>
      <c r="J324" s="164">
        <f>ROUND(I324*H324,2)</f>
        <v>0</v>
      </c>
      <c r="K324" s="160" t="s">
        <v>44</v>
      </c>
      <c r="L324" s="165"/>
      <c r="M324" s="166" t="s">
        <v>44</v>
      </c>
      <c r="N324" s="167" t="s">
        <v>53</v>
      </c>
      <c r="P324" s="138">
        <f>O324*H324</f>
        <v>0</v>
      </c>
      <c r="Q324" s="138">
        <v>7.2000000000000005E-4</v>
      </c>
      <c r="R324" s="138">
        <f>Q324*H324</f>
        <v>7.3079999999999998E-4</v>
      </c>
      <c r="S324" s="138">
        <v>0</v>
      </c>
      <c r="T324" s="139">
        <f>S324*H324</f>
        <v>0</v>
      </c>
      <c r="AR324" s="140" t="s">
        <v>191</v>
      </c>
      <c r="AT324" s="140" t="s">
        <v>251</v>
      </c>
      <c r="AU324" s="140" t="s">
        <v>21</v>
      </c>
      <c r="AY324" s="18" t="s">
        <v>156</v>
      </c>
      <c r="BE324" s="141">
        <f>IF(N324="základní",J324,0)</f>
        <v>0</v>
      </c>
      <c r="BF324" s="141">
        <f>IF(N324="snížená",J324,0)</f>
        <v>0</v>
      </c>
      <c r="BG324" s="141">
        <f>IF(N324="zákl. přenesená",J324,0)</f>
        <v>0</v>
      </c>
      <c r="BH324" s="141">
        <f>IF(N324="sníž. přenesená",J324,0)</f>
        <v>0</v>
      </c>
      <c r="BI324" s="141">
        <f>IF(N324="nulová",J324,0)</f>
        <v>0</v>
      </c>
      <c r="BJ324" s="18" t="s">
        <v>90</v>
      </c>
      <c r="BK324" s="141">
        <f>ROUND(I324*H324,2)</f>
        <v>0</v>
      </c>
      <c r="BL324" s="18" t="s">
        <v>174</v>
      </c>
      <c r="BM324" s="140" t="s">
        <v>1468</v>
      </c>
    </row>
    <row r="325" spans="2:65" s="12" customFormat="1" ht="10.199999999999999">
      <c r="B325" s="146"/>
      <c r="D325" s="142" t="s">
        <v>178</v>
      </c>
      <c r="F325" s="148" t="s">
        <v>1436</v>
      </c>
      <c r="H325" s="149">
        <v>1.0149999999999999</v>
      </c>
      <c r="I325" s="150"/>
      <c r="L325" s="146"/>
      <c r="M325" s="151"/>
      <c r="T325" s="152"/>
      <c r="AT325" s="147" t="s">
        <v>178</v>
      </c>
      <c r="AU325" s="147" t="s">
        <v>21</v>
      </c>
      <c r="AV325" s="12" t="s">
        <v>21</v>
      </c>
      <c r="AW325" s="12" t="s">
        <v>4</v>
      </c>
      <c r="AX325" s="12" t="s">
        <v>90</v>
      </c>
      <c r="AY325" s="147" t="s">
        <v>156</v>
      </c>
    </row>
    <row r="326" spans="2:65" s="1" customFormat="1" ht="24.15" customHeight="1">
      <c r="B326" s="34"/>
      <c r="C326" s="129" t="s">
        <v>818</v>
      </c>
      <c r="D326" s="129" t="s">
        <v>159</v>
      </c>
      <c r="E326" s="130" t="s">
        <v>1469</v>
      </c>
      <c r="F326" s="131" t="s">
        <v>1470</v>
      </c>
      <c r="G326" s="132" t="s">
        <v>248</v>
      </c>
      <c r="H326" s="133">
        <v>2</v>
      </c>
      <c r="I326" s="134"/>
      <c r="J326" s="135">
        <f>ROUND(I326*H326,2)</f>
        <v>0</v>
      </c>
      <c r="K326" s="131" t="s">
        <v>234</v>
      </c>
      <c r="L326" s="34"/>
      <c r="M326" s="136" t="s">
        <v>44</v>
      </c>
      <c r="N326" s="137" t="s">
        <v>53</v>
      </c>
      <c r="P326" s="138">
        <f>O326*H326</f>
        <v>0</v>
      </c>
      <c r="Q326" s="138">
        <v>0</v>
      </c>
      <c r="R326" s="138">
        <f>Q326*H326</f>
        <v>0</v>
      </c>
      <c r="S326" s="138">
        <v>0</v>
      </c>
      <c r="T326" s="139">
        <f>S326*H326</f>
        <v>0</v>
      </c>
      <c r="AR326" s="140" t="s">
        <v>174</v>
      </c>
      <c r="AT326" s="140" t="s">
        <v>159</v>
      </c>
      <c r="AU326" s="140" t="s">
        <v>21</v>
      </c>
      <c r="AY326" s="18" t="s">
        <v>156</v>
      </c>
      <c r="BE326" s="141">
        <f>IF(N326="základní",J326,0)</f>
        <v>0</v>
      </c>
      <c r="BF326" s="141">
        <f>IF(N326="snížená",J326,0)</f>
        <v>0</v>
      </c>
      <c r="BG326" s="141">
        <f>IF(N326="zákl. přenesená",J326,0)</f>
        <v>0</v>
      </c>
      <c r="BH326" s="141">
        <f>IF(N326="sníž. přenesená",J326,0)</f>
        <v>0</v>
      </c>
      <c r="BI326" s="141">
        <f>IF(N326="nulová",J326,0)</f>
        <v>0</v>
      </c>
      <c r="BJ326" s="18" t="s">
        <v>90</v>
      </c>
      <c r="BK326" s="141">
        <f>ROUND(I326*H326,2)</f>
        <v>0</v>
      </c>
      <c r="BL326" s="18" t="s">
        <v>174</v>
      </c>
      <c r="BM326" s="140" t="s">
        <v>1471</v>
      </c>
    </row>
    <row r="327" spans="2:65" s="1" customFormat="1" ht="10.199999999999999">
      <c r="B327" s="34"/>
      <c r="D327" s="156" t="s">
        <v>236</v>
      </c>
      <c r="F327" s="157" t="s">
        <v>1472</v>
      </c>
      <c r="I327" s="144"/>
      <c r="L327" s="34"/>
      <c r="M327" s="145"/>
      <c r="T327" s="55"/>
      <c r="AT327" s="18" t="s">
        <v>236</v>
      </c>
      <c r="AU327" s="18" t="s">
        <v>21</v>
      </c>
    </row>
    <row r="328" spans="2:65" s="12" customFormat="1" ht="10.199999999999999">
      <c r="B328" s="146"/>
      <c r="D328" s="142" t="s">
        <v>178</v>
      </c>
      <c r="E328" s="147" t="s">
        <v>44</v>
      </c>
      <c r="F328" s="148" t="s">
        <v>21</v>
      </c>
      <c r="H328" s="149">
        <v>2</v>
      </c>
      <c r="I328" s="150"/>
      <c r="L328" s="146"/>
      <c r="M328" s="151"/>
      <c r="T328" s="152"/>
      <c r="AT328" s="147" t="s">
        <v>178</v>
      </c>
      <c r="AU328" s="147" t="s">
        <v>21</v>
      </c>
      <c r="AV328" s="12" t="s">
        <v>21</v>
      </c>
      <c r="AW328" s="12" t="s">
        <v>42</v>
      </c>
      <c r="AX328" s="12" t="s">
        <v>90</v>
      </c>
      <c r="AY328" s="147" t="s">
        <v>156</v>
      </c>
    </row>
    <row r="329" spans="2:65" s="1" customFormat="1" ht="16.5" customHeight="1">
      <c r="B329" s="34"/>
      <c r="C329" s="158" t="s">
        <v>823</v>
      </c>
      <c r="D329" s="158" t="s">
        <v>251</v>
      </c>
      <c r="E329" s="159" t="s">
        <v>1473</v>
      </c>
      <c r="F329" s="160" t="s">
        <v>1474</v>
      </c>
      <c r="G329" s="161" t="s">
        <v>248</v>
      </c>
      <c r="H329" s="162">
        <v>2.0299999999999998</v>
      </c>
      <c r="I329" s="163"/>
      <c r="J329" s="164">
        <f>ROUND(I329*H329,2)</f>
        <v>0</v>
      </c>
      <c r="K329" s="160" t="s">
        <v>234</v>
      </c>
      <c r="L329" s="165"/>
      <c r="M329" s="166" t="s">
        <v>44</v>
      </c>
      <c r="N329" s="167" t="s">
        <v>53</v>
      </c>
      <c r="P329" s="138">
        <f>O329*H329</f>
        <v>0</v>
      </c>
      <c r="Q329" s="138">
        <v>7.2000000000000005E-4</v>
      </c>
      <c r="R329" s="138">
        <f>Q329*H329</f>
        <v>1.4616E-3</v>
      </c>
      <c r="S329" s="138">
        <v>0</v>
      </c>
      <c r="T329" s="139">
        <f>S329*H329</f>
        <v>0</v>
      </c>
      <c r="AR329" s="140" t="s">
        <v>191</v>
      </c>
      <c r="AT329" s="140" t="s">
        <v>251</v>
      </c>
      <c r="AU329" s="140" t="s">
        <v>21</v>
      </c>
      <c r="AY329" s="18" t="s">
        <v>156</v>
      </c>
      <c r="BE329" s="141">
        <f>IF(N329="základní",J329,0)</f>
        <v>0</v>
      </c>
      <c r="BF329" s="141">
        <f>IF(N329="snížená",J329,0)</f>
        <v>0</v>
      </c>
      <c r="BG329" s="141">
        <f>IF(N329="zákl. přenesená",J329,0)</f>
        <v>0</v>
      </c>
      <c r="BH329" s="141">
        <f>IF(N329="sníž. přenesená",J329,0)</f>
        <v>0</v>
      </c>
      <c r="BI329" s="141">
        <f>IF(N329="nulová",J329,0)</f>
        <v>0</v>
      </c>
      <c r="BJ329" s="18" t="s">
        <v>90</v>
      </c>
      <c r="BK329" s="141">
        <f>ROUND(I329*H329,2)</f>
        <v>0</v>
      </c>
      <c r="BL329" s="18" t="s">
        <v>174</v>
      </c>
      <c r="BM329" s="140" t="s">
        <v>1475</v>
      </c>
    </row>
    <row r="330" spans="2:65" s="12" customFormat="1" ht="10.199999999999999">
      <c r="B330" s="146"/>
      <c r="D330" s="142" t="s">
        <v>178</v>
      </c>
      <c r="F330" s="148" t="s">
        <v>1452</v>
      </c>
      <c r="H330" s="149">
        <v>2.0299999999999998</v>
      </c>
      <c r="I330" s="150"/>
      <c r="L330" s="146"/>
      <c r="M330" s="151"/>
      <c r="T330" s="152"/>
      <c r="AT330" s="147" t="s">
        <v>178</v>
      </c>
      <c r="AU330" s="147" t="s">
        <v>21</v>
      </c>
      <c r="AV330" s="12" t="s">
        <v>21</v>
      </c>
      <c r="AW330" s="12" t="s">
        <v>4</v>
      </c>
      <c r="AX330" s="12" t="s">
        <v>90</v>
      </c>
      <c r="AY330" s="147" t="s">
        <v>156</v>
      </c>
    </row>
    <row r="331" spans="2:65" s="1" customFormat="1" ht="24.15" customHeight="1">
      <c r="B331" s="34"/>
      <c r="C331" s="129" t="s">
        <v>828</v>
      </c>
      <c r="D331" s="129" t="s">
        <v>159</v>
      </c>
      <c r="E331" s="130" t="s">
        <v>1476</v>
      </c>
      <c r="F331" s="131" t="s">
        <v>1477</v>
      </c>
      <c r="G331" s="132" t="s">
        <v>248</v>
      </c>
      <c r="H331" s="133">
        <v>1</v>
      </c>
      <c r="I331" s="134"/>
      <c r="J331" s="135">
        <f>ROUND(I331*H331,2)</f>
        <v>0</v>
      </c>
      <c r="K331" s="131" t="s">
        <v>234</v>
      </c>
      <c r="L331" s="34"/>
      <c r="M331" s="136" t="s">
        <v>44</v>
      </c>
      <c r="N331" s="137" t="s">
        <v>53</v>
      </c>
      <c r="P331" s="138">
        <f>O331*H331</f>
        <v>0</v>
      </c>
      <c r="Q331" s="138">
        <v>0</v>
      </c>
      <c r="R331" s="138">
        <f>Q331*H331</f>
        <v>0</v>
      </c>
      <c r="S331" s="138">
        <v>0</v>
      </c>
      <c r="T331" s="139">
        <f>S331*H331</f>
        <v>0</v>
      </c>
      <c r="AR331" s="140" t="s">
        <v>174</v>
      </c>
      <c r="AT331" s="140" t="s">
        <v>159</v>
      </c>
      <c r="AU331" s="140" t="s">
        <v>21</v>
      </c>
      <c r="AY331" s="18" t="s">
        <v>156</v>
      </c>
      <c r="BE331" s="141">
        <f>IF(N331="základní",J331,0)</f>
        <v>0</v>
      </c>
      <c r="BF331" s="141">
        <f>IF(N331="snížená",J331,0)</f>
        <v>0</v>
      </c>
      <c r="BG331" s="141">
        <f>IF(N331="zákl. přenesená",J331,0)</f>
        <v>0</v>
      </c>
      <c r="BH331" s="141">
        <f>IF(N331="sníž. přenesená",J331,0)</f>
        <v>0</v>
      </c>
      <c r="BI331" s="141">
        <f>IF(N331="nulová",J331,0)</f>
        <v>0</v>
      </c>
      <c r="BJ331" s="18" t="s">
        <v>90</v>
      </c>
      <c r="BK331" s="141">
        <f>ROUND(I331*H331,2)</f>
        <v>0</v>
      </c>
      <c r="BL331" s="18" t="s">
        <v>174</v>
      </c>
      <c r="BM331" s="140" t="s">
        <v>1478</v>
      </c>
    </row>
    <row r="332" spans="2:65" s="1" customFormat="1" ht="10.199999999999999">
      <c r="B332" s="34"/>
      <c r="D332" s="156" t="s">
        <v>236</v>
      </c>
      <c r="F332" s="157" t="s">
        <v>1479</v>
      </c>
      <c r="I332" s="144"/>
      <c r="L332" s="34"/>
      <c r="M332" s="145"/>
      <c r="T332" s="55"/>
      <c r="AT332" s="18" t="s">
        <v>236</v>
      </c>
      <c r="AU332" s="18" t="s">
        <v>21</v>
      </c>
    </row>
    <row r="333" spans="2:65" s="12" customFormat="1" ht="10.199999999999999">
      <c r="B333" s="146"/>
      <c r="D333" s="142" t="s">
        <v>178</v>
      </c>
      <c r="E333" s="147" t="s">
        <v>44</v>
      </c>
      <c r="F333" s="148" t="s">
        <v>90</v>
      </c>
      <c r="H333" s="149">
        <v>1</v>
      </c>
      <c r="I333" s="150"/>
      <c r="L333" s="146"/>
      <c r="M333" s="151"/>
      <c r="T333" s="152"/>
      <c r="AT333" s="147" t="s">
        <v>178</v>
      </c>
      <c r="AU333" s="147" t="s">
        <v>21</v>
      </c>
      <c r="AV333" s="12" t="s">
        <v>21</v>
      </c>
      <c r="AW333" s="12" t="s">
        <v>42</v>
      </c>
      <c r="AX333" s="12" t="s">
        <v>90</v>
      </c>
      <c r="AY333" s="147" t="s">
        <v>156</v>
      </c>
    </row>
    <row r="334" spans="2:65" s="1" customFormat="1" ht="16.5" customHeight="1">
      <c r="B334" s="34"/>
      <c r="C334" s="158" t="s">
        <v>833</v>
      </c>
      <c r="D334" s="158" t="s">
        <v>251</v>
      </c>
      <c r="E334" s="159" t="s">
        <v>1480</v>
      </c>
      <c r="F334" s="160" t="s">
        <v>1481</v>
      </c>
      <c r="G334" s="161" t="s">
        <v>248</v>
      </c>
      <c r="H334" s="162">
        <v>1.0149999999999999</v>
      </c>
      <c r="I334" s="163"/>
      <c r="J334" s="164">
        <f>ROUND(I334*H334,2)</f>
        <v>0</v>
      </c>
      <c r="K334" s="160" t="s">
        <v>234</v>
      </c>
      <c r="L334" s="165"/>
      <c r="M334" s="166" t="s">
        <v>44</v>
      </c>
      <c r="N334" s="167" t="s">
        <v>53</v>
      </c>
      <c r="P334" s="138">
        <f>O334*H334</f>
        <v>0</v>
      </c>
      <c r="Q334" s="138">
        <v>8.4000000000000003E-4</v>
      </c>
      <c r="R334" s="138">
        <f>Q334*H334</f>
        <v>8.5259999999999991E-4</v>
      </c>
      <c r="S334" s="138">
        <v>0</v>
      </c>
      <c r="T334" s="139">
        <f>S334*H334</f>
        <v>0</v>
      </c>
      <c r="AR334" s="140" t="s">
        <v>191</v>
      </c>
      <c r="AT334" s="140" t="s">
        <v>251</v>
      </c>
      <c r="AU334" s="140" t="s">
        <v>21</v>
      </c>
      <c r="AY334" s="18" t="s">
        <v>156</v>
      </c>
      <c r="BE334" s="141">
        <f>IF(N334="základní",J334,0)</f>
        <v>0</v>
      </c>
      <c r="BF334" s="141">
        <f>IF(N334="snížená",J334,0)</f>
        <v>0</v>
      </c>
      <c r="BG334" s="141">
        <f>IF(N334="zákl. přenesená",J334,0)</f>
        <v>0</v>
      </c>
      <c r="BH334" s="141">
        <f>IF(N334="sníž. přenesená",J334,0)</f>
        <v>0</v>
      </c>
      <c r="BI334" s="141">
        <f>IF(N334="nulová",J334,0)</f>
        <v>0</v>
      </c>
      <c r="BJ334" s="18" t="s">
        <v>90</v>
      </c>
      <c r="BK334" s="141">
        <f>ROUND(I334*H334,2)</f>
        <v>0</v>
      </c>
      <c r="BL334" s="18" t="s">
        <v>174</v>
      </c>
      <c r="BM334" s="140" t="s">
        <v>1482</v>
      </c>
    </row>
    <row r="335" spans="2:65" s="12" customFormat="1" ht="10.199999999999999">
      <c r="B335" s="146"/>
      <c r="D335" s="142" t="s">
        <v>178</v>
      </c>
      <c r="F335" s="148" t="s">
        <v>1436</v>
      </c>
      <c r="H335" s="149">
        <v>1.0149999999999999</v>
      </c>
      <c r="I335" s="150"/>
      <c r="L335" s="146"/>
      <c r="M335" s="151"/>
      <c r="T335" s="152"/>
      <c r="AT335" s="147" t="s">
        <v>178</v>
      </c>
      <c r="AU335" s="147" t="s">
        <v>21</v>
      </c>
      <c r="AV335" s="12" t="s">
        <v>21</v>
      </c>
      <c r="AW335" s="12" t="s">
        <v>4</v>
      </c>
      <c r="AX335" s="12" t="s">
        <v>90</v>
      </c>
      <c r="AY335" s="147" t="s">
        <v>156</v>
      </c>
    </row>
    <row r="336" spans="2:65" s="1" customFormat="1" ht="21.75" customHeight="1">
      <c r="B336" s="34"/>
      <c r="C336" s="129" t="s">
        <v>838</v>
      </c>
      <c r="D336" s="129" t="s">
        <v>159</v>
      </c>
      <c r="E336" s="130" t="s">
        <v>1483</v>
      </c>
      <c r="F336" s="131" t="s">
        <v>1484</v>
      </c>
      <c r="G336" s="132" t="s">
        <v>242</v>
      </c>
      <c r="H336" s="133">
        <v>3</v>
      </c>
      <c r="I336" s="134"/>
      <c r="J336" s="135">
        <f>ROUND(I336*H336,2)</f>
        <v>0</v>
      </c>
      <c r="K336" s="131" t="s">
        <v>234</v>
      </c>
      <c r="L336" s="34"/>
      <c r="M336" s="136" t="s">
        <v>44</v>
      </c>
      <c r="N336" s="137" t="s">
        <v>53</v>
      </c>
      <c r="P336" s="138">
        <f>O336*H336</f>
        <v>0</v>
      </c>
      <c r="Q336" s="138">
        <v>0</v>
      </c>
      <c r="R336" s="138">
        <f>Q336*H336</f>
        <v>0</v>
      </c>
      <c r="S336" s="138">
        <v>0.6</v>
      </c>
      <c r="T336" s="139">
        <f>S336*H336</f>
        <v>1.7999999999999998</v>
      </c>
      <c r="AR336" s="140" t="s">
        <v>174</v>
      </c>
      <c r="AT336" s="140" t="s">
        <v>159</v>
      </c>
      <c r="AU336" s="140" t="s">
        <v>21</v>
      </c>
      <c r="AY336" s="18" t="s">
        <v>156</v>
      </c>
      <c r="BE336" s="141">
        <f>IF(N336="základní",J336,0)</f>
        <v>0</v>
      </c>
      <c r="BF336" s="141">
        <f>IF(N336="snížená",J336,0)</f>
        <v>0</v>
      </c>
      <c r="BG336" s="141">
        <f>IF(N336="zákl. přenesená",J336,0)</f>
        <v>0</v>
      </c>
      <c r="BH336" s="141">
        <f>IF(N336="sníž. přenesená",J336,0)</f>
        <v>0</v>
      </c>
      <c r="BI336" s="141">
        <f>IF(N336="nulová",J336,0)</f>
        <v>0</v>
      </c>
      <c r="BJ336" s="18" t="s">
        <v>90</v>
      </c>
      <c r="BK336" s="141">
        <f>ROUND(I336*H336,2)</f>
        <v>0</v>
      </c>
      <c r="BL336" s="18" t="s">
        <v>174</v>
      </c>
      <c r="BM336" s="140" t="s">
        <v>1485</v>
      </c>
    </row>
    <row r="337" spans="2:65" s="1" customFormat="1" ht="10.199999999999999">
      <c r="B337" s="34"/>
      <c r="D337" s="156" t="s">
        <v>236</v>
      </c>
      <c r="F337" s="157" t="s">
        <v>1486</v>
      </c>
      <c r="I337" s="144"/>
      <c r="L337" s="34"/>
      <c r="M337" s="145"/>
      <c r="T337" s="55"/>
      <c r="AT337" s="18" t="s">
        <v>236</v>
      </c>
      <c r="AU337" s="18" t="s">
        <v>21</v>
      </c>
    </row>
    <row r="338" spans="2:65" s="12" customFormat="1" ht="10.199999999999999">
      <c r="B338" s="146"/>
      <c r="D338" s="142" t="s">
        <v>178</v>
      </c>
      <c r="E338" s="147" t="s">
        <v>44</v>
      </c>
      <c r="F338" s="148" t="s">
        <v>1487</v>
      </c>
      <c r="H338" s="149">
        <v>3</v>
      </c>
      <c r="I338" s="150"/>
      <c r="L338" s="146"/>
      <c r="M338" s="151"/>
      <c r="T338" s="152"/>
      <c r="AT338" s="147" t="s">
        <v>178</v>
      </c>
      <c r="AU338" s="147" t="s">
        <v>21</v>
      </c>
      <c r="AV338" s="12" t="s">
        <v>21</v>
      </c>
      <c r="AW338" s="12" t="s">
        <v>42</v>
      </c>
      <c r="AX338" s="12" t="s">
        <v>90</v>
      </c>
      <c r="AY338" s="147" t="s">
        <v>156</v>
      </c>
    </row>
    <row r="339" spans="2:65" s="1" customFormat="1" ht="21.75" customHeight="1">
      <c r="B339" s="34"/>
      <c r="C339" s="129" t="s">
        <v>843</v>
      </c>
      <c r="D339" s="129" t="s">
        <v>159</v>
      </c>
      <c r="E339" s="130" t="s">
        <v>1488</v>
      </c>
      <c r="F339" s="131" t="s">
        <v>1489</v>
      </c>
      <c r="G339" s="132" t="s">
        <v>242</v>
      </c>
      <c r="H339" s="133">
        <v>1.3</v>
      </c>
      <c r="I339" s="134"/>
      <c r="J339" s="135">
        <f>ROUND(I339*H339,2)</f>
        <v>0</v>
      </c>
      <c r="K339" s="131" t="s">
        <v>234</v>
      </c>
      <c r="L339" s="34"/>
      <c r="M339" s="136" t="s">
        <v>44</v>
      </c>
      <c r="N339" s="137" t="s">
        <v>53</v>
      </c>
      <c r="P339" s="138">
        <f>O339*H339</f>
        <v>0</v>
      </c>
      <c r="Q339" s="138">
        <v>0</v>
      </c>
      <c r="R339" s="138">
        <f>Q339*H339</f>
        <v>0</v>
      </c>
      <c r="S339" s="138">
        <v>1.92</v>
      </c>
      <c r="T339" s="139">
        <f>S339*H339</f>
        <v>2.496</v>
      </c>
      <c r="AR339" s="140" t="s">
        <v>174</v>
      </c>
      <c r="AT339" s="140" t="s">
        <v>159</v>
      </c>
      <c r="AU339" s="140" t="s">
        <v>21</v>
      </c>
      <c r="AY339" s="18" t="s">
        <v>156</v>
      </c>
      <c r="BE339" s="141">
        <f>IF(N339="základní",J339,0)</f>
        <v>0</v>
      </c>
      <c r="BF339" s="141">
        <f>IF(N339="snížená",J339,0)</f>
        <v>0</v>
      </c>
      <c r="BG339" s="141">
        <f>IF(N339="zákl. přenesená",J339,0)</f>
        <v>0</v>
      </c>
      <c r="BH339" s="141">
        <f>IF(N339="sníž. přenesená",J339,0)</f>
        <v>0</v>
      </c>
      <c r="BI339" s="141">
        <f>IF(N339="nulová",J339,0)</f>
        <v>0</v>
      </c>
      <c r="BJ339" s="18" t="s">
        <v>90</v>
      </c>
      <c r="BK339" s="141">
        <f>ROUND(I339*H339,2)</f>
        <v>0</v>
      </c>
      <c r="BL339" s="18" t="s">
        <v>174</v>
      </c>
      <c r="BM339" s="140" t="s">
        <v>1490</v>
      </c>
    </row>
    <row r="340" spans="2:65" s="1" customFormat="1" ht="10.199999999999999">
      <c r="B340" s="34"/>
      <c r="D340" s="156" t="s">
        <v>236</v>
      </c>
      <c r="F340" s="157" t="s">
        <v>1491</v>
      </c>
      <c r="I340" s="144"/>
      <c r="L340" s="34"/>
      <c r="M340" s="145"/>
      <c r="T340" s="55"/>
      <c r="AT340" s="18" t="s">
        <v>236</v>
      </c>
      <c r="AU340" s="18" t="s">
        <v>21</v>
      </c>
    </row>
    <row r="341" spans="2:65" s="12" customFormat="1" ht="10.199999999999999">
      <c r="B341" s="146"/>
      <c r="D341" s="142" t="s">
        <v>178</v>
      </c>
      <c r="E341" s="147" t="s">
        <v>44</v>
      </c>
      <c r="F341" s="148" t="s">
        <v>1492</v>
      </c>
      <c r="H341" s="149">
        <v>1.3</v>
      </c>
      <c r="I341" s="150"/>
      <c r="L341" s="146"/>
      <c r="M341" s="151"/>
      <c r="T341" s="152"/>
      <c r="AT341" s="147" t="s">
        <v>178</v>
      </c>
      <c r="AU341" s="147" t="s">
        <v>21</v>
      </c>
      <c r="AV341" s="12" t="s">
        <v>21</v>
      </c>
      <c r="AW341" s="12" t="s">
        <v>42</v>
      </c>
      <c r="AX341" s="12" t="s">
        <v>90</v>
      </c>
      <c r="AY341" s="147" t="s">
        <v>156</v>
      </c>
    </row>
    <row r="342" spans="2:65" s="1" customFormat="1" ht="16.5" customHeight="1">
      <c r="B342" s="34"/>
      <c r="C342" s="129" t="s">
        <v>848</v>
      </c>
      <c r="D342" s="129" t="s">
        <v>159</v>
      </c>
      <c r="E342" s="130" t="s">
        <v>1493</v>
      </c>
      <c r="F342" s="131" t="s">
        <v>1494</v>
      </c>
      <c r="G342" s="132" t="s">
        <v>248</v>
      </c>
      <c r="H342" s="133">
        <v>1</v>
      </c>
      <c r="I342" s="134"/>
      <c r="J342" s="135">
        <f>ROUND(I342*H342,2)</f>
        <v>0</v>
      </c>
      <c r="K342" s="131" t="s">
        <v>234</v>
      </c>
      <c r="L342" s="34"/>
      <c r="M342" s="136" t="s">
        <v>44</v>
      </c>
      <c r="N342" s="137" t="s">
        <v>53</v>
      </c>
      <c r="P342" s="138">
        <f>O342*H342</f>
        <v>0</v>
      </c>
      <c r="Q342" s="138">
        <v>8.8000000000000003E-4</v>
      </c>
      <c r="R342" s="138">
        <f>Q342*H342</f>
        <v>8.8000000000000003E-4</v>
      </c>
      <c r="S342" s="138">
        <v>0</v>
      </c>
      <c r="T342" s="139">
        <f>S342*H342</f>
        <v>0</v>
      </c>
      <c r="AR342" s="140" t="s">
        <v>174</v>
      </c>
      <c r="AT342" s="140" t="s">
        <v>159</v>
      </c>
      <c r="AU342" s="140" t="s">
        <v>21</v>
      </c>
      <c r="AY342" s="18" t="s">
        <v>156</v>
      </c>
      <c r="BE342" s="141">
        <f>IF(N342="základní",J342,0)</f>
        <v>0</v>
      </c>
      <c r="BF342" s="141">
        <f>IF(N342="snížená",J342,0)</f>
        <v>0</v>
      </c>
      <c r="BG342" s="141">
        <f>IF(N342="zákl. přenesená",J342,0)</f>
        <v>0</v>
      </c>
      <c r="BH342" s="141">
        <f>IF(N342="sníž. přenesená",J342,0)</f>
        <v>0</v>
      </c>
      <c r="BI342" s="141">
        <f>IF(N342="nulová",J342,0)</f>
        <v>0</v>
      </c>
      <c r="BJ342" s="18" t="s">
        <v>90</v>
      </c>
      <c r="BK342" s="141">
        <f>ROUND(I342*H342,2)</f>
        <v>0</v>
      </c>
      <c r="BL342" s="18" t="s">
        <v>174</v>
      </c>
      <c r="BM342" s="140" t="s">
        <v>1495</v>
      </c>
    </row>
    <row r="343" spans="2:65" s="1" customFormat="1" ht="10.199999999999999">
      <c r="B343" s="34"/>
      <c r="D343" s="156" t="s">
        <v>236</v>
      </c>
      <c r="F343" s="157" t="s">
        <v>1496</v>
      </c>
      <c r="I343" s="144"/>
      <c r="L343" s="34"/>
      <c r="M343" s="145"/>
      <c r="T343" s="55"/>
      <c r="AT343" s="18" t="s">
        <v>236</v>
      </c>
      <c r="AU343" s="18" t="s">
        <v>21</v>
      </c>
    </row>
    <row r="344" spans="2:65" s="12" customFormat="1" ht="10.199999999999999">
      <c r="B344" s="146"/>
      <c r="D344" s="142" t="s">
        <v>178</v>
      </c>
      <c r="E344" s="147" t="s">
        <v>44</v>
      </c>
      <c r="F344" s="148" t="s">
        <v>90</v>
      </c>
      <c r="H344" s="149">
        <v>1</v>
      </c>
      <c r="I344" s="150"/>
      <c r="L344" s="146"/>
      <c r="M344" s="151"/>
      <c r="T344" s="152"/>
      <c r="AT344" s="147" t="s">
        <v>178</v>
      </c>
      <c r="AU344" s="147" t="s">
        <v>21</v>
      </c>
      <c r="AV344" s="12" t="s">
        <v>21</v>
      </c>
      <c r="AW344" s="12" t="s">
        <v>42</v>
      </c>
      <c r="AX344" s="12" t="s">
        <v>90</v>
      </c>
      <c r="AY344" s="147" t="s">
        <v>156</v>
      </c>
    </row>
    <row r="345" spans="2:65" s="1" customFormat="1" ht="16.5" customHeight="1">
      <c r="B345" s="34"/>
      <c r="C345" s="158" t="s">
        <v>853</v>
      </c>
      <c r="D345" s="158" t="s">
        <v>251</v>
      </c>
      <c r="E345" s="159" t="s">
        <v>1497</v>
      </c>
      <c r="F345" s="160" t="s">
        <v>1498</v>
      </c>
      <c r="G345" s="161" t="s">
        <v>248</v>
      </c>
      <c r="H345" s="162">
        <v>1</v>
      </c>
      <c r="I345" s="163"/>
      <c r="J345" s="164">
        <f>ROUND(I345*H345,2)</f>
        <v>0</v>
      </c>
      <c r="K345" s="160" t="s">
        <v>234</v>
      </c>
      <c r="L345" s="165"/>
      <c r="M345" s="166" t="s">
        <v>44</v>
      </c>
      <c r="N345" s="167" t="s">
        <v>53</v>
      </c>
      <c r="P345" s="138">
        <f>O345*H345</f>
        <v>0</v>
      </c>
      <c r="Q345" s="138">
        <v>2E-3</v>
      </c>
      <c r="R345" s="138">
        <f>Q345*H345</f>
        <v>2E-3</v>
      </c>
      <c r="S345" s="138">
        <v>0</v>
      </c>
      <c r="T345" s="139">
        <f>S345*H345</f>
        <v>0</v>
      </c>
      <c r="AR345" s="140" t="s">
        <v>191</v>
      </c>
      <c r="AT345" s="140" t="s">
        <v>251</v>
      </c>
      <c r="AU345" s="140" t="s">
        <v>21</v>
      </c>
      <c r="AY345" s="18" t="s">
        <v>156</v>
      </c>
      <c r="BE345" s="141">
        <f>IF(N345="základní",J345,0)</f>
        <v>0</v>
      </c>
      <c r="BF345" s="141">
        <f>IF(N345="snížená",J345,0)</f>
        <v>0</v>
      </c>
      <c r="BG345" s="141">
        <f>IF(N345="zákl. přenesená",J345,0)</f>
        <v>0</v>
      </c>
      <c r="BH345" s="141">
        <f>IF(N345="sníž. přenesená",J345,0)</f>
        <v>0</v>
      </c>
      <c r="BI345" s="141">
        <f>IF(N345="nulová",J345,0)</f>
        <v>0</v>
      </c>
      <c r="BJ345" s="18" t="s">
        <v>90</v>
      </c>
      <c r="BK345" s="141">
        <f>ROUND(I345*H345,2)</f>
        <v>0</v>
      </c>
      <c r="BL345" s="18" t="s">
        <v>174</v>
      </c>
      <c r="BM345" s="140" t="s">
        <v>1499</v>
      </c>
    </row>
    <row r="346" spans="2:65" s="1" customFormat="1" ht="16.5" customHeight="1">
      <c r="B346" s="34"/>
      <c r="C346" s="158" t="s">
        <v>858</v>
      </c>
      <c r="D346" s="158" t="s">
        <v>251</v>
      </c>
      <c r="E346" s="159" t="s">
        <v>1500</v>
      </c>
      <c r="F346" s="160" t="s">
        <v>1501</v>
      </c>
      <c r="G346" s="161" t="s">
        <v>248</v>
      </c>
      <c r="H346" s="162">
        <v>1</v>
      </c>
      <c r="I346" s="163"/>
      <c r="J346" s="164">
        <f>ROUND(I346*H346,2)</f>
        <v>0</v>
      </c>
      <c r="K346" s="160" t="s">
        <v>234</v>
      </c>
      <c r="L346" s="165"/>
      <c r="M346" s="166" t="s">
        <v>44</v>
      </c>
      <c r="N346" s="167" t="s">
        <v>53</v>
      </c>
      <c r="P346" s="138">
        <f>O346*H346</f>
        <v>0</v>
      </c>
      <c r="Q346" s="138">
        <v>2E-3</v>
      </c>
      <c r="R346" s="138">
        <f>Q346*H346</f>
        <v>2E-3</v>
      </c>
      <c r="S346" s="138">
        <v>0</v>
      </c>
      <c r="T346" s="139">
        <f>S346*H346</f>
        <v>0</v>
      </c>
      <c r="AR346" s="140" t="s">
        <v>191</v>
      </c>
      <c r="AT346" s="140" t="s">
        <v>251</v>
      </c>
      <c r="AU346" s="140" t="s">
        <v>21</v>
      </c>
      <c r="AY346" s="18" t="s">
        <v>156</v>
      </c>
      <c r="BE346" s="141">
        <f>IF(N346="základní",J346,0)</f>
        <v>0</v>
      </c>
      <c r="BF346" s="141">
        <f>IF(N346="snížená",J346,0)</f>
        <v>0</v>
      </c>
      <c r="BG346" s="141">
        <f>IF(N346="zákl. přenesená",J346,0)</f>
        <v>0</v>
      </c>
      <c r="BH346" s="141">
        <f>IF(N346="sníž. přenesená",J346,0)</f>
        <v>0</v>
      </c>
      <c r="BI346" s="141">
        <f>IF(N346="nulová",J346,0)</f>
        <v>0</v>
      </c>
      <c r="BJ346" s="18" t="s">
        <v>90</v>
      </c>
      <c r="BK346" s="141">
        <f>ROUND(I346*H346,2)</f>
        <v>0</v>
      </c>
      <c r="BL346" s="18" t="s">
        <v>174</v>
      </c>
      <c r="BM346" s="140" t="s">
        <v>1502</v>
      </c>
    </row>
    <row r="347" spans="2:65" s="1" customFormat="1" ht="21.75" customHeight="1">
      <c r="B347" s="34"/>
      <c r="C347" s="129" t="s">
        <v>863</v>
      </c>
      <c r="D347" s="129" t="s">
        <v>159</v>
      </c>
      <c r="E347" s="130" t="s">
        <v>1503</v>
      </c>
      <c r="F347" s="131" t="s">
        <v>1504</v>
      </c>
      <c r="G347" s="132" t="s">
        <v>248</v>
      </c>
      <c r="H347" s="133">
        <v>1</v>
      </c>
      <c r="I347" s="134"/>
      <c r="J347" s="135">
        <f>ROUND(I347*H347,2)</f>
        <v>0</v>
      </c>
      <c r="K347" s="131" t="s">
        <v>234</v>
      </c>
      <c r="L347" s="34"/>
      <c r="M347" s="136" t="s">
        <v>44</v>
      </c>
      <c r="N347" s="137" t="s">
        <v>53</v>
      </c>
      <c r="P347" s="138">
        <f>O347*H347</f>
        <v>0</v>
      </c>
      <c r="Q347" s="138">
        <v>2.9999999999999997E-4</v>
      </c>
      <c r="R347" s="138">
        <f>Q347*H347</f>
        <v>2.9999999999999997E-4</v>
      </c>
      <c r="S347" s="138">
        <v>0</v>
      </c>
      <c r="T347" s="139">
        <f>S347*H347</f>
        <v>0</v>
      </c>
      <c r="AR347" s="140" t="s">
        <v>174</v>
      </c>
      <c r="AT347" s="140" t="s">
        <v>159</v>
      </c>
      <c r="AU347" s="140" t="s">
        <v>21</v>
      </c>
      <c r="AY347" s="18" t="s">
        <v>156</v>
      </c>
      <c r="BE347" s="141">
        <f>IF(N347="základní",J347,0)</f>
        <v>0</v>
      </c>
      <c r="BF347" s="141">
        <f>IF(N347="snížená",J347,0)</f>
        <v>0</v>
      </c>
      <c r="BG347" s="141">
        <f>IF(N347="zákl. přenesená",J347,0)</f>
        <v>0</v>
      </c>
      <c r="BH347" s="141">
        <f>IF(N347="sníž. přenesená",J347,0)</f>
        <v>0</v>
      </c>
      <c r="BI347" s="141">
        <f>IF(N347="nulová",J347,0)</f>
        <v>0</v>
      </c>
      <c r="BJ347" s="18" t="s">
        <v>90</v>
      </c>
      <c r="BK347" s="141">
        <f>ROUND(I347*H347,2)</f>
        <v>0</v>
      </c>
      <c r="BL347" s="18" t="s">
        <v>174</v>
      </c>
      <c r="BM347" s="140" t="s">
        <v>1505</v>
      </c>
    </row>
    <row r="348" spans="2:65" s="1" customFormat="1" ht="10.199999999999999">
      <c r="B348" s="34"/>
      <c r="D348" s="156" t="s">
        <v>236</v>
      </c>
      <c r="F348" s="157" t="s">
        <v>1506</v>
      </c>
      <c r="I348" s="144"/>
      <c r="L348" s="34"/>
      <c r="M348" s="145"/>
      <c r="T348" s="55"/>
      <c r="AT348" s="18" t="s">
        <v>236</v>
      </c>
      <c r="AU348" s="18" t="s">
        <v>21</v>
      </c>
    </row>
    <row r="349" spans="2:65" s="12" customFormat="1" ht="10.199999999999999">
      <c r="B349" s="146"/>
      <c r="D349" s="142" t="s">
        <v>178</v>
      </c>
      <c r="E349" s="147" t="s">
        <v>44</v>
      </c>
      <c r="F349" s="148" t="s">
        <v>90</v>
      </c>
      <c r="H349" s="149">
        <v>1</v>
      </c>
      <c r="I349" s="150"/>
      <c r="L349" s="146"/>
      <c r="M349" s="151"/>
      <c r="T349" s="152"/>
      <c r="AT349" s="147" t="s">
        <v>178</v>
      </c>
      <c r="AU349" s="147" t="s">
        <v>21</v>
      </c>
      <c r="AV349" s="12" t="s">
        <v>21</v>
      </c>
      <c r="AW349" s="12" t="s">
        <v>42</v>
      </c>
      <c r="AX349" s="12" t="s">
        <v>90</v>
      </c>
      <c r="AY349" s="147" t="s">
        <v>156</v>
      </c>
    </row>
    <row r="350" spans="2:65" s="1" customFormat="1" ht="16.5" customHeight="1">
      <c r="B350" s="34"/>
      <c r="C350" s="158" t="s">
        <v>868</v>
      </c>
      <c r="D350" s="158" t="s">
        <v>251</v>
      </c>
      <c r="E350" s="159" t="s">
        <v>1507</v>
      </c>
      <c r="F350" s="160" t="s">
        <v>1508</v>
      </c>
      <c r="G350" s="161" t="s">
        <v>248</v>
      </c>
      <c r="H350" s="162">
        <v>1.01</v>
      </c>
      <c r="I350" s="163"/>
      <c r="J350" s="164">
        <f>ROUND(I350*H350,2)</f>
        <v>0</v>
      </c>
      <c r="K350" s="160" t="s">
        <v>234</v>
      </c>
      <c r="L350" s="165"/>
      <c r="M350" s="166" t="s">
        <v>44</v>
      </c>
      <c r="N350" s="167" t="s">
        <v>53</v>
      </c>
      <c r="P350" s="138">
        <f>O350*H350</f>
        <v>0</v>
      </c>
      <c r="Q350" s="138">
        <v>3.8E-3</v>
      </c>
      <c r="R350" s="138">
        <f>Q350*H350</f>
        <v>3.8379999999999998E-3</v>
      </c>
      <c r="S350" s="138">
        <v>0</v>
      </c>
      <c r="T350" s="139">
        <f>S350*H350</f>
        <v>0</v>
      </c>
      <c r="AR350" s="140" t="s">
        <v>191</v>
      </c>
      <c r="AT350" s="140" t="s">
        <v>251</v>
      </c>
      <c r="AU350" s="140" t="s">
        <v>21</v>
      </c>
      <c r="AY350" s="18" t="s">
        <v>156</v>
      </c>
      <c r="BE350" s="141">
        <f>IF(N350="základní",J350,0)</f>
        <v>0</v>
      </c>
      <c r="BF350" s="141">
        <f>IF(N350="snížená",J350,0)</f>
        <v>0</v>
      </c>
      <c r="BG350" s="141">
        <f>IF(N350="zákl. přenesená",J350,0)</f>
        <v>0</v>
      </c>
      <c r="BH350" s="141">
        <f>IF(N350="sníž. přenesená",J350,0)</f>
        <v>0</v>
      </c>
      <c r="BI350" s="141">
        <f>IF(N350="nulová",J350,0)</f>
        <v>0</v>
      </c>
      <c r="BJ350" s="18" t="s">
        <v>90</v>
      </c>
      <c r="BK350" s="141">
        <f>ROUND(I350*H350,2)</f>
        <v>0</v>
      </c>
      <c r="BL350" s="18" t="s">
        <v>174</v>
      </c>
      <c r="BM350" s="140" t="s">
        <v>1509</v>
      </c>
    </row>
    <row r="351" spans="2:65" s="12" customFormat="1" ht="10.199999999999999">
      <c r="B351" s="146"/>
      <c r="D351" s="142" t="s">
        <v>178</v>
      </c>
      <c r="F351" s="148" t="s">
        <v>505</v>
      </c>
      <c r="H351" s="149">
        <v>1.01</v>
      </c>
      <c r="I351" s="150"/>
      <c r="L351" s="146"/>
      <c r="M351" s="151"/>
      <c r="T351" s="152"/>
      <c r="AT351" s="147" t="s">
        <v>178</v>
      </c>
      <c r="AU351" s="147" t="s">
        <v>21</v>
      </c>
      <c r="AV351" s="12" t="s">
        <v>21</v>
      </c>
      <c r="AW351" s="12" t="s">
        <v>4</v>
      </c>
      <c r="AX351" s="12" t="s">
        <v>90</v>
      </c>
      <c r="AY351" s="147" t="s">
        <v>156</v>
      </c>
    </row>
    <row r="352" spans="2:65" s="1" customFormat="1" ht="16.5" customHeight="1">
      <c r="B352" s="34"/>
      <c r="C352" s="158" t="s">
        <v>873</v>
      </c>
      <c r="D352" s="158" t="s">
        <v>251</v>
      </c>
      <c r="E352" s="159" t="s">
        <v>1510</v>
      </c>
      <c r="F352" s="160" t="s">
        <v>1511</v>
      </c>
      <c r="G352" s="161" t="s">
        <v>248</v>
      </c>
      <c r="H352" s="162">
        <v>1.01</v>
      </c>
      <c r="I352" s="163"/>
      <c r="J352" s="164">
        <f>ROUND(I352*H352,2)</f>
        <v>0</v>
      </c>
      <c r="K352" s="160" t="s">
        <v>234</v>
      </c>
      <c r="L352" s="165"/>
      <c r="M352" s="166" t="s">
        <v>44</v>
      </c>
      <c r="N352" s="167" t="s">
        <v>53</v>
      </c>
      <c r="P352" s="138">
        <f>O352*H352</f>
        <v>0</v>
      </c>
      <c r="Q352" s="138">
        <v>3.3E-3</v>
      </c>
      <c r="R352" s="138">
        <f>Q352*H352</f>
        <v>3.333E-3</v>
      </c>
      <c r="S352" s="138">
        <v>0</v>
      </c>
      <c r="T352" s="139">
        <f>S352*H352</f>
        <v>0</v>
      </c>
      <c r="AR352" s="140" t="s">
        <v>191</v>
      </c>
      <c r="AT352" s="140" t="s">
        <v>251</v>
      </c>
      <c r="AU352" s="140" t="s">
        <v>21</v>
      </c>
      <c r="AY352" s="18" t="s">
        <v>156</v>
      </c>
      <c r="BE352" s="141">
        <f>IF(N352="základní",J352,0)</f>
        <v>0</v>
      </c>
      <c r="BF352" s="141">
        <f>IF(N352="snížená",J352,0)</f>
        <v>0</v>
      </c>
      <c r="BG352" s="141">
        <f>IF(N352="zákl. přenesená",J352,0)</f>
        <v>0</v>
      </c>
      <c r="BH352" s="141">
        <f>IF(N352="sníž. přenesená",J352,0)</f>
        <v>0</v>
      </c>
      <c r="BI352" s="141">
        <f>IF(N352="nulová",J352,0)</f>
        <v>0</v>
      </c>
      <c r="BJ352" s="18" t="s">
        <v>90</v>
      </c>
      <c r="BK352" s="141">
        <f>ROUND(I352*H352,2)</f>
        <v>0</v>
      </c>
      <c r="BL352" s="18" t="s">
        <v>174</v>
      </c>
      <c r="BM352" s="140" t="s">
        <v>1512</v>
      </c>
    </row>
    <row r="353" spans="2:65" s="12" customFormat="1" ht="10.199999999999999">
      <c r="B353" s="146"/>
      <c r="D353" s="142" t="s">
        <v>178</v>
      </c>
      <c r="F353" s="148" t="s">
        <v>505</v>
      </c>
      <c r="H353" s="149">
        <v>1.01</v>
      </c>
      <c r="I353" s="150"/>
      <c r="L353" s="146"/>
      <c r="M353" s="151"/>
      <c r="T353" s="152"/>
      <c r="AT353" s="147" t="s">
        <v>178</v>
      </c>
      <c r="AU353" s="147" t="s">
        <v>21</v>
      </c>
      <c r="AV353" s="12" t="s">
        <v>21</v>
      </c>
      <c r="AW353" s="12" t="s">
        <v>4</v>
      </c>
      <c r="AX353" s="12" t="s">
        <v>90</v>
      </c>
      <c r="AY353" s="147" t="s">
        <v>156</v>
      </c>
    </row>
    <row r="354" spans="2:65" s="1" customFormat="1" ht="24.15" customHeight="1">
      <c r="B354" s="34"/>
      <c r="C354" s="129" t="s">
        <v>879</v>
      </c>
      <c r="D354" s="129" t="s">
        <v>159</v>
      </c>
      <c r="E354" s="130" t="s">
        <v>1513</v>
      </c>
      <c r="F354" s="131" t="s">
        <v>1514</v>
      </c>
      <c r="G354" s="132" t="s">
        <v>248</v>
      </c>
      <c r="H354" s="133">
        <v>1</v>
      </c>
      <c r="I354" s="134"/>
      <c r="J354" s="135">
        <f>ROUND(I354*H354,2)</f>
        <v>0</v>
      </c>
      <c r="K354" s="131" t="s">
        <v>234</v>
      </c>
      <c r="L354" s="34"/>
      <c r="M354" s="136" t="s">
        <v>44</v>
      </c>
      <c r="N354" s="137" t="s">
        <v>53</v>
      </c>
      <c r="P354" s="138">
        <f>O354*H354</f>
        <v>0</v>
      </c>
      <c r="Q354" s="138">
        <v>0</v>
      </c>
      <c r="R354" s="138">
        <f>Q354*H354</f>
        <v>0</v>
      </c>
      <c r="S354" s="138">
        <v>0</v>
      </c>
      <c r="T354" s="139">
        <f>S354*H354</f>
        <v>0</v>
      </c>
      <c r="AR354" s="140" t="s">
        <v>174</v>
      </c>
      <c r="AT354" s="140" t="s">
        <v>159</v>
      </c>
      <c r="AU354" s="140" t="s">
        <v>21</v>
      </c>
      <c r="AY354" s="18" t="s">
        <v>156</v>
      </c>
      <c r="BE354" s="141">
        <f>IF(N354="základní",J354,0)</f>
        <v>0</v>
      </c>
      <c r="BF354" s="141">
        <f>IF(N354="snížená",J354,0)</f>
        <v>0</v>
      </c>
      <c r="BG354" s="141">
        <f>IF(N354="zákl. přenesená",J354,0)</f>
        <v>0</v>
      </c>
      <c r="BH354" s="141">
        <f>IF(N354="sníž. přenesená",J354,0)</f>
        <v>0</v>
      </c>
      <c r="BI354" s="141">
        <f>IF(N354="nulová",J354,0)</f>
        <v>0</v>
      </c>
      <c r="BJ354" s="18" t="s">
        <v>90</v>
      </c>
      <c r="BK354" s="141">
        <f>ROUND(I354*H354,2)</f>
        <v>0</v>
      </c>
      <c r="BL354" s="18" t="s">
        <v>174</v>
      </c>
      <c r="BM354" s="140" t="s">
        <v>1515</v>
      </c>
    </row>
    <row r="355" spans="2:65" s="1" customFormat="1" ht="10.199999999999999">
      <c r="B355" s="34"/>
      <c r="D355" s="156" t="s">
        <v>236</v>
      </c>
      <c r="F355" s="157" t="s">
        <v>1516</v>
      </c>
      <c r="I355" s="144"/>
      <c r="L355" s="34"/>
      <c r="M355" s="145"/>
      <c r="T355" s="55"/>
      <c r="AT355" s="18" t="s">
        <v>236</v>
      </c>
      <c r="AU355" s="18" t="s">
        <v>21</v>
      </c>
    </row>
    <row r="356" spans="2:65" s="12" customFormat="1" ht="10.199999999999999">
      <c r="B356" s="146"/>
      <c r="D356" s="142" t="s">
        <v>178</v>
      </c>
      <c r="E356" s="147" t="s">
        <v>44</v>
      </c>
      <c r="F356" s="148" t="s">
        <v>90</v>
      </c>
      <c r="H356" s="149">
        <v>1</v>
      </c>
      <c r="I356" s="150"/>
      <c r="L356" s="146"/>
      <c r="M356" s="151"/>
      <c r="T356" s="152"/>
      <c r="AT356" s="147" t="s">
        <v>178</v>
      </c>
      <c r="AU356" s="147" t="s">
        <v>21</v>
      </c>
      <c r="AV356" s="12" t="s">
        <v>21</v>
      </c>
      <c r="AW356" s="12" t="s">
        <v>42</v>
      </c>
      <c r="AX356" s="12" t="s">
        <v>90</v>
      </c>
      <c r="AY356" s="147" t="s">
        <v>156</v>
      </c>
    </row>
    <row r="357" spans="2:65" s="1" customFormat="1" ht="16.5" customHeight="1">
      <c r="B357" s="34"/>
      <c r="C357" s="158" t="s">
        <v>885</v>
      </c>
      <c r="D357" s="158" t="s">
        <v>251</v>
      </c>
      <c r="E357" s="159" t="s">
        <v>1517</v>
      </c>
      <c r="F357" s="160" t="s">
        <v>1518</v>
      </c>
      <c r="G357" s="161" t="s">
        <v>248</v>
      </c>
      <c r="H357" s="162">
        <v>1.01</v>
      </c>
      <c r="I357" s="163"/>
      <c r="J357" s="164">
        <f>ROUND(I357*H357,2)</f>
        <v>0</v>
      </c>
      <c r="K357" s="160" t="s">
        <v>234</v>
      </c>
      <c r="L357" s="165"/>
      <c r="M357" s="166" t="s">
        <v>44</v>
      </c>
      <c r="N357" s="167" t="s">
        <v>53</v>
      </c>
      <c r="P357" s="138">
        <f>O357*H357</f>
        <v>0</v>
      </c>
      <c r="Q357" s="138">
        <v>2.7000000000000001E-3</v>
      </c>
      <c r="R357" s="138">
        <f>Q357*H357</f>
        <v>2.7270000000000003E-3</v>
      </c>
      <c r="S357" s="138">
        <v>0</v>
      </c>
      <c r="T357" s="139">
        <f>S357*H357</f>
        <v>0</v>
      </c>
      <c r="AR357" s="140" t="s">
        <v>191</v>
      </c>
      <c r="AT357" s="140" t="s">
        <v>251</v>
      </c>
      <c r="AU357" s="140" t="s">
        <v>21</v>
      </c>
      <c r="AY357" s="18" t="s">
        <v>156</v>
      </c>
      <c r="BE357" s="141">
        <f>IF(N357="základní",J357,0)</f>
        <v>0</v>
      </c>
      <c r="BF357" s="141">
        <f>IF(N357="snížená",J357,0)</f>
        <v>0</v>
      </c>
      <c r="BG357" s="141">
        <f>IF(N357="zákl. přenesená",J357,0)</f>
        <v>0</v>
      </c>
      <c r="BH357" s="141">
        <f>IF(N357="sníž. přenesená",J357,0)</f>
        <v>0</v>
      </c>
      <c r="BI357" s="141">
        <f>IF(N357="nulová",J357,0)</f>
        <v>0</v>
      </c>
      <c r="BJ357" s="18" t="s">
        <v>90</v>
      </c>
      <c r="BK357" s="141">
        <f>ROUND(I357*H357,2)</f>
        <v>0</v>
      </c>
      <c r="BL357" s="18" t="s">
        <v>174</v>
      </c>
      <c r="BM357" s="140" t="s">
        <v>1519</v>
      </c>
    </row>
    <row r="358" spans="2:65" s="12" customFormat="1" ht="10.199999999999999">
      <c r="B358" s="146"/>
      <c r="D358" s="142" t="s">
        <v>178</v>
      </c>
      <c r="F358" s="148" t="s">
        <v>505</v>
      </c>
      <c r="H358" s="149">
        <v>1.01</v>
      </c>
      <c r="I358" s="150"/>
      <c r="L358" s="146"/>
      <c r="M358" s="151"/>
      <c r="T358" s="152"/>
      <c r="AT358" s="147" t="s">
        <v>178</v>
      </c>
      <c r="AU358" s="147" t="s">
        <v>21</v>
      </c>
      <c r="AV358" s="12" t="s">
        <v>21</v>
      </c>
      <c r="AW358" s="12" t="s">
        <v>4</v>
      </c>
      <c r="AX358" s="12" t="s">
        <v>90</v>
      </c>
      <c r="AY358" s="147" t="s">
        <v>156</v>
      </c>
    </row>
    <row r="359" spans="2:65" s="1" customFormat="1" ht="16.5" customHeight="1">
      <c r="B359" s="34"/>
      <c r="C359" s="129" t="s">
        <v>890</v>
      </c>
      <c r="D359" s="129" t="s">
        <v>159</v>
      </c>
      <c r="E359" s="130" t="s">
        <v>1520</v>
      </c>
      <c r="F359" s="131" t="s">
        <v>1521</v>
      </c>
      <c r="G359" s="132" t="s">
        <v>248</v>
      </c>
      <c r="H359" s="133">
        <v>1</v>
      </c>
      <c r="I359" s="134"/>
      <c r="J359" s="135">
        <f>ROUND(I359*H359,2)</f>
        <v>0</v>
      </c>
      <c r="K359" s="131" t="s">
        <v>234</v>
      </c>
      <c r="L359" s="34"/>
      <c r="M359" s="136" t="s">
        <v>44</v>
      </c>
      <c r="N359" s="137" t="s">
        <v>53</v>
      </c>
      <c r="P359" s="138">
        <f>O359*H359</f>
        <v>0</v>
      </c>
      <c r="Q359" s="138">
        <v>8.7000000000000001E-4</v>
      </c>
      <c r="R359" s="138">
        <f>Q359*H359</f>
        <v>8.7000000000000001E-4</v>
      </c>
      <c r="S359" s="138">
        <v>0</v>
      </c>
      <c r="T359" s="139">
        <f>S359*H359</f>
        <v>0</v>
      </c>
      <c r="AR359" s="140" t="s">
        <v>174</v>
      </c>
      <c r="AT359" s="140" t="s">
        <v>159</v>
      </c>
      <c r="AU359" s="140" t="s">
        <v>21</v>
      </c>
      <c r="AY359" s="18" t="s">
        <v>156</v>
      </c>
      <c r="BE359" s="141">
        <f>IF(N359="základní",J359,0)</f>
        <v>0</v>
      </c>
      <c r="BF359" s="141">
        <f>IF(N359="snížená",J359,0)</f>
        <v>0</v>
      </c>
      <c r="BG359" s="141">
        <f>IF(N359="zákl. přenesená",J359,0)</f>
        <v>0</v>
      </c>
      <c r="BH359" s="141">
        <f>IF(N359="sníž. přenesená",J359,0)</f>
        <v>0</v>
      </c>
      <c r="BI359" s="141">
        <f>IF(N359="nulová",J359,0)</f>
        <v>0</v>
      </c>
      <c r="BJ359" s="18" t="s">
        <v>90</v>
      </c>
      <c r="BK359" s="141">
        <f>ROUND(I359*H359,2)</f>
        <v>0</v>
      </c>
      <c r="BL359" s="18" t="s">
        <v>174</v>
      </c>
      <c r="BM359" s="140" t="s">
        <v>1522</v>
      </c>
    </row>
    <row r="360" spans="2:65" s="1" customFormat="1" ht="10.199999999999999">
      <c r="B360" s="34"/>
      <c r="D360" s="156" t="s">
        <v>236</v>
      </c>
      <c r="F360" s="157" t="s">
        <v>1523</v>
      </c>
      <c r="I360" s="144"/>
      <c r="L360" s="34"/>
      <c r="M360" s="145"/>
      <c r="T360" s="55"/>
      <c r="AT360" s="18" t="s">
        <v>236</v>
      </c>
      <c r="AU360" s="18" t="s">
        <v>21</v>
      </c>
    </row>
    <row r="361" spans="2:65" s="12" customFormat="1" ht="10.199999999999999">
      <c r="B361" s="146"/>
      <c r="D361" s="142" t="s">
        <v>178</v>
      </c>
      <c r="E361" s="147" t="s">
        <v>44</v>
      </c>
      <c r="F361" s="148" t="s">
        <v>1524</v>
      </c>
      <c r="H361" s="149">
        <v>1</v>
      </c>
      <c r="I361" s="150"/>
      <c r="L361" s="146"/>
      <c r="M361" s="151"/>
      <c r="T361" s="152"/>
      <c r="AT361" s="147" t="s">
        <v>178</v>
      </c>
      <c r="AU361" s="147" t="s">
        <v>21</v>
      </c>
      <c r="AV361" s="12" t="s">
        <v>21</v>
      </c>
      <c r="AW361" s="12" t="s">
        <v>42</v>
      </c>
      <c r="AX361" s="12" t="s">
        <v>90</v>
      </c>
      <c r="AY361" s="147" t="s">
        <v>156</v>
      </c>
    </row>
    <row r="362" spans="2:65" s="1" customFormat="1" ht="16.5" customHeight="1">
      <c r="B362" s="34"/>
      <c r="C362" s="158" t="s">
        <v>897</v>
      </c>
      <c r="D362" s="158" t="s">
        <v>251</v>
      </c>
      <c r="E362" s="159" t="s">
        <v>1525</v>
      </c>
      <c r="F362" s="160" t="s">
        <v>1526</v>
      </c>
      <c r="G362" s="161" t="s">
        <v>248</v>
      </c>
      <c r="H362" s="162">
        <v>1.01</v>
      </c>
      <c r="I362" s="163"/>
      <c r="J362" s="164">
        <f>ROUND(I362*H362,2)</f>
        <v>0</v>
      </c>
      <c r="K362" s="160" t="s">
        <v>44</v>
      </c>
      <c r="L362" s="165"/>
      <c r="M362" s="166" t="s">
        <v>44</v>
      </c>
      <c r="N362" s="167" t="s">
        <v>53</v>
      </c>
      <c r="P362" s="138">
        <f>O362*H362</f>
        <v>0</v>
      </c>
      <c r="Q362" s="138">
        <v>1.56E-3</v>
      </c>
      <c r="R362" s="138">
        <f>Q362*H362</f>
        <v>1.5755999999999999E-3</v>
      </c>
      <c r="S362" s="138">
        <v>0</v>
      </c>
      <c r="T362" s="139">
        <f>S362*H362</f>
        <v>0</v>
      </c>
      <c r="AR362" s="140" t="s">
        <v>191</v>
      </c>
      <c r="AT362" s="140" t="s">
        <v>251</v>
      </c>
      <c r="AU362" s="140" t="s">
        <v>21</v>
      </c>
      <c r="AY362" s="18" t="s">
        <v>156</v>
      </c>
      <c r="BE362" s="141">
        <f>IF(N362="základní",J362,0)</f>
        <v>0</v>
      </c>
      <c r="BF362" s="141">
        <f>IF(N362="snížená",J362,0)</f>
        <v>0</v>
      </c>
      <c r="BG362" s="141">
        <f>IF(N362="zákl. přenesená",J362,0)</f>
        <v>0</v>
      </c>
      <c r="BH362" s="141">
        <f>IF(N362="sníž. přenesená",J362,0)</f>
        <v>0</v>
      </c>
      <c r="BI362" s="141">
        <f>IF(N362="nulová",J362,0)</f>
        <v>0</v>
      </c>
      <c r="BJ362" s="18" t="s">
        <v>90</v>
      </c>
      <c r="BK362" s="141">
        <f>ROUND(I362*H362,2)</f>
        <v>0</v>
      </c>
      <c r="BL362" s="18" t="s">
        <v>174</v>
      </c>
      <c r="BM362" s="140" t="s">
        <v>1527</v>
      </c>
    </row>
    <row r="363" spans="2:65" s="12" customFormat="1" ht="10.199999999999999">
      <c r="B363" s="146"/>
      <c r="D363" s="142" t="s">
        <v>178</v>
      </c>
      <c r="F363" s="148" t="s">
        <v>505</v>
      </c>
      <c r="H363" s="149">
        <v>1.01</v>
      </c>
      <c r="I363" s="150"/>
      <c r="L363" s="146"/>
      <c r="M363" s="151"/>
      <c r="T363" s="152"/>
      <c r="AT363" s="147" t="s">
        <v>178</v>
      </c>
      <c r="AU363" s="147" t="s">
        <v>21</v>
      </c>
      <c r="AV363" s="12" t="s">
        <v>21</v>
      </c>
      <c r="AW363" s="12" t="s">
        <v>4</v>
      </c>
      <c r="AX363" s="12" t="s">
        <v>90</v>
      </c>
      <c r="AY363" s="147" t="s">
        <v>156</v>
      </c>
    </row>
    <row r="364" spans="2:65" s="1" customFormat="1" ht="16.5" customHeight="1">
      <c r="B364" s="34"/>
      <c r="C364" s="129" t="s">
        <v>902</v>
      </c>
      <c r="D364" s="129" t="s">
        <v>159</v>
      </c>
      <c r="E364" s="130" t="s">
        <v>1528</v>
      </c>
      <c r="F364" s="131" t="s">
        <v>1529</v>
      </c>
      <c r="G364" s="132" t="s">
        <v>277</v>
      </c>
      <c r="H364" s="133">
        <v>9.65</v>
      </c>
      <c r="I364" s="134"/>
      <c r="J364" s="135">
        <f>ROUND(I364*H364,2)</f>
        <v>0</v>
      </c>
      <c r="K364" s="131" t="s">
        <v>234</v>
      </c>
      <c r="L364" s="34"/>
      <c r="M364" s="136" t="s">
        <v>44</v>
      </c>
      <c r="N364" s="137" t="s">
        <v>53</v>
      </c>
      <c r="P364" s="138">
        <f>O364*H364</f>
        <v>0</v>
      </c>
      <c r="Q364" s="138">
        <v>0</v>
      </c>
      <c r="R364" s="138">
        <f>Q364*H364</f>
        <v>0</v>
      </c>
      <c r="S364" s="138">
        <v>0</v>
      </c>
      <c r="T364" s="139">
        <f>S364*H364</f>
        <v>0</v>
      </c>
      <c r="AR364" s="140" t="s">
        <v>174</v>
      </c>
      <c r="AT364" s="140" t="s">
        <v>159</v>
      </c>
      <c r="AU364" s="140" t="s">
        <v>21</v>
      </c>
      <c r="AY364" s="18" t="s">
        <v>156</v>
      </c>
      <c r="BE364" s="141">
        <f>IF(N364="základní",J364,0)</f>
        <v>0</v>
      </c>
      <c r="BF364" s="141">
        <f>IF(N364="snížená",J364,0)</f>
        <v>0</v>
      </c>
      <c r="BG364" s="141">
        <f>IF(N364="zákl. přenesená",J364,0)</f>
        <v>0</v>
      </c>
      <c r="BH364" s="141">
        <f>IF(N364="sníž. přenesená",J364,0)</f>
        <v>0</v>
      </c>
      <c r="BI364" s="141">
        <f>IF(N364="nulová",J364,0)</f>
        <v>0</v>
      </c>
      <c r="BJ364" s="18" t="s">
        <v>90</v>
      </c>
      <c r="BK364" s="141">
        <f>ROUND(I364*H364,2)</f>
        <v>0</v>
      </c>
      <c r="BL364" s="18" t="s">
        <v>174</v>
      </c>
      <c r="BM364" s="140" t="s">
        <v>1530</v>
      </c>
    </row>
    <row r="365" spans="2:65" s="1" customFormat="1" ht="10.199999999999999">
      <c r="B365" s="34"/>
      <c r="D365" s="156" t="s">
        <v>236</v>
      </c>
      <c r="F365" s="157" t="s">
        <v>1531</v>
      </c>
      <c r="I365" s="144"/>
      <c r="L365" s="34"/>
      <c r="M365" s="145"/>
      <c r="T365" s="55"/>
      <c r="AT365" s="18" t="s">
        <v>236</v>
      </c>
      <c r="AU365" s="18" t="s">
        <v>21</v>
      </c>
    </row>
    <row r="366" spans="2:65" s="12" customFormat="1" ht="10.199999999999999">
      <c r="B366" s="146"/>
      <c r="D366" s="142" t="s">
        <v>178</v>
      </c>
      <c r="E366" s="147" t="s">
        <v>44</v>
      </c>
      <c r="F366" s="148" t="s">
        <v>1215</v>
      </c>
      <c r="H366" s="149">
        <v>9.65</v>
      </c>
      <c r="I366" s="150"/>
      <c r="L366" s="146"/>
      <c r="M366" s="151"/>
      <c r="T366" s="152"/>
      <c r="AT366" s="147" t="s">
        <v>178</v>
      </c>
      <c r="AU366" s="147" t="s">
        <v>21</v>
      </c>
      <c r="AV366" s="12" t="s">
        <v>21</v>
      </c>
      <c r="AW366" s="12" t="s">
        <v>42</v>
      </c>
      <c r="AX366" s="12" t="s">
        <v>90</v>
      </c>
      <c r="AY366" s="147" t="s">
        <v>156</v>
      </c>
    </row>
    <row r="367" spans="2:65" s="1" customFormat="1" ht="16.5" customHeight="1">
      <c r="B367" s="34"/>
      <c r="C367" s="129" t="s">
        <v>1154</v>
      </c>
      <c r="D367" s="129" t="s">
        <v>159</v>
      </c>
      <c r="E367" s="130" t="s">
        <v>1532</v>
      </c>
      <c r="F367" s="131" t="s">
        <v>1533</v>
      </c>
      <c r="G367" s="132" t="s">
        <v>277</v>
      </c>
      <c r="H367" s="133">
        <v>54.95</v>
      </c>
      <c r="I367" s="134"/>
      <c r="J367" s="135">
        <f>ROUND(I367*H367,2)</f>
        <v>0</v>
      </c>
      <c r="K367" s="131" t="s">
        <v>234</v>
      </c>
      <c r="L367" s="34"/>
      <c r="M367" s="136" t="s">
        <v>44</v>
      </c>
      <c r="N367" s="137" t="s">
        <v>53</v>
      </c>
      <c r="P367" s="138">
        <f>O367*H367</f>
        <v>0</v>
      </c>
      <c r="Q367" s="138">
        <v>0</v>
      </c>
      <c r="R367" s="138">
        <f>Q367*H367</f>
        <v>0</v>
      </c>
      <c r="S367" s="138">
        <v>0</v>
      </c>
      <c r="T367" s="139">
        <f>S367*H367</f>
        <v>0</v>
      </c>
      <c r="AR367" s="140" t="s">
        <v>174</v>
      </c>
      <c r="AT367" s="140" t="s">
        <v>159</v>
      </c>
      <c r="AU367" s="140" t="s">
        <v>21</v>
      </c>
      <c r="AY367" s="18" t="s">
        <v>156</v>
      </c>
      <c r="BE367" s="141">
        <f>IF(N367="základní",J367,0)</f>
        <v>0</v>
      </c>
      <c r="BF367" s="141">
        <f>IF(N367="snížená",J367,0)</f>
        <v>0</v>
      </c>
      <c r="BG367" s="141">
        <f>IF(N367="zákl. přenesená",J367,0)</f>
        <v>0</v>
      </c>
      <c r="BH367" s="141">
        <f>IF(N367="sníž. přenesená",J367,0)</f>
        <v>0</v>
      </c>
      <c r="BI367" s="141">
        <f>IF(N367="nulová",J367,0)</f>
        <v>0</v>
      </c>
      <c r="BJ367" s="18" t="s">
        <v>90</v>
      </c>
      <c r="BK367" s="141">
        <f>ROUND(I367*H367,2)</f>
        <v>0</v>
      </c>
      <c r="BL367" s="18" t="s">
        <v>174</v>
      </c>
      <c r="BM367" s="140" t="s">
        <v>1534</v>
      </c>
    </row>
    <row r="368" spans="2:65" s="1" customFormat="1" ht="10.199999999999999">
      <c r="B368" s="34"/>
      <c r="D368" s="156" t="s">
        <v>236</v>
      </c>
      <c r="F368" s="157" t="s">
        <v>1535</v>
      </c>
      <c r="I368" s="144"/>
      <c r="L368" s="34"/>
      <c r="M368" s="145"/>
      <c r="T368" s="55"/>
      <c r="AT368" s="18" t="s">
        <v>236</v>
      </c>
      <c r="AU368" s="18" t="s">
        <v>21</v>
      </c>
    </row>
    <row r="369" spans="2:65" s="12" customFormat="1" ht="10.199999999999999">
      <c r="B369" s="146"/>
      <c r="D369" s="142" t="s">
        <v>178</v>
      </c>
      <c r="E369" s="147" t="s">
        <v>44</v>
      </c>
      <c r="F369" s="148" t="s">
        <v>1212</v>
      </c>
      <c r="H369" s="149">
        <v>11.8</v>
      </c>
      <c r="I369" s="150"/>
      <c r="L369" s="146"/>
      <c r="M369" s="151"/>
      <c r="T369" s="152"/>
      <c r="AT369" s="147" t="s">
        <v>178</v>
      </c>
      <c r="AU369" s="147" t="s">
        <v>21</v>
      </c>
      <c r="AV369" s="12" t="s">
        <v>21</v>
      </c>
      <c r="AW369" s="12" t="s">
        <v>42</v>
      </c>
      <c r="AX369" s="12" t="s">
        <v>82</v>
      </c>
      <c r="AY369" s="147" t="s">
        <v>156</v>
      </c>
    </row>
    <row r="370" spans="2:65" s="12" customFormat="1" ht="10.199999999999999">
      <c r="B370" s="146"/>
      <c r="D370" s="142" t="s">
        <v>178</v>
      </c>
      <c r="E370" s="147" t="s">
        <v>44</v>
      </c>
      <c r="F370" s="148" t="s">
        <v>1213</v>
      </c>
      <c r="H370" s="149">
        <v>7.5</v>
      </c>
      <c r="I370" s="150"/>
      <c r="L370" s="146"/>
      <c r="M370" s="151"/>
      <c r="T370" s="152"/>
      <c r="AT370" s="147" t="s">
        <v>178</v>
      </c>
      <c r="AU370" s="147" t="s">
        <v>21</v>
      </c>
      <c r="AV370" s="12" t="s">
        <v>21</v>
      </c>
      <c r="AW370" s="12" t="s">
        <v>42</v>
      </c>
      <c r="AX370" s="12" t="s">
        <v>82</v>
      </c>
      <c r="AY370" s="147" t="s">
        <v>156</v>
      </c>
    </row>
    <row r="371" spans="2:65" s="12" customFormat="1" ht="10.199999999999999">
      <c r="B371" s="146"/>
      <c r="D371" s="142" t="s">
        <v>178</v>
      </c>
      <c r="E371" s="147" t="s">
        <v>44</v>
      </c>
      <c r="F371" s="148" t="s">
        <v>1214</v>
      </c>
      <c r="H371" s="149">
        <v>26</v>
      </c>
      <c r="I371" s="150"/>
      <c r="L371" s="146"/>
      <c r="M371" s="151"/>
      <c r="T371" s="152"/>
      <c r="AT371" s="147" t="s">
        <v>178</v>
      </c>
      <c r="AU371" s="147" t="s">
        <v>21</v>
      </c>
      <c r="AV371" s="12" t="s">
        <v>21</v>
      </c>
      <c r="AW371" s="12" t="s">
        <v>42</v>
      </c>
      <c r="AX371" s="12" t="s">
        <v>82</v>
      </c>
      <c r="AY371" s="147" t="s">
        <v>156</v>
      </c>
    </row>
    <row r="372" spans="2:65" s="12" customFormat="1" ht="10.199999999999999">
      <c r="B372" s="146"/>
      <c r="D372" s="142" t="s">
        <v>178</v>
      </c>
      <c r="E372" s="147" t="s">
        <v>44</v>
      </c>
      <c r="F372" s="148" t="s">
        <v>1215</v>
      </c>
      <c r="H372" s="149">
        <v>9.65</v>
      </c>
      <c r="I372" s="150"/>
      <c r="L372" s="146"/>
      <c r="M372" s="151"/>
      <c r="T372" s="152"/>
      <c r="AT372" s="147" t="s">
        <v>178</v>
      </c>
      <c r="AU372" s="147" t="s">
        <v>21</v>
      </c>
      <c r="AV372" s="12" t="s">
        <v>21</v>
      </c>
      <c r="AW372" s="12" t="s">
        <v>42</v>
      </c>
      <c r="AX372" s="12" t="s">
        <v>82</v>
      </c>
      <c r="AY372" s="147" t="s">
        <v>156</v>
      </c>
    </row>
    <row r="373" spans="2:65" s="13" customFormat="1" ht="10.199999999999999">
      <c r="B373" s="168"/>
      <c r="D373" s="142" t="s">
        <v>178</v>
      </c>
      <c r="E373" s="169" t="s">
        <v>44</v>
      </c>
      <c r="F373" s="170" t="s">
        <v>462</v>
      </c>
      <c r="H373" s="171">
        <v>54.949999999999996</v>
      </c>
      <c r="I373" s="172"/>
      <c r="L373" s="168"/>
      <c r="M373" s="173"/>
      <c r="T373" s="174"/>
      <c r="AT373" s="169" t="s">
        <v>178</v>
      </c>
      <c r="AU373" s="169" t="s">
        <v>21</v>
      </c>
      <c r="AV373" s="13" t="s">
        <v>174</v>
      </c>
      <c r="AW373" s="13" t="s">
        <v>42</v>
      </c>
      <c r="AX373" s="13" t="s">
        <v>90</v>
      </c>
      <c r="AY373" s="169" t="s">
        <v>156</v>
      </c>
    </row>
    <row r="374" spans="2:65" s="1" customFormat="1" ht="16.5" customHeight="1">
      <c r="B374" s="34"/>
      <c r="C374" s="129" t="s">
        <v>1156</v>
      </c>
      <c r="D374" s="129" t="s">
        <v>159</v>
      </c>
      <c r="E374" s="130" t="s">
        <v>1536</v>
      </c>
      <c r="F374" s="131" t="s">
        <v>1537</v>
      </c>
      <c r="G374" s="132" t="s">
        <v>277</v>
      </c>
      <c r="H374" s="133">
        <v>26</v>
      </c>
      <c r="I374" s="134"/>
      <c r="J374" s="135">
        <f>ROUND(I374*H374,2)</f>
        <v>0</v>
      </c>
      <c r="K374" s="131" t="s">
        <v>234</v>
      </c>
      <c r="L374" s="34"/>
      <c r="M374" s="136" t="s">
        <v>44</v>
      </c>
      <c r="N374" s="137" t="s">
        <v>53</v>
      </c>
      <c r="P374" s="138">
        <f>O374*H374</f>
        <v>0</v>
      </c>
      <c r="Q374" s="138">
        <v>0</v>
      </c>
      <c r="R374" s="138">
        <f>Q374*H374</f>
        <v>0</v>
      </c>
      <c r="S374" s="138">
        <v>0</v>
      </c>
      <c r="T374" s="139">
        <f>S374*H374</f>
        <v>0</v>
      </c>
      <c r="AR374" s="140" t="s">
        <v>174</v>
      </c>
      <c r="AT374" s="140" t="s">
        <v>159</v>
      </c>
      <c r="AU374" s="140" t="s">
        <v>21</v>
      </c>
      <c r="AY374" s="18" t="s">
        <v>156</v>
      </c>
      <c r="BE374" s="141">
        <f>IF(N374="základní",J374,0)</f>
        <v>0</v>
      </c>
      <c r="BF374" s="141">
        <f>IF(N374="snížená",J374,0)</f>
        <v>0</v>
      </c>
      <c r="BG374" s="141">
        <f>IF(N374="zákl. přenesená",J374,0)</f>
        <v>0</v>
      </c>
      <c r="BH374" s="141">
        <f>IF(N374="sníž. přenesená",J374,0)</f>
        <v>0</v>
      </c>
      <c r="BI374" s="141">
        <f>IF(N374="nulová",J374,0)</f>
        <v>0</v>
      </c>
      <c r="BJ374" s="18" t="s">
        <v>90</v>
      </c>
      <c r="BK374" s="141">
        <f>ROUND(I374*H374,2)</f>
        <v>0</v>
      </c>
      <c r="BL374" s="18" t="s">
        <v>174</v>
      </c>
      <c r="BM374" s="140" t="s">
        <v>1538</v>
      </c>
    </row>
    <row r="375" spans="2:65" s="1" customFormat="1" ht="10.199999999999999">
      <c r="B375" s="34"/>
      <c r="D375" s="156" t="s">
        <v>236</v>
      </c>
      <c r="F375" s="157" t="s">
        <v>1539</v>
      </c>
      <c r="I375" s="144"/>
      <c r="L375" s="34"/>
      <c r="M375" s="145"/>
      <c r="T375" s="55"/>
      <c r="AT375" s="18" t="s">
        <v>236</v>
      </c>
      <c r="AU375" s="18" t="s">
        <v>21</v>
      </c>
    </row>
    <row r="376" spans="2:65" s="12" customFormat="1" ht="10.199999999999999">
      <c r="B376" s="146"/>
      <c r="D376" s="142" t="s">
        <v>178</v>
      </c>
      <c r="E376" s="147" t="s">
        <v>44</v>
      </c>
      <c r="F376" s="148" t="s">
        <v>1214</v>
      </c>
      <c r="H376" s="149">
        <v>26</v>
      </c>
      <c r="I376" s="150"/>
      <c r="L376" s="146"/>
      <c r="M376" s="151"/>
      <c r="T376" s="152"/>
      <c r="AT376" s="147" t="s">
        <v>178</v>
      </c>
      <c r="AU376" s="147" t="s">
        <v>21</v>
      </c>
      <c r="AV376" s="12" t="s">
        <v>21</v>
      </c>
      <c r="AW376" s="12" t="s">
        <v>42</v>
      </c>
      <c r="AX376" s="12" t="s">
        <v>90</v>
      </c>
      <c r="AY376" s="147" t="s">
        <v>156</v>
      </c>
    </row>
    <row r="377" spans="2:65" s="1" customFormat="1" ht="16.5" customHeight="1">
      <c r="B377" s="34"/>
      <c r="C377" s="129" t="s">
        <v>1163</v>
      </c>
      <c r="D377" s="129" t="s">
        <v>159</v>
      </c>
      <c r="E377" s="130" t="s">
        <v>1540</v>
      </c>
      <c r="F377" s="131" t="s">
        <v>1541</v>
      </c>
      <c r="G377" s="132" t="s">
        <v>1542</v>
      </c>
      <c r="H377" s="133">
        <v>2</v>
      </c>
      <c r="I377" s="134"/>
      <c r="J377" s="135">
        <f>ROUND(I377*H377,2)</f>
        <v>0</v>
      </c>
      <c r="K377" s="131" t="s">
        <v>234</v>
      </c>
      <c r="L377" s="34"/>
      <c r="M377" s="136" t="s">
        <v>44</v>
      </c>
      <c r="N377" s="137" t="s">
        <v>53</v>
      </c>
      <c r="P377" s="138">
        <f>O377*H377</f>
        <v>0</v>
      </c>
      <c r="Q377" s="138">
        <v>1E-4</v>
      </c>
      <c r="R377" s="138">
        <f>Q377*H377</f>
        <v>2.0000000000000001E-4</v>
      </c>
      <c r="S377" s="138">
        <v>0</v>
      </c>
      <c r="T377" s="139">
        <f>S377*H377</f>
        <v>0</v>
      </c>
      <c r="AR377" s="140" t="s">
        <v>174</v>
      </c>
      <c r="AT377" s="140" t="s">
        <v>159</v>
      </c>
      <c r="AU377" s="140" t="s">
        <v>21</v>
      </c>
      <c r="AY377" s="18" t="s">
        <v>156</v>
      </c>
      <c r="BE377" s="141">
        <f>IF(N377="základní",J377,0)</f>
        <v>0</v>
      </c>
      <c r="BF377" s="141">
        <f>IF(N377="snížená",J377,0)</f>
        <v>0</v>
      </c>
      <c r="BG377" s="141">
        <f>IF(N377="zákl. přenesená",J377,0)</f>
        <v>0</v>
      </c>
      <c r="BH377" s="141">
        <f>IF(N377="sníž. přenesená",J377,0)</f>
        <v>0</v>
      </c>
      <c r="BI377" s="141">
        <f>IF(N377="nulová",J377,0)</f>
        <v>0</v>
      </c>
      <c r="BJ377" s="18" t="s">
        <v>90</v>
      </c>
      <c r="BK377" s="141">
        <f>ROUND(I377*H377,2)</f>
        <v>0</v>
      </c>
      <c r="BL377" s="18" t="s">
        <v>174</v>
      </c>
      <c r="BM377" s="140" t="s">
        <v>1543</v>
      </c>
    </row>
    <row r="378" spans="2:65" s="1" customFormat="1" ht="10.199999999999999">
      <c r="B378" s="34"/>
      <c r="D378" s="156" t="s">
        <v>236</v>
      </c>
      <c r="F378" s="157" t="s">
        <v>1544</v>
      </c>
      <c r="I378" s="144"/>
      <c r="L378" s="34"/>
      <c r="M378" s="145"/>
      <c r="T378" s="55"/>
      <c r="AT378" s="18" t="s">
        <v>236</v>
      </c>
      <c r="AU378" s="18" t="s">
        <v>21</v>
      </c>
    </row>
    <row r="379" spans="2:65" s="12" customFormat="1" ht="10.199999999999999">
      <c r="B379" s="146"/>
      <c r="D379" s="142" t="s">
        <v>178</v>
      </c>
      <c r="E379" s="147" t="s">
        <v>44</v>
      </c>
      <c r="F379" s="148" t="s">
        <v>1545</v>
      </c>
      <c r="H379" s="149">
        <v>1</v>
      </c>
      <c r="I379" s="150"/>
      <c r="L379" s="146"/>
      <c r="M379" s="151"/>
      <c r="T379" s="152"/>
      <c r="AT379" s="147" t="s">
        <v>178</v>
      </c>
      <c r="AU379" s="147" t="s">
        <v>21</v>
      </c>
      <c r="AV379" s="12" t="s">
        <v>21</v>
      </c>
      <c r="AW379" s="12" t="s">
        <v>42</v>
      </c>
      <c r="AX379" s="12" t="s">
        <v>82</v>
      </c>
      <c r="AY379" s="147" t="s">
        <v>156</v>
      </c>
    </row>
    <row r="380" spans="2:65" s="12" customFormat="1" ht="10.199999999999999">
      <c r="B380" s="146"/>
      <c r="D380" s="142" t="s">
        <v>178</v>
      </c>
      <c r="E380" s="147" t="s">
        <v>44</v>
      </c>
      <c r="F380" s="148" t="s">
        <v>1546</v>
      </c>
      <c r="H380" s="149">
        <v>1</v>
      </c>
      <c r="I380" s="150"/>
      <c r="L380" s="146"/>
      <c r="M380" s="151"/>
      <c r="T380" s="152"/>
      <c r="AT380" s="147" t="s">
        <v>178</v>
      </c>
      <c r="AU380" s="147" t="s">
        <v>21</v>
      </c>
      <c r="AV380" s="12" t="s">
        <v>21</v>
      </c>
      <c r="AW380" s="12" t="s">
        <v>42</v>
      </c>
      <c r="AX380" s="12" t="s">
        <v>82</v>
      </c>
      <c r="AY380" s="147" t="s">
        <v>156</v>
      </c>
    </row>
    <row r="381" spans="2:65" s="13" customFormat="1" ht="10.199999999999999">
      <c r="B381" s="168"/>
      <c r="D381" s="142" t="s">
        <v>178</v>
      </c>
      <c r="E381" s="169" t="s">
        <v>44</v>
      </c>
      <c r="F381" s="170" t="s">
        <v>462</v>
      </c>
      <c r="H381" s="171">
        <v>2</v>
      </c>
      <c r="I381" s="172"/>
      <c r="L381" s="168"/>
      <c r="M381" s="173"/>
      <c r="T381" s="174"/>
      <c r="AT381" s="169" t="s">
        <v>178</v>
      </c>
      <c r="AU381" s="169" t="s">
        <v>21</v>
      </c>
      <c r="AV381" s="13" t="s">
        <v>174</v>
      </c>
      <c r="AW381" s="13" t="s">
        <v>42</v>
      </c>
      <c r="AX381" s="13" t="s">
        <v>90</v>
      </c>
      <c r="AY381" s="169" t="s">
        <v>156</v>
      </c>
    </row>
    <row r="382" spans="2:65" s="1" customFormat="1" ht="16.5" customHeight="1">
      <c r="B382" s="34"/>
      <c r="C382" s="129" t="s">
        <v>1168</v>
      </c>
      <c r="D382" s="129" t="s">
        <v>159</v>
      </c>
      <c r="E382" s="130" t="s">
        <v>1547</v>
      </c>
      <c r="F382" s="131" t="s">
        <v>1548</v>
      </c>
      <c r="G382" s="132" t="s">
        <v>1542</v>
      </c>
      <c r="H382" s="133">
        <v>7</v>
      </c>
      <c r="I382" s="134"/>
      <c r="J382" s="135">
        <f>ROUND(I382*H382,2)</f>
        <v>0</v>
      </c>
      <c r="K382" s="131" t="s">
        <v>234</v>
      </c>
      <c r="L382" s="34"/>
      <c r="M382" s="136" t="s">
        <v>44</v>
      </c>
      <c r="N382" s="137" t="s">
        <v>53</v>
      </c>
      <c r="P382" s="138">
        <f>O382*H382</f>
        <v>0</v>
      </c>
      <c r="Q382" s="138">
        <v>1.8000000000000001E-4</v>
      </c>
      <c r="R382" s="138">
        <f>Q382*H382</f>
        <v>1.2600000000000001E-3</v>
      </c>
      <c r="S382" s="138">
        <v>0</v>
      </c>
      <c r="T382" s="139">
        <f>S382*H382</f>
        <v>0</v>
      </c>
      <c r="AR382" s="140" t="s">
        <v>174</v>
      </c>
      <c r="AT382" s="140" t="s">
        <v>159</v>
      </c>
      <c r="AU382" s="140" t="s">
        <v>21</v>
      </c>
      <c r="AY382" s="18" t="s">
        <v>156</v>
      </c>
      <c r="BE382" s="141">
        <f>IF(N382="základní",J382,0)</f>
        <v>0</v>
      </c>
      <c r="BF382" s="141">
        <f>IF(N382="snížená",J382,0)</f>
        <v>0</v>
      </c>
      <c r="BG382" s="141">
        <f>IF(N382="zákl. přenesená",J382,0)</f>
        <v>0</v>
      </c>
      <c r="BH382" s="141">
        <f>IF(N382="sníž. přenesená",J382,0)</f>
        <v>0</v>
      </c>
      <c r="BI382" s="141">
        <f>IF(N382="nulová",J382,0)</f>
        <v>0</v>
      </c>
      <c r="BJ382" s="18" t="s">
        <v>90</v>
      </c>
      <c r="BK382" s="141">
        <f>ROUND(I382*H382,2)</f>
        <v>0</v>
      </c>
      <c r="BL382" s="18" t="s">
        <v>174</v>
      </c>
      <c r="BM382" s="140" t="s">
        <v>1549</v>
      </c>
    </row>
    <row r="383" spans="2:65" s="1" customFormat="1" ht="10.199999999999999">
      <c r="B383" s="34"/>
      <c r="D383" s="156" t="s">
        <v>236</v>
      </c>
      <c r="F383" s="157" t="s">
        <v>1550</v>
      </c>
      <c r="I383" s="144"/>
      <c r="L383" s="34"/>
      <c r="M383" s="145"/>
      <c r="T383" s="55"/>
      <c r="AT383" s="18" t="s">
        <v>236</v>
      </c>
      <c r="AU383" s="18" t="s">
        <v>21</v>
      </c>
    </row>
    <row r="384" spans="2:65" s="12" customFormat="1" ht="10.199999999999999">
      <c r="B384" s="146"/>
      <c r="D384" s="142" t="s">
        <v>178</v>
      </c>
      <c r="E384" s="147" t="s">
        <v>44</v>
      </c>
      <c r="F384" s="148" t="s">
        <v>1551</v>
      </c>
      <c r="H384" s="149">
        <v>1</v>
      </c>
      <c r="I384" s="150"/>
      <c r="L384" s="146"/>
      <c r="M384" s="151"/>
      <c r="T384" s="152"/>
      <c r="AT384" s="147" t="s">
        <v>178</v>
      </c>
      <c r="AU384" s="147" t="s">
        <v>21</v>
      </c>
      <c r="AV384" s="12" t="s">
        <v>21</v>
      </c>
      <c r="AW384" s="12" t="s">
        <v>42</v>
      </c>
      <c r="AX384" s="12" t="s">
        <v>82</v>
      </c>
      <c r="AY384" s="147" t="s">
        <v>156</v>
      </c>
    </row>
    <row r="385" spans="2:65" s="12" customFormat="1" ht="10.199999999999999">
      <c r="B385" s="146"/>
      <c r="D385" s="142" t="s">
        <v>178</v>
      </c>
      <c r="E385" s="147" t="s">
        <v>44</v>
      </c>
      <c r="F385" s="148" t="s">
        <v>1552</v>
      </c>
      <c r="H385" s="149">
        <v>4</v>
      </c>
      <c r="I385" s="150"/>
      <c r="L385" s="146"/>
      <c r="M385" s="151"/>
      <c r="T385" s="152"/>
      <c r="AT385" s="147" t="s">
        <v>178</v>
      </c>
      <c r="AU385" s="147" t="s">
        <v>21</v>
      </c>
      <c r="AV385" s="12" t="s">
        <v>21</v>
      </c>
      <c r="AW385" s="12" t="s">
        <v>42</v>
      </c>
      <c r="AX385" s="12" t="s">
        <v>82</v>
      </c>
      <c r="AY385" s="147" t="s">
        <v>156</v>
      </c>
    </row>
    <row r="386" spans="2:65" s="12" customFormat="1" ht="10.199999999999999">
      <c r="B386" s="146"/>
      <c r="D386" s="142" t="s">
        <v>178</v>
      </c>
      <c r="E386" s="147" t="s">
        <v>44</v>
      </c>
      <c r="F386" s="148" t="s">
        <v>1553</v>
      </c>
      <c r="H386" s="149">
        <v>2</v>
      </c>
      <c r="I386" s="150"/>
      <c r="L386" s="146"/>
      <c r="M386" s="151"/>
      <c r="T386" s="152"/>
      <c r="AT386" s="147" t="s">
        <v>178</v>
      </c>
      <c r="AU386" s="147" t="s">
        <v>21</v>
      </c>
      <c r="AV386" s="12" t="s">
        <v>21</v>
      </c>
      <c r="AW386" s="12" t="s">
        <v>42</v>
      </c>
      <c r="AX386" s="12" t="s">
        <v>82</v>
      </c>
      <c r="AY386" s="147" t="s">
        <v>156</v>
      </c>
    </row>
    <row r="387" spans="2:65" s="13" customFormat="1" ht="10.199999999999999">
      <c r="B387" s="168"/>
      <c r="D387" s="142" t="s">
        <v>178</v>
      </c>
      <c r="E387" s="169" t="s">
        <v>44</v>
      </c>
      <c r="F387" s="170" t="s">
        <v>462</v>
      </c>
      <c r="H387" s="171">
        <v>7</v>
      </c>
      <c r="I387" s="172"/>
      <c r="L387" s="168"/>
      <c r="M387" s="173"/>
      <c r="T387" s="174"/>
      <c r="AT387" s="169" t="s">
        <v>178</v>
      </c>
      <c r="AU387" s="169" t="s">
        <v>21</v>
      </c>
      <c r="AV387" s="13" t="s">
        <v>174</v>
      </c>
      <c r="AW387" s="13" t="s">
        <v>42</v>
      </c>
      <c r="AX387" s="13" t="s">
        <v>90</v>
      </c>
      <c r="AY387" s="169" t="s">
        <v>156</v>
      </c>
    </row>
    <row r="388" spans="2:65" s="1" customFormat="1" ht="16.5" customHeight="1">
      <c r="B388" s="34"/>
      <c r="C388" s="129" t="s">
        <v>1173</v>
      </c>
      <c r="D388" s="129" t="s">
        <v>159</v>
      </c>
      <c r="E388" s="130" t="s">
        <v>1554</v>
      </c>
      <c r="F388" s="131" t="s">
        <v>1555</v>
      </c>
      <c r="G388" s="132" t="s">
        <v>248</v>
      </c>
      <c r="H388" s="133">
        <v>3</v>
      </c>
      <c r="I388" s="134"/>
      <c r="J388" s="135">
        <f>ROUND(I388*H388,2)</f>
        <v>0</v>
      </c>
      <c r="K388" s="131" t="s">
        <v>234</v>
      </c>
      <c r="L388" s="34"/>
      <c r="M388" s="136" t="s">
        <v>44</v>
      </c>
      <c r="N388" s="137" t="s">
        <v>53</v>
      </c>
      <c r="P388" s="138">
        <f>O388*H388</f>
        <v>0</v>
      </c>
      <c r="Q388" s="138">
        <v>0.45937</v>
      </c>
      <c r="R388" s="138">
        <f>Q388*H388</f>
        <v>1.3781099999999999</v>
      </c>
      <c r="S388" s="138">
        <v>0</v>
      </c>
      <c r="T388" s="139">
        <f>S388*H388</f>
        <v>0</v>
      </c>
      <c r="AR388" s="140" t="s">
        <v>174</v>
      </c>
      <c r="AT388" s="140" t="s">
        <v>159</v>
      </c>
      <c r="AU388" s="140" t="s">
        <v>21</v>
      </c>
      <c r="AY388" s="18" t="s">
        <v>156</v>
      </c>
      <c r="BE388" s="141">
        <f>IF(N388="základní",J388,0)</f>
        <v>0</v>
      </c>
      <c r="BF388" s="141">
        <f>IF(N388="snížená",J388,0)</f>
        <v>0</v>
      </c>
      <c r="BG388" s="141">
        <f>IF(N388="zákl. přenesená",J388,0)</f>
        <v>0</v>
      </c>
      <c r="BH388" s="141">
        <f>IF(N388="sníž. přenesená",J388,0)</f>
        <v>0</v>
      </c>
      <c r="BI388" s="141">
        <f>IF(N388="nulová",J388,0)</f>
        <v>0</v>
      </c>
      <c r="BJ388" s="18" t="s">
        <v>90</v>
      </c>
      <c r="BK388" s="141">
        <f>ROUND(I388*H388,2)</f>
        <v>0</v>
      </c>
      <c r="BL388" s="18" t="s">
        <v>174</v>
      </c>
      <c r="BM388" s="140" t="s">
        <v>1556</v>
      </c>
    </row>
    <row r="389" spans="2:65" s="1" customFormat="1" ht="10.199999999999999">
      <c r="B389" s="34"/>
      <c r="D389" s="156" t="s">
        <v>236</v>
      </c>
      <c r="F389" s="157" t="s">
        <v>1557</v>
      </c>
      <c r="I389" s="144"/>
      <c r="L389" s="34"/>
      <c r="M389" s="145"/>
      <c r="T389" s="55"/>
      <c r="AT389" s="18" t="s">
        <v>236</v>
      </c>
      <c r="AU389" s="18" t="s">
        <v>21</v>
      </c>
    </row>
    <row r="390" spans="2:65" s="12" customFormat="1" ht="10.199999999999999">
      <c r="B390" s="146"/>
      <c r="D390" s="142" t="s">
        <v>178</v>
      </c>
      <c r="E390" s="147" t="s">
        <v>44</v>
      </c>
      <c r="F390" s="148" t="s">
        <v>170</v>
      </c>
      <c r="H390" s="149">
        <v>3</v>
      </c>
      <c r="I390" s="150"/>
      <c r="L390" s="146"/>
      <c r="M390" s="151"/>
      <c r="T390" s="152"/>
      <c r="AT390" s="147" t="s">
        <v>178</v>
      </c>
      <c r="AU390" s="147" t="s">
        <v>21</v>
      </c>
      <c r="AV390" s="12" t="s">
        <v>21</v>
      </c>
      <c r="AW390" s="12" t="s">
        <v>42</v>
      </c>
      <c r="AX390" s="12" t="s">
        <v>90</v>
      </c>
      <c r="AY390" s="147" t="s">
        <v>156</v>
      </c>
    </row>
    <row r="391" spans="2:65" s="1" customFormat="1" ht="24.15" customHeight="1">
      <c r="B391" s="34"/>
      <c r="C391" s="129" t="s">
        <v>1177</v>
      </c>
      <c r="D391" s="129" t="s">
        <v>159</v>
      </c>
      <c r="E391" s="130" t="s">
        <v>1558</v>
      </c>
      <c r="F391" s="131" t="s">
        <v>1559</v>
      </c>
      <c r="G391" s="132" t="s">
        <v>248</v>
      </c>
      <c r="H391" s="133">
        <v>1</v>
      </c>
      <c r="I391" s="134"/>
      <c r="J391" s="135">
        <f>ROUND(I391*H391,2)</f>
        <v>0</v>
      </c>
      <c r="K391" s="131" t="s">
        <v>234</v>
      </c>
      <c r="L391" s="34"/>
      <c r="M391" s="136" t="s">
        <v>44</v>
      </c>
      <c r="N391" s="137" t="s">
        <v>53</v>
      </c>
      <c r="P391" s="138">
        <f>O391*H391</f>
        <v>0</v>
      </c>
      <c r="Q391" s="138">
        <v>0.43786000000000003</v>
      </c>
      <c r="R391" s="138">
        <f>Q391*H391</f>
        <v>0.43786000000000003</v>
      </c>
      <c r="S391" s="138">
        <v>0</v>
      </c>
      <c r="T391" s="139">
        <f>S391*H391</f>
        <v>0</v>
      </c>
      <c r="AR391" s="140" t="s">
        <v>174</v>
      </c>
      <c r="AT391" s="140" t="s">
        <v>159</v>
      </c>
      <c r="AU391" s="140" t="s">
        <v>21</v>
      </c>
      <c r="AY391" s="18" t="s">
        <v>156</v>
      </c>
      <c r="BE391" s="141">
        <f>IF(N391="základní",J391,0)</f>
        <v>0</v>
      </c>
      <c r="BF391" s="141">
        <f>IF(N391="snížená",J391,0)</f>
        <v>0</v>
      </c>
      <c r="BG391" s="141">
        <f>IF(N391="zákl. přenesená",J391,0)</f>
        <v>0</v>
      </c>
      <c r="BH391" s="141">
        <f>IF(N391="sníž. přenesená",J391,0)</f>
        <v>0</v>
      </c>
      <c r="BI391" s="141">
        <f>IF(N391="nulová",J391,0)</f>
        <v>0</v>
      </c>
      <c r="BJ391" s="18" t="s">
        <v>90</v>
      </c>
      <c r="BK391" s="141">
        <f>ROUND(I391*H391,2)</f>
        <v>0</v>
      </c>
      <c r="BL391" s="18" t="s">
        <v>174</v>
      </c>
      <c r="BM391" s="140" t="s">
        <v>1560</v>
      </c>
    </row>
    <row r="392" spans="2:65" s="1" customFormat="1" ht="10.199999999999999">
      <c r="B392" s="34"/>
      <c r="D392" s="156" t="s">
        <v>236</v>
      </c>
      <c r="F392" s="157" t="s">
        <v>1561</v>
      </c>
      <c r="I392" s="144"/>
      <c r="L392" s="34"/>
      <c r="M392" s="145"/>
      <c r="T392" s="55"/>
      <c r="AT392" s="18" t="s">
        <v>236</v>
      </c>
      <c r="AU392" s="18" t="s">
        <v>21</v>
      </c>
    </row>
    <row r="393" spans="2:65" s="12" customFormat="1" ht="10.199999999999999">
      <c r="B393" s="146"/>
      <c r="D393" s="142" t="s">
        <v>178</v>
      </c>
      <c r="E393" s="147" t="s">
        <v>44</v>
      </c>
      <c r="F393" s="148" t="s">
        <v>90</v>
      </c>
      <c r="H393" s="149">
        <v>1</v>
      </c>
      <c r="I393" s="150"/>
      <c r="L393" s="146"/>
      <c r="M393" s="151"/>
      <c r="T393" s="152"/>
      <c r="AT393" s="147" t="s">
        <v>178</v>
      </c>
      <c r="AU393" s="147" t="s">
        <v>21</v>
      </c>
      <c r="AV393" s="12" t="s">
        <v>21</v>
      </c>
      <c r="AW393" s="12" t="s">
        <v>42</v>
      </c>
      <c r="AX393" s="12" t="s">
        <v>90</v>
      </c>
      <c r="AY393" s="147" t="s">
        <v>156</v>
      </c>
    </row>
    <row r="394" spans="2:65" s="1" customFormat="1" ht="16.5" customHeight="1">
      <c r="B394" s="34"/>
      <c r="C394" s="158" t="s">
        <v>1182</v>
      </c>
      <c r="D394" s="158" t="s">
        <v>251</v>
      </c>
      <c r="E394" s="159" t="s">
        <v>1562</v>
      </c>
      <c r="F394" s="160" t="s">
        <v>1563</v>
      </c>
      <c r="G394" s="161" t="s">
        <v>248</v>
      </c>
      <c r="H394" s="162">
        <v>1</v>
      </c>
      <c r="I394" s="163"/>
      <c r="J394" s="164">
        <f>ROUND(I394*H394,2)</f>
        <v>0</v>
      </c>
      <c r="K394" s="160" t="s">
        <v>234</v>
      </c>
      <c r="L394" s="165"/>
      <c r="M394" s="166" t="s">
        <v>44</v>
      </c>
      <c r="N394" s="167" t="s">
        <v>53</v>
      </c>
      <c r="P394" s="138">
        <f>O394*H394</f>
        <v>0</v>
      </c>
      <c r="Q394" s="138">
        <v>8.6999999999999994E-2</v>
      </c>
      <c r="R394" s="138">
        <f>Q394*H394</f>
        <v>8.6999999999999994E-2</v>
      </c>
      <c r="S394" s="138">
        <v>0</v>
      </c>
      <c r="T394" s="139">
        <f>S394*H394</f>
        <v>0</v>
      </c>
      <c r="AR394" s="140" t="s">
        <v>191</v>
      </c>
      <c r="AT394" s="140" t="s">
        <v>251</v>
      </c>
      <c r="AU394" s="140" t="s">
        <v>21</v>
      </c>
      <c r="AY394" s="18" t="s">
        <v>156</v>
      </c>
      <c r="BE394" s="141">
        <f>IF(N394="základní",J394,0)</f>
        <v>0</v>
      </c>
      <c r="BF394" s="141">
        <f>IF(N394="snížená",J394,0)</f>
        <v>0</v>
      </c>
      <c r="BG394" s="141">
        <f>IF(N394="zákl. přenesená",J394,0)</f>
        <v>0</v>
      </c>
      <c r="BH394" s="141">
        <f>IF(N394="sníž. přenesená",J394,0)</f>
        <v>0</v>
      </c>
      <c r="BI394" s="141">
        <f>IF(N394="nulová",J394,0)</f>
        <v>0</v>
      </c>
      <c r="BJ394" s="18" t="s">
        <v>90</v>
      </c>
      <c r="BK394" s="141">
        <f>ROUND(I394*H394,2)</f>
        <v>0</v>
      </c>
      <c r="BL394" s="18" t="s">
        <v>174</v>
      </c>
      <c r="BM394" s="140" t="s">
        <v>1564</v>
      </c>
    </row>
    <row r="395" spans="2:65" s="1" customFormat="1" ht="19.2">
      <c r="B395" s="34"/>
      <c r="D395" s="142" t="s">
        <v>165</v>
      </c>
      <c r="F395" s="143" t="s">
        <v>1565</v>
      </c>
      <c r="I395" s="144"/>
      <c r="L395" s="34"/>
      <c r="M395" s="145"/>
      <c r="T395" s="55"/>
      <c r="AT395" s="18" t="s">
        <v>165</v>
      </c>
      <c r="AU395" s="18" t="s">
        <v>21</v>
      </c>
    </row>
    <row r="396" spans="2:65" s="1" customFormat="1" ht="16.5" customHeight="1">
      <c r="B396" s="34"/>
      <c r="C396" s="129" t="s">
        <v>1184</v>
      </c>
      <c r="D396" s="129" t="s">
        <v>159</v>
      </c>
      <c r="E396" s="130" t="s">
        <v>1566</v>
      </c>
      <c r="F396" s="131" t="s">
        <v>1567</v>
      </c>
      <c r="G396" s="132" t="s">
        <v>248</v>
      </c>
      <c r="H396" s="133">
        <v>2</v>
      </c>
      <c r="I396" s="134"/>
      <c r="J396" s="135">
        <f>ROUND(I396*H396,2)</f>
        <v>0</v>
      </c>
      <c r="K396" s="131" t="s">
        <v>234</v>
      </c>
      <c r="L396" s="34"/>
      <c r="M396" s="136" t="s">
        <v>44</v>
      </c>
      <c r="N396" s="137" t="s">
        <v>53</v>
      </c>
      <c r="P396" s="138">
        <f>O396*H396</f>
        <v>0</v>
      </c>
      <c r="Q396" s="138">
        <v>3.5749999999999997E-2</v>
      </c>
      <c r="R396" s="138">
        <f>Q396*H396</f>
        <v>7.1499999999999994E-2</v>
      </c>
      <c r="S396" s="138">
        <v>0</v>
      </c>
      <c r="T396" s="139">
        <f>S396*H396</f>
        <v>0</v>
      </c>
      <c r="AR396" s="140" t="s">
        <v>174</v>
      </c>
      <c r="AT396" s="140" t="s">
        <v>159</v>
      </c>
      <c r="AU396" s="140" t="s">
        <v>21</v>
      </c>
      <c r="AY396" s="18" t="s">
        <v>156</v>
      </c>
      <c r="BE396" s="141">
        <f>IF(N396="základní",J396,0)</f>
        <v>0</v>
      </c>
      <c r="BF396" s="141">
        <f>IF(N396="snížená",J396,0)</f>
        <v>0</v>
      </c>
      <c r="BG396" s="141">
        <f>IF(N396="zákl. přenesená",J396,0)</f>
        <v>0</v>
      </c>
      <c r="BH396" s="141">
        <f>IF(N396="sníž. přenesená",J396,0)</f>
        <v>0</v>
      </c>
      <c r="BI396" s="141">
        <f>IF(N396="nulová",J396,0)</f>
        <v>0</v>
      </c>
      <c r="BJ396" s="18" t="s">
        <v>90</v>
      </c>
      <c r="BK396" s="141">
        <f>ROUND(I396*H396,2)</f>
        <v>0</v>
      </c>
      <c r="BL396" s="18" t="s">
        <v>174</v>
      </c>
      <c r="BM396" s="140" t="s">
        <v>1568</v>
      </c>
    </row>
    <row r="397" spans="2:65" s="1" customFormat="1" ht="10.199999999999999">
      <c r="B397" s="34"/>
      <c r="D397" s="156" t="s">
        <v>236</v>
      </c>
      <c r="F397" s="157" t="s">
        <v>1569</v>
      </c>
      <c r="I397" s="144"/>
      <c r="L397" s="34"/>
      <c r="M397" s="145"/>
      <c r="T397" s="55"/>
      <c r="AT397" s="18" t="s">
        <v>236</v>
      </c>
      <c r="AU397" s="18" t="s">
        <v>21</v>
      </c>
    </row>
    <row r="398" spans="2:65" s="12" customFormat="1" ht="10.199999999999999">
      <c r="B398" s="146"/>
      <c r="D398" s="142" t="s">
        <v>178</v>
      </c>
      <c r="E398" s="147" t="s">
        <v>44</v>
      </c>
      <c r="F398" s="148" t="s">
        <v>21</v>
      </c>
      <c r="H398" s="149">
        <v>2</v>
      </c>
      <c r="I398" s="150"/>
      <c r="L398" s="146"/>
      <c r="M398" s="151"/>
      <c r="T398" s="152"/>
      <c r="AT398" s="147" t="s">
        <v>178</v>
      </c>
      <c r="AU398" s="147" t="s">
        <v>21</v>
      </c>
      <c r="AV398" s="12" t="s">
        <v>21</v>
      </c>
      <c r="AW398" s="12" t="s">
        <v>42</v>
      </c>
      <c r="AX398" s="12" t="s">
        <v>90</v>
      </c>
      <c r="AY398" s="147" t="s">
        <v>156</v>
      </c>
    </row>
    <row r="399" spans="2:65" s="1" customFormat="1" ht="24.15" customHeight="1">
      <c r="B399" s="34"/>
      <c r="C399" s="129" t="s">
        <v>1188</v>
      </c>
      <c r="D399" s="129" t="s">
        <v>159</v>
      </c>
      <c r="E399" s="130" t="s">
        <v>1570</v>
      </c>
      <c r="F399" s="131" t="s">
        <v>1571</v>
      </c>
      <c r="G399" s="132" t="s">
        <v>248</v>
      </c>
      <c r="H399" s="133">
        <v>2</v>
      </c>
      <c r="I399" s="134"/>
      <c r="J399" s="135">
        <f>ROUND(I399*H399,2)</f>
        <v>0</v>
      </c>
      <c r="K399" s="131" t="s">
        <v>234</v>
      </c>
      <c r="L399" s="34"/>
      <c r="M399" s="136" t="s">
        <v>44</v>
      </c>
      <c r="N399" s="137" t="s">
        <v>53</v>
      </c>
      <c r="P399" s="138">
        <f>O399*H399</f>
        <v>0</v>
      </c>
      <c r="Q399" s="138">
        <v>1.92655</v>
      </c>
      <c r="R399" s="138">
        <f>Q399*H399</f>
        <v>3.8531</v>
      </c>
      <c r="S399" s="138">
        <v>0</v>
      </c>
      <c r="T399" s="139">
        <f>S399*H399</f>
        <v>0</v>
      </c>
      <c r="AR399" s="140" t="s">
        <v>174</v>
      </c>
      <c r="AT399" s="140" t="s">
        <v>159</v>
      </c>
      <c r="AU399" s="140" t="s">
        <v>21</v>
      </c>
      <c r="AY399" s="18" t="s">
        <v>156</v>
      </c>
      <c r="BE399" s="141">
        <f>IF(N399="základní",J399,0)</f>
        <v>0</v>
      </c>
      <c r="BF399" s="141">
        <f>IF(N399="snížená",J399,0)</f>
        <v>0</v>
      </c>
      <c r="BG399" s="141">
        <f>IF(N399="zákl. přenesená",J399,0)</f>
        <v>0</v>
      </c>
      <c r="BH399" s="141">
        <f>IF(N399="sníž. přenesená",J399,0)</f>
        <v>0</v>
      </c>
      <c r="BI399" s="141">
        <f>IF(N399="nulová",J399,0)</f>
        <v>0</v>
      </c>
      <c r="BJ399" s="18" t="s">
        <v>90</v>
      </c>
      <c r="BK399" s="141">
        <f>ROUND(I399*H399,2)</f>
        <v>0</v>
      </c>
      <c r="BL399" s="18" t="s">
        <v>174</v>
      </c>
      <c r="BM399" s="140" t="s">
        <v>1572</v>
      </c>
    </row>
    <row r="400" spans="2:65" s="1" customFormat="1" ht="10.199999999999999">
      <c r="B400" s="34"/>
      <c r="D400" s="156" t="s">
        <v>236</v>
      </c>
      <c r="F400" s="157" t="s">
        <v>1573</v>
      </c>
      <c r="I400" s="144"/>
      <c r="L400" s="34"/>
      <c r="M400" s="145"/>
      <c r="T400" s="55"/>
      <c r="AT400" s="18" t="s">
        <v>236</v>
      </c>
      <c r="AU400" s="18" t="s">
        <v>21</v>
      </c>
    </row>
    <row r="401" spans="2:65" s="12" customFormat="1" ht="10.199999999999999">
      <c r="B401" s="146"/>
      <c r="D401" s="142" t="s">
        <v>178</v>
      </c>
      <c r="E401" s="147" t="s">
        <v>44</v>
      </c>
      <c r="F401" s="148" t="s">
        <v>21</v>
      </c>
      <c r="H401" s="149">
        <v>2</v>
      </c>
      <c r="I401" s="150"/>
      <c r="L401" s="146"/>
      <c r="M401" s="151"/>
      <c r="T401" s="152"/>
      <c r="AT401" s="147" t="s">
        <v>178</v>
      </c>
      <c r="AU401" s="147" t="s">
        <v>21</v>
      </c>
      <c r="AV401" s="12" t="s">
        <v>21</v>
      </c>
      <c r="AW401" s="12" t="s">
        <v>42</v>
      </c>
      <c r="AX401" s="12" t="s">
        <v>90</v>
      </c>
      <c r="AY401" s="147" t="s">
        <v>156</v>
      </c>
    </row>
    <row r="402" spans="2:65" s="1" customFormat="1" ht="16.5" customHeight="1">
      <c r="B402" s="34"/>
      <c r="C402" s="158" t="s">
        <v>1193</v>
      </c>
      <c r="D402" s="158" t="s">
        <v>251</v>
      </c>
      <c r="E402" s="159" t="s">
        <v>1574</v>
      </c>
      <c r="F402" s="160" t="s">
        <v>1575</v>
      </c>
      <c r="G402" s="161" t="s">
        <v>248</v>
      </c>
      <c r="H402" s="162">
        <v>2.02</v>
      </c>
      <c r="I402" s="163"/>
      <c r="J402" s="164">
        <f>ROUND(I402*H402,2)</f>
        <v>0</v>
      </c>
      <c r="K402" s="160" t="s">
        <v>234</v>
      </c>
      <c r="L402" s="165"/>
      <c r="M402" s="166" t="s">
        <v>44</v>
      </c>
      <c r="N402" s="167" t="s">
        <v>53</v>
      </c>
      <c r="P402" s="138">
        <f>O402*H402</f>
        <v>0</v>
      </c>
      <c r="Q402" s="138">
        <v>0.44900000000000001</v>
      </c>
      <c r="R402" s="138">
        <f>Q402*H402</f>
        <v>0.90698000000000001</v>
      </c>
      <c r="S402" s="138">
        <v>0</v>
      </c>
      <c r="T402" s="139">
        <f>S402*H402</f>
        <v>0</v>
      </c>
      <c r="AR402" s="140" t="s">
        <v>191</v>
      </c>
      <c r="AT402" s="140" t="s">
        <v>251</v>
      </c>
      <c r="AU402" s="140" t="s">
        <v>21</v>
      </c>
      <c r="AY402" s="18" t="s">
        <v>156</v>
      </c>
      <c r="BE402" s="141">
        <f>IF(N402="základní",J402,0)</f>
        <v>0</v>
      </c>
      <c r="BF402" s="141">
        <f>IF(N402="snížená",J402,0)</f>
        <v>0</v>
      </c>
      <c r="BG402" s="141">
        <f>IF(N402="zákl. přenesená",J402,0)</f>
        <v>0</v>
      </c>
      <c r="BH402" s="141">
        <f>IF(N402="sníž. přenesená",J402,0)</f>
        <v>0</v>
      </c>
      <c r="BI402" s="141">
        <f>IF(N402="nulová",J402,0)</f>
        <v>0</v>
      </c>
      <c r="BJ402" s="18" t="s">
        <v>90</v>
      </c>
      <c r="BK402" s="141">
        <f>ROUND(I402*H402,2)</f>
        <v>0</v>
      </c>
      <c r="BL402" s="18" t="s">
        <v>174</v>
      </c>
      <c r="BM402" s="140" t="s">
        <v>1576</v>
      </c>
    </row>
    <row r="403" spans="2:65" s="12" customFormat="1" ht="10.199999999999999">
      <c r="B403" s="146"/>
      <c r="D403" s="142" t="s">
        <v>178</v>
      </c>
      <c r="F403" s="148" t="s">
        <v>1577</v>
      </c>
      <c r="H403" s="149">
        <v>2.02</v>
      </c>
      <c r="I403" s="150"/>
      <c r="L403" s="146"/>
      <c r="M403" s="151"/>
      <c r="T403" s="152"/>
      <c r="AT403" s="147" t="s">
        <v>178</v>
      </c>
      <c r="AU403" s="147" t="s">
        <v>21</v>
      </c>
      <c r="AV403" s="12" t="s">
        <v>21</v>
      </c>
      <c r="AW403" s="12" t="s">
        <v>4</v>
      </c>
      <c r="AX403" s="12" t="s">
        <v>90</v>
      </c>
      <c r="AY403" s="147" t="s">
        <v>156</v>
      </c>
    </row>
    <row r="404" spans="2:65" s="1" customFormat="1" ht="16.5" customHeight="1">
      <c r="B404" s="34"/>
      <c r="C404" s="158" t="s">
        <v>1578</v>
      </c>
      <c r="D404" s="158" t="s">
        <v>251</v>
      </c>
      <c r="E404" s="159" t="s">
        <v>1579</v>
      </c>
      <c r="F404" s="160" t="s">
        <v>1580</v>
      </c>
      <c r="G404" s="161" t="s">
        <v>248</v>
      </c>
      <c r="H404" s="162">
        <v>1.01</v>
      </c>
      <c r="I404" s="163"/>
      <c r="J404" s="164">
        <f>ROUND(I404*H404,2)</f>
        <v>0</v>
      </c>
      <c r="K404" s="160" t="s">
        <v>234</v>
      </c>
      <c r="L404" s="165"/>
      <c r="M404" s="166" t="s">
        <v>44</v>
      </c>
      <c r="N404" s="167" t="s">
        <v>53</v>
      </c>
      <c r="P404" s="138">
        <f>O404*H404</f>
        <v>0</v>
      </c>
      <c r="Q404" s="138">
        <v>0.215</v>
      </c>
      <c r="R404" s="138">
        <f>Q404*H404</f>
        <v>0.21715000000000001</v>
      </c>
      <c r="S404" s="138">
        <v>0</v>
      </c>
      <c r="T404" s="139">
        <f>S404*H404</f>
        <v>0</v>
      </c>
      <c r="AR404" s="140" t="s">
        <v>191</v>
      </c>
      <c r="AT404" s="140" t="s">
        <v>251</v>
      </c>
      <c r="AU404" s="140" t="s">
        <v>21</v>
      </c>
      <c r="AY404" s="18" t="s">
        <v>156</v>
      </c>
      <c r="BE404" s="141">
        <f>IF(N404="základní",J404,0)</f>
        <v>0</v>
      </c>
      <c r="BF404" s="141">
        <f>IF(N404="snížená",J404,0)</f>
        <v>0</v>
      </c>
      <c r="BG404" s="141">
        <f>IF(N404="zákl. přenesená",J404,0)</f>
        <v>0</v>
      </c>
      <c r="BH404" s="141">
        <f>IF(N404="sníž. přenesená",J404,0)</f>
        <v>0</v>
      </c>
      <c r="BI404" s="141">
        <f>IF(N404="nulová",J404,0)</f>
        <v>0</v>
      </c>
      <c r="BJ404" s="18" t="s">
        <v>90</v>
      </c>
      <c r="BK404" s="141">
        <f>ROUND(I404*H404,2)</f>
        <v>0</v>
      </c>
      <c r="BL404" s="18" t="s">
        <v>174</v>
      </c>
      <c r="BM404" s="140" t="s">
        <v>1581</v>
      </c>
    </row>
    <row r="405" spans="2:65" s="12" customFormat="1" ht="10.199999999999999">
      <c r="B405" s="146"/>
      <c r="D405" s="142" t="s">
        <v>178</v>
      </c>
      <c r="F405" s="148" t="s">
        <v>505</v>
      </c>
      <c r="H405" s="149">
        <v>1.01</v>
      </c>
      <c r="I405" s="150"/>
      <c r="L405" s="146"/>
      <c r="M405" s="151"/>
      <c r="T405" s="152"/>
      <c r="AT405" s="147" t="s">
        <v>178</v>
      </c>
      <c r="AU405" s="147" t="s">
        <v>21</v>
      </c>
      <c r="AV405" s="12" t="s">
        <v>21</v>
      </c>
      <c r="AW405" s="12" t="s">
        <v>4</v>
      </c>
      <c r="AX405" s="12" t="s">
        <v>90</v>
      </c>
      <c r="AY405" s="147" t="s">
        <v>156</v>
      </c>
    </row>
    <row r="406" spans="2:65" s="1" customFormat="1" ht="16.5" customHeight="1">
      <c r="B406" s="34"/>
      <c r="C406" s="158" t="s">
        <v>1582</v>
      </c>
      <c r="D406" s="158" t="s">
        <v>251</v>
      </c>
      <c r="E406" s="159" t="s">
        <v>1583</v>
      </c>
      <c r="F406" s="160" t="s">
        <v>1584</v>
      </c>
      <c r="G406" s="161" t="s">
        <v>248</v>
      </c>
      <c r="H406" s="162">
        <v>1.01</v>
      </c>
      <c r="I406" s="163"/>
      <c r="J406" s="164">
        <f>ROUND(I406*H406,2)</f>
        <v>0</v>
      </c>
      <c r="K406" s="160" t="s">
        <v>234</v>
      </c>
      <c r="L406" s="165"/>
      <c r="M406" s="166" t="s">
        <v>44</v>
      </c>
      <c r="N406" s="167" t="s">
        <v>53</v>
      </c>
      <c r="P406" s="138">
        <f>O406*H406</f>
        <v>0</v>
      </c>
      <c r="Q406" s="138">
        <v>0.43</v>
      </c>
      <c r="R406" s="138">
        <f>Q406*H406</f>
        <v>0.43430000000000002</v>
      </c>
      <c r="S406" s="138">
        <v>0</v>
      </c>
      <c r="T406" s="139">
        <f>S406*H406</f>
        <v>0</v>
      </c>
      <c r="AR406" s="140" t="s">
        <v>191</v>
      </c>
      <c r="AT406" s="140" t="s">
        <v>251</v>
      </c>
      <c r="AU406" s="140" t="s">
        <v>21</v>
      </c>
      <c r="AY406" s="18" t="s">
        <v>156</v>
      </c>
      <c r="BE406" s="141">
        <f>IF(N406="základní",J406,0)</f>
        <v>0</v>
      </c>
      <c r="BF406" s="141">
        <f>IF(N406="snížená",J406,0)</f>
        <v>0</v>
      </c>
      <c r="BG406" s="141">
        <f>IF(N406="zákl. přenesená",J406,0)</f>
        <v>0</v>
      </c>
      <c r="BH406" s="141">
        <f>IF(N406="sníž. přenesená",J406,0)</f>
        <v>0</v>
      </c>
      <c r="BI406" s="141">
        <f>IF(N406="nulová",J406,0)</f>
        <v>0</v>
      </c>
      <c r="BJ406" s="18" t="s">
        <v>90</v>
      </c>
      <c r="BK406" s="141">
        <f>ROUND(I406*H406,2)</f>
        <v>0</v>
      </c>
      <c r="BL406" s="18" t="s">
        <v>174</v>
      </c>
      <c r="BM406" s="140" t="s">
        <v>1585</v>
      </c>
    </row>
    <row r="407" spans="2:65" s="12" customFormat="1" ht="10.199999999999999">
      <c r="B407" s="146"/>
      <c r="D407" s="142" t="s">
        <v>178</v>
      </c>
      <c r="F407" s="148" t="s">
        <v>505</v>
      </c>
      <c r="H407" s="149">
        <v>1.01</v>
      </c>
      <c r="I407" s="150"/>
      <c r="L407" s="146"/>
      <c r="M407" s="151"/>
      <c r="T407" s="152"/>
      <c r="AT407" s="147" t="s">
        <v>178</v>
      </c>
      <c r="AU407" s="147" t="s">
        <v>21</v>
      </c>
      <c r="AV407" s="12" t="s">
        <v>21</v>
      </c>
      <c r="AW407" s="12" t="s">
        <v>4</v>
      </c>
      <c r="AX407" s="12" t="s">
        <v>90</v>
      </c>
      <c r="AY407" s="147" t="s">
        <v>156</v>
      </c>
    </row>
    <row r="408" spans="2:65" s="1" customFormat="1" ht="16.5" customHeight="1">
      <c r="B408" s="34"/>
      <c r="C408" s="158" t="s">
        <v>1586</v>
      </c>
      <c r="D408" s="158" t="s">
        <v>251</v>
      </c>
      <c r="E408" s="159" t="s">
        <v>1587</v>
      </c>
      <c r="F408" s="160" t="s">
        <v>1588</v>
      </c>
      <c r="G408" s="161" t="s">
        <v>248</v>
      </c>
      <c r="H408" s="162">
        <v>1.01</v>
      </c>
      <c r="I408" s="163"/>
      <c r="J408" s="164">
        <f>ROUND(I408*H408,2)</f>
        <v>0</v>
      </c>
      <c r="K408" s="160" t="s">
        <v>234</v>
      </c>
      <c r="L408" s="165"/>
      <c r="M408" s="166" t="s">
        <v>44</v>
      </c>
      <c r="N408" s="167" t="s">
        <v>53</v>
      </c>
      <c r="P408" s="138">
        <f>O408*H408</f>
        <v>0</v>
      </c>
      <c r="Q408" s="138">
        <v>0.86</v>
      </c>
      <c r="R408" s="138">
        <f>Q408*H408</f>
        <v>0.86860000000000004</v>
      </c>
      <c r="S408" s="138">
        <v>0</v>
      </c>
      <c r="T408" s="139">
        <f>S408*H408</f>
        <v>0</v>
      </c>
      <c r="AR408" s="140" t="s">
        <v>191</v>
      </c>
      <c r="AT408" s="140" t="s">
        <v>251</v>
      </c>
      <c r="AU408" s="140" t="s">
        <v>21</v>
      </c>
      <c r="AY408" s="18" t="s">
        <v>156</v>
      </c>
      <c r="BE408" s="141">
        <f>IF(N408="základní",J408,0)</f>
        <v>0</v>
      </c>
      <c r="BF408" s="141">
        <f>IF(N408="snížená",J408,0)</f>
        <v>0</v>
      </c>
      <c r="BG408" s="141">
        <f>IF(N408="zákl. přenesená",J408,0)</f>
        <v>0</v>
      </c>
      <c r="BH408" s="141">
        <f>IF(N408="sníž. přenesená",J408,0)</f>
        <v>0</v>
      </c>
      <c r="BI408" s="141">
        <f>IF(N408="nulová",J408,0)</f>
        <v>0</v>
      </c>
      <c r="BJ408" s="18" t="s">
        <v>90</v>
      </c>
      <c r="BK408" s="141">
        <f>ROUND(I408*H408,2)</f>
        <v>0</v>
      </c>
      <c r="BL408" s="18" t="s">
        <v>174</v>
      </c>
      <c r="BM408" s="140" t="s">
        <v>1589</v>
      </c>
    </row>
    <row r="409" spans="2:65" s="12" customFormat="1" ht="10.199999999999999">
      <c r="B409" s="146"/>
      <c r="D409" s="142" t="s">
        <v>178</v>
      </c>
      <c r="F409" s="148" t="s">
        <v>505</v>
      </c>
      <c r="H409" s="149">
        <v>1.01</v>
      </c>
      <c r="I409" s="150"/>
      <c r="L409" s="146"/>
      <c r="M409" s="151"/>
      <c r="T409" s="152"/>
      <c r="AT409" s="147" t="s">
        <v>178</v>
      </c>
      <c r="AU409" s="147" t="s">
        <v>21</v>
      </c>
      <c r="AV409" s="12" t="s">
        <v>21</v>
      </c>
      <c r="AW409" s="12" t="s">
        <v>4</v>
      </c>
      <c r="AX409" s="12" t="s">
        <v>90</v>
      </c>
      <c r="AY409" s="147" t="s">
        <v>156</v>
      </c>
    </row>
    <row r="410" spans="2:65" s="1" customFormat="1" ht="16.5" customHeight="1">
      <c r="B410" s="34"/>
      <c r="C410" s="158" t="s">
        <v>1590</v>
      </c>
      <c r="D410" s="158" t="s">
        <v>251</v>
      </c>
      <c r="E410" s="159" t="s">
        <v>1591</v>
      </c>
      <c r="F410" s="160" t="s">
        <v>1592</v>
      </c>
      <c r="G410" s="161" t="s">
        <v>248</v>
      </c>
      <c r="H410" s="162">
        <v>1.01</v>
      </c>
      <c r="I410" s="163"/>
      <c r="J410" s="164">
        <f>ROUND(I410*H410,2)</f>
        <v>0</v>
      </c>
      <c r="K410" s="160" t="s">
        <v>234</v>
      </c>
      <c r="L410" s="165"/>
      <c r="M410" s="166" t="s">
        <v>44</v>
      </c>
      <c r="N410" s="167" t="s">
        <v>53</v>
      </c>
      <c r="P410" s="138">
        <f>O410*H410</f>
        <v>0</v>
      </c>
      <c r="Q410" s="138">
        <v>1.27</v>
      </c>
      <c r="R410" s="138">
        <f>Q410*H410</f>
        <v>1.2827</v>
      </c>
      <c r="S410" s="138">
        <v>0</v>
      </c>
      <c r="T410" s="139">
        <f>S410*H410</f>
        <v>0</v>
      </c>
      <c r="AR410" s="140" t="s">
        <v>191</v>
      </c>
      <c r="AT410" s="140" t="s">
        <v>251</v>
      </c>
      <c r="AU410" s="140" t="s">
        <v>21</v>
      </c>
      <c r="AY410" s="18" t="s">
        <v>156</v>
      </c>
      <c r="BE410" s="141">
        <f>IF(N410="základní",J410,0)</f>
        <v>0</v>
      </c>
      <c r="BF410" s="141">
        <f>IF(N410="snížená",J410,0)</f>
        <v>0</v>
      </c>
      <c r="BG410" s="141">
        <f>IF(N410="zákl. přenesená",J410,0)</f>
        <v>0</v>
      </c>
      <c r="BH410" s="141">
        <f>IF(N410="sníž. přenesená",J410,0)</f>
        <v>0</v>
      </c>
      <c r="BI410" s="141">
        <f>IF(N410="nulová",J410,0)</f>
        <v>0</v>
      </c>
      <c r="BJ410" s="18" t="s">
        <v>90</v>
      </c>
      <c r="BK410" s="141">
        <f>ROUND(I410*H410,2)</f>
        <v>0</v>
      </c>
      <c r="BL410" s="18" t="s">
        <v>174</v>
      </c>
      <c r="BM410" s="140" t="s">
        <v>1593</v>
      </c>
    </row>
    <row r="411" spans="2:65" s="12" customFormat="1" ht="10.199999999999999">
      <c r="B411" s="146"/>
      <c r="D411" s="142" t="s">
        <v>178</v>
      </c>
      <c r="F411" s="148" t="s">
        <v>505</v>
      </c>
      <c r="H411" s="149">
        <v>1.01</v>
      </c>
      <c r="I411" s="150"/>
      <c r="L411" s="146"/>
      <c r="M411" s="151"/>
      <c r="T411" s="152"/>
      <c r="AT411" s="147" t="s">
        <v>178</v>
      </c>
      <c r="AU411" s="147" t="s">
        <v>21</v>
      </c>
      <c r="AV411" s="12" t="s">
        <v>21</v>
      </c>
      <c r="AW411" s="12" t="s">
        <v>4</v>
      </c>
      <c r="AX411" s="12" t="s">
        <v>90</v>
      </c>
      <c r="AY411" s="147" t="s">
        <v>156</v>
      </c>
    </row>
    <row r="412" spans="2:65" s="1" customFormat="1" ht="16.5" customHeight="1">
      <c r="B412" s="34"/>
      <c r="C412" s="158" t="s">
        <v>1594</v>
      </c>
      <c r="D412" s="158" t="s">
        <v>251</v>
      </c>
      <c r="E412" s="159" t="s">
        <v>1595</v>
      </c>
      <c r="F412" s="160" t="s">
        <v>1596</v>
      </c>
      <c r="G412" s="161" t="s">
        <v>248</v>
      </c>
      <c r="H412" s="162">
        <v>1.01</v>
      </c>
      <c r="I412" s="163"/>
      <c r="J412" s="164">
        <f>ROUND(I412*H412,2)</f>
        <v>0</v>
      </c>
      <c r="K412" s="160" t="s">
        <v>234</v>
      </c>
      <c r="L412" s="165"/>
      <c r="M412" s="166" t="s">
        <v>44</v>
      </c>
      <c r="N412" s="167" t="s">
        <v>53</v>
      </c>
      <c r="P412" s="138">
        <f>O412*H412</f>
        <v>0</v>
      </c>
      <c r="Q412" s="138">
        <v>1.37</v>
      </c>
      <c r="R412" s="138">
        <f>Q412*H412</f>
        <v>1.3837000000000002</v>
      </c>
      <c r="S412" s="138">
        <v>0</v>
      </c>
      <c r="T412" s="139">
        <f>S412*H412</f>
        <v>0</v>
      </c>
      <c r="AR412" s="140" t="s">
        <v>191</v>
      </c>
      <c r="AT412" s="140" t="s">
        <v>251</v>
      </c>
      <c r="AU412" s="140" t="s">
        <v>21</v>
      </c>
      <c r="AY412" s="18" t="s">
        <v>156</v>
      </c>
      <c r="BE412" s="141">
        <f>IF(N412="základní",J412,0)</f>
        <v>0</v>
      </c>
      <c r="BF412" s="141">
        <f>IF(N412="snížená",J412,0)</f>
        <v>0</v>
      </c>
      <c r="BG412" s="141">
        <f>IF(N412="zákl. přenesená",J412,0)</f>
        <v>0</v>
      </c>
      <c r="BH412" s="141">
        <f>IF(N412="sníž. přenesená",J412,0)</f>
        <v>0</v>
      </c>
      <c r="BI412" s="141">
        <f>IF(N412="nulová",J412,0)</f>
        <v>0</v>
      </c>
      <c r="BJ412" s="18" t="s">
        <v>90</v>
      </c>
      <c r="BK412" s="141">
        <f>ROUND(I412*H412,2)</f>
        <v>0</v>
      </c>
      <c r="BL412" s="18" t="s">
        <v>174</v>
      </c>
      <c r="BM412" s="140" t="s">
        <v>1597</v>
      </c>
    </row>
    <row r="413" spans="2:65" s="12" customFormat="1" ht="10.199999999999999">
      <c r="B413" s="146"/>
      <c r="D413" s="142" t="s">
        <v>178</v>
      </c>
      <c r="F413" s="148" t="s">
        <v>505</v>
      </c>
      <c r="H413" s="149">
        <v>1.01</v>
      </c>
      <c r="I413" s="150"/>
      <c r="L413" s="146"/>
      <c r="M413" s="151"/>
      <c r="T413" s="152"/>
      <c r="AT413" s="147" t="s">
        <v>178</v>
      </c>
      <c r="AU413" s="147" t="s">
        <v>21</v>
      </c>
      <c r="AV413" s="12" t="s">
        <v>21</v>
      </c>
      <c r="AW413" s="12" t="s">
        <v>4</v>
      </c>
      <c r="AX413" s="12" t="s">
        <v>90</v>
      </c>
      <c r="AY413" s="147" t="s">
        <v>156</v>
      </c>
    </row>
    <row r="414" spans="2:65" s="1" customFormat="1" ht="16.5" customHeight="1">
      <c r="B414" s="34"/>
      <c r="C414" s="158" t="s">
        <v>1598</v>
      </c>
      <c r="D414" s="158" t="s">
        <v>251</v>
      </c>
      <c r="E414" s="159" t="s">
        <v>1599</v>
      </c>
      <c r="F414" s="160" t="s">
        <v>1600</v>
      </c>
      <c r="G414" s="161" t="s">
        <v>248</v>
      </c>
      <c r="H414" s="162">
        <v>5</v>
      </c>
      <c r="I414" s="163"/>
      <c r="J414" s="164">
        <f>ROUND(I414*H414,2)</f>
        <v>0</v>
      </c>
      <c r="K414" s="160" t="s">
        <v>234</v>
      </c>
      <c r="L414" s="165"/>
      <c r="M414" s="166" t="s">
        <v>44</v>
      </c>
      <c r="N414" s="167" t="s">
        <v>53</v>
      </c>
      <c r="P414" s="138">
        <f>O414*H414</f>
        <v>0</v>
      </c>
      <c r="Q414" s="138">
        <v>2E-3</v>
      </c>
      <c r="R414" s="138">
        <f>Q414*H414</f>
        <v>0.01</v>
      </c>
      <c r="S414" s="138">
        <v>0</v>
      </c>
      <c r="T414" s="139">
        <f>S414*H414</f>
        <v>0</v>
      </c>
      <c r="AR414" s="140" t="s">
        <v>191</v>
      </c>
      <c r="AT414" s="140" t="s">
        <v>251</v>
      </c>
      <c r="AU414" s="140" t="s">
        <v>21</v>
      </c>
      <c r="AY414" s="18" t="s">
        <v>156</v>
      </c>
      <c r="BE414" s="141">
        <f>IF(N414="základní",J414,0)</f>
        <v>0</v>
      </c>
      <c r="BF414" s="141">
        <f>IF(N414="snížená",J414,0)</f>
        <v>0</v>
      </c>
      <c r="BG414" s="141">
        <f>IF(N414="zákl. přenesená",J414,0)</f>
        <v>0</v>
      </c>
      <c r="BH414" s="141">
        <f>IF(N414="sníž. přenesená",J414,0)</f>
        <v>0</v>
      </c>
      <c r="BI414" s="141">
        <f>IF(N414="nulová",J414,0)</f>
        <v>0</v>
      </c>
      <c r="BJ414" s="18" t="s">
        <v>90</v>
      </c>
      <c r="BK414" s="141">
        <f>ROUND(I414*H414,2)</f>
        <v>0</v>
      </c>
      <c r="BL414" s="18" t="s">
        <v>174</v>
      </c>
      <c r="BM414" s="140" t="s">
        <v>1601</v>
      </c>
    </row>
    <row r="415" spans="2:65" s="1" customFormat="1" ht="16.5" customHeight="1">
      <c r="B415" s="34"/>
      <c r="C415" s="129" t="s">
        <v>1602</v>
      </c>
      <c r="D415" s="129" t="s">
        <v>159</v>
      </c>
      <c r="E415" s="130" t="s">
        <v>1603</v>
      </c>
      <c r="F415" s="131" t="s">
        <v>1604</v>
      </c>
      <c r="G415" s="132" t="s">
        <v>248</v>
      </c>
      <c r="H415" s="133">
        <v>2</v>
      </c>
      <c r="I415" s="134"/>
      <c r="J415" s="135">
        <f>ROUND(I415*H415,2)</f>
        <v>0</v>
      </c>
      <c r="K415" s="131" t="s">
        <v>234</v>
      </c>
      <c r="L415" s="34"/>
      <c r="M415" s="136" t="s">
        <v>44</v>
      </c>
      <c r="N415" s="137" t="s">
        <v>53</v>
      </c>
      <c r="P415" s="138">
        <f>O415*H415</f>
        <v>0</v>
      </c>
      <c r="Q415" s="138">
        <v>1.0189999999999999E-2</v>
      </c>
      <c r="R415" s="138">
        <f>Q415*H415</f>
        <v>2.0379999999999999E-2</v>
      </c>
      <c r="S415" s="138">
        <v>0</v>
      </c>
      <c r="T415" s="139">
        <f>S415*H415</f>
        <v>0</v>
      </c>
      <c r="AR415" s="140" t="s">
        <v>174</v>
      </c>
      <c r="AT415" s="140" t="s">
        <v>159</v>
      </c>
      <c r="AU415" s="140" t="s">
        <v>21</v>
      </c>
      <c r="AY415" s="18" t="s">
        <v>156</v>
      </c>
      <c r="BE415" s="141">
        <f>IF(N415="základní",J415,0)</f>
        <v>0</v>
      </c>
      <c r="BF415" s="141">
        <f>IF(N415="snížená",J415,0)</f>
        <v>0</v>
      </c>
      <c r="BG415" s="141">
        <f>IF(N415="zákl. přenesená",J415,0)</f>
        <v>0</v>
      </c>
      <c r="BH415" s="141">
        <f>IF(N415="sníž. přenesená",J415,0)</f>
        <v>0</v>
      </c>
      <c r="BI415" s="141">
        <f>IF(N415="nulová",J415,0)</f>
        <v>0</v>
      </c>
      <c r="BJ415" s="18" t="s">
        <v>90</v>
      </c>
      <c r="BK415" s="141">
        <f>ROUND(I415*H415,2)</f>
        <v>0</v>
      </c>
      <c r="BL415" s="18" t="s">
        <v>174</v>
      </c>
      <c r="BM415" s="140" t="s">
        <v>1605</v>
      </c>
    </row>
    <row r="416" spans="2:65" s="1" customFormat="1" ht="10.199999999999999">
      <c r="B416" s="34"/>
      <c r="D416" s="156" t="s">
        <v>236</v>
      </c>
      <c r="F416" s="157" t="s">
        <v>1606</v>
      </c>
      <c r="I416" s="144"/>
      <c r="L416" s="34"/>
      <c r="M416" s="145"/>
      <c r="T416" s="55"/>
      <c r="AT416" s="18" t="s">
        <v>236</v>
      </c>
      <c r="AU416" s="18" t="s">
        <v>21</v>
      </c>
    </row>
    <row r="417" spans="2:65" s="12" customFormat="1" ht="10.199999999999999">
      <c r="B417" s="146"/>
      <c r="D417" s="142" t="s">
        <v>178</v>
      </c>
      <c r="E417" s="147" t="s">
        <v>44</v>
      </c>
      <c r="F417" s="148" t="s">
        <v>21</v>
      </c>
      <c r="H417" s="149">
        <v>2</v>
      </c>
      <c r="I417" s="150"/>
      <c r="L417" s="146"/>
      <c r="M417" s="151"/>
      <c r="T417" s="152"/>
      <c r="AT417" s="147" t="s">
        <v>178</v>
      </c>
      <c r="AU417" s="147" t="s">
        <v>21</v>
      </c>
      <c r="AV417" s="12" t="s">
        <v>21</v>
      </c>
      <c r="AW417" s="12" t="s">
        <v>42</v>
      </c>
      <c r="AX417" s="12" t="s">
        <v>90</v>
      </c>
      <c r="AY417" s="147" t="s">
        <v>156</v>
      </c>
    </row>
    <row r="418" spans="2:65" s="1" customFormat="1" ht="16.5" customHeight="1">
      <c r="B418" s="34"/>
      <c r="C418" s="158" t="s">
        <v>1607</v>
      </c>
      <c r="D418" s="158" t="s">
        <v>251</v>
      </c>
      <c r="E418" s="159" t="s">
        <v>1599</v>
      </c>
      <c r="F418" s="160" t="s">
        <v>1600</v>
      </c>
      <c r="G418" s="161" t="s">
        <v>248</v>
      </c>
      <c r="H418" s="162">
        <v>1</v>
      </c>
      <c r="I418" s="163"/>
      <c r="J418" s="164">
        <f>ROUND(I418*H418,2)</f>
        <v>0</v>
      </c>
      <c r="K418" s="160" t="s">
        <v>234</v>
      </c>
      <c r="L418" s="165"/>
      <c r="M418" s="166" t="s">
        <v>44</v>
      </c>
      <c r="N418" s="167" t="s">
        <v>53</v>
      </c>
      <c r="P418" s="138">
        <f>O418*H418</f>
        <v>0</v>
      </c>
      <c r="Q418" s="138">
        <v>2E-3</v>
      </c>
      <c r="R418" s="138">
        <f>Q418*H418</f>
        <v>2E-3</v>
      </c>
      <c r="S418" s="138">
        <v>0</v>
      </c>
      <c r="T418" s="139">
        <f>S418*H418</f>
        <v>0</v>
      </c>
      <c r="AR418" s="140" t="s">
        <v>191</v>
      </c>
      <c r="AT418" s="140" t="s">
        <v>251</v>
      </c>
      <c r="AU418" s="140" t="s">
        <v>21</v>
      </c>
      <c r="AY418" s="18" t="s">
        <v>156</v>
      </c>
      <c r="BE418" s="141">
        <f>IF(N418="základní",J418,0)</f>
        <v>0</v>
      </c>
      <c r="BF418" s="141">
        <f>IF(N418="snížená",J418,0)</f>
        <v>0</v>
      </c>
      <c r="BG418" s="141">
        <f>IF(N418="zákl. přenesená",J418,0)</f>
        <v>0</v>
      </c>
      <c r="BH418" s="141">
        <f>IF(N418="sníž. přenesená",J418,0)</f>
        <v>0</v>
      </c>
      <c r="BI418" s="141">
        <f>IF(N418="nulová",J418,0)</f>
        <v>0</v>
      </c>
      <c r="BJ418" s="18" t="s">
        <v>90</v>
      </c>
      <c r="BK418" s="141">
        <f>ROUND(I418*H418,2)</f>
        <v>0</v>
      </c>
      <c r="BL418" s="18" t="s">
        <v>174</v>
      </c>
      <c r="BM418" s="140" t="s">
        <v>1608</v>
      </c>
    </row>
    <row r="419" spans="2:65" s="1" customFormat="1" ht="16.5" customHeight="1">
      <c r="B419" s="34"/>
      <c r="C419" s="158" t="s">
        <v>1609</v>
      </c>
      <c r="D419" s="158" t="s">
        <v>251</v>
      </c>
      <c r="E419" s="159" t="s">
        <v>1610</v>
      </c>
      <c r="F419" s="160" t="s">
        <v>1611</v>
      </c>
      <c r="G419" s="161" t="s">
        <v>248</v>
      </c>
      <c r="H419" s="162">
        <v>2.02</v>
      </c>
      <c r="I419" s="163"/>
      <c r="J419" s="164">
        <f>ROUND(I419*H419,2)</f>
        <v>0</v>
      </c>
      <c r="K419" s="160" t="s">
        <v>234</v>
      </c>
      <c r="L419" s="165"/>
      <c r="M419" s="166" t="s">
        <v>44</v>
      </c>
      <c r="N419" s="167" t="s">
        <v>53</v>
      </c>
      <c r="P419" s="138">
        <f>O419*H419</f>
        <v>0</v>
      </c>
      <c r="Q419" s="138">
        <v>1.0129999999999999</v>
      </c>
      <c r="R419" s="138">
        <f>Q419*H419</f>
        <v>2.0462599999999997</v>
      </c>
      <c r="S419" s="138">
        <v>0</v>
      </c>
      <c r="T419" s="139">
        <f>S419*H419</f>
        <v>0</v>
      </c>
      <c r="AR419" s="140" t="s">
        <v>191</v>
      </c>
      <c r="AT419" s="140" t="s">
        <v>251</v>
      </c>
      <c r="AU419" s="140" t="s">
        <v>21</v>
      </c>
      <c r="AY419" s="18" t="s">
        <v>156</v>
      </c>
      <c r="BE419" s="141">
        <f>IF(N419="základní",J419,0)</f>
        <v>0</v>
      </c>
      <c r="BF419" s="141">
        <f>IF(N419="snížená",J419,0)</f>
        <v>0</v>
      </c>
      <c r="BG419" s="141">
        <f>IF(N419="zákl. přenesená",J419,0)</f>
        <v>0</v>
      </c>
      <c r="BH419" s="141">
        <f>IF(N419="sníž. přenesená",J419,0)</f>
        <v>0</v>
      </c>
      <c r="BI419" s="141">
        <f>IF(N419="nulová",J419,0)</f>
        <v>0</v>
      </c>
      <c r="BJ419" s="18" t="s">
        <v>90</v>
      </c>
      <c r="BK419" s="141">
        <f>ROUND(I419*H419,2)</f>
        <v>0</v>
      </c>
      <c r="BL419" s="18" t="s">
        <v>174</v>
      </c>
      <c r="BM419" s="140" t="s">
        <v>1612</v>
      </c>
    </row>
    <row r="420" spans="2:65" s="12" customFormat="1" ht="10.199999999999999">
      <c r="B420" s="146"/>
      <c r="D420" s="142" t="s">
        <v>178</v>
      </c>
      <c r="F420" s="148" t="s">
        <v>1577</v>
      </c>
      <c r="H420" s="149">
        <v>2.02</v>
      </c>
      <c r="I420" s="150"/>
      <c r="L420" s="146"/>
      <c r="M420" s="151"/>
      <c r="T420" s="152"/>
      <c r="AT420" s="147" t="s">
        <v>178</v>
      </c>
      <c r="AU420" s="147" t="s">
        <v>21</v>
      </c>
      <c r="AV420" s="12" t="s">
        <v>21</v>
      </c>
      <c r="AW420" s="12" t="s">
        <v>4</v>
      </c>
      <c r="AX420" s="12" t="s">
        <v>90</v>
      </c>
      <c r="AY420" s="147" t="s">
        <v>156</v>
      </c>
    </row>
    <row r="421" spans="2:65" s="1" customFormat="1" ht="24.15" customHeight="1">
      <c r="B421" s="34"/>
      <c r="C421" s="129" t="s">
        <v>1613</v>
      </c>
      <c r="D421" s="129" t="s">
        <v>159</v>
      </c>
      <c r="E421" s="130" t="s">
        <v>1614</v>
      </c>
      <c r="F421" s="131" t="s">
        <v>1615</v>
      </c>
      <c r="G421" s="132" t="s">
        <v>248</v>
      </c>
      <c r="H421" s="133">
        <v>1</v>
      </c>
      <c r="I421" s="134"/>
      <c r="J421" s="135">
        <f>ROUND(I421*H421,2)</f>
        <v>0</v>
      </c>
      <c r="K421" s="131" t="s">
        <v>234</v>
      </c>
      <c r="L421" s="34"/>
      <c r="M421" s="136" t="s">
        <v>44</v>
      </c>
      <c r="N421" s="137" t="s">
        <v>53</v>
      </c>
      <c r="P421" s="138">
        <f>O421*H421</f>
        <v>0</v>
      </c>
      <c r="Q421" s="138">
        <v>6.8959999999999994E-2</v>
      </c>
      <c r="R421" s="138">
        <f>Q421*H421</f>
        <v>6.8959999999999994E-2</v>
      </c>
      <c r="S421" s="138">
        <v>0</v>
      </c>
      <c r="T421" s="139">
        <f>S421*H421</f>
        <v>0</v>
      </c>
      <c r="AR421" s="140" t="s">
        <v>174</v>
      </c>
      <c r="AT421" s="140" t="s">
        <v>159</v>
      </c>
      <c r="AU421" s="140" t="s">
        <v>21</v>
      </c>
      <c r="AY421" s="18" t="s">
        <v>156</v>
      </c>
      <c r="BE421" s="141">
        <f>IF(N421="základní",J421,0)</f>
        <v>0</v>
      </c>
      <c r="BF421" s="141">
        <f>IF(N421="snížená",J421,0)</f>
        <v>0</v>
      </c>
      <c r="BG421" s="141">
        <f>IF(N421="zákl. přenesená",J421,0)</f>
        <v>0</v>
      </c>
      <c r="BH421" s="141">
        <f>IF(N421="sníž. přenesená",J421,0)</f>
        <v>0</v>
      </c>
      <c r="BI421" s="141">
        <f>IF(N421="nulová",J421,0)</f>
        <v>0</v>
      </c>
      <c r="BJ421" s="18" t="s">
        <v>90</v>
      </c>
      <c r="BK421" s="141">
        <f>ROUND(I421*H421,2)</f>
        <v>0</v>
      </c>
      <c r="BL421" s="18" t="s">
        <v>174</v>
      </c>
      <c r="BM421" s="140" t="s">
        <v>1616</v>
      </c>
    </row>
    <row r="422" spans="2:65" s="1" customFormat="1" ht="10.199999999999999">
      <c r="B422" s="34"/>
      <c r="D422" s="156" t="s">
        <v>236</v>
      </c>
      <c r="F422" s="157" t="s">
        <v>1617</v>
      </c>
      <c r="I422" s="144"/>
      <c r="L422" s="34"/>
      <c r="M422" s="145"/>
      <c r="T422" s="55"/>
      <c r="AT422" s="18" t="s">
        <v>236</v>
      </c>
      <c r="AU422" s="18" t="s">
        <v>21</v>
      </c>
    </row>
    <row r="423" spans="2:65" s="12" customFormat="1" ht="10.199999999999999">
      <c r="B423" s="146"/>
      <c r="D423" s="142" t="s">
        <v>178</v>
      </c>
      <c r="E423" s="147" t="s">
        <v>44</v>
      </c>
      <c r="F423" s="148" t="s">
        <v>90</v>
      </c>
      <c r="H423" s="149">
        <v>1</v>
      </c>
      <c r="I423" s="150"/>
      <c r="L423" s="146"/>
      <c r="M423" s="151"/>
      <c r="T423" s="152"/>
      <c r="AT423" s="147" t="s">
        <v>178</v>
      </c>
      <c r="AU423" s="147" t="s">
        <v>21</v>
      </c>
      <c r="AV423" s="12" t="s">
        <v>21</v>
      </c>
      <c r="AW423" s="12" t="s">
        <v>42</v>
      </c>
      <c r="AX423" s="12" t="s">
        <v>90</v>
      </c>
      <c r="AY423" s="147" t="s">
        <v>156</v>
      </c>
    </row>
    <row r="424" spans="2:65" s="1" customFormat="1" ht="24.15" customHeight="1">
      <c r="B424" s="34"/>
      <c r="C424" s="129" t="s">
        <v>1618</v>
      </c>
      <c r="D424" s="129" t="s">
        <v>159</v>
      </c>
      <c r="E424" s="130" t="s">
        <v>1619</v>
      </c>
      <c r="F424" s="131" t="s">
        <v>1620</v>
      </c>
      <c r="G424" s="132" t="s">
        <v>248</v>
      </c>
      <c r="H424" s="133">
        <v>2</v>
      </c>
      <c r="I424" s="134"/>
      <c r="J424" s="135">
        <f>ROUND(I424*H424,2)</f>
        <v>0</v>
      </c>
      <c r="K424" s="131" t="s">
        <v>234</v>
      </c>
      <c r="L424" s="34"/>
      <c r="M424" s="136" t="s">
        <v>44</v>
      </c>
      <c r="N424" s="137" t="s">
        <v>53</v>
      </c>
      <c r="P424" s="138">
        <f>O424*H424</f>
        <v>0</v>
      </c>
      <c r="Q424" s="138">
        <v>7.4370000000000006E-2</v>
      </c>
      <c r="R424" s="138">
        <f>Q424*H424</f>
        <v>0.14874000000000001</v>
      </c>
      <c r="S424" s="138">
        <v>0</v>
      </c>
      <c r="T424" s="139">
        <f>S424*H424</f>
        <v>0</v>
      </c>
      <c r="AR424" s="140" t="s">
        <v>174</v>
      </c>
      <c r="AT424" s="140" t="s">
        <v>159</v>
      </c>
      <c r="AU424" s="140" t="s">
        <v>21</v>
      </c>
      <c r="AY424" s="18" t="s">
        <v>156</v>
      </c>
      <c r="BE424" s="141">
        <f>IF(N424="základní",J424,0)</f>
        <v>0</v>
      </c>
      <c r="BF424" s="141">
        <f>IF(N424="snížená",J424,0)</f>
        <v>0</v>
      </c>
      <c r="BG424" s="141">
        <f>IF(N424="zákl. přenesená",J424,0)</f>
        <v>0</v>
      </c>
      <c r="BH424" s="141">
        <f>IF(N424="sníž. přenesená",J424,0)</f>
        <v>0</v>
      </c>
      <c r="BI424" s="141">
        <f>IF(N424="nulová",J424,0)</f>
        <v>0</v>
      </c>
      <c r="BJ424" s="18" t="s">
        <v>90</v>
      </c>
      <c r="BK424" s="141">
        <f>ROUND(I424*H424,2)</f>
        <v>0</v>
      </c>
      <c r="BL424" s="18" t="s">
        <v>174</v>
      </c>
      <c r="BM424" s="140" t="s">
        <v>1621</v>
      </c>
    </row>
    <row r="425" spans="2:65" s="1" customFormat="1" ht="10.199999999999999">
      <c r="B425" s="34"/>
      <c r="D425" s="156" t="s">
        <v>236</v>
      </c>
      <c r="F425" s="157" t="s">
        <v>1622</v>
      </c>
      <c r="I425" s="144"/>
      <c r="L425" s="34"/>
      <c r="M425" s="145"/>
      <c r="T425" s="55"/>
      <c r="AT425" s="18" t="s">
        <v>236</v>
      </c>
      <c r="AU425" s="18" t="s">
        <v>21</v>
      </c>
    </row>
    <row r="426" spans="2:65" s="12" customFormat="1" ht="10.199999999999999">
      <c r="B426" s="146"/>
      <c r="D426" s="142" t="s">
        <v>178</v>
      </c>
      <c r="E426" s="147" t="s">
        <v>44</v>
      </c>
      <c r="F426" s="148" t="s">
        <v>21</v>
      </c>
      <c r="H426" s="149">
        <v>2</v>
      </c>
      <c r="I426" s="150"/>
      <c r="L426" s="146"/>
      <c r="M426" s="151"/>
      <c r="T426" s="152"/>
      <c r="AT426" s="147" t="s">
        <v>178</v>
      </c>
      <c r="AU426" s="147" t="s">
        <v>21</v>
      </c>
      <c r="AV426" s="12" t="s">
        <v>21</v>
      </c>
      <c r="AW426" s="12" t="s">
        <v>42</v>
      </c>
      <c r="AX426" s="12" t="s">
        <v>90</v>
      </c>
      <c r="AY426" s="147" t="s">
        <v>156</v>
      </c>
    </row>
    <row r="427" spans="2:65" s="1" customFormat="1" ht="24.15" customHeight="1">
      <c r="B427" s="34"/>
      <c r="C427" s="129" t="s">
        <v>1623</v>
      </c>
      <c r="D427" s="129" t="s">
        <v>159</v>
      </c>
      <c r="E427" s="130" t="s">
        <v>1624</v>
      </c>
      <c r="F427" s="131" t="s">
        <v>1625</v>
      </c>
      <c r="G427" s="132" t="s">
        <v>248</v>
      </c>
      <c r="H427" s="133">
        <v>3</v>
      </c>
      <c r="I427" s="134"/>
      <c r="J427" s="135">
        <f>ROUND(I427*H427,2)</f>
        <v>0</v>
      </c>
      <c r="K427" s="131" t="s">
        <v>234</v>
      </c>
      <c r="L427" s="34"/>
      <c r="M427" s="136" t="s">
        <v>44</v>
      </c>
      <c r="N427" s="137" t="s">
        <v>53</v>
      </c>
      <c r="P427" s="138">
        <f>O427*H427</f>
        <v>0</v>
      </c>
      <c r="Q427" s="138">
        <v>1.136E-2</v>
      </c>
      <c r="R427" s="138">
        <f>Q427*H427</f>
        <v>3.4079999999999999E-2</v>
      </c>
      <c r="S427" s="138">
        <v>0</v>
      </c>
      <c r="T427" s="139">
        <f>S427*H427</f>
        <v>0</v>
      </c>
      <c r="AR427" s="140" t="s">
        <v>174</v>
      </c>
      <c r="AT427" s="140" t="s">
        <v>159</v>
      </c>
      <c r="AU427" s="140" t="s">
        <v>21</v>
      </c>
      <c r="AY427" s="18" t="s">
        <v>156</v>
      </c>
      <c r="BE427" s="141">
        <f>IF(N427="základní",J427,0)</f>
        <v>0</v>
      </c>
      <c r="BF427" s="141">
        <f>IF(N427="snížená",J427,0)</f>
        <v>0</v>
      </c>
      <c r="BG427" s="141">
        <f>IF(N427="zákl. přenesená",J427,0)</f>
        <v>0</v>
      </c>
      <c r="BH427" s="141">
        <f>IF(N427="sníž. přenesená",J427,0)</f>
        <v>0</v>
      </c>
      <c r="BI427" s="141">
        <f>IF(N427="nulová",J427,0)</f>
        <v>0</v>
      </c>
      <c r="BJ427" s="18" t="s">
        <v>90</v>
      </c>
      <c r="BK427" s="141">
        <f>ROUND(I427*H427,2)</f>
        <v>0</v>
      </c>
      <c r="BL427" s="18" t="s">
        <v>174</v>
      </c>
      <c r="BM427" s="140" t="s">
        <v>1626</v>
      </c>
    </row>
    <row r="428" spans="2:65" s="1" customFormat="1" ht="10.199999999999999">
      <c r="B428" s="34"/>
      <c r="D428" s="156" t="s">
        <v>236</v>
      </c>
      <c r="F428" s="157" t="s">
        <v>1627</v>
      </c>
      <c r="I428" s="144"/>
      <c r="L428" s="34"/>
      <c r="M428" s="145"/>
      <c r="T428" s="55"/>
      <c r="AT428" s="18" t="s">
        <v>236</v>
      </c>
      <c r="AU428" s="18" t="s">
        <v>21</v>
      </c>
    </row>
    <row r="429" spans="2:65" s="12" customFormat="1" ht="10.199999999999999">
      <c r="B429" s="146"/>
      <c r="D429" s="142" t="s">
        <v>178</v>
      </c>
      <c r="E429" s="147" t="s">
        <v>44</v>
      </c>
      <c r="F429" s="148" t="s">
        <v>170</v>
      </c>
      <c r="H429" s="149">
        <v>3</v>
      </c>
      <c r="I429" s="150"/>
      <c r="L429" s="146"/>
      <c r="M429" s="151"/>
      <c r="T429" s="152"/>
      <c r="AT429" s="147" t="s">
        <v>178</v>
      </c>
      <c r="AU429" s="147" t="s">
        <v>21</v>
      </c>
      <c r="AV429" s="12" t="s">
        <v>21</v>
      </c>
      <c r="AW429" s="12" t="s">
        <v>42</v>
      </c>
      <c r="AX429" s="12" t="s">
        <v>90</v>
      </c>
      <c r="AY429" s="147" t="s">
        <v>156</v>
      </c>
    </row>
    <row r="430" spans="2:65" s="1" customFormat="1" ht="24.15" customHeight="1">
      <c r="B430" s="34"/>
      <c r="C430" s="129" t="s">
        <v>1628</v>
      </c>
      <c r="D430" s="129" t="s">
        <v>159</v>
      </c>
      <c r="E430" s="130" t="s">
        <v>1629</v>
      </c>
      <c r="F430" s="131" t="s">
        <v>1630</v>
      </c>
      <c r="G430" s="132" t="s">
        <v>248</v>
      </c>
      <c r="H430" s="133">
        <v>3</v>
      </c>
      <c r="I430" s="134"/>
      <c r="J430" s="135">
        <f>ROUND(I430*H430,2)</f>
        <v>0</v>
      </c>
      <c r="K430" s="131" t="s">
        <v>234</v>
      </c>
      <c r="L430" s="34"/>
      <c r="M430" s="136" t="s">
        <v>44</v>
      </c>
      <c r="N430" s="137" t="s">
        <v>53</v>
      </c>
      <c r="P430" s="138">
        <f>O430*H430</f>
        <v>0</v>
      </c>
      <c r="Q430" s="138">
        <v>0</v>
      </c>
      <c r="R430" s="138">
        <f>Q430*H430</f>
        <v>0</v>
      </c>
      <c r="S430" s="138">
        <v>0</v>
      </c>
      <c r="T430" s="139">
        <f>S430*H430</f>
        <v>0</v>
      </c>
      <c r="AR430" s="140" t="s">
        <v>174</v>
      </c>
      <c r="AT430" s="140" t="s">
        <v>159</v>
      </c>
      <c r="AU430" s="140" t="s">
        <v>21</v>
      </c>
      <c r="AY430" s="18" t="s">
        <v>156</v>
      </c>
      <c r="BE430" s="141">
        <f>IF(N430="základní",J430,0)</f>
        <v>0</v>
      </c>
      <c r="BF430" s="141">
        <f>IF(N430="snížená",J430,0)</f>
        <v>0</v>
      </c>
      <c r="BG430" s="141">
        <f>IF(N430="zákl. přenesená",J430,0)</f>
        <v>0</v>
      </c>
      <c r="BH430" s="141">
        <f>IF(N430="sníž. přenesená",J430,0)</f>
        <v>0</v>
      </c>
      <c r="BI430" s="141">
        <f>IF(N430="nulová",J430,0)</f>
        <v>0</v>
      </c>
      <c r="BJ430" s="18" t="s">
        <v>90</v>
      </c>
      <c r="BK430" s="141">
        <f>ROUND(I430*H430,2)</f>
        <v>0</v>
      </c>
      <c r="BL430" s="18" t="s">
        <v>174</v>
      </c>
      <c r="BM430" s="140" t="s">
        <v>1631</v>
      </c>
    </row>
    <row r="431" spans="2:65" s="1" customFormat="1" ht="10.199999999999999">
      <c r="B431" s="34"/>
      <c r="D431" s="156" t="s">
        <v>236</v>
      </c>
      <c r="F431" s="157" t="s">
        <v>1632</v>
      </c>
      <c r="I431" s="144"/>
      <c r="L431" s="34"/>
      <c r="M431" s="145"/>
      <c r="T431" s="55"/>
      <c r="AT431" s="18" t="s">
        <v>236</v>
      </c>
      <c r="AU431" s="18" t="s">
        <v>21</v>
      </c>
    </row>
    <row r="432" spans="2:65" s="12" customFormat="1" ht="10.199999999999999">
      <c r="B432" s="146"/>
      <c r="D432" s="142" t="s">
        <v>178</v>
      </c>
      <c r="E432" s="147" t="s">
        <v>44</v>
      </c>
      <c r="F432" s="148" t="s">
        <v>170</v>
      </c>
      <c r="H432" s="149">
        <v>3</v>
      </c>
      <c r="I432" s="150"/>
      <c r="L432" s="146"/>
      <c r="M432" s="151"/>
      <c r="T432" s="152"/>
      <c r="AT432" s="147" t="s">
        <v>178</v>
      </c>
      <c r="AU432" s="147" t="s">
        <v>21</v>
      </c>
      <c r="AV432" s="12" t="s">
        <v>21</v>
      </c>
      <c r="AW432" s="12" t="s">
        <v>42</v>
      </c>
      <c r="AX432" s="12" t="s">
        <v>90</v>
      </c>
      <c r="AY432" s="147" t="s">
        <v>156</v>
      </c>
    </row>
    <row r="433" spans="2:65" s="1" customFormat="1" ht="24.15" customHeight="1">
      <c r="B433" s="34"/>
      <c r="C433" s="129" t="s">
        <v>1633</v>
      </c>
      <c r="D433" s="129" t="s">
        <v>159</v>
      </c>
      <c r="E433" s="130" t="s">
        <v>1634</v>
      </c>
      <c r="F433" s="131" t="s">
        <v>1635</v>
      </c>
      <c r="G433" s="132" t="s">
        <v>248</v>
      </c>
      <c r="H433" s="133">
        <v>3</v>
      </c>
      <c r="I433" s="134"/>
      <c r="J433" s="135">
        <f>ROUND(I433*H433,2)</f>
        <v>0</v>
      </c>
      <c r="K433" s="131" t="s">
        <v>234</v>
      </c>
      <c r="L433" s="34"/>
      <c r="M433" s="136" t="s">
        <v>44</v>
      </c>
      <c r="N433" s="137" t="s">
        <v>53</v>
      </c>
      <c r="P433" s="138">
        <f>O433*H433</f>
        <v>0</v>
      </c>
      <c r="Q433" s="138">
        <v>2.6800000000000001E-3</v>
      </c>
      <c r="R433" s="138">
        <f>Q433*H433</f>
        <v>8.0400000000000003E-3</v>
      </c>
      <c r="S433" s="138">
        <v>0</v>
      </c>
      <c r="T433" s="139">
        <f>S433*H433</f>
        <v>0</v>
      </c>
      <c r="AR433" s="140" t="s">
        <v>174</v>
      </c>
      <c r="AT433" s="140" t="s">
        <v>159</v>
      </c>
      <c r="AU433" s="140" t="s">
        <v>21</v>
      </c>
      <c r="AY433" s="18" t="s">
        <v>156</v>
      </c>
      <c r="BE433" s="141">
        <f>IF(N433="základní",J433,0)</f>
        <v>0</v>
      </c>
      <c r="BF433" s="141">
        <f>IF(N433="snížená",J433,0)</f>
        <v>0</v>
      </c>
      <c r="BG433" s="141">
        <f>IF(N433="zákl. přenesená",J433,0)</f>
        <v>0</v>
      </c>
      <c r="BH433" s="141">
        <f>IF(N433="sníž. přenesená",J433,0)</f>
        <v>0</v>
      </c>
      <c r="BI433" s="141">
        <f>IF(N433="nulová",J433,0)</f>
        <v>0</v>
      </c>
      <c r="BJ433" s="18" t="s">
        <v>90</v>
      </c>
      <c r="BK433" s="141">
        <f>ROUND(I433*H433,2)</f>
        <v>0</v>
      </c>
      <c r="BL433" s="18" t="s">
        <v>174</v>
      </c>
      <c r="BM433" s="140" t="s">
        <v>1636</v>
      </c>
    </row>
    <row r="434" spans="2:65" s="1" customFormat="1" ht="10.199999999999999">
      <c r="B434" s="34"/>
      <c r="D434" s="156" t="s">
        <v>236</v>
      </c>
      <c r="F434" s="157" t="s">
        <v>1637</v>
      </c>
      <c r="I434" s="144"/>
      <c r="L434" s="34"/>
      <c r="M434" s="145"/>
      <c r="T434" s="55"/>
      <c r="AT434" s="18" t="s">
        <v>236</v>
      </c>
      <c r="AU434" s="18" t="s">
        <v>21</v>
      </c>
    </row>
    <row r="435" spans="2:65" s="12" customFormat="1" ht="10.199999999999999">
      <c r="B435" s="146"/>
      <c r="D435" s="142" t="s">
        <v>178</v>
      </c>
      <c r="E435" s="147" t="s">
        <v>44</v>
      </c>
      <c r="F435" s="148" t="s">
        <v>170</v>
      </c>
      <c r="H435" s="149">
        <v>3</v>
      </c>
      <c r="I435" s="150"/>
      <c r="L435" s="146"/>
      <c r="M435" s="151"/>
      <c r="T435" s="152"/>
      <c r="AT435" s="147" t="s">
        <v>178</v>
      </c>
      <c r="AU435" s="147" t="s">
        <v>21</v>
      </c>
      <c r="AV435" s="12" t="s">
        <v>21</v>
      </c>
      <c r="AW435" s="12" t="s">
        <v>42</v>
      </c>
      <c r="AX435" s="12" t="s">
        <v>90</v>
      </c>
      <c r="AY435" s="147" t="s">
        <v>156</v>
      </c>
    </row>
    <row r="436" spans="2:65" s="1" customFormat="1" ht="16.5" customHeight="1">
      <c r="B436" s="34"/>
      <c r="C436" s="129" t="s">
        <v>1638</v>
      </c>
      <c r="D436" s="129" t="s">
        <v>159</v>
      </c>
      <c r="E436" s="130" t="s">
        <v>1639</v>
      </c>
      <c r="F436" s="131" t="s">
        <v>1640</v>
      </c>
      <c r="G436" s="132" t="s">
        <v>248</v>
      </c>
      <c r="H436" s="133">
        <v>1</v>
      </c>
      <c r="I436" s="134"/>
      <c r="J436" s="135">
        <f>ROUND(I436*H436,2)</f>
        <v>0</v>
      </c>
      <c r="K436" s="131" t="s">
        <v>234</v>
      </c>
      <c r="L436" s="34"/>
      <c r="M436" s="136" t="s">
        <v>44</v>
      </c>
      <c r="N436" s="137" t="s">
        <v>53</v>
      </c>
      <c r="P436" s="138">
        <f>O436*H436</f>
        <v>0</v>
      </c>
      <c r="Q436" s="138">
        <v>0.12526000000000001</v>
      </c>
      <c r="R436" s="138">
        <f>Q436*H436</f>
        <v>0.12526000000000001</v>
      </c>
      <c r="S436" s="138">
        <v>0</v>
      </c>
      <c r="T436" s="139">
        <f>S436*H436</f>
        <v>0</v>
      </c>
      <c r="AR436" s="140" t="s">
        <v>174</v>
      </c>
      <c r="AT436" s="140" t="s">
        <v>159</v>
      </c>
      <c r="AU436" s="140" t="s">
        <v>21</v>
      </c>
      <c r="AY436" s="18" t="s">
        <v>156</v>
      </c>
      <c r="BE436" s="141">
        <f>IF(N436="základní",J436,0)</f>
        <v>0</v>
      </c>
      <c r="BF436" s="141">
        <f>IF(N436="snížená",J436,0)</f>
        <v>0</v>
      </c>
      <c r="BG436" s="141">
        <f>IF(N436="zákl. přenesená",J436,0)</f>
        <v>0</v>
      </c>
      <c r="BH436" s="141">
        <f>IF(N436="sníž. přenesená",J436,0)</f>
        <v>0</v>
      </c>
      <c r="BI436" s="141">
        <f>IF(N436="nulová",J436,0)</f>
        <v>0</v>
      </c>
      <c r="BJ436" s="18" t="s">
        <v>90</v>
      </c>
      <c r="BK436" s="141">
        <f>ROUND(I436*H436,2)</f>
        <v>0</v>
      </c>
      <c r="BL436" s="18" t="s">
        <v>174</v>
      </c>
      <c r="BM436" s="140" t="s">
        <v>1641</v>
      </c>
    </row>
    <row r="437" spans="2:65" s="1" customFormat="1" ht="10.199999999999999">
      <c r="B437" s="34"/>
      <c r="D437" s="156" t="s">
        <v>236</v>
      </c>
      <c r="F437" s="157" t="s">
        <v>1642</v>
      </c>
      <c r="I437" s="144"/>
      <c r="L437" s="34"/>
      <c r="M437" s="145"/>
      <c r="T437" s="55"/>
      <c r="AT437" s="18" t="s">
        <v>236</v>
      </c>
      <c r="AU437" s="18" t="s">
        <v>21</v>
      </c>
    </row>
    <row r="438" spans="2:65" s="12" customFormat="1" ht="10.199999999999999">
      <c r="B438" s="146"/>
      <c r="D438" s="142" t="s">
        <v>178</v>
      </c>
      <c r="E438" s="147" t="s">
        <v>44</v>
      </c>
      <c r="F438" s="148" t="s">
        <v>90</v>
      </c>
      <c r="H438" s="149">
        <v>1</v>
      </c>
      <c r="I438" s="150"/>
      <c r="L438" s="146"/>
      <c r="M438" s="151"/>
      <c r="T438" s="152"/>
      <c r="AT438" s="147" t="s">
        <v>178</v>
      </c>
      <c r="AU438" s="147" t="s">
        <v>21</v>
      </c>
      <c r="AV438" s="12" t="s">
        <v>21</v>
      </c>
      <c r="AW438" s="12" t="s">
        <v>42</v>
      </c>
      <c r="AX438" s="12" t="s">
        <v>90</v>
      </c>
      <c r="AY438" s="147" t="s">
        <v>156</v>
      </c>
    </row>
    <row r="439" spans="2:65" s="1" customFormat="1" ht="16.5" customHeight="1">
      <c r="B439" s="34"/>
      <c r="C439" s="158" t="s">
        <v>1643</v>
      </c>
      <c r="D439" s="158" t="s">
        <v>251</v>
      </c>
      <c r="E439" s="159" t="s">
        <v>1644</v>
      </c>
      <c r="F439" s="160" t="s">
        <v>1645</v>
      </c>
      <c r="G439" s="161" t="s">
        <v>248</v>
      </c>
      <c r="H439" s="162">
        <v>1.01</v>
      </c>
      <c r="I439" s="163"/>
      <c r="J439" s="164">
        <f>ROUND(I439*H439,2)</f>
        <v>0</v>
      </c>
      <c r="K439" s="160" t="s">
        <v>234</v>
      </c>
      <c r="L439" s="165"/>
      <c r="M439" s="166" t="s">
        <v>44</v>
      </c>
      <c r="N439" s="167" t="s">
        <v>53</v>
      </c>
      <c r="P439" s="138">
        <f>O439*H439</f>
        <v>0</v>
      </c>
      <c r="Q439" s="138">
        <v>0.1</v>
      </c>
      <c r="R439" s="138">
        <f>Q439*H439</f>
        <v>0.10100000000000001</v>
      </c>
      <c r="S439" s="138">
        <v>0</v>
      </c>
      <c r="T439" s="139">
        <f>S439*H439</f>
        <v>0</v>
      </c>
      <c r="AR439" s="140" t="s">
        <v>191</v>
      </c>
      <c r="AT439" s="140" t="s">
        <v>251</v>
      </c>
      <c r="AU439" s="140" t="s">
        <v>21</v>
      </c>
      <c r="AY439" s="18" t="s">
        <v>156</v>
      </c>
      <c r="BE439" s="141">
        <f>IF(N439="základní",J439,0)</f>
        <v>0</v>
      </c>
      <c r="BF439" s="141">
        <f>IF(N439="snížená",J439,0)</f>
        <v>0</v>
      </c>
      <c r="BG439" s="141">
        <f>IF(N439="zákl. přenesená",J439,0)</f>
        <v>0</v>
      </c>
      <c r="BH439" s="141">
        <f>IF(N439="sníž. přenesená",J439,0)</f>
        <v>0</v>
      </c>
      <c r="BI439" s="141">
        <f>IF(N439="nulová",J439,0)</f>
        <v>0</v>
      </c>
      <c r="BJ439" s="18" t="s">
        <v>90</v>
      </c>
      <c r="BK439" s="141">
        <f>ROUND(I439*H439,2)</f>
        <v>0</v>
      </c>
      <c r="BL439" s="18" t="s">
        <v>174</v>
      </c>
      <c r="BM439" s="140" t="s">
        <v>1646</v>
      </c>
    </row>
    <row r="440" spans="2:65" s="12" customFormat="1" ht="10.199999999999999">
      <c r="B440" s="146"/>
      <c r="D440" s="142" t="s">
        <v>178</v>
      </c>
      <c r="F440" s="148" t="s">
        <v>505</v>
      </c>
      <c r="H440" s="149">
        <v>1.01</v>
      </c>
      <c r="I440" s="150"/>
      <c r="L440" s="146"/>
      <c r="M440" s="151"/>
      <c r="T440" s="152"/>
      <c r="AT440" s="147" t="s">
        <v>178</v>
      </c>
      <c r="AU440" s="147" t="s">
        <v>21</v>
      </c>
      <c r="AV440" s="12" t="s">
        <v>21</v>
      </c>
      <c r="AW440" s="12" t="s">
        <v>4</v>
      </c>
      <c r="AX440" s="12" t="s">
        <v>90</v>
      </c>
      <c r="AY440" s="147" t="s">
        <v>156</v>
      </c>
    </row>
    <row r="441" spans="2:65" s="1" customFormat="1" ht="16.5" customHeight="1">
      <c r="B441" s="34"/>
      <c r="C441" s="129" t="s">
        <v>1647</v>
      </c>
      <c r="D441" s="129" t="s">
        <v>159</v>
      </c>
      <c r="E441" s="130" t="s">
        <v>1648</v>
      </c>
      <c r="F441" s="131" t="s">
        <v>1649</v>
      </c>
      <c r="G441" s="132" t="s">
        <v>248</v>
      </c>
      <c r="H441" s="133">
        <v>1</v>
      </c>
      <c r="I441" s="134"/>
      <c r="J441" s="135">
        <f>ROUND(I441*H441,2)</f>
        <v>0</v>
      </c>
      <c r="K441" s="131" t="s">
        <v>234</v>
      </c>
      <c r="L441" s="34"/>
      <c r="M441" s="136" t="s">
        <v>44</v>
      </c>
      <c r="N441" s="137" t="s">
        <v>53</v>
      </c>
      <c r="P441" s="138">
        <f>O441*H441</f>
        <v>0</v>
      </c>
      <c r="Q441" s="138">
        <v>3.0759999999999999E-2</v>
      </c>
      <c r="R441" s="138">
        <f>Q441*H441</f>
        <v>3.0759999999999999E-2</v>
      </c>
      <c r="S441" s="138">
        <v>0</v>
      </c>
      <c r="T441" s="139">
        <f>S441*H441</f>
        <v>0</v>
      </c>
      <c r="AR441" s="140" t="s">
        <v>174</v>
      </c>
      <c r="AT441" s="140" t="s">
        <v>159</v>
      </c>
      <c r="AU441" s="140" t="s">
        <v>21</v>
      </c>
      <c r="AY441" s="18" t="s">
        <v>156</v>
      </c>
      <c r="BE441" s="141">
        <f>IF(N441="základní",J441,0)</f>
        <v>0</v>
      </c>
      <c r="BF441" s="141">
        <f>IF(N441="snížená",J441,0)</f>
        <v>0</v>
      </c>
      <c r="BG441" s="141">
        <f>IF(N441="zákl. přenesená",J441,0)</f>
        <v>0</v>
      </c>
      <c r="BH441" s="141">
        <f>IF(N441="sníž. přenesená",J441,0)</f>
        <v>0</v>
      </c>
      <c r="BI441" s="141">
        <f>IF(N441="nulová",J441,0)</f>
        <v>0</v>
      </c>
      <c r="BJ441" s="18" t="s">
        <v>90</v>
      </c>
      <c r="BK441" s="141">
        <f>ROUND(I441*H441,2)</f>
        <v>0</v>
      </c>
      <c r="BL441" s="18" t="s">
        <v>174</v>
      </c>
      <c r="BM441" s="140" t="s">
        <v>1650</v>
      </c>
    </row>
    <row r="442" spans="2:65" s="1" customFormat="1" ht="10.199999999999999">
      <c r="B442" s="34"/>
      <c r="D442" s="156" t="s">
        <v>236</v>
      </c>
      <c r="F442" s="157" t="s">
        <v>1651</v>
      </c>
      <c r="I442" s="144"/>
      <c r="L442" s="34"/>
      <c r="M442" s="145"/>
      <c r="T442" s="55"/>
      <c r="AT442" s="18" t="s">
        <v>236</v>
      </c>
      <c r="AU442" s="18" t="s">
        <v>21</v>
      </c>
    </row>
    <row r="443" spans="2:65" s="12" customFormat="1" ht="10.199999999999999">
      <c r="B443" s="146"/>
      <c r="D443" s="142" t="s">
        <v>178</v>
      </c>
      <c r="E443" s="147" t="s">
        <v>44</v>
      </c>
      <c r="F443" s="148" t="s">
        <v>90</v>
      </c>
      <c r="H443" s="149">
        <v>1</v>
      </c>
      <c r="I443" s="150"/>
      <c r="L443" s="146"/>
      <c r="M443" s="151"/>
      <c r="T443" s="152"/>
      <c r="AT443" s="147" t="s">
        <v>178</v>
      </c>
      <c r="AU443" s="147" t="s">
        <v>21</v>
      </c>
      <c r="AV443" s="12" t="s">
        <v>21</v>
      </c>
      <c r="AW443" s="12" t="s">
        <v>42</v>
      </c>
      <c r="AX443" s="12" t="s">
        <v>90</v>
      </c>
      <c r="AY443" s="147" t="s">
        <v>156</v>
      </c>
    </row>
    <row r="444" spans="2:65" s="1" customFormat="1" ht="16.5" customHeight="1">
      <c r="B444" s="34"/>
      <c r="C444" s="158" t="s">
        <v>718</v>
      </c>
      <c r="D444" s="158" t="s">
        <v>251</v>
      </c>
      <c r="E444" s="159" t="s">
        <v>1652</v>
      </c>
      <c r="F444" s="160" t="s">
        <v>1653</v>
      </c>
      <c r="G444" s="161" t="s">
        <v>248</v>
      </c>
      <c r="H444" s="162">
        <v>1.01</v>
      </c>
      <c r="I444" s="163"/>
      <c r="J444" s="164">
        <f>ROUND(I444*H444,2)</f>
        <v>0</v>
      </c>
      <c r="K444" s="160" t="s">
        <v>234</v>
      </c>
      <c r="L444" s="165"/>
      <c r="M444" s="166" t="s">
        <v>44</v>
      </c>
      <c r="N444" s="167" t="s">
        <v>53</v>
      </c>
      <c r="P444" s="138">
        <f>O444*H444</f>
        <v>0</v>
      </c>
      <c r="Q444" s="138">
        <v>7.0000000000000007E-2</v>
      </c>
      <c r="R444" s="138">
        <f>Q444*H444</f>
        <v>7.0700000000000013E-2</v>
      </c>
      <c r="S444" s="138">
        <v>0</v>
      </c>
      <c r="T444" s="139">
        <f>S444*H444</f>
        <v>0</v>
      </c>
      <c r="AR444" s="140" t="s">
        <v>191</v>
      </c>
      <c r="AT444" s="140" t="s">
        <v>251</v>
      </c>
      <c r="AU444" s="140" t="s">
        <v>21</v>
      </c>
      <c r="AY444" s="18" t="s">
        <v>156</v>
      </c>
      <c r="BE444" s="141">
        <f>IF(N444="základní",J444,0)</f>
        <v>0</v>
      </c>
      <c r="BF444" s="141">
        <f>IF(N444="snížená",J444,0)</f>
        <v>0</v>
      </c>
      <c r="BG444" s="141">
        <f>IF(N444="zákl. přenesená",J444,0)</f>
        <v>0</v>
      </c>
      <c r="BH444" s="141">
        <f>IF(N444="sníž. přenesená",J444,0)</f>
        <v>0</v>
      </c>
      <c r="BI444" s="141">
        <f>IF(N444="nulová",J444,0)</f>
        <v>0</v>
      </c>
      <c r="BJ444" s="18" t="s">
        <v>90</v>
      </c>
      <c r="BK444" s="141">
        <f>ROUND(I444*H444,2)</f>
        <v>0</v>
      </c>
      <c r="BL444" s="18" t="s">
        <v>174</v>
      </c>
      <c r="BM444" s="140" t="s">
        <v>1654</v>
      </c>
    </row>
    <row r="445" spans="2:65" s="12" customFormat="1" ht="10.199999999999999">
      <c r="B445" s="146"/>
      <c r="D445" s="142" t="s">
        <v>178</v>
      </c>
      <c r="F445" s="148" t="s">
        <v>505</v>
      </c>
      <c r="H445" s="149">
        <v>1.01</v>
      </c>
      <c r="I445" s="150"/>
      <c r="L445" s="146"/>
      <c r="M445" s="151"/>
      <c r="T445" s="152"/>
      <c r="AT445" s="147" t="s">
        <v>178</v>
      </c>
      <c r="AU445" s="147" t="s">
        <v>21</v>
      </c>
      <c r="AV445" s="12" t="s">
        <v>21</v>
      </c>
      <c r="AW445" s="12" t="s">
        <v>4</v>
      </c>
      <c r="AX445" s="12" t="s">
        <v>90</v>
      </c>
      <c r="AY445" s="147" t="s">
        <v>156</v>
      </c>
    </row>
    <row r="446" spans="2:65" s="1" customFormat="1" ht="16.5" customHeight="1">
      <c r="B446" s="34"/>
      <c r="C446" s="129" t="s">
        <v>1655</v>
      </c>
      <c r="D446" s="129" t="s">
        <v>159</v>
      </c>
      <c r="E446" s="130" t="s">
        <v>1656</v>
      </c>
      <c r="F446" s="131" t="s">
        <v>1657</v>
      </c>
      <c r="G446" s="132" t="s">
        <v>248</v>
      </c>
      <c r="H446" s="133">
        <v>1</v>
      </c>
      <c r="I446" s="134"/>
      <c r="J446" s="135">
        <f>ROUND(I446*H446,2)</f>
        <v>0</v>
      </c>
      <c r="K446" s="131" t="s">
        <v>234</v>
      </c>
      <c r="L446" s="34"/>
      <c r="M446" s="136" t="s">
        <v>44</v>
      </c>
      <c r="N446" s="137" t="s">
        <v>53</v>
      </c>
      <c r="P446" s="138">
        <f>O446*H446</f>
        <v>0</v>
      </c>
      <c r="Q446" s="138">
        <v>3.0759999999999999E-2</v>
      </c>
      <c r="R446" s="138">
        <f>Q446*H446</f>
        <v>3.0759999999999999E-2</v>
      </c>
      <c r="S446" s="138">
        <v>0</v>
      </c>
      <c r="T446" s="139">
        <f>S446*H446</f>
        <v>0</v>
      </c>
      <c r="AR446" s="140" t="s">
        <v>174</v>
      </c>
      <c r="AT446" s="140" t="s">
        <v>159</v>
      </c>
      <c r="AU446" s="140" t="s">
        <v>21</v>
      </c>
      <c r="AY446" s="18" t="s">
        <v>156</v>
      </c>
      <c r="BE446" s="141">
        <f>IF(N446="základní",J446,0)</f>
        <v>0</v>
      </c>
      <c r="BF446" s="141">
        <f>IF(N446="snížená",J446,0)</f>
        <v>0</v>
      </c>
      <c r="BG446" s="141">
        <f>IF(N446="zákl. přenesená",J446,0)</f>
        <v>0</v>
      </c>
      <c r="BH446" s="141">
        <f>IF(N446="sníž. přenesená",J446,0)</f>
        <v>0</v>
      </c>
      <c r="BI446" s="141">
        <f>IF(N446="nulová",J446,0)</f>
        <v>0</v>
      </c>
      <c r="BJ446" s="18" t="s">
        <v>90</v>
      </c>
      <c r="BK446" s="141">
        <f>ROUND(I446*H446,2)</f>
        <v>0</v>
      </c>
      <c r="BL446" s="18" t="s">
        <v>174</v>
      </c>
      <c r="BM446" s="140" t="s">
        <v>1658</v>
      </c>
    </row>
    <row r="447" spans="2:65" s="1" customFormat="1" ht="10.199999999999999">
      <c r="B447" s="34"/>
      <c r="D447" s="156" t="s">
        <v>236</v>
      </c>
      <c r="F447" s="157" t="s">
        <v>1659</v>
      </c>
      <c r="I447" s="144"/>
      <c r="L447" s="34"/>
      <c r="M447" s="145"/>
      <c r="T447" s="55"/>
      <c r="AT447" s="18" t="s">
        <v>236</v>
      </c>
      <c r="AU447" s="18" t="s">
        <v>21</v>
      </c>
    </row>
    <row r="448" spans="2:65" s="12" customFormat="1" ht="10.199999999999999">
      <c r="B448" s="146"/>
      <c r="D448" s="142" t="s">
        <v>178</v>
      </c>
      <c r="E448" s="147" t="s">
        <v>44</v>
      </c>
      <c r="F448" s="148" t="s">
        <v>90</v>
      </c>
      <c r="H448" s="149">
        <v>1</v>
      </c>
      <c r="I448" s="150"/>
      <c r="L448" s="146"/>
      <c r="M448" s="151"/>
      <c r="T448" s="152"/>
      <c r="AT448" s="147" t="s">
        <v>178</v>
      </c>
      <c r="AU448" s="147" t="s">
        <v>21</v>
      </c>
      <c r="AV448" s="12" t="s">
        <v>21</v>
      </c>
      <c r="AW448" s="12" t="s">
        <v>42</v>
      </c>
      <c r="AX448" s="12" t="s">
        <v>90</v>
      </c>
      <c r="AY448" s="147" t="s">
        <v>156</v>
      </c>
    </row>
    <row r="449" spans="2:65" s="1" customFormat="1" ht="16.5" customHeight="1">
      <c r="B449" s="34"/>
      <c r="C449" s="158" t="s">
        <v>1660</v>
      </c>
      <c r="D449" s="158" t="s">
        <v>251</v>
      </c>
      <c r="E449" s="159" t="s">
        <v>1661</v>
      </c>
      <c r="F449" s="160" t="s">
        <v>1662</v>
      </c>
      <c r="G449" s="161" t="s">
        <v>248</v>
      </c>
      <c r="H449" s="162">
        <v>1.01</v>
      </c>
      <c r="I449" s="163"/>
      <c r="J449" s="164">
        <f>ROUND(I449*H449,2)</f>
        <v>0</v>
      </c>
      <c r="K449" s="160" t="s">
        <v>234</v>
      </c>
      <c r="L449" s="165"/>
      <c r="M449" s="166" t="s">
        <v>44</v>
      </c>
      <c r="N449" s="167" t="s">
        <v>53</v>
      </c>
      <c r="P449" s="138">
        <f>O449*H449</f>
        <v>0</v>
      </c>
      <c r="Q449" s="138">
        <v>0.17</v>
      </c>
      <c r="R449" s="138">
        <f>Q449*H449</f>
        <v>0.17170000000000002</v>
      </c>
      <c r="S449" s="138">
        <v>0</v>
      </c>
      <c r="T449" s="139">
        <f>S449*H449</f>
        <v>0</v>
      </c>
      <c r="AR449" s="140" t="s">
        <v>191</v>
      </c>
      <c r="AT449" s="140" t="s">
        <v>251</v>
      </c>
      <c r="AU449" s="140" t="s">
        <v>21</v>
      </c>
      <c r="AY449" s="18" t="s">
        <v>156</v>
      </c>
      <c r="BE449" s="141">
        <f>IF(N449="základní",J449,0)</f>
        <v>0</v>
      </c>
      <c r="BF449" s="141">
        <f>IF(N449="snížená",J449,0)</f>
        <v>0</v>
      </c>
      <c r="BG449" s="141">
        <f>IF(N449="zákl. přenesená",J449,0)</f>
        <v>0</v>
      </c>
      <c r="BH449" s="141">
        <f>IF(N449="sníž. přenesená",J449,0)</f>
        <v>0</v>
      </c>
      <c r="BI449" s="141">
        <f>IF(N449="nulová",J449,0)</f>
        <v>0</v>
      </c>
      <c r="BJ449" s="18" t="s">
        <v>90</v>
      </c>
      <c r="BK449" s="141">
        <f>ROUND(I449*H449,2)</f>
        <v>0</v>
      </c>
      <c r="BL449" s="18" t="s">
        <v>174</v>
      </c>
      <c r="BM449" s="140" t="s">
        <v>1663</v>
      </c>
    </row>
    <row r="450" spans="2:65" s="12" customFormat="1" ht="10.199999999999999">
      <c r="B450" s="146"/>
      <c r="D450" s="142" t="s">
        <v>178</v>
      </c>
      <c r="F450" s="148" t="s">
        <v>505</v>
      </c>
      <c r="H450" s="149">
        <v>1.01</v>
      </c>
      <c r="I450" s="150"/>
      <c r="L450" s="146"/>
      <c r="M450" s="151"/>
      <c r="T450" s="152"/>
      <c r="AT450" s="147" t="s">
        <v>178</v>
      </c>
      <c r="AU450" s="147" t="s">
        <v>21</v>
      </c>
      <c r="AV450" s="12" t="s">
        <v>21</v>
      </c>
      <c r="AW450" s="12" t="s">
        <v>4</v>
      </c>
      <c r="AX450" s="12" t="s">
        <v>90</v>
      </c>
      <c r="AY450" s="147" t="s">
        <v>156</v>
      </c>
    </row>
    <row r="451" spans="2:65" s="1" customFormat="1" ht="24.15" customHeight="1">
      <c r="B451" s="34"/>
      <c r="C451" s="129" t="s">
        <v>1664</v>
      </c>
      <c r="D451" s="129" t="s">
        <v>159</v>
      </c>
      <c r="E451" s="130" t="s">
        <v>1665</v>
      </c>
      <c r="F451" s="131" t="s">
        <v>1666</v>
      </c>
      <c r="G451" s="132" t="s">
        <v>248</v>
      </c>
      <c r="H451" s="133">
        <v>2</v>
      </c>
      <c r="I451" s="134"/>
      <c r="J451" s="135">
        <f>ROUND(I451*H451,2)</f>
        <v>0</v>
      </c>
      <c r="K451" s="131" t="s">
        <v>234</v>
      </c>
      <c r="L451" s="34"/>
      <c r="M451" s="136" t="s">
        <v>44</v>
      </c>
      <c r="N451" s="137" t="s">
        <v>53</v>
      </c>
      <c r="P451" s="138">
        <f>O451*H451</f>
        <v>0</v>
      </c>
      <c r="Q451" s="138">
        <v>0.09</v>
      </c>
      <c r="R451" s="138">
        <f>Q451*H451</f>
        <v>0.18</v>
      </c>
      <c r="S451" s="138">
        <v>0</v>
      </c>
      <c r="T451" s="139">
        <f>S451*H451</f>
        <v>0</v>
      </c>
      <c r="AR451" s="140" t="s">
        <v>174</v>
      </c>
      <c r="AT451" s="140" t="s">
        <v>159</v>
      </c>
      <c r="AU451" s="140" t="s">
        <v>21</v>
      </c>
      <c r="AY451" s="18" t="s">
        <v>156</v>
      </c>
      <c r="BE451" s="141">
        <f>IF(N451="základní",J451,0)</f>
        <v>0</v>
      </c>
      <c r="BF451" s="141">
        <f>IF(N451="snížená",J451,0)</f>
        <v>0</v>
      </c>
      <c r="BG451" s="141">
        <f>IF(N451="zákl. přenesená",J451,0)</f>
        <v>0</v>
      </c>
      <c r="BH451" s="141">
        <f>IF(N451="sníž. přenesená",J451,0)</f>
        <v>0</v>
      </c>
      <c r="BI451" s="141">
        <f>IF(N451="nulová",J451,0)</f>
        <v>0</v>
      </c>
      <c r="BJ451" s="18" t="s">
        <v>90</v>
      </c>
      <c r="BK451" s="141">
        <f>ROUND(I451*H451,2)</f>
        <v>0</v>
      </c>
      <c r="BL451" s="18" t="s">
        <v>174</v>
      </c>
      <c r="BM451" s="140" t="s">
        <v>1667</v>
      </c>
    </row>
    <row r="452" spans="2:65" s="1" customFormat="1" ht="10.199999999999999">
      <c r="B452" s="34"/>
      <c r="D452" s="156" t="s">
        <v>236</v>
      </c>
      <c r="F452" s="157" t="s">
        <v>1668</v>
      </c>
      <c r="I452" s="144"/>
      <c r="L452" s="34"/>
      <c r="M452" s="145"/>
      <c r="T452" s="55"/>
      <c r="AT452" s="18" t="s">
        <v>236</v>
      </c>
      <c r="AU452" s="18" t="s">
        <v>21</v>
      </c>
    </row>
    <row r="453" spans="2:65" s="12" customFormat="1" ht="10.199999999999999">
      <c r="B453" s="146"/>
      <c r="D453" s="142" t="s">
        <v>178</v>
      </c>
      <c r="E453" s="147" t="s">
        <v>44</v>
      </c>
      <c r="F453" s="148" t="s">
        <v>21</v>
      </c>
      <c r="H453" s="149">
        <v>2</v>
      </c>
      <c r="I453" s="150"/>
      <c r="L453" s="146"/>
      <c r="M453" s="151"/>
      <c r="T453" s="152"/>
      <c r="AT453" s="147" t="s">
        <v>178</v>
      </c>
      <c r="AU453" s="147" t="s">
        <v>21</v>
      </c>
      <c r="AV453" s="12" t="s">
        <v>21</v>
      </c>
      <c r="AW453" s="12" t="s">
        <v>42</v>
      </c>
      <c r="AX453" s="12" t="s">
        <v>90</v>
      </c>
      <c r="AY453" s="147" t="s">
        <v>156</v>
      </c>
    </row>
    <row r="454" spans="2:65" s="1" customFormat="1" ht="16.5" customHeight="1">
      <c r="B454" s="34"/>
      <c r="C454" s="158" t="s">
        <v>1669</v>
      </c>
      <c r="D454" s="158" t="s">
        <v>251</v>
      </c>
      <c r="E454" s="159" t="s">
        <v>1670</v>
      </c>
      <c r="F454" s="160" t="s">
        <v>1671</v>
      </c>
      <c r="G454" s="161" t="s">
        <v>248</v>
      </c>
      <c r="H454" s="162">
        <v>2</v>
      </c>
      <c r="I454" s="163"/>
      <c r="J454" s="164">
        <f>ROUND(I454*H454,2)</f>
        <v>0</v>
      </c>
      <c r="K454" s="160" t="s">
        <v>234</v>
      </c>
      <c r="L454" s="165"/>
      <c r="M454" s="166" t="s">
        <v>44</v>
      </c>
      <c r="N454" s="167" t="s">
        <v>53</v>
      </c>
      <c r="P454" s="138">
        <f>O454*H454</f>
        <v>0</v>
      </c>
      <c r="Q454" s="138">
        <v>0.06</v>
      </c>
      <c r="R454" s="138">
        <f>Q454*H454</f>
        <v>0.12</v>
      </c>
      <c r="S454" s="138">
        <v>0</v>
      </c>
      <c r="T454" s="139">
        <f>S454*H454</f>
        <v>0</v>
      </c>
      <c r="AR454" s="140" t="s">
        <v>191</v>
      </c>
      <c r="AT454" s="140" t="s">
        <v>251</v>
      </c>
      <c r="AU454" s="140" t="s">
        <v>21</v>
      </c>
      <c r="AY454" s="18" t="s">
        <v>156</v>
      </c>
      <c r="BE454" s="141">
        <f>IF(N454="základní",J454,0)</f>
        <v>0</v>
      </c>
      <c r="BF454" s="141">
        <f>IF(N454="snížená",J454,0)</f>
        <v>0</v>
      </c>
      <c r="BG454" s="141">
        <f>IF(N454="zákl. přenesená",J454,0)</f>
        <v>0</v>
      </c>
      <c r="BH454" s="141">
        <f>IF(N454="sníž. přenesená",J454,0)</f>
        <v>0</v>
      </c>
      <c r="BI454" s="141">
        <f>IF(N454="nulová",J454,0)</f>
        <v>0</v>
      </c>
      <c r="BJ454" s="18" t="s">
        <v>90</v>
      </c>
      <c r="BK454" s="141">
        <f>ROUND(I454*H454,2)</f>
        <v>0</v>
      </c>
      <c r="BL454" s="18" t="s">
        <v>174</v>
      </c>
      <c r="BM454" s="140" t="s">
        <v>1672</v>
      </c>
    </row>
    <row r="455" spans="2:65" s="1" customFormat="1" ht="16.5" customHeight="1">
      <c r="B455" s="34"/>
      <c r="C455" s="129" t="s">
        <v>1673</v>
      </c>
      <c r="D455" s="129" t="s">
        <v>159</v>
      </c>
      <c r="E455" s="130" t="s">
        <v>1674</v>
      </c>
      <c r="F455" s="131" t="s">
        <v>1675</v>
      </c>
      <c r="G455" s="132" t="s">
        <v>248</v>
      </c>
      <c r="H455" s="133">
        <v>1</v>
      </c>
      <c r="I455" s="134"/>
      <c r="J455" s="135">
        <f>ROUND(I455*H455,2)</f>
        <v>0</v>
      </c>
      <c r="K455" s="131" t="s">
        <v>234</v>
      </c>
      <c r="L455" s="34"/>
      <c r="M455" s="136" t="s">
        <v>44</v>
      </c>
      <c r="N455" s="137" t="s">
        <v>53</v>
      </c>
      <c r="P455" s="138">
        <f>O455*H455</f>
        <v>0</v>
      </c>
      <c r="Q455" s="138">
        <v>0.21734000000000001</v>
      </c>
      <c r="R455" s="138">
        <f>Q455*H455</f>
        <v>0.21734000000000001</v>
      </c>
      <c r="S455" s="138">
        <v>0</v>
      </c>
      <c r="T455" s="139">
        <f>S455*H455</f>
        <v>0</v>
      </c>
      <c r="AR455" s="140" t="s">
        <v>174</v>
      </c>
      <c r="AT455" s="140" t="s">
        <v>159</v>
      </c>
      <c r="AU455" s="140" t="s">
        <v>21</v>
      </c>
      <c r="AY455" s="18" t="s">
        <v>156</v>
      </c>
      <c r="BE455" s="141">
        <f>IF(N455="základní",J455,0)</f>
        <v>0</v>
      </c>
      <c r="BF455" s="141">
        <f>IF(N455="snížená",J455,0)</f>
        <v>0</v>
      </c>
      <c r="BG455" s="141">
        <f>IF(N455="zákl. přenesená",J455,0)</f>
        <v>0</v>
      </c>
      <c r="BH455" s="141">
        <f>IF(N455="sníž. přenesená",J455,0)</f>
        <v>0</v>
      </c>
      <c r="BI455" s="141">
        <f>IF(N455="nulová",J455,0)</f>
        <v>0</v>
      </c>
      <c r="BJ455" s="18" t="s">
        <v>90</v>
      </c>
      <c r="BK455" s="141">
        <f>ROUND(I455*H455,2)</f>
        <v>0</v>
      </c>
      <c r="BL455" s="18" t="s">
        <v>174</v>
      </c>
      <c r="BM455" s="140" t="s">
        <v>1676</v>
      </c>
    </row>
    <row r="456" spans="2:65" s="1" customFormat="1" ht="10.199999999999999">
      <c r="B456" s="34"/>
      <c r="D456" s="156" t="s">
        <v>236</v>
      </c>
      <c r="F456" s="157" t="s">
        <v>1677</v>
      </c>
      <c r="I456" s="144"/>
      <c r="L456" s="34"/>
      <c r="M456" s="145"/>
      <c r="T456" s="55"/>
      <c r="AT456" s="18" t="s">
        <v>236</v>
      </c>
      <c r="AU456" s="18" t="s">
        <v>21</v>
      </c>
    </row>
    <row r="457" spans="2:65" s="12" customFormat="1" ht="10.199999999999999">
      <c r="B457" s="146"/>
      <c r="D457" s="142" t="s">
        <v>178</v>
      </c>
      <c r="E457" s="147" t="s">
        <v>44</v>
      </c>
      <c r="F457" s="148" t="s">
        <v>90</v>
      </c>
      <c r="H457" s="149">
        <v>1</v>
      </c>
      <c r="I457" s="150"/>
      <c r="L457" s="146"/>
      <c r="M457" s="151"/>
      <c r="T457" s="152"/>
      <c r="AT457" s="147" t="s">
        <v>178</v>
      </c>
      <c r="AU457" s="147" t="s">
        <v>21</v>
      </c>
      <c r="AV457" s="12" t="s">
        <v>21</v>
      </c>
      <c r="AW457" s="12" t="s">
        <v>42</v>
      </c>
      <c r="AX457" s="12" t="s">
        <v>90</v>
      </c>
      <c r="AY457" s="147" t="s">
        <v>156</v>
      </c>
    </row>
    <row r="458" spans="2:65" s="1" customFormat="1" ht="16.5" customHeight="1">
      <c r="B458" s="34"/>
      <c r="C458" s="158" t="s">
        <v>1678</v>
      </c>
      <c r="D458" s="158" t="s">
        <v>251</v>
      </c>
      <c r="E458" s="159" t="s">
        <v>1679</v>
      </c>
      <c r="F458" s="160" t="s">
        <v>1680</v>
      </c>
      <c r="G458" s="161" t="s">
        <v>248</v>
      </c>
      <c r="H458" s="162">
        <v>1</v>
      </c>
      <c r="I458" s="163"/>
      <c r="J458" s="164">
        <f>ROUND(I458*H458,2)</f>
        <v>0</v>
      </c>
      <c r="K458" s="160" t="s">
        <v>234</v>
      </c>
      <c r="L458" s="165"/>
      <c r="M458" s="166" t="s">
        <v>44</v>
      </c>
      <c r="N458" s="167" t="s">
        <v>53</v>
      </c>
      <c r="P458" s="138">
        <f>O458*H458</f>
        <v>0</v>
      </c>
      <c r="Q458" s="138">
        <v>0.108</v>
      </c>
      <c r="R458" s="138">
        <f>Q458*H458</f>
        <v>0.108</v>
      </c>
      <c r="S458" s="138">
        <v>0</v>
      </c>
      <c r="T458" s="139">
        <f>S458*H458</f>
        <v>0</v>
      </c>
      <c r="AR458" s="140" t="s">
        <v>191</v>
      </c>
      <c r="AT458" s="140" t="s">
        <v>251</v>
      </c>
      <c r="AU458" s="140" t="s">
        <v>21</v>
      </c>
      <c r="AY458" s="18" t="s">
        <v>156</v>
      </c>
      <c r="BE458" s="141">
        <f>IF(N458="základní",J458,0)</f>
        <v>0</v>
      </c>
      <c r="BF458" s="141">
        <f>IF(N458="snížená",J458,0)</f>
        <v>0</v>
      </c>
      <c r="BG458" s="141">
        <f>IF(N458="zákl. přenesená",J458,0)</f>
        <v>0</v>
      </c>
      <c r="BH458" s="141">
        <f>IF(N458="sníž. přenesená",J458,0)</f>
        <v>0</v>
      </c>
      <c r="BI458" s="141">
        <f>IF(N458="nulová",J458,0)</f>
        <v>0</v>
      </c>
      <c r="BJ458" s="18" t="s">
        <v>90</v>
      </c>
      <c r="BK458" s="141">
        <f>ROUND(I458*H458,2)</f>
        <v>0</v>
      </c>
      <c r="BL458" s="18" t="s">
        <v>174</v>
      </c>
      <c r="BM458" s="140" t="s">
        <v>1681</v>
      </c>
    </row>
    <row r="459" spans="2:65" s="1" customFormat="1" ht="16.5" customHeight="1">
      <c r="B459" s="34"/>
      <c r="C459" s="158" t="s">
        <v>1682</v>
      </c>
      <c r="D459" s="158" t="s">
        <v>251</v>
      </c>
      <c r="E459" s="159" t="s">
        <v>1683</v>
      </c>
      <c r="F459" s="160" t="s">
        <v>1684</v>
      </c>
      <c r="G459" s="161" t="s">
        <v>248</v>
      </c>
      <c r="H459" s="162">
        <v>1</v>
      </c>
      <c r="I459" s="163"/>
      <c r="J459" s="164">
        <f>ROUND(I459*H459,2)</f>
        <v>0</v>
      </c>
      <c r="K459" s="160" t="s">
        <v>234</v>
      </c>
      <c r="L459" s="165"/>
      <c r="M459" s="166" t="s">
        <v>44</v>
      </c>
      <c r="N459" s="167" t="s">
        <v>53</v>
      </c>
      <c r="P459" s="138">
        <f>O459*H459</f>
        <v>0</v>
      </c>
      <c r="Q459" s="138">
        <v>6.0000000000000001E-3</v>
      </c>
      <c r="R459" s="138">
        <f>Q459*H459</f>
        <v>6.0000000000000001E-3</v>
      </c>
      <c r="S459" s="138">
        <v>0</v>
      </c>
      <c r="T459" s="139">
        <f>S459*H459</f>
        <v>0</v>
      </c>
      <c r="AR459" s="140" t="s">
        <v>191</v>
      </c>
      <c r="AT459" s="140" t="s">
        <v>251</v>
      </c>
      <c r="AU459" s="140" t="s">
        <v>21</v>
      </c>
      <c r="AY459" s="18" t="s">
        <v>156</v>
      </c>
      <c r="BE459" s="141">
        <f>IF(N459="základní",J459,0)</f>
        <v>0</v>
      </c>
      <c r="BF459" s="141">
        <f>IF(N459="snížená",J459,0)</f>
        <v>0</v>
      </c>
      <c r="BG459" s="141">
        <f>IF(N459="zákl. přenesená",J459,0)</f>
        <v>0</v>
      </c>
      <c r="BH459" s="141">
        <f>IF(N459="sníž. přenesená",J459,0)</f>
        <v>0</v>
      </c>
      <c r="BI459" s="141">
        <f>IF(N459="nulová",J459,0)</f>
        <v>0</v>
      </c>
      <c r="BJ459" s="18" t="s">
        <v>90</v>
      </c>
      <c r="BK459" s="141">
        <f>ROUND(I459*H459,2)</f>
        <v>0</v>
      </c>
      <c r="BL459" s="18" t="s">
        <v>174</v>
      </c>
      <c r="BM459" s="140" t="s">
        <v>1685</v>
      </c>
    </row>
    <row r="460" spans="2:65" s="1" customFormat="1" ht="16.5" customHeight="1">
      <c r="B460" s="34"/>
      <c r="C460" s="129" t="s">
        <v>1686</v>
      </c>
      <c r="D460" s="129" t="s">
        <v>159</v>
      </c>
      <c r="E460" s="130" t="s">
        <v>1687</v>
      </c>
      <c r="F460" s="131" t="s">
        <v>1688</v>
      </c>
      <c r="G460" s="132" t="s">
        <v>248</v>
      </c>
      <c r="H460" s="133">
        <v>1</v>
      </c>
      <c r="I460" s="134"/>
      <c r="J460" s="135">
        <f>ROUND(I460*H460,2)</f>
        <v>0</v>
      </c>
      <c r="K460" s="131" t="s">
        <v>234</v>
      </c>
      <c r="L460" s="34"/>
      <c r="M460" s="136" t="s">
        <v>44</v>
      </c>
      <c r="N460" s="137" t="s">
        <v>53</v>
      </c>
      <c r="P460" s="138">
        <f>O460*H460</f>
        <v>0</v>
      </c>
      <c r="Q460" s="138">
        <v>0.04</v>
      </c>
      <c r="R460" s="138">
        <f>Q460*H460</f>
        <v>0.04</v>
      </c>
      <c r="S460" s="138">
        <v>0</v>
      </c>
      <c r="T460" s="139">
        <f>S460*H460</f>
        <v>0</v>
      </c>
      <c r="AR460" s="140" t="s">
        <v>174</v>
      </c>
      <c r="AT460" s="140" t="s">
        <v>159</v>
      </c>
      <c r="AU460" s="140" t="s">
        <v>21</v>
      </c>
      <c r="AY460" s="18" t="s">
        <v>156</v>
      </c>
      <c r="BE460" s="141">
        <f>IF(N460="základní",J460,0)</f>
        <v>0</v>
      </c>
      <c r="BF460" s="141">
        <f>IF(N460="snížená",J460,0)</f>
        <v>0</v>
      </c>
      <c r="BG460" s="141">
        <f>IF(N460="zákl. přenesená",J460,0)</f>
        <v>0</v>
      </c>
      <c r="BH460" s="141">
        <f>IF(N460="sníž. přenesená",J460,0)</f>
        <v>0</v>
      </c>
      <c r="BI460" s="141">
        <f>IF(N460="nulová",J460,0)</f>
        <v>0</v>
      </c>
      <c r="BJ460" s="18" t="s">
        <v>90</v>
      </c>
      <c r="BK460" s="141">
        <f>ROUND(I460*H460,2)</f>
        <v>0</v>
      </c>
      <c r="BL460" s="18" t="s">
        <v>174</v>
      </c>
      <c r="BM460" s="140" t="s">
        <v>1689</v>
      </c>
    </row>
    <row r="461" spans="2:65" s="1" customFormat="1" ht="10.199999999999999">
      <c r="B461" s="34"/>
      <c r="D461" s="156" t="s">
        <v>236</v>
      </c>
      <c r="F461" s="157" t="s">
        <v>1690</v>
      </c>
      <c r="I461" s="144"/>
      <c r="L461" s="34"/>
      <c r="M461" s="145"/>
      <c r="T461" s="55"/>
      <c r="AT461" s="18" t="s">
        <v>236</v>
      </c>
      <c r="AU461" s="18" t="s">
        <v>21</v>
      </c>
    </row>
    <row r="462" spans="2:65" s="12" customFormat="1" ht="10.199999999999999">
      <c r="B462" s="146"/>
      <c r="D462" s="142" t="s">
        <v>178</v>
      </c>
      <c r="E462" s="147" t="s">
        <v>44</v>
      </c>
      <c r="F462" s="148" t="s">
        <v>90</v>
      </c>
      <c r="H462" s="149">
        <v>1</v>
      </c>
      <c r="I462" s="150"/>
      <c r="L462" s="146"/>
      <c r="M462" s="151"/>
      <c r="T462" s="152"/>
      <c r="AT462" s="147" t="s">
        <v>178</v>
      </c>
      <c r="AU462" s="147" t="s">
        <v>21</v>
      </c>
      <c r="AV462" s="12" t="s">
        <v>21</v>
      </c>
      <c r="AW462" s="12" t="s">
        <v>42</v>
      </c>
      <c r="AX462" s="12" t="s">
        <v>90</v>
      </c>
      <c r="AY462" s="147" t="s">
        <v>156</v>
      </c>
    </row>
    <row r="463" spans="2:65" s="1" customFormat="1" ht="16.5" customHeight="1">
      <c r="B463" s="34"/>
      <c r="C463" s="158" t="s">
        <v>1691</v>
      </c>
      <c r="D463" s="158" t="s">
        <v>251</v>
      </c>
      <c r="E463" s="159" t="s">
        <v>1692</v>
      </c>
      <c r="F463" s="160" t="s">
        <v>1693</v>
      </c>
      <c r="G463" s="161" t="s">
        <v>248</v>
      </c>
      <c r="H463" s="162">
        <v>1</v>
      </c>
      <c r="I463" s="163"/>
      <c r="J463" s="164">
        <f>ROUND(I463*H463,2)</f>
        <v>0</v>
      </c>
      <c r="K463" s="160" t="s">
        <v>234</v>
      </c>
      <c r="L463" s="165"/>
      <c r="M463" s="166" t="s">
        <v>44</v>
      </c>
      <c r="N463" s="167" t="s">
        <v>53</v>
      </c>
      <c r="P463" s="138">
        <f>O463*H463</f>
        <v>0</v>
      </c>
      <c r="Q463" s="138">
        <v>1.3299999999999999E-2</v>
      </c>
      <c r="R463" s="138">
        <f>Q463*H463</f>
        <v>1.3299999999999999E-2</v>
      </c>
      <c r="S463" s="138">
        <v>0</v>
      </c>
      <c r="T463" s="139">
        <f>S463*H463</f>
        <v>0</v>
      </c>
      <c r="AR463" s="140" t="s">
        <v>191</v>
      </c>
      <c r="AT463" s="140" t="s">
        <v>251</v>
      </c>
      <c r="AU463" s="140" t="s">
        <v>21</v>
      </c>
      <c r="AY463" s="18" t="s">
        <v>156</v>
      </c>
      <c r="BE463" s="141">
        <f>IF(N463="základní",J463,0)</f>
        <v>0</v>
      </c>
      <c r="BF463" s="141">
        <f>IF(N463="snížená",J463,0)</f>
        <v>0</v>
      </c>
      <c r="BG463" s="141">
        <f>IF(N463="zákl. přenesená",J463,0)</f>
        <v>0</v>
      </c>
      <c r="BH463" s="141">
        <f>IF(N463="sníž. přenesená",J463,0)</f>
        <v>0</v>
      </c>
      <c r="BI463" s="141">
        <f>IF(N463="nulová",J463,0)</f>
        <v>0</v>
      </c>
      <c r="BJ463" s="18" t="s">
        <v>90</v>
      </c>
      <c r="BK463" s="141">
        <f>ROUND(I463*H463,2)</f>
        <v>0</v>
      </c>
      <c r="BL463" s="18" t="s">
        <v>174</v>
      </c>
      <c r="BM463" s="140" t="s">
        <v>1694</v>
      </c>
    </row>
    <row r="464" spans="2:65" s="1" customFormat="1" ht="16.5" customHeight="1">
      <c r="B464" s="34"/>
      <c r="C464" s="158" t="s">
        <v>1695</v>
      </c>
      <c r="D464" s="158" t="s">
        <v>251</v>
      </c>
      <c r="E464" s="159" t="s">
        <v>1696</v>
      </c>
      <c r="F464" s="160" t="s">
        <v>1697</v>
      </c>
      <c r="G464" s="161" t="s">
        <v>248</v>
      </c>
      <c r="H464" s="162">
        <v>1</v>
      </c>
      <c r="I464" s="163"/>
      <c r="J464" s="164">
        <f>ROUND(I464*H464,2)</f>
        <v>0</v>
      </c>
      <c r="K464" s="160" t="s">
        <v>234</v>
      </c>
      <c r="L464" s="165"/>
      <c r="M464" s="166" t="s">
        <v>44</v>
      </c>
      <c r="N464" s="167" t="s">
        <v>53</v>
      </c>
      <c r="P464" s="138">
        <f>O464*H464</f>
        <v>0</v>
      </c>
      <c r="Q464" s="138">
        <v>2.9999999999999997E-4</v>
      </c>
      <c r="R464" s="138">
        <f>Q464*H464</f>
        <v>2.9999999999999997E-4</v>
      </c>
      <c r="S464" s="138">
        <v>0</v>
      </c>
      <c r="T464" s="139">
        <f>S464*H464</f>
        <v>0</v>
      </c>
      <c r="AR464" s="140" t="s">
        <v>191</v>
      </c>
      <c r="AT464" s="140" t="s">
        <v>251</v>
      </c>
      <c r="AU464" s="140" t="s">
        <v>21</v>
      </c>
      <c r="AY464" s="18" t="s">
        <v>156</v>
      </c>
      <c r="BE464" s="141">
        <f>IF(N464="základní",J464,0)</f>
        <v>0</v>
      </c>
      <c r="BF464" s="141">
        <f>IF(N464="snížená",J464,0)</f>
        <v>0</v>
      </c>
      <c r="BG464" s="141">
        <f>IF(N464="zákl. přenesená",J464,0)</f>
        <v>0</v>
      </c>
      <c r="BH464" s="141">
        <f>IF(N464="sníž. přenesená",J464,0)</f>
        <v>0</v>
      </c>
      <c r="BI464" s="141">
        <f>IF(N464="nulová",J464,0)</f>
        <v>0</v>
      </c>
      <c r="BJ464" s="18" t="s">
        <v>90</v>
      </c>
      <c r="BK464" s="141">
        <f>ROUND(I464*H464,2)</f>
        <v>0</v>
      </c>
      <c r="BL464" s="18" t="s">
        <v>174</v>
      </c>
      <c r="BM464" s="140" t="s">
        <v>1698</v>
      </c>
    </row>
    <row r="465" spans="2:65" s="1" customFormat="1" ht="16.5" customHeight="1">
      <c r="B465" s="34"/>
      <c r="C465" s="129" t="s">
        <v>1699</v>
      </c>
      <c r="D465" s="129" t="s">
        <v>159</v>
      </c>
      <c r="E465" s="130" t="s">
        <v>1700</v>
      </c>
      <c r="F465" s="131" t="s">
        <v>1701</v>
      </c>
      <c r="G465" s="132" t="s">
        <v>242</v>
      </c>
      <c r="H465" s="133">
        <v>1.276</v>
      </c>
      <c r="I465" s="134"/>
      <c r="J465" s="135">
        <f>ROUND(I465*H465,2)</f>
        <v>0</v>
      </c>
      <c r="K465" s="131" t="s">
        <v>234</v>
      </c>
      <c r="L465" s="34"/>
      <c r="M465" s="136" t="s">
        <v>44</v>
      </c>
      <c r="N465" s="137" t="s">
        <v>53</v>
      </c>
      <c r="P465" s="138">
        <f>O465*H465</f>
        <v>0</v>
      </c>
      <c r="Q465" s="138">
        <v>0</v>
      </c>
      <c r="R465" s="138">
        <f>Q465*H465</f>
        <v>0</v>
      </c>
      <c r="S465" s="138">
        <v>0</v>
      </c>
      <c r="T465" s="139">
        <f>S465*H465</f>
        <v>0</v>
      </c>
      <c r="AR465" s="140" t="s">
        <v>174</v>
      </c>
      <c r="AT465" s="140" t="s">
        <v>159</v>
      </c>
      <c r="AU465" s="140" t="s">
        <v>21</v>
      </c>
      <c r="AY465" s="18" t="s">
        <v>156</v>
      </c>
      <c r="BE465" s="141">
        <f>IF(N465="základní",J465,0)</f>
        <v>0</v>
      </c>
      <c r="BF465" s="141">
        <f>IF(N465="snížená",J465,0)</f>
        <v>0</v>
      </c>
      <c r="BG465" s="141">
        <f>IF(N465="zákl. přenesená",J465,0)</f>
        <v>0</v>
      </c>
      <c r="BH465" s="141">
        <f>IF(N465="sníž. přenesená",J465,0)</f>
        <v>0</v>
      </c>
      <c r="BI465" s="141">
        <f>IF(N465="nulová",J465,0)</f>
        <v>0</v>
      </c>
      <c r="BJ465" s="18" t="s">
        <v>90</v>
      </c>
      <c r="BK465" s="141">
        <f>ROUND(I465*H465,2)</f>
        <v>0</v>
      </c>
      <c r="BL465" s="18" t="s">
        <v>174</v>
      </c>
      <c r="BM465" s="140" t="s">
        <v>1702</v>
      </c>
    </row>
    <row r="466" spans="2:65" s="1" customFormat="1" ht="10.199999999999999">
      <c r="B466" s="34"/>
      <c r="D466" s="156" t="s">
        <v>236</v>
      </c>
      <c r="F466" s="157" t="s">
        <v>1703</v>
      </c>
      <c r="I466" s="144"/>
      <c r="L466" s="34"/>
      <c r="M466" s="145"/>
      <c r="T466" s="55"/>
      <c r="AT466" s="18" t="s">
        <v>236</v>
      </c>
      <c r="AU466" s="18" t="s">
        <v>21</v>
      </c>
    </row>
    <row r="467" spans="2:65" s="12" customFormat="1" ht="10.199999999999999">
      <c r="B467" s="146"/>
      <c r="D467" s="142" t="s">
        <v>178</v>
      </c>
      <c r="E467" s="147" t="s">
        <v>44</v>
      </c>
      <c r="F467" s="148" t="s">
        <v>1704</v>
      </c>
      <c r="H467" s="149">
        <v>1.276</v>
      </c>
      <c r="I467" s="150"/>
      <c r="L467" s="146"/>
      <c r="M467" s="151"/>
      <c r="T467" s="152"/>
      <c r="AT467" s="147" t="s">
        <v>178</v>
      </c>
      <c r="AU467" s="147" t="s">
        <v>21</v>
      </c>
      <c r="AV467" s="12" t="s">
        <v>21</v>
      </c>
      <c r="AW467" s="12" t="s">
        <v>42</v>
      </c>
      <c r="AX467" s="12" t="s">
        <v>90</v>
      </c>
      <c r="AY467" s="147" t="s">
        <v>156</v>
      </c>
    </row>
    <row r="468" spans="2:65" s="1" customFormat="1" ht="16.5" customHeight="1">
      <c r="B468" s="34"/>
      <c r="C468" s="129" t="s">
        <v>1705</v>
      </c>
      <c r="D468" s="129" t="s">
        <v>159</v>
      </c>
      <c r="E468" s="130" t="s">
        <v>1706</v>
      </c>
      <c r="F468" s="131" t="s">
        <v>1707</v>
      </c>
      <c r="G468" s="132" t="s">
        <v>233</v>
      </c>
      <c r="H468" s="133">
        <v>6.1260000000000003</v>
      </c>
      <c r="I468" s="134"/>
      <c r="J468" s="135">
        <f>ROUND(I468*H468,2)</f>
        <v>0</v>
      </c>
      <c r="K468" s="131" t="s">
        <v>234</v>
      </c>
      <c r="L468" s="34"/>
      <c r="M468" s="136" t="s">
        <v>44</v>
      </c>
      <c r="N468" s="137" t="s">
        <v>53</v>
      </c>
      <c r="P468" s="138">
        <f>O468*H468</f>
        <v>0</v>
      </c>
      <c r="Q468" s="138">
        <v>4.5999999999999999E-3</v>
      </c>
      <c r="R468" s="138">
        <f>Q468*H468</f>
        <v>2.8179600000000003E-2</v>
      </c>
      <c r="S468" s="138">
        <v>0</v>
      </c>
      <c r="T468" s="139">
        <f>S468*H468</f>
        <v>0</v>
      </c>
      <c r="AR468" s="140" t="s">
        <v>174</v>
      </c>
      <c r="AT468" s="140" t="s">
        <v>159</v>
      </c>
      <c r="AU468" s="140" t="s">
        <v>21</v>
      </c>
      <c r="AY468" s="18" t="s">
        <v>156</v>
      </c>
      <c r="BE468" s="141">
        <f>IF(N468="základní",J468,0)</f>
        <v>0</v>
      </c>
      <c r="BF468" s="141">
        <f>IF(N468="snížená",J468,0)</f>
        <v>0</v>
      </c>
      <c r="BG468" s="141">
        <f>IF(N468="zákl. přenesená",J468,0)</f>
        <v>0</v>
      </c>
      <c r="BH468" s="141">
        <f>IF(N468="sníž. přenesená",J468,0)</f>
        <v>0</v>
      </c>
      <c r="BI468" s="141">
        <f>IF(N468="nulová",J468,0)</f>
        <v>0</v>
      </c>
      <c r="BJ468" s="18" t="s">
        <v>90</v>
      </c>
      <c r="BK468" s="141">
        <f>ROUND(I468*H468,2)</f>
        <v>0</v>
      </c>
      <c r="BL468" s="18" t="s">
        <v>174</v>
      </c>
      <c r="BM468" s="140" t="s">
        <v>1708</v>
      </c>
    </row>
    <row r="469" spans="2:65" s="1" customFormat="1" ht="10.199999999999999">
      <c r="B469" s="34"/>
      <c r="D469" s="156" t="s">
        <v>236</v>
      </c>
      <c r="F469" s="157" t="s">
        <v>1709</v>
      </c>
      <c r="I469" s="144"/>
      <c r="L469" s="34"/>
      <c r="M469" s="145"/>
      <c r="T469" s="55"/>
      <c r="AT469" s="18" t="s">
        <v>236</v>
      </c>
      <c r="AU469" s="18" t="s">
        <v>21</v>
      </c>
    </row>
    <row r="470" spans="2:65" s="12" customFormat="1" ht="10.199999999999999">
      <c r="B470" s="146"/>
      <c r="D470" s="142" t="s">
        <v>178</v>
      </c>
      <c r="E470" s="147" t="s">
        <v>44</v>
      </c>
      <c r="F470" s="148" t="s">
        <v>1710</v>
      </c>
      <c r="H470" s="149">
        <v>6.1260000000000003</v>
      </c>
      <c r="I470" s="150"/>
      <c r="L470" s="146"/>
      <c r="M470" s="151"/>
      <c r="T470" s="152"/>
      <c r="AT470" s="147" t="s">
        <v>178</v>
      </c>
      <c r="AU470" s="147" t="s">
        <v>21</v>
      </c>
      <c r="AV470" s="12" t="s">
        <v>21</v>
      </c>
      <c r="AW470" s="12" t="s">
        <v>42</v>
      </c>
      <c r="AX470" s="12" t="s">
        <v>90</v>
      </c>
      <c r="AY470" s="147" t="s">
        <v>156</v>
      </c>
    </row>
    <row r="471" spans="2:65" s="1" customFormat="1" ht="16.5" customHeight="1">
      <c r="B471" s="34"/>
      <c r="C471" s="129" t="s">
        <v>1711</v>
      </c>
      <c r="D471" s="129" t="s">
        <v>159</v>
      </c>
      <c r="E471" s="130" t="s">
        <v>1712</v>
      </c>
      <c r="F471" s="131" t="s">
        <v>1713</v>
      </c>
      <c r="G471" s="132" t="s">
        <v>233</v>
      </c>
      <c r="H471" s="133">
        <v>6.1260000000000003</v>
      </c>
      <c r="I471" s="134"/>
      <c r="J471" s="135">
        <f>ROUND(I471*H471,2)</f>
        <v>0</v>
      </c>
      <c r="K471" s="131" t="s">
        <v>234</v>
      </c>
      <c r="L471" s="34"/>
      <c r="M471" s="136" t="s">
        <v>44</v>
      </c>
      <c r="N471" s="137" t="s">
        <v>53</v>
      </c>
      <c r="P471" s="138">
        <f>O471*H471</f>
        <v>0</v>
      </c>
      <c r="Q471" s="138">
        <v>0</v>
      </c>
      <c r="R471" s="138">
        <f>Q471*H471</f>
        <v>0</v>
      </c>
      <c r="S471" s="138">
        <v>0</v>
      </c>
      <c r="T471" s="139">
        <f>S471*H471</f>
        <v>0</v>
      </c>
      <c r="AR471" s="140" t="s">
        <v>174</v>
      </c>
      <c r="AT471" s="140" t="s">
        <v>159</v>
      </c>
      <c r="AU471" s="140" t="s">
        <v>21</v>
      </c>
      <c r="AY471" s="18" t="s">
        <v>156</v>
      </c>
      <c r="BE471" s="141">
        <f>IF(N471="základní",J471,0)</f>
        <v>0</v>
      </c>
      <c r="BF471" s="141">
        <f>IF(N471="snížená",J471,0)</f>
        <v>0</v>
      </c>
      <c r="BG471" s="141">
        <f>IF(N471="zákl. přenesená",J471,0)</f>
        <v>0</v>
      </c>
      <c r="BH471" s="141">
        <f>IF(N471="sníž. přenesená",J471,0)</f>
        <v>0</v>
      </c>
      <c r="BI471" s="141">
        <f>IF(N471="nulová",J471,0)</f>
        <v>0</v>
      </c>
      <c r="BJ471" s="18" t="s">
        <v>90</v>
      </c>
      <c r="BK471" s="141">
        <f>ROUND(I471*H471,2)</f>
        <v>0</v>
      </c>
      <c r="BL471" s="18" t="s">
        <v>174</v>
      </c>
      <c r="BM471" s="140" t="s">
        <v>1714</v>
      </c>
    </row>
    <row r="472" spans="2:65" s="1" customFormat="1" ht="10.199999999999999">
      <c r="B472" s="34"/>
      <c r="D472" s="156" t="s">
        <v>236</v>
      </c>
      <c r="F472" s="157" t="s">
        <v>1715</v>
      </c>
      <c r="I472" s="144"/>
      <c r="L472" s="34"/>
      <c r="M472" s="145"/>
      <c r="T472" s="55"/>
      <c r="AT472" s="18" t="s">
        <v>236</v>
      </c>
      <c r="AU472" s="18" t="s">
        <v>21</v>
      </c>
    </row>
    <row r="473" spans="2:65" s="12" customFormat="1" ht="10.199999999999999">
      <c r="B473" s="146"/>
      <c r="D473" s="142" t="s">
        <v>178</v>
      </c>
      <c r="E473" s="147" t="s">
        <v>44</v>
      </c>
      <c r="F473" s="148" t="s">
        <v>1710</v>
      </c>
      <c r="H473" s="149">
        <v>6.1260000000000003</v>
      </c>
      <c r="I473" s="150"/>
      <c r="L473" s="146"/>
      <c r="M473" s="151"/>
      <c r="T473" s="152"/>
      <c r="AT473" s="147" t="s">
        <v>178</v>
      </c>
      <c r="AU473" s="147" t="s">
        <v>21</v>
      </c>
      <c r="AV473" s="12" t="s">
        <v>21</v>
      </c>
      <c r="AW473" s="12" t="s">
        <v>42</v>
      </c>
      <c r="AX473" s="12" t="s">
        <v>90</v>
      </c>
      <c r="AY473" s="147" t="s">
        <v>156</v>
      </c>
    </row>
    <row r="474" spans="2:65" s="1" customFormat="1" ht="16.5" customHeight="1">
      <c r="B474" s="34"/>
      <c r="C474" s="129" t="s">
        <v>1716</v>
      </c>
      <c r="D474" s="129" t="s">
        <v>159</v>
      </c>
      <c r="E474" s="130" t="s">
        <v>1717</v>
      </c>
      <c r="F474" s="131" t="s">
        <v>1718</v>
      </c>
      <c r="G474" s="132" t="s">
        <v>277</v>
      </c>
      <c r="H474" s="133">
        <v>111.95</v>
      </c>
      <c r="I474" s="134"/>
      <c r="J474" s="135">
        <f>ROUND(I474*H474,2)</f>
        <v>0</v>
      </c>
      <c r="K474" s="131" t="s">
        <v>234</v>
      </c>
      <c r="L474" s="34"/>
      <c r="M474" s="136" t="s">
        <v>44</v>
      </c>
      <c r="N474" s="137" t="s">
        <v>53</v>
      </c>
      <c r="P474" s="138">
        <f>O474*H474</f>
        <v>0</v>
      </c>
      <c r="Q474" s="138">
        <v>1.9000000000000001E-4</v>
      </c>
      <c r="R474" s="138">
        <f>Q474*H474</f>
        <v>2.1270500000000001E-2</v>
      </c>
      <c r="S474" s="138">
        <v>0</v>
      </c>
      <c r="T474" s="139">
        <f>S474*H474</f>
        <v>0</v>
      </c>
      <c r="AR474" s="140" t="s">
        <v>174</v>
      </c>
      <c r="AT474" s="140" t="s">
        <v>159</v>
      </c>
      <c r="AU474" s="140" t="s">
        <v>21</v>
      </c>
      <c r="AY474" s="18" t="s">
        <v>156</v>
      </c>
      <c r="BE474" s="141">
        <f>IF(N474="základní",J474,0)</f>
        <v>0</v>
      </c>
      <c r="BF474" s="141">
        <f>IF(N474="snížená",J474,0)</f>
        <v>0</v>
      </c>
      <c r="BG474" s="141">
        <f>IF(N474="zákl. přenesená",J474,0)</f>
        <v>0</v>
      </c>
      <c r="BH474" s="141">
        <f>IF(N474="sníž. přenesená",J474,0)</f>
        <v>0</v>
      </c>
      <c r="BI474" s="141">
        <f>IF(N474="nulová",J474,0)</f>
        <v>0</v>
      </c>
      <c r="BJ474" s="18" t="s">
        <v>90</v>
      </c>
      <c r="BK474" s="141">
        <f>ROUND(I474*H474,2)</f>
        <v>0</v>
      </c>
      <c r="BL474" s="18" t="s">
        <v>174</v>
      </c>
      <c r="BM474" s="140" t="s">
        <v>1719</v>
      </c>
    </row>
    <row r="475" spans="2:65" s="1" customFormat="1" ht="10.199999999999999">
      <c r="B475" s="34"/>
      <c r="D475" s="156" t="s">
        <v>236</v>
      </c>
      <c r="F475" s="157" t="s">
        <v>1720</v>
      </c>
      <c r="I475" s="144"/>
      <c r="L475" s="34"/>
      <c r="M475" s="145"/>
      <c r="T475" s="55"/>
      <c r="AT475" s="18" t="s">
        <v>236</v>
      </c>
      <c r="AU475" s="18" t="s">
        <v>21</v>
      </c>
    </row>
    <row r="476" spans="2:65" s="12" customFormat="1" ht="10.199999999999999">
      <c r="B476" s="146"/>
      <c r="D476" s="142" t="s">
        <v>178</v>
      </c>
      <c r="E476" s="147" t="s">
        <v>44</v>
      </c>
      <c r="F476" s="148" t="s">
        <v>1209</v>
      </c>
      <c r="H476" s="149">
        <v>22.3</v>
      </c>
      <c r="I476" s="150"/>
      <c r="L476" s="146"/>
      <c r="M476" s="151"/>
      <c r="T476" s="152"/>
      <c r="AT476" s="147" t="s">
        <v>178</v>
      </c>
      <c r="AU476" s="147" t="s">
        <v>21</v>
      </c>
      <c r="AV476" s="12" t="s">
        <v>21</v>
      </c>
      <c r="AW476" s="12" t="s">
        <v>42</v>
      </c>
      <c r="AX476" s="12" t="s">
        <v>82</v>
      </c>
      <c r="AY476" s="147" t="s">
        <v>156</v>
      </c>
    </row>
    <row r="477" spans="2:65" s="12" customFormat="1" ht="10.199999999999999">
      <c r="B477" s="146"/>
      <c r="D477" s="142" t="s">
        <v>178</v>
      </c>
      <c r="E477" s="147" t="s">
        <v>44</v>
      </c>
      <c r="F477" s="148" t="s">
        <v>1210</v>
      </c>
      <c r="H477" s="149">
        <v>17.100000000000001</v>
      </c>
      <c r="I477" s="150"/>
      <c r="L477" s="146"/>
      <c r="M477" s="151"/>
      <c r="T477" s="152"/>
      <c r="AT477" s="147" t="s">
        <v>178</v>
      </c>
      <c r="AU477" s="147" t="s">
        <v>21</v>
      </c>
      <c r="AV477" s="12" t="s">
        <v>21</v>
      </c>
      <c r="AW477" s="12" t="s">
        <v>42</v>
      </c>
      <c r="AX477" s="12" t="s">
        <v>82</v>
      </c>
      <c r="AY477" s="147" t="s">
        <v>156</v>
      </c>
    </row>
    <row r="478" spans="2:65" s="12" customFormat="1" ht="10.199999999999999">
      <c r="B478" s="146"/>
      <c r="D478" s="142" t="s">
        <v>178</v>
      </c>
      <c r="E478" s="147" t="s">
        <v>44</v>
      </c>
      <c r="F478" s="148" t="s">
        <v>1211</v>
      </c>
      <c r="H478" s="149">
        <v>17.600000000000001</v>
      </c>
      <c r="I478" s="150"/>
      <c r="L478" s="146"/>
      <c r="M478" s="151"/>
      <c r="T478" s="152"/>
      <c r="AT478" s="147" t="s">
        <v>178</v>
      </c>
      <c r="AU478" s="147" t="s">
        <v>21</v>
      </c>
      <c r="AV478" s="12" t="s">
        <v>21</v>
      </c>
      <c r="AW478" s="12" t="s">
        <v>42</v>
      </c>
      <c r="AX478" s="12" t="s">
        <v>82</v>
      </c>
      <c r="AY478" s="147" t="s">
        <v>156</v>
      </c>
    </row>
    <row r="479" spans="2:65" s="12" customFormat="1" ht="10.199999999999999">
      <c r="B479" s="146"/>
      <c r="D479" s="142" t="s">
        <v>178</v>
      </c>
      <c r="E479" s="147" t="s">
        <v>44</v>
      </c>
      <c r="F479" s="148" t="s">
        <v>1212</v>
      </c>
      <c r="H479" s="149">
        <v>11.8</v>
      </c>
      <c r="I479" s="150"/>
      <c r="L479" s="146"/>
      <c r="M479" s="151"/>
      <c r="T479" s="152"/>
      <c r="AT479" s="147" t="s">
        <v>178</v>
      </c>
      <c r="AU479" s="147" t="s">
        <v>21</v>
      </c>
      <c r="AV479" s="12" t="s">
        <v>21</v>
      </c>
      <c r="AW479" s="12" t="s">
        <v>42</v>
      </c>
      <c r="AX479" s="12" t="s">
        <v>82</v>
      </c>
      <c r="AY479" s="147" t="s">
        <v>156</v>
      </c>
    </row>
    <row r="480" spans="2:65" s="12" customFormat="1" ht="10.199999999999999">
      <c r="B480" s="146"/>
      <c r="D480" s="142" t="s">
        <v>178</v>
      </c>
      <c r="E480" s="147" t="s">
        <v>44</v>
      </c>
      <c r="F480" s="148" t="s">
        <v>1213</v>
      </c>
      <c r="H480" s="149">
        <v>7.5</v>
      </c>
      <c r="I480" s="150"/>
      <c r="L480" s="146"/>
      <c r="M480" s="151"/>
      <c r="T480" s="152"/>
      <c r="AT480" s="147" t="s">
        <v>178</v>
      </c>
      <c r="AU480" s="147" t="s">
        <v>21</v>
      </c>
      <c r="AV480" s="12" t="s">
        <v>21</v>
      </c>
      <c r="AW480" s="12" t="s">
        <v>42</v>
      </c>
      <c r="AX480" s="12" t="s">
        <v>82</v>
      </c>
      <c r="AY480" s="147" t="s">
        <v>156</v>
      </c>
    </row>
    <row r="481" spans="2:65" s="12" customFormat="1" ht="10.199999999999999">
      <c r="B481" s="146"/>
      <c r="D481" s="142" t="s">
        <v>178</v>
      </c>
      <c r="E481" s="147" t="s">
        <v>44</v>
      </c>
      <c r="F481" s="148" t="s">
        <v>1214</v>
      </c>
      <c r="H481" s="149">
        <v>26</v>
      </c>
      <c r="I481" s="150"/>
      <c r="L481" s="146"/>
      <c r="M481" s="151"/>
      <c r="T481" s="152"/>
      <c r="AT481" s="147" t="s">
        <v>178</v>
      </c>
      <c r="AU481" s="147" t="s">
        <v>21</v>
      </c>
      <c r="AV481" s="12" t="s">
        <v>21</v>
      </c>
      <c r="AW481" s="12" t="s">
        <v>42</v>
      </c>
      <c r="AX481" s="12" t="s">
        <v>82</v>
      </c>
      <c r="AY481" s="147" t="s">
        <v>156</v>
      </c>
    </row>
    <row r="482" spans="2:65" s="12" customFormat="1" ht="10.199999999999999">
      <c r="B482" s="146"/>
      <c r="D482" s="142" t="s">
        <v>178</v>
      </c>
      <c r="E482" s="147" t="s">
        <v>44</v>
      </c>
      <c r="F482" s="148" t="s">
        <v>1215</v>
      </c>
      <c r="H482" s="149">
        <v>9.65</v>
      </c>
      <c r="I482" s="150"/>
      <c r="L482" s="146"/>
      <c r="M482" s="151"/>
      <c r="T482" s="152"/>
      <c r="AT482" s="147" t="s">
        <v>178</v>
      </c>
      <c r="AU482" s="147" t="s">
        <v>21</v>
      </c>
      <c r="AV482" s="12" t="s">
        <v>21</v>
      </c>
      <c r="AW482" s="12" t="s">
        <v>42</v>
      </c>
      <c r="AX482" s="12" t="s">
        <v>82</v>
      </c>
      <c r="AY482" s="147" t="s">
        <v>156</v>
      </c>
    </row>
    <row r="483" spans="2:65" s="13" customFormat="1" ht="10.199999999999999">
      <c r="B483" s="168"/>
      <c r="D483" s="142" t="s">
        <v>178</v>
      </c>
      <c r="E483" s="169" t="s">
        <v>44</v>
      </c>
      <c r="F483" s="170" t="s">
        <v>462</v>
      </c>
      <c r="H483" s="171">
        <v>111.95000000000002</v>
      </c>
      <c r="I483" s="172"/>
      <c r="L483" s="168"/>
      <c r="M483" s="173"/>
      <c r="T483" s="174"/>
      <c r="AT483" s="169" t="s">
        <v>178</v>
      </c>
      <c r="AU483" s="169" t="s">
        <v>21</v>
      </c>
      <c r="AV483" s="13" t="s">
        <v>174</v>
      </c>
      <c r="AW483" s="13" t="s">
        <v>42</v>
      </c>
      <c r="AX483" s="13" t="s">
        <v>90</v>
      </c>
      <c r="AY483" s="169" t="s">
        <v>156</v>
      </c>
    </row>
    <row r="484" spans="2:65" s="1" customFormat="1" ht="16.5" customHeight="1">
      <c r="B484" s="34"/>
      <c r="C484" s="129" t="s">
        <v>1721</v>
      </c>
      <c r="D484" s="129" t="s">
        <v>159</v>
      </c>
      <c r="E484" s="130" t="s">
        <v>1722</v>
      </c>
      <c r="F484" s="131" t="s">
        <v>1723</v>
      </c>
      <c r="G484" s="132" t="s">
        <v>277</v>
      </c>
      <c r="H484" s="133">
        <v>194.49</v>
      </c>
      <c r="I484" s="134"/>
      <c r="J484" s="135">
        <f>ROUND(I484*H484,2)</f>
        <v>0</v>
      </c>
      <c r="K484" s="131" t="s">
        <v>234</v>
      </c>
      <c r="L484" s="34"/>
      <c r="M484" s="136" t="s">
        <v>44</v>
      </c>
      <c r="N484" s="137" t="s">
        <v>53</v>
      </c>
      <c r="P484" s="138">
        <f>O484*H484</f>
        <v>0</v>
      </c>
      <c r="Q484" s="138">
        <v>6.9999999999999994E-5</v>
      </c>
      <c r="R484" s="138">
        <f>Q484*H484</f>
        <v>1.3614299999999999E-2</v>
      </c>
      <c r="S484" s="138">
        <v>0</v>
      </c>
      <c r="T484" s="139">
        <f>S484*H484</f>
        <v>0</v>
      </c>
      <c r="AR484" s="140" t="s">
        <v>174</v>
      </c>
      <c r="AT484" s="140" t="s">
        <v>159</v>
      </c>
      <c r="AU484" s="140" t="s">
        <v>21</v>
      </c>
      <c r="AY484" s="18" t="s">
        <v>156</v>
      </c>
      <c r="BE484" s="141">
        <f>IF(N484="základní",J484,0)</f>
        <v>0</v>
      </c>
      <c r="BF484" s="141">
        <f>IF(N484="snížená",J484,0)</f>
        <v>0</v>
      </c>
      <c r="BG484" s="141">
        <f>IF(N484="zákl. přenesená",J484,0)</f>
        <v>0</v>
      </c>
      <c r="BH484" s="141">
        <f>IF(N484="sníž. přenesená",J484,0)</f>
        <v>0</v>
      </c>
      <c r="BI484" s="141">
        <f>IF(N484="nulová",J484,0)</f>
        <v>0</v>
      </c>
      <c r="BJ484" s="18" t="s">
        <v>90</v>
      </c>
      <c r="BK484" s="141">
        <f>ROUND(I484*H484,2)</f>
        <v>0</v>
      </c>
      <c r="BL484" s="18" t="s">
        <v>174</v>
      </c>
      <c r="BM484" s="140" t="s">
        <v>1724</v>
      </c>
    </row>
    <row r="485" spans="2:65" s="1" customFormat="1" ht="10.199999999999999">
      <c r="B485" s="34"/>
      <c r="D485" s="156" t="s">
        <v>236</v>
      </c>
      <c r="F485" s="157" t="s">
        <v>1725</v>
      </c>
      <c r="I485" s="144"/>
      <c r="L485" s="34"/>
      <c r="M485" s="145"/>
      <c r="T485" s="55"/>
      <c r="AT485" s="18" t="s">
        <v>236</v>
      </c>
      <c r="AU485" s="18" t="s">
        <v>21</v>
      </c>
    </row>
    <row r="486" spans="2:65" s="12" customFormat="1" ht="10.199999999999999">
      <c r="B486" s="146"/>
      <c r="D486" s="142" t="s">
        <v>178</v>
      </c>
      <c r="E486" s="147" t="s">
        <v>44</v>
      </c>
      <c r="F486" s="148" t="s">
        <v>1204</v>
      </c>
      <c r="H486" s="149">
        <v>9.99</v>
      </c>
      <c r="I486" s="150"/>
      <c r="L486" s="146"/>
      <c r="M486" s="151"/>
      <c r="T486" s="152"/>
      <c r="AT486" s="147" t="s">
        <v>178</v>
      </c>
      <c r="AU486" s="147" t="s">
        <v>21</v>
      </c>
      <c r="AV486" s="12" t="s">
        <v>21</v>
      </c>
      <c r="AW486" s="12" t="s">
        <v>42</v>
      </c>
      <c r="AX486" s="12" t="s">
        <v>82</v>
      </c>
      <c r="AY486" s="147" t="s">
        <v>156</v>
      </c>
    </row>
    <row r="487" spans="2:65" s="12" customFormat="1" ht="10.199999999999999">
      <c r="B487" s="146"/>
      <c r="D487" s="142" t="s">
        <v>178</v>
      </c>
      <c r="E487" s="147" t="s">
        <v>44</v>
      </c>
      <c r="F487" s="148" t="s">
        <v>1205</v>
      </c>
      <c r="H487" s="149">
        <v>8.24</v>
      </c>
      <c r="I487" s="150"/>
      <c r="L487" s="146"/>
      <c r="M487" s="151"/>
      <c r="T487" s="152"/>
      <c r="AT487" s="147" t="s">
        <v>178</v>
      </c>
      <c r="AU487" s="147" t="s">
        <v>21</v>
      </c>
      <c r="AV487" s="12" t="s">
        <v>21</v>
      </c>
      <c r="AW487" s="12" t="s">
        <v>42</v>
      </c>
      <c r="AX487" s="12" t="s">
        <v>82</v>
      </c>
      <c r="AY487" s="147" t="s">
        <v>156</v>
      </c>
    </row>
    <row r="488" spans="2:65" s="12" customFormat="1" ht="10.199999999999999">
      <c r="B488" s="146"/>
      <c r="D488" s="142" t="s">
        <v>178</v>
      </c>
      <c r="E488" s="147" t="s">
        <v>44</v>
      </c>
      <c r="F488" s="148" t="s">
        <v>1206</v>
      </c>
      <c r="H488" s="149">
        <v>29.18</v>
      </c>
      <c r="I488" s="150"/>
      <c r="L488" s="146"/>
      <c r="M488" s="151"/>
      <c r="T488" s="152"/>
      <c r="AT488" s="147" t="s">
        <v>178</v>
      </c>
      <c r="AU488" s="147" t="s">
        <v>21</v>
      </c>
      <c r="AV488" s="12" t="s">
        <v>21</v>
      </c>
      <c r="AW488" s="12" t="s">
        <v>42</v>
      </c>
      <c r="AX488" s="12" t="s">
        <v>82</v>
      </c>
      <c r="AY488" s="147" t="s">
        <v>156</v>
      </c>
    </row>
    <row r="489" spans="2:65" s="12" customFormat="1" ht="10.199999999999999">
      <c r="B489" s="146"/>
      <c r="D489" s="142" t="s">
        <v>178</v>
      </c>
      <c r="E489" s="147" t="s">
        <v>44</v>
      </c>
      <c r="F489" s="148" t="s">
        <v>1207</v>
      </c>
      <c r="H489" s="149">
        <v>20.13</v>
      </c>
      <c r="I489" s="150"/>
      <c r="L489" s="146"/>
      <c r="M489" s="151"/>
      <c r="T489" s="152"/>
      <c r="AT489" s="147" t="s">
        <v>178</v>
      </c>
      <c r="AU489" s="147" t="s">
        <v>21</v>
      </c>
      <c r="AV489" s="12" t="s">
        <v>21</v>
      </c>
      <c r="AW489" s="12" t="s">
        <v>42</v>
      </c>
      <c r="AX489" s="12" t="s">
        <v>82</v>
      </c>
      <c r="AY489" s="147" t="s">
        <v>156</v>
      </c>
    </row>
    <row r="490" spans="2:65" s="12" customFormat="1" ht="10.199999999999999">
      <c r="B490" s="146"/>
      <c r="D490" s="142" t="s">
        <v>178</v>
      </c>
      <c r="E490" s="147" t="s">
        <v>44</v>
      </c>
      <c r="F490" s="148" t="s">
        <v>1208</v>
      </c>
      <c r="H490" s="149">
        <v>15</v>
      </c>
      <c r="I490" s="150"/>
      <c r="L490" s="146"/>
      <c r="M490" s="151"/>
      <c r="T490" s="152"/>
      <c r="AT490" s="147" t="s">
        <v>178</v>
      </c>
      <c r="AU490" s="147" t="s">
        <v>21</v>
      </c>
      <c r="AV490" s="12" t="s">
        <v>21</v>
      </c>
      <c r="AW490" s="12" t="s">
        <v>42</v>
      </c>
      <c r="AX490" s="12" t="s">
        <v>82</v>
      </c>
      <c r="AY490" s="147" t="s">
        <v>156</v>
      </c>
    </row>
    <row r="491" spans="2:65" s="12" customFormat="1" ht="10.199999999999999">
      <c r="B491" s="146"/>
      <c r="D491" s="142" t="s">
        <v>178</v>
      </c>
      <c r="E491" s="147" t="s">
        <v>44</v>
      </c>
      <c r="F491" s="148" t="s">
        <v>1209</v>
      </c>
      <c r="H491" s="149">
        <v>22.3</v>
      </c>
      <c r="I491" s="150"/>
      <c r="L491" s="146"/>
      <c r="M491" s="151"/>
      <c r="T491" s="152"/>
      <c r="AT491" s="147" t="s">
        <v>178</v>
      </c>
      <c r="AU491" s="147" t="s">
        <v>21</v>
      </c>
      <c r="AV491" s="12" t="s">
        <v>21</v>
      </c>
      <c r="AW491" s="12" t="s">
        <v>42</v>
      </c>
      <c r="AX491" s="12" t="s">
        <v>82</v>
      </c>
      <c r="AY491" s="147" t="s">
        <v>156</v>
      </c>
    </row>
    <row r="492" spans="2:65" s="12" customFormat="1" ht="10.199999999999999">
      <c r="B492" s="146"/>
      <c r="D492" s="142" t="s">
        <v>178</v>
      </c>
      <c r="E492" s="147" t="s">
        <v>44</v>
      </c>
      <c r="F492" s="148" t="s">
        <v>1210</v>
      </c>
      <c r="H492" s="149">
        <v>17.100000000000001</v>
      </c>
      <c r="I492" s="150"/>
      <c r="L492" s="146"/>
      <c r="M492" s="151"/>
      <c r="T492" s="152"/>
      <c r="AT492" s="147" t="s">
        <v>178</v>
      </c>
      <c r="AU492" s="147" t="s">
        <v>21</v>
      </c>
      <c r="AV492" s="12" t="s">
        <v>21</v>
      </c>
      <c r="AW492" s="12" t="s">
        <v>42</v>
      </c>
      <c r="AX492" s="12" t="s">
        <v>82</v>
      </c>
      <c r="AY492" s="147" t="s">
        <v>156</v>
      </c>
    </row>
    <row r="493" spans="2:65" s="12" customFormat="1" ht="10.199999999999999">
      <c r="B493" s="146"/>
      <c r="D493" s="142" t="s">
        <v>178</v>
      </c>
      <c r="E493" s="147" t="s">
        <v>44</v>
      </c>
      <c r="F493" s="148" t="s">
        <v>1211</v>
      </c>
      <c r="H493" s="149">
        <v>17.600000000000001</v>
      </c>
      <c r="I493" s="150"/>
      <c r="L493" s="146"/>
      <c r="M493" s="151"/>
      <c r="T493" s="152"/>
      <c r="AT493" s="147" t="s">
        <v>178</v>
      </c>
      <c r="AU493" s="147" t="s">
        <v>21</v>
      </c>
      <c r="AV493" s="12" t="s">
        <v>21</v>
      </c>
      <c r="AW493" s="12" t="s">
        <v>42</v>
      </c>
      <c r="AX493" s="12" t="s">
        <v>82</v>
      </c>
      <c r="AY493" s="147" t="s">
        <v>156</v>
      </c>
    </row>
    <row r="494" spans="2:65" s="12" customFormat="1" ht="10.199999999999999">
      <c r="B494" s="146"/>
      <c r="D494" s="142" t="s">
        <v>178</v>
      </c>
      <c r="E494" s="147" t="s">
        <v>44</v>
      </c>
      <c r="F494" s="148" t="s">
        <v>1212</v>
      </c>
      <c r="H494" s="149">
        <v>11.8</v>
      </c>
      <c r="I494" s="150"/>
      <c r="L494" s="146"/>
      <c r="M494" s="151"/>
      <c r="T494" s="152"/>
      <c r="AT494" s="147" t="s">
        <v>178</v>
      </c>
      <c r="AU494" s="147" t="s">
        <v>21</v>
      </c>
      <c r="AV494" s="12" t="s">
        <v>21</v>
      </c>
      <c r="AW494" s="12" t="s">
        <v>42</v>
      </c>
      <c r="AX494" s="12" t="s">
        <v>82</v>
      </c>
      <c r="AY494" s="147" t="s">
        <v>156</v>
      </c>
    </row>
    <row r="495" spans="2:65" s="12" customFormat="1" ht="10.199999999999999">
      <c r="B495" s="146"/>
      <c r="D495" s="142" t="s">
        <v>178</v>
      </c>
      <c r="E495" s="147" t="s">
        <v>44</v>
      </c>
      <c r="F495" s="148" t="s">
        <v>1213</v>
      </c>
      <c r="H495" s="149">
        <v>7.5</v>
      </c>
      <c r="I495" s="150"/>
      <c r="L495" s="146"/>
      <c r="M495" s="151"/>
      <c r="T495" s="152"/>
      <c r="AT495" s="147" t="s">
        <v>178</v>
      </c>
      <c r="AU495" s="147" t="s">
        <v>21</v>
      </c>
      <c r="AV495" s="12" t="s">
        <v>21</v>
      </c>
      <c r="AW495" s="12" t="s">
        <v>42</v>
      </c>
      <c r="AX495" s="12" t="s">
        <v>82</v>
      </c>
      <c r="AY495" s="147" t="s">
        <v>156</v>
      </c>
    </row>
    <row r="496" spans="2:65" s="12" customFormat="1" ht="10.199999999999999">
      <c r="B496" s="146"/>
      <c r="D496" s="142" t="s">
        <v>178</v>
      </c>
      <c r="E496" s="147" t="s">
        <v>44</v>
      </c>
      <c r="F496" s="148" t="s">
        <v>1214</v>
      </c>
      <c r="H496" s="149">
        <v>26</v>
      </c>
      <c r="I496" s="150"/>
      <c r="L496" s="146"/>
      <c r="M496" s="151"/>
      <c r="T496" s="152"/>
      <c r="AT496" s="147" t="s">
        <v>178</v>
      </c>
      <c r="AU496" s="147" t="s">
        <v>21</v>
      </c>
      <c r="AV496" s="12" t="s">
        <v>21</v>
      </c>
      <c r="AW496" s="12" t="s">
        <v>42</v>
      </c>
      <c r="AX496" s="12" t="s">
        <v>82</v>
      </c>
      <c r="AY496" s="147" t="s">
        <v>156</v>
      </c>
    </row>
    <row r="497" spans="2:65" s="12" customFormat="1" ht="10.199999999999999">
      <c r="B497" s="146"/>
      <c r="D497" s="142" t="s">
        <v>178</v>
      </c>
      <c r="E497" s="147" t="s">
        <v>44</v>
      </c>
      <c r="F497" s="148" t="s">
        <v>1215</v>
      </c>
      <c r="H497" s="149">
        <v>9.65</v>
      </c>
      <c r="I497" s="150"/>
      <c r="L497" s="146"/>
      <c r="M497" s="151"/>
      <c r="T497" s="152"/>
      <c r="AT497" s="147" t="s">
        <v>178</v>
      </c>
      <c r="AU497" s="147" t="s">
        <v>21</v>
      </c>
      <c r="AV497" s="12" t="s">
        <v>21</v>
      </c>
      <c r="AW497" s="12" t="s">
        <v>42</v>
      </c>
      <c r="AX497" s="12" t="s">
        <v>82</v>
      </c>
      <c r="AY497" s="147" t="s">
        <v>156</v>
      </c>
    </row>
    <row r="498" spans="2:65" s="13" customFormat="1" ht="10.199999999999999">
      <c r="B498" s="168"/>
      <c r="D498" s="142" t="s">
        <v>178</v>
      </c>
      <c r="E498" s="169" t="s">
        <v>44</v>
      </c>
      <c r="F498" s="170" t="s">
        <v>462</v>
      </c>
      <c r="H498" s="171">
        <v>194.49</v>
      </c>
      <c r="I498" s="172"/>
      <c r="L498" s="168"/>
      <c r="M498" s="173"/>
      <c r="T498" s="174"/>
      <c r="AT498" s="169" t="s">
        <v>178</v>
      </c>
      <c r="AU498" s="169" t="s">
        <v>21</v>
      </c>
      <c r="AV498" s="13" t="s">
        <v>174</v>
      </c>
      <c r="AW498" s="13" t="s">
        <v>42</v>
      </c>
      <c r="AX498" s="13" t="s">
        <v>90</v>
      </c>
      <c r="AY498" s="169" t="s">
        <v>156</v>
      </c>
    </row>
    <row r="499" spans="2:65" s="1" customFormat="1" ht="16.5" customHeight="1">
      <c r="B499" s="34"/>
      <c r="C499" s="129" t="s">
        <v>1726</v>
      </c>
      <c r="D499" s="129" t="s">
        <v>159</v>
      </c>
      <c r="E499" s="130" t="s">
        <v>1727</v>
      </c>
      <c r="F499" s="131" t="s">
        <v>1728</v>
      </c>
      <c r="G499" s="132" t="s">
        <v>248</v>
      </c>
      <c r="H499" s="133">
        <v>1</v>
      </c>
      <c r="I499" s="134"/>
      <c r="J499" s="135">
        <f>ROUND(I499*H499,2)</f>
        <v>0</v>
      </c>
      <c r="K499" s="131" t="s">
        <v>44</v>
      </c>
      <c r="L499" s="34"/>
      <c r="M499" s="136" t="s">
        <v>44</v>
      </c>
      <c r="N499" s="137" t="s">
        <v>53</v>
      </c>
      <c r="P499" s="138">
        <f>O499*H499</f>
        <v>0</v>
      </c>
      <c r="Q499" s="138">
        <v>0</v>
      </c>
      <c r="R499" s="138">
        <f>Q499*H499</f>
        <v>0</v>
      </c>
      <c r="S499" s="138">
        <v>0</v>
      </c>
      <c r="T499" s="139">
        <f>S499*H499</f>
        <v>0</v>
      </c>
      <c r="AR499" s="140" t="s">
        <v>174</v>
      </c>
      <c r="AT499" s="140" t="s">
        <v>159</v>
      </c>
      <c r="AU499" s="140" t="s">
        <v>21</v>
      </c>
      <c r="AY499" s="18" t="s">
        <v>156</v>
      </c>
      <c r="BE499" s="141">
        <f>IF(N499="základní",J499,0)</f>
        <v>0</v>
      </c>
      <c r="BF499" s="141">
        <f>IF(N499="snížená",J499,0)</f>
        <v>0</v>
      </c>
      <c r="BG499" s="141">
        <f>IF(N499="zákl. přenesená",J499,0)</f>
        <v>0</v>
      </c>
      <c r="BH499" s="141">
        <f>IF(N499="sníž. přenesená",J499,0)</f>
        <v>0</v>
      </c>
      <c r="BI499" s="141">
        <f>IF(N499="nulová",J499,0)</f>
        <v>0</v>
      </c>
      <c r="BJ499" s="18" t="s">
        <v>90</v>
      </c>
      <c r="BK499" s="141">
        <f>ROUND(I499*H499,2)</f>
        <v>0</v>
      </c>
      <c r="BL499" s="18" t="s">
        <v>174</v>
      </c>
      <c r="BM499" s="140" t="s">
        <v>1729</v>
      </c>
    </row>
    <row r="500" spans="2:65" s="12" customFormat="1" ht="10.199999999999999">
      <c r="B500" s="146"/>
      <c r="D500" s="142" t="s">
        <v>178</v>
      </c>
      <c r="E500" s="147" t="s">
        <v>44</v>
      </c>
      <c r="F500" s="148" t="s">
        <v>90</v>
      </c>
      <c r="H500" s="149">
        <v>1</v>
      </c>
      <c r="I500" s="150"/>
      <c r="L500" s="146"/>
      <c r="M500" s="151"/>
      <c r="T500" s="152"/>
      <c r="AT500" s="147" t="s">
        <v>178</v>
      </c>
      <c r="AU500" s="147" t="s">
        <v>21</v>
      </c>
      <c r="AV500" s="12" t="s">
        <v>21</v>
      </c>
      <c r="AW500" s="12" t="s">
        <v>42</v>
      </c>
      <c r="AX500" s="12" t="s">
        <v>90</v>
      </c>
      <c r="AY500" s="147" t="s">
        <v>156</v>
      </c>
    </row>
    <row r="501" spans="2:65" s="1" customFormat="1" ht="16.5" customHeight="1">
      <c r="B501" s="34"/>
      <c r="C501" s="129" t="s">
        <v>1730</v>
      </c>
      <c r="D501" s="129" t="s">
        <v>159</v>
      </c>
      <c r="E501" s="130" t="s">
        <v>1731</v>
      </c>
      <c r="F501" s="131" t="s">
        <v>1732</v>
      </c>
      <c r="G501" s="132" t="s">
        <v>248</v>
      </c>
      <c r="H501" s="133">
        <v>1</v>
      </c>
      <c r="I501" s="134"/>
      <c r="J501" s="135">
        <f>ROUND(I501*H501,2)</f>
        <v>0</v>
      </c>
      <c r="K501" s="131" t="s">
        <v>44</v>
      </c>
      <c r="L501" s="34"/>
      <c r="M501" s="136" t="s">
        <v>44</v>
      </c>
      <c r="N501" s="137" t="s">
        <v>53</v>
      </c>
      <c r="P501" s="138">
        <f>O501*H501</f>
        <v>0</v>
      </c>
      <c r="Q501" s="138">
        <v>0</v>
      </c>
      <c r="R501" s="138">
        <f>Q501*H501</f>
        <v>0</v>
      </c>
      <c r="S501" s="138">
        <v>0</v>
      </c>
      <c r="T501" s="139">
        <f>S501*H501</f>
        <v>0</v>
      </c>
      <c r="AR501" s="140" t="s">
        <v>174</v>
      </c>
      <c r="AT501" s="140" t="s">
        <v>159</v>
      </c>
      <c r="AU501" s="140" t="s">
        <v>21</v>
      </c>
      <c r="AY501" s="18" t="s">
        <v>156</v>
      </c>
      <c r="BE501" s="141">
        <f>IF(N501="základní",J501,0)</f>
        <v>0</v>
      </c>
      <c r="BF501" s="141">
        <f>IF(N501="snížená",J501,0)</f>
        <v>0</v>
      </c>
      <c r="BG501" s="141">
        <f>IF(N501="zákl. přenesená",J501,0)</f>
        <v>0</v>
      </c>
      <c r="BH501" s="141">
        <f>IF(N501="sníž. přenesená",J501,0)</f>
        <v>0</v>
      </c>
      <c r="BI501" s="141">
        <f>IF(N501="nulová",J501,0)</f>
        <v>0</v>
      </c>
      <c r="BJ501" s="18" t="s">
        <v>90</v>
      </c>
      <c r="BK501" s="141">
        <f>ROUND(I501*H501,2)</f>
        <v>0</v>
      </c>
      <c r="BL501" s="18" t="s">
        <v>174</v>
      </c>
      <c r="BM501" s="140" t="s">
        <v>1733</v>
      </c>
    </row>
    <row r="502" spans="2:65" s="12" customFormat="1" ht="10.199999999999999">
      <c r="B502" s="146"/>
      <c r="D502" s="142" t="s">
        <v>178</v>
      </c>
      <c r="E502" s="147" t="s">
        <v>44</v>
      </c>
      <c r="F502" s="148" t="s">
        <v>90</v>
      </c>
      <c r="H502" s="149">
        <v>1</v>
      </c>
      <c r="I502" s="150"/>
      <c r="L502" s="146"/>
      <c r="M502" s="151"/>
      <c r="T502" s="152"/>
      <c r="AT502" s="147" t="s">
        <v>178</v>
      </c>
      <c r="AU502" s="147" t="s">
        <v>21</v>
      </c>
      <c r="AV502" s="12" t="s">
        <v>21</v>
      </c>
      <c r="AW502" s="12" t="s">
        <v>42</v>
      </c>
      <c r="AX502" s="12" t="s">
        <v>90</v>
      </c>
      <c r="AY502" s="147" t="s">
        <v>156</v>
      </c>
    </row>
    <row r="503" spans="2:65" s="11" customFormat="1" ht="22.8" customHeight="1">
      <c r="B503" s="117"/>
      <c r="D503" s="118" t="s">
        <v>81</v>
      </c>
      <c r="E503" s="127" t="s">
        <v>197</v>
      </c>
      <c r="F503" s="127" t="s">
        <v>260</v>
      </c>
      <c r="I503" s="120"/>
      <c r="J503" s="128">
        <f>BK503</f>
        <v>0</v>
      </c>
      <c r="L503" s="117"/>
      <c r="M503" s="122"/>
      <c r="P503" s="123">
        <f>SUM(P504:P506)</f>
        <v>0</v>
      </c>
      <c r="R503" s="123">
        <f>SUM(R504:R506)</f>
        <v>6.4389999999999994E-3</v>
      </c>
      <c r="T503" s="124">
        <f>SUM(T504:T506)</f>
        <v>0</v>
      </c>
      <c r="AR503" s="118" t="s">
        <v>90</v>
      </c>
      <c r="AT503" s="125" t="s">
        <v>81</v>
      </c>
      <c r="AU503" s="125" t="s">
        <v>90</v>
      </c>
      <c r="AY503" s="118" t="s">
        <v>156</v>
      </c>
      <c r="BK503" s="126">
        <f>SUM(BK504:BK506)</f>
        <v>0</v>
      </c>
    </row>
    <row r="504" spans="2:65" s="1" customFormat="1" ht="16.5" customHeight="1">
      <c r="B504" s="34"/>
      <c r="C504" s="129" t="s">
        <v>1734</v>
      </c>
      <c r="D504" s="129" t="s">
        <v>159</v>
      </c>
      <c r="E504" s="130" t="s">
        <v>519</v>
      </c>
      <c r="F504" s="131" t="s">
        <v>520</v>
      </c>
      <c r="G504" s="132" t="s">
        <v>277</v>
      </c>
      <c r="H504" s="133">
        <v>4.7</v>
      </c>
      <c r="I504" s="134"/>
      <c r="J504" s="135">
        <f>ROUND(I504*H504,2)</f>
        <v>0</v>
      </c>
      <c r="K504" s="131" t="s">
        <v>234</v>
      </c>
      <c r="L504" s="34"/>
      <c r="M504" s="136" t="s">
        <v>44</v>
      </c>
      <c r="N504" s="137" t="s">
        <v>53</v>
      </c>
      <c r="P504" s="138">
        <f>O504*H504</f>
        <v>0</v>
      </c>
      <c r="Q504" s="138">
        <v>1.3699999999999999E-3</v>
      </c>
      <c r="R504" s="138">
        <f>Q504*H504</f>
        <v>6.4389999999999994E-3</v>
      </c>
      <c r="S504" s="138">
        <v>0</v>
      </c>
      <c r="T504" s="139">
        <f>S504*H504</f>
        <v>0</v>
      </c>
      <c r="AR504" s="140" t="s">
        <v>174</v>
      </c>
      <c r="AT504" s="140" t="s">
        <v>159</v>
      </c>
      <c r="AU504" s="140" t="s">
        <v>21</v>
      </c>
      <c r="AY504" s="18" t="s">
        <v>156</v>
      </c>
      <c r="BE504" s="141">
        <f>IF(N504="základní",J504,0)</f>
        <v>0</v>
      </c>
      <c r="BF504" s="141">
        <f>IF(N504="snížená",J504,0)</f>
        <v>0</v>
      </c>
      <c r="BG504" s="141">
        <f>IF(N504="zákl. přenesená",J504,0)</f>
        <v>0</v>
      </c>
      <c r="BH504" s="141">
        <f>IF(N504="sníž. přenesená",J504,0)</f>
        <v>0</v>
      </c>
      <c r="BI504" s="141">
        <f>IF(N504="nulová",J504,0)</f>
        <v>0</v>
      </c>
      <c r="BJ504" s="18" t="s">
        <v>90</v>
      </c>
      <c r="BK504" s="141">
        <f>ROUND(I504*H504,2)</f>
        <v>0</v>
      </c>
      <c r="BL504" s="18" t="s">
        <v>174</v>
      </c>
      <c r="BM504" s="140" t="s">
        <v>1735</v>
      </c>
    </row>
    <row r="505" spans="2:65" s="1" customFormat="1" ht="10.199999999999999">
      <c r="B505" s="34"/>
      <c r="D505" s="156" t="s">
        <v>236</v>
      </c>
      <c r="F505" s="157" t="s">
        <v>522</v>
      </c>
      <c r="I505" s="144"/>
      <c r="L505" s="34"/>
      <c r="M505" s="145"/>
      <c r="T505" s="55"/>
      <c r="AT505" s="18" t="s">
        <v>236</v>
      </c>
      <c r="AU505" s="18" t="s">
        <v>21</v>
      </c>
    </row>
    <row r="506" spans="2:65" s="12" customFormat="1" ht="10.199999999999999">
      <c r="B506" s="146"/>
      <c r="D506" s="142" t="s">
        <v>178</v>
      </c>
      <c r="E506" s="147" t="s">
        <v>44</v>
      </c>
      <c r="F506" s="148" t="s">
        <v>1736</v>
      </c>
      <c r="H506" s="149">
        <v>4.7</v>
      </c>
      <c r="I506" s="150"/>
      <c r="L506" s="146"/>
      <c r="M506" s="151"/>
      <c r="T506" s="152"/>
      <c r="AT506" s="147" t="s">
        <v>178</v>
      </c>
      <c r="AU506" s="147" t="s">
        <v>21</v>
      </c>
      <c r="AV506" s="12" t="s">
        <v>21</v>
      </c>
      <c r="AW506" s="12" t="s">
        <v>42</v>
      </c>
      <c r="AX506" s="12" t="s">
        <v>90</v>
      </c>
      <c r="AY506" s="147" t="s">
        <v>156</v>
      </c>
    </row>
    <row r="507" spans="2:65" s="11" customFormat="1" ht="22.8" customHeight="1">
      <c r="B507" s="117"/>
      <c r="D507" s="118" t="s">
        <v>81</v>
      </c>
      <c r="E507" s="127" t="s">
        <v>318</v>
      </c>
      <c r="F507" s="127" t="s">
        <v>319</v>
      </c>
      <c r="I507" s="120"/>
      <c r="J507" s="128">
        <f>BK507</f>
        <v>0</v>
      </c>
      <c r="L507" s="117"/>
      <c r="M507" s="122"/>
      <c r="P507" s="123">
        <f>SUM(P508:P514)</f>
        <v>0</v>
      </c>
      <c r="R507" s="123">
        <f>SUM(R508:R514)</f>
        <v>0</v>
      </c>
      <c r="T507" s="124">
        <f>SUM(T508:T514)</f>
        <v>0</v>
      </c>
      <c r="AR507" s="118" t="s">
        <v>90</v>
      </c>
      <c r="AT507" s="125" t="s">
        <v>81</v>
      </c>
      <c r="AU507" s="125" t="s">
        <v>90</v>
      </c>
      <c r="AY507" s="118" t="s">
        <v>156</v>
      </c>
      <c r="BK507" s="126">
        <f>SUM(BK508:BK514)</f>
        <v>0</v>
      </c>
    </row>
    <row r="508" spans="2:65" s="1" customFormat="1" ht="21.75" customHeight="1">
      <c r="B508" s="34"/>
      <c r="C508" s="129" t="s">
        <v>1737</v>
      </c>
      <c r="D508" s="129" t="s">
        <v>159</v>
      </c>
      <c r="E508" s="130" t="s">
        <v>321</v>
      </c>
      <c r="F508" s="131" t="s">
        <v>322</v>
      </c>
      <c r="G508" s="132" t="s">
        <v>272</v>
      </c>
      <c r="H508" s="133">
        <v>15.941000000000001</v>
      </c>
      <c r="I508" s="134"/>
      <c r="J508" s="135">
        <f>ROUND(I508*H508,2)</f>
        <v>0</v>
      </c>
      <c r="K508" s="131" t="s">
        <v>234</v>
      </c>
      <c r="L508" s="34"/>
      <c r="M508" s="136" t="s">
        <v>44</v>
      </c>
      <c r="N508" s="137" t="s">
        <v>53</v>
      </c>
      <c r="P508" s="138">
        <f>O508*H508</f>
        <v>0</v>
      </c>
      <c r="Q508" s="138">
        <v>0</v>
      </c>
      <c r="R508" s="138">
        <f>Q508*H508</f>
        <v>0</v>
      </c>
      <c r="S508" s="138">
        <v>0</v>
      </c>
      <c r="T508" s="139">
        <f>S508*H508</f>
        <v>0</v>
      </c>
      <c r="AR508" s="140" t="s">
        <v>174</v>
      </c>
      <c r="AT508" s="140" t="s">
        <v>159</v>
      </c>
      <c r="AU508" s="140" t="s">
        <v>21</v>
      </c>
      <c r="AY508" s="18" t="s">
        <v>156</v>
      </c>
      <c r="BE508" s="141">
        <f>IF(N508="základní",J508,0)</f>
        <v>0</v>
      </c>
      <c r="BF508" s="141">
        <f>IF(N508="snížená",J508,0)</f>
        <v>0</v>
      </c>
      <c r="BG508" s="141">
        <f>IF(N508="zákl. přenesená",J508,0)</f>
        <v>0</v>
      </c>
      <c r="BH508" s="141">
        <f>IF(N508="sníž. přenesená",J508,0)</f>
        <v>0</v>
      </c>
      <c r="BI508" s="141">
        <f>IF(N508="nulová",J508,0)</f>
        <v>0</v>
      </c>
      <c r="BJ508" s="18" t="s">
        <v>90</v>
      </c>
      <c r="BK508" s="141">
        <f>ROUND(I508*H508,2)</f>
        <v>0</v>
      </c>
      <c r="BL508" s="18" t="s">
        <v>174</v>
      </c>
      <c r="BM508" s="140" t="s">
        <v>1738</v>
      </c>
    </row>
    <row r="509" spans="2:65" s="1" customFormat="1" ht="10.199999999999999">
      <c r="B509" s="34"/>
      <c r="D509" s="156" t="s">
        <v>236</v>
      </c>
      <c r="F509" s="157" t="s">
        <v>324</v>
      </c>
      <c r="I509" s="144"/>
      <c r="L509" s="34"/>
      <c r="M509" s="145"/>
      <c r="T509" s="55"/>
      <c r="AT509" s="18" t="s">
        <v>236</v>
      </c>
      <c r="AU509" s="18" t="s">
        <v>21</v>
      </c>
    </row>
    <row r="510" spans="2:65" s="1" customFormat="1" ht="24.15" customHeight="1">
      <c r="B510" s="34"/>
      <c r="C510" s="129" t="s">
        <v>1739</v>
      </c>
      <c r="D510" s="129" t="s">
        <v>159</v>
      </c>
      <c r="E510" s="130" t="s">
        <v>326</v>
      </c>
      <c r="F510" s="131" t="s">
        <v>327</v>
      </c>
      <c r="G510" s="132" t="s">
        <v>272</v>
      </c>
      <c r="H510" s="133">
        <v>223.17400000000001</v>
      </c>
      <c r="I510" s="134"/>
      <c r="J510" s="135">
        <f>ROUND(I510*H510,2)</f>
        <v>0</v>
      </c>
      <c r="K510" s="131" t="s">
        <v>234</v>
      </c>
      <c r="L510" s="34"/>
      <c r="M510" s="136" t="s">
        <v>44</v>
      </c>
      <c r="N510" s="137" t="s">
        <v>53</v>
      </c>
      <c r="P510" s="138">
        <f>O510*H510</f>
        <v>0</v>
      </c>
      <c r="Q510" s="138">
        <v>0</v>
      </c>
      <c r="R510" s="138">
        <f>Q510*H510</f>
        <v>0</v>
      </c>
      <c r="S510" s="138">
        <v>0</v>
      </c>
      <c r="T510" s="139">
        <f>S510*H510</f>
        <v>0</v>
      </c>
      <c r="AR510" s="140" t="s">
        <v>174</v>
      </c>
      <c r="AT510" s="140" t="s">
        <v>159</v>
      </c>
      <c r="AU510" s="140" t="s">
        <v>21</v>
      </c>
      <c r="AY510" s="18" t="s">
        <v>156</v>
      </c>
      <c r="BE510" s="141">
        <f>IF(N510="základní",J510,0)</f>
        <v>0</v>
      </c>
      <c r="BF510" s="141">
        <f>IF(N510="snížená",J510,0)</f>
        <v>0</v>
      </c>
      <c r="BG510" s="141">
        <f>IF(N510="zákl. přenesená",J510,0)</f>
        <v>0</v>
      </c>
      <c r="BH510" s="141">
        <f>IF(N510="sníž. přenesená",J510,0)</f>
        <v>0</v>
      </c>
      <c r="BI510" s="141">
        <f>IF(N510="nulová",J510,0)</f>
        <v>0</v>
      </c>
      <c r="BJ510" s="18" t="s">
        <v>90</v>
      </c>
      <c r="BK510" s="141">
        <f>ROUND(I510*H510,2)</f>
        <v>0</v>
      </c>
      <c r="BL510" s="18" t="s">
        <v>174</v>
      </c>
      <c r="BM510" s="140" t="s">
        <v>1740</v>
      </c>
    </row>
    <row r="511" spans="2:65" s="1" customFormat="1" ht="10.199999999999999">
      <c r="B511" s="34"/>
      <c r="D511" s="156" t="s">
        <v>236</v>
      </c>
      <c r="F511" s="157" t="s">
        <v>329</v>
      </c>
      <c r="I511" s="144"/>
      <c r="L511" s="34"/>
      <c r="M511" s="145"/>
      <c r="T511" s="55"/>
      <c r="AT511" s="18" t="s">
        <v>236</v>
      </c>
      <c r="AU511" s="18" t="s">
        <v>21</v>
      </c>
    </row>
    <row r="512" spans="2:65" s="12" customFormat="1" ht="10.199999999999999">
      <c r="B512" s="146"/>
      <c r="D512" s="142" t="s">
        <v>178</v>
      </c>
      <c r="F512" s="148" t="s">
        <v>1741</v>
      </c>
      <c r="H512" s="149">
        <v>223.17400000000001</v>
      </c>
      <c r="I512" s="150"/>
      <c r="L512" s="146"/>
      <c r="M512" s="151"/>
      <c r="T512" s="152"/>
      <c r="AT512" s="147" t="s">
        <v>178</v>
      </c>
      <c r="AU512" s="147" t="s">
        <v>21</v>
      </c>
      <c r="AV512" s="12" t="s">
        <v>21</v>
      </c>
      <c r="AW512" s="12" t="s">
        <v>4</v>
      </c>
      <c r="AX512" s="12" t="s">
        <v>90</v>
      </c>
      <c r="AY512" s="147" t="s">
        <v>156</v>
      </c>
    </row>
    <row r="513" spans="2:65" s="1" customFormat="1" ht="24.15" customHeight="1">
      <c r="B513" s="34"/>
      <c r="C513" s="129" t="s">
        <v>1742</v>
      </c>
      <c r="D513" s="129" t="s">
        <v>159</v>
      </c>
      <c r="E513" s="130" t="s">
        <v>332</v>
      </c>
      <c r="F513" s="131" t="s">
        <v>333</v>
      </c>
      <c r="G513" s="132" t="s">
        <v>272</v>
      </c>
      <c r="H513" s="133">
        <v>15.941000000000001</v>
      </c>
      <c r="I513" s="134"/>
      <c r="J513" s="135">
        <f>ROUND(I513*H513,2)</f>
        <v>0</v>
      </c>
      <c r="K513" s="131" t="s">
        <v>234</v>
      </c>
      <c r="L513" s="34"/>
      <c r="M513" s="136" t="s">
        <v>44</v>
      </c>
      <c r="N513" s="137" t="s">
        <v>53</v>
      </c>
      <c r="P513" s="138">
        <f>O513*H513</f>
        <v>0</v>
      </c>
      <c r="Q513" s="138">
        <v>0</v>
      </c>
      <c r="R513" s="138">
        <f>Q513*H513</f>
        <v>0</v>
      </c>
      <c r="S513" s="138">
        <v>0</v>
      </c>
      <c r="T513" s="139">
        <f>S513*H513</f>
        <v>0</v>
      </c>
      <c r="AR513" s="140" t="s">
        <v>174</v>
      </c>
      <c r="AT513" s="140" t="s">
        <v>159</v>
      </c>
      <c r="AU513" s="140" t="s">
        <v>21</v>
      </c>
      <c r="AY513" s="18" t="s">
        <v>156</v>
      </c>
      <c r="BE513" s="141">
        <f>IF(N513="základní",J513,0)</f>
        <v>0</v>
      </c>
      <c r="BF513" s="141">
        <f>IF(N513="snížená",J513,0)</f>
        <v>0</v>
      </c>
      <c r="BG513" s="141">
        <f>IF(N513="zákl. přenesená",J513,0)</f>
        <v>0</v>
      </c>
      <c r="BH513" s="141">
        <f>IF(N513="sníž. přenesená",J513,0)</f>
        <v>0</v>
      </c>
      <c r="BI513" s="141">
        <f>IF(N513="nulová",J513,0)</f>
        <v>0</v>
      </c>
      <c r="BJ513" s="18" t="s">
        <v>90</v>
      </c>
      <c r="BK513" s="141">
        <f>ROUND(I513*H513,2)</f>
        <v>0</v>
      </c>
      <c r="BL513" s="18" t="s">
        <v>174</v>
      </c>
      <c r="BM513" s="140" t="s">
        <v>1743</v>
      </c>
    </row>
    <row r="514" spans="2:65" s="1" customFormat="1" ht="10.199999999999999">
      <c r="B514" s="34"/>
      <c r="D514" s="156" t="s">
        <v>236</v>
      </c>
      <c r="F514" s="157" t="s">
        <v>335</v>
      </c>
      <c r="I514" s="144"/>
      <c r="L514" s="34"/>
      <c r="M514" s="145"/>
      <c r="T514" s="55"/>
      <c r="AT514" s="18" t="s">
        <v>236</v>
      </c>
      <c r="AU514" s="18" t="s">
        <v>21</v>
      </c>
    </row>
    <row r="515" spans="2:65" s="11" customFormat="1" ht="22.8" customHeight="1">
      <c r="B515" s="117"/>
      <c r="D515" s="118" t="s">
        <v>81</v>
      </c>
      <c r="E515" s="127" t="s">
        <v>336</v>
      </c>
      <c r="F515" s="127" t="s">
        <v>337</v>
      </c>
      <c r="I515" s="120"/>
      <c r="J515" s="128">
        <f>BK515</f>
        <v>0</v>
      </c>
      <c r="L515" s="117"/>
      <c r="M515" s="122"/>
      <c r="P515" s="123">
        <f>SUM(P516:P517)</f>
        <v>0</v>
      </c>
      <c r="R515" s="123">
        <f>SUM(R516:R517)</f>
        <v>0</v>
      </c>
      <c r="T515" s="124">
        <f>SUM(T516:T517)</f>
        <v>0</v>
      </c>
      <c r="AR515" s="118" t="s">
        <v>90</v>
      </c>
      <c r="AT515" s="125" t="s">
        <v>81</v>
      </c>
      <c r="AU515" s="125" t="s">
        <v>90</v>
      </c>
      <c r="AY515" s="118" t="s">
        <v>156</v>
      </c>
      <c r="BK515" s="126">
        <f>SUM(BK516:BK517)</f>
        <v>0</v>
      </c>
    </row>
    <row r="516" spans="2:65" s="1" customFormat="1" ht="24.15" customHeight="1">
      <c r="B516" s="34"/>
      <c r="C516" s="129" t="s">
        <v>1744</v>
      </c>
      <c r="D516" s="129" t="s">
        <v>159</v>
      </c>
      <c r="E516" s="130" t="s">
        <v>1745</v>
      </c>
      <c r="F516" s="131" t="s">
        <v>1746</v>
      </c>
      <c r="G516" s="132" t="s">
        <v>272</v>
      </c>
      <c r="H516" s="133">
        <v>148.40100000000001</v>
      </c>
      <c r="I516" s="134"/>
      <c r="J516" s="135">
        <f>ROUND(I516*H516,2)</f>
        <v>0</v>
      </c>
      <c r="K516" s="131" t="s">
        <v>234</v>
      </c>
      <c r="L516" s="34"/>
      <c r="M516" s="136" t="s">
        <v>44</v>
      </c>
      <c r="N516" s="137" t="s">
        <v>53</v>
      </c>
      <c r="P516" s="138">
        <f>O516*H516</f>
        <v>0</v>
      </c>
      <c r="Q516" s="138">
        <v>0</v>
      </c>
      <c r="R516" s="138">
        <f>Q516*H516</f>
        <v>0</v>
      </c>
      <c r="S516" s="138">
        <v>0</v>
      </c>
      <c r="T516" s="139">
        <f>S516*H516</f>
        <v>0</v>
      </c>
      <c r="AR516" s="140" t="s">
        <v>174</v>
      </c>
      <c r="AT516" s="140" t="s">
        <v>159</v>
      </c>
      <c r="AU516" s="140" t="s">
        <v>21</v>
      </c>
      <c r="AY516" s="18" t="s">
        <v>156</v>
      </c>
      <c r="BE516" s="141">
        <f>IF(N516="základní",J516,0)</f>
        <v>0</v>
      </c>
      <c r="BF516" s="141">
        <f>IF(N516="snížená",J516,0)</f>
        <v>0</v>
      </c>
      <c r="BG516" s="141">
        <f>IF(N516="zákl. přenesená",J516,0)</f>
        <v>0</v>
      </c>
      <c r="BH516" s="141">
        <f>IF(N516="sníž. přenesená",J516,0)</f>
        <v>0</v>
      </c>
      <c r="BI516" s="141">
        <f>IF(N516="nulová",J516,0)</f>
        <v>0</v>
      </c>
      <c r="BJ516" s="18" t="s">
        <v>90</v>
      </c>
      <c r="BK516" s="141">
        <f>ROUND(I516*H516,2)</f>
        <v>0</v>
      </c>
      <c r="BL516" s="18" t="s">
        <v>174</v>
      </c>
      <c r="BM516" s="140" t="s">
        <v>1747</v>
      </c>
    </row>
    <row r="517" spans="2:65" s="1" customFormat="1" ht="10.199999999999999">
      <c r="B517" s="34"/>
      <c r="D517" s="156" t="s">
        <v>236</v>
      </c>
      <c r="F517" s="157" t="s">
        <v>1748</v>
      </c>
      <c r="I517" s="144"/>
      <c r="L517" s="34"/>
      <c r="M517" s="145"/>
      <c r="T517" s="55"/>
      <c r="AT517" s="18" t="s">
        <v>236</v>
      </c>
      <c r="AU517" s="18" t="s">
        <v>21</v>
      </c>
    </row>
    <row r="518" spans="2:65" s="11" customFormat="1" ht="25.95" customHeight="1">
      <c r="B518" s="117"/>
      <c r="D518" s="118" t="s">
        <v>81</v>
      </c>
      <c r="E518" s="119" t="s">
        <v>343</v>
      </c>
      <c r="F518" s="119" t="s">
        <v>344</v>
      </c>
      <c r="I518" s="120"/>
      <c r="J518" s="121">
        <f>BK518</f>
        <v>0</v>
      </c>
      <c r="L518" s="117"/>
      <c r="M518" s="122"/>
      <c r="P518" s="123">
        <f>P519</f>
        <v>0</v>
      </c>
      <c r="R518" s="123">
        <f>R519</f>
        <v>1.23E-3</v>
      </c>
      <c r="T518" s="124">
        <f>T519</f>
        <v>0</v>
      </c>
      <c r="AR518" s="118" t="s">
        <v>21</v>
      </c>
      <c r="AT518" s="125" t="s">
        <v>81</v>
      </c>
      <c r="AU518" s="125" t="s">
        <v>82</v>
      </c>
      <c r="AY518" s="118" t="s">
        <v>156</v>
      </c>
      <c r="BK518" s="126">
        <f>BK519</f>
        <v>0</v>
      </c>
    </row>
    <row r="519" spans="2:65" s="11" customFormat="1" ht="22.8" customHeight="1">
      <c r="B519" s="117"/>
      <c r="D519" s="118" t="s">
        <v>81</v>
      </c>
      <c r="E519" s="127" t="s">
        <v>1749</v>
      </c>
      <c r="F519" s="127" t="s">
        <v>1750</v>
      </c>
      <c r="I519" s="120"/>
      <c r="J519" s="128">
        <f>BK519</f>
        <v>0</v>
      </c>
      <c r="L519" s="117"/>
      <c r="M519" s="122"/>
      <c r="P519" s="123">
        <f>SUM(P520:P525)</f>
        <v>0</v>
      </c>
      <c r="R519" s="123">
        <f>SUM(R520:R525)</f>
        <v>1.23E-3</v>
      </c>
      <c r="T519" s="124">
        <f>SUM(T520:T525)</f>
        <v>0</v>
      </c>
      <c r="AR519" s="118" t="s">
        <v>21</v>
      </c>
      <c r="AT519" s="125" t="s">
        <v>81</v>
      </c>
      <c r="AU519" s="125" t="s">
        <v>90</v>
      </c>
      <c r="AY519" s="118" t="s">
        <v>156</v>
      </c>
      <c r="BK519" s="126">
        <f>SUM(BK520:BK525)</f>
        <v>0</v>
      </c>
    </row>
    <row r="520" spans="2:65" s="1" customFormat="1" ht="16.5" customHeight="1">
      <c r="B520" s="34"/>
      <c r="C520" s="129" t="s">
        <v>1751</v>
      </c>
      <c r="D520" s="129" t="s">
        <v>159</v>
      </c>
      <c r="E520" s="130" t="s">
        <v>1752</v>
      </c>
      <c r="F520" s="131" t="s">
        <v>1753</v>
      </c>
      <c r="G520" s="132" t="s">
        <v>248</v>
      </c>
      <c r="H520" s="133">
        <v>1</v>
      </c>
      <c r="I520" s="134"/>
      <c r="J520" s="135">
        <f>ROUND(I520*H520,2)</f>
        <v>0</v>
      </c>
      <c r="K520" s="131" t="s">
        <v>234</v>
      </c>
      <c r="L520" s="34"/>
      <c r="M520" s="136" t="s">
        <v>44</v>
      </c>
      <c r="N520" s="137" t="s">
        <v>53</v>
      </c>
      <c r="P520" s="138">
        <f>O520*H520</f>
        <v>0</v>
      </c>
      <c r="Q520" s="138">
        <v>1.23E-3</v>
      </c>
      <c r="R520" s="138">
        <f>Q520*H520</f>
        <v>1.23E-3</v>
      </c>
      <c r="S520" s="138">
        <v>0</v>
      </c>
      <c r="T520" s="139">
        <f>S520*H520</f>
        <v>0</v>
      </c>
      <c r="AR520" s="140" t="s">
        <v>309</v>
      </c>
      <c r="AT520" s="140" t="s">
        <v>159</v>
      </c>
      <c r="AU520" s="140" t="s">
        <v>21</v>
      </c>
      <c r="AY520" s="18" t="s">
        <v>156</v>
      </c>
      <c r="BE520" s="141">
        <f>IF(N520="základní",J520,0)</f>
        <v>0</v>
      </c>
      <c r="BF520" s="141">
        <f>IF(N520="snížená",J520,0)</f>
        <v>0</v>
      </c>
      <c r="BG520" s="141">
        <f>IF(N520="zákl. přenesená",J520,0)</f>
        <v>0</v>
      </c>
      <c r="BH520" s="141">
        <f>IF(N520="sníž. přenesená",J520,0)</f>
        <v>0</v>
      </c>
      <c r="BI520" s="141">
        <f>IF(N520="nulová",J520,0)</f>
        <v>0</v>
      </c>
      <c r="BJ520" s="18" t="s">
        <v>90</v>
      </c>
      <c r="BK520" s="141">
        <f>ROUND(I520*H520,2)</f>
        <v>0</v>
      </c>
      <c r="BL520" s="18" t="s">
        <v>309</v>
      </c>
      <c r="BM520" s="140" t="s">
        <v>1754</v>
      </c>
    </row>
    <row r="521" spans="2:65" s="1" customFormat="1" ht="10.199999999999999">
      <c r="B521" s="34"/>
      <c r="D521" s="156" t="s">
        <v>236</v>
      </c>
      <c r="F521" s="157" t="s">
        <v>1755</v>
      </c>
      <c r="I521" s="144"/>
      <c r="L521" s="34"/>
      <c r="M521" s="145"/>
      <c r="T521" s="55"/>
      <c r="AT521" s="18" t="s">
        <v>236</v>
      </c>
      <c r="AU521" s="18" t="s">
        <v>21</v>
      </c>
    </row>
    <row r="522" spans="2:65" s="1" customFormat="1" ht="19.2">
      <c r="B522" s="34"/>
      <c r="D522" s="142" t="s">
        <v>165</v>
      </c>
      <c r="F522" s="143" t="s">
        <v>1756</v>
      </c>
      <c r="I522" s="144"/>
      <c r="L522" s="34"/>
      <c r="M522" s="145"/>
      <c r="T522" s="55"/>
      <c r="AT522" s="18" t="s">
        <v>165</v>
      </c>
      <c r="AU522" s="18" t="s">
        <v>21</v>
      </c>
    </row>
    <row r="523" spans="2:65" s="12" customFormat="1" ht="10.199999999999999">
      <c r="B523" s="146"/>
      <c r="D523" s="142" t="s">
        <v>178</v>
      </c>
      <c r="E523" s="147" t="s">
        <v>44</v>
      </c>
      <c r="F523" s="148" t="s">
        <v>90</v>
      </c>
      <c r="H523" s="149">
        <v>1</v>
      </c>
      <c r="I523" s="150"/>
      <c r="L523" s="146"/>
      <c r="M523" s="151"/>
      <c r="T523" s="152"/>
      <c r="AT523" s="147" t="s">
        <v>178</v>
      </c>
      <c r="AU523" s="147" t="s">
        <v>21</v>
      </c>
      <c r="AV523" s="12" t="s">
        <v>21</v>
      </c>
      <c r="AW523" s="12" t="s">
        <v>42</v>
      </c>
      <c r="AX523" s="12" t="s">
        <v>90</v>
      </c>
      <c r="AY523" s="147" t="s">
        <v>156</v>
      </c>
    </row>
    <row r="524" spans="2:65" s="1" customFormat="1" ht="24.15" customHeight="1">
      <c r="B524" s="34"/>
      <c r="C524" s="129" t="s">
        <v>1757</v>
      </c>
      <c r="D524" s="129" t="s">
        <v>159</v>
      </c>
      <c r="E524" s="130" t="s">
        <v>1758</v>
      </c>
      <c r="F524" s="131" t="s">
        <v>1759</v>
      </c>
      <c r="G524" s="132" t="s">
        <v>272</v>
      </c>
      <c r="H524" s="133">
        <v>1E-3</v>
      </c>
      <c r="I524" s="134"/>
      <c r="J524" s="135">
        <f>ROUND(I524*H524,2)</f>
        <v>0</v>
      </c>
      <c r="K524" s="131" t="s">
        <v>234</v>
      </c>
      <c r="L524" s="34"/>
      <c r="M524" s="136" t="s">
        <v>44</v>
      </c>
      <c r="N524" s="137" t="s">
        <v>53</v>
      </c>
      <c r="P524" s="138">
        <f>O524*H524</f>
        <v>0</v>
      </c>
      <c r="Q524" s="138">
        <v>0</v>
      </c>
      <c r="R524" s="138">
        <f>Q524*H524</f>
        <v>0</v>
      </c>
      <c r="S524" s="138">
        <v>0</v>
      </c>
      <c r="T524" s="139">
        <f>S524*H524</f>
        <v>0</v>
      </c>
      <c r="AR524" s="140" t="s">
        <v>309</v>
      </c>
      <c r="AT524" s="140" t="s">
        <v>159</v>
      </c>
      <c r="AU524" s="140" t="s">
        <v>21</v>
      </c>
      <c r="AY524" s="18" t="s">
        <v>156</v>
      </c>
      <c r="BE524" s="141">
        <f>IF(N524="základní",J524,0)</f>
        <v>0</v>
      </c>
      <c r="BF524" s="141">
        <f>IF(N524="snížená",J524,0)</f>
        <v>0</v>
      </c>
      <c r="BG524" s="141">
        <f>IF(N524="zákl. přenesená",J524,0)</f>
        <v>0</v>
      </c>
      <c r="BH524" s="141">
        <f>IF(N524="sníž. přenesená",J524,0)</f>
        <v>0</v>
      </c>
      <c r="BI524" s="141">
        <f>IF(N524="nulová",J524,0)</f>
        <v>0</v>
      </c>
      <c r="BJ524" s="18" t="s">
        <v>90</v>
      </c>
      <c r="BK524" s="141">
        <f>ROUND(I524*H524,2)</f>
        <v>0</v>
      </c>
      <c r="BL524" s="18" t="s">
        <v>309</v>
      </c>
      <c r="BM524" s="140" t="s">
        <v>1760</v>
      </c>
    </row>
    <row r="525" spans="2:65" s="1" customFormat="1" ht="10.199999999999999">
      <c r="B525" s="34"/>
      <c r="D525" s="156" t="s">
        <v>236</v>
      </c>
      <c r="F525" s="157" t="s">
        <v>1761</v>
      </c>
      <c r="I525" s="144"/>
      <c r="L525" s="34"/>
      <c r="M525" s="145"/>
      <c r="T525" s="55"/>
      <c r="AT525" s="18" t="s">
        <v>236</v>
      </c>
      <c r="AU525" s="18" t="s">
        <v>21</v>
      </c>
    </row>
    <row r="526" spans="2:65" s="11" customFormat="1" ht="25.95" customHeight="1">
      <c r="B526" s="117"/>
      <c r="D526" s="118" t="s">
        <v>81</v>
      </c>
      <c r="E526" s="119" t="s">
        <v>251</v>
      </c>
      <c r="F526" s="119" t="s">
        <v>1762</v>
      </c>
      <c r="I526" s="120"/>
      <c r="J526" s="121">
        <f>BK526</f>
        <v>0</v>
      </c>
      <c r="L526" s="117"/>
      <c r="M526" s="122"/>
      <c r="P526" s="123">
        <f>P527</f>
        <v>0</v>
      </c>
      <c r="R526" s="123">
        <f>R527</f>
        <v>2.5199999999999997E-3</v>
      </c>
      <c r="T526" s="124">
        <f>T527</f>
        <v>0</v>
      </c>
      <c r="AR526" s="118" t="s">
        <v>170</v>
      </c>
      <c r="AT526" s="125" t="s">
        <v>81</v>
      </c>
      <c r="AU526" s="125" t="s">
        <v>82</v>
      </c>
      <c r="AY526" s="118" t="s">
        <v>156</v>
      </c>
      <c r="BK526" s="126">
        <f>BK527</f>
        <v>0</v>
      </c>
    </row>
    <row r="527" spans="2:65" s="11" customFormat="1" ht="22.8" customHeight="1">
      <c r="B527" s="117"/>
      <c r="D527" s="118" t="s">
        <v>81</v>
      </c>
      <c r="E527" s="127" t="s">
        <v>1763</v>
      </c>
      <c r="F527" s="127" t="s">
        <v>1764</v>
      </c>
      <c r="I527" s="120"/>
      <c r="J527" s="128">
        <f>BK527</f>
        <v>0</v>
      </c>
      <c r="L527" s="117"/>
      <c r="M527" s="122"/>
      <c r="P527" s="123">
        <f>SUM(P528:P551)</f>
        <v>0</v>
      </c>
      <c r="R527" s="123">
        <f>SUM(R528:R551)</f>
        <v>2.5199999999999997E-3</v>
      </c>
      <c r="T527" s="124">
        <f>SUM(T528:T551)</f>
        <v>0</v>
      </c>
      <c r="AR527" s="118" t="s">
        <v>170</v>
      </c>
      <c r="AT527" s="125" t="s">
        <v>81</v>
      </c>
      <c r="AU527" s="125" t="s">
        <v>90</v>
      </c>
      <c r="AY527" s="118" t="s">
        <v>156</v>
      </c>
      <c r="BK527" s="126">
        <f>SUM(BK528:BK551)</f>
        <v>0</v>
      </c>
    </row>
    <row r="528" spans="2:65" s="1" customFormat="1" ht="33" customHeight="1">
      <c r="B528" s="34"/>
      <c r="C528" s="129" t="s">
        <v>1765</v>
      </c>
      <c r="D528" s="129" t="s">
        <v>159</v>
      </c>
      <c r="E528" s="130" t="s">
        <v>1766</v>
      </c>
      <c r="F528" s="131" t="s">
        <v>1767</v>
      </c>
      <c r="G528" s="132" t="s">
        <v>277</v>
      </c>
      <c r="H528" s="133">
        <v>36</v>
      </c>
      <c r="I528" s="134"/>
      <c r="J528" s="135">
        <f>ROUND(I528*H528,2)</f>
        <v>0</v>
      </c>
      <c r="K528" s="131" t="s">
        <v>234</v>
      </c>
      <c r="L528" s="34"/>
      <c r="M528" s="136" t="s">
        <v>44</v>
      </c>
      <c r="N528" s="137" t="s">
        <v>53</v>
      </c>
      <c r="P528" s="138">
        <f>O528*H528</f>
        <v>0</v>
      </c>
      <c r="Q528" s="138">
        <v>0</v>
      </c>
      <c r="R528" s="138">
        <f>Q528*H528</f>
        <v>0</v>
      </c>
      <c r="S528" s="138">
        <v>0</v>
      </c>
      <c r="T528" s="139">
        <f>S528*H528</f>
        <v>0</v>
      </c>
      <c r="AR528" s="140" t="s">
        <v>848</v>
      </c>
      <c r="AT528" s="140" t="s">
        <v>159</v>
      </c>
      <c r="AU528" s="140" t="s">
        <v>21</v>
      </c>
      <c r="AY528" s="18" t="s">
        <v>156</v>
      </c>
      <c r="BE528" s="141">
        <f>IF(N528="základní",J528,0)</f>
        <v>0</v>
      </c>
      <c r="BF528" s="141">
        <f>IF(N528="snížená",J528,0)</f>
        <v>0</v>
      </c>
      <c r="BG528" s="141">
        <f>IF(N528="zákl. přenesená",J528,0)</f>
        <v>0</v>
      </c>
      <c r="BH528" s="141">
        <f>IF(N528="sníž. přenesená",J528,0)</f>
        <v>0</v>
      </c>
      <c r="BI528" s="141">
        <f>IF(N528="nulová",J528,0)</f>
        <v>0</v>
      </c>
      <c r="BJ528" s="18" t="s">
        <v>90</v>
      </c>
      <c r="BK528" s="141">
        <f>ROUND(I528*H528,2)</f>
        <v>0</v>
      </c>
      <c r="BL528" s="18" t="s">
        <v>848</v>
      </c>
      <c r="BM528" s="140" t="s">
        <v>1768</v>
      </c>
    </row>
    <row r="529" spans="2:65" s="1" customFormat="1" ht="10.199999999999999">
      <c r="B529" s="34"/>
      <c r="D529" s="156" t="s">
        <v>236</v>
      </c>
      <c r="F529" s="157" t="s">
        <v>1769</v>
      </c>
      <c r="I529" s="144"/>
      <c r="L529" s="34"/>
      <c r="M529" s="145"/>
      <c r="T529" s="55"/>
      <c r="AT529" s="18" t="s">
        <v>236</v>
      </c>
      <c r="AU529" s="18" t="s">
        <v>21</v>
      </c>
    </row>
    <row r="530" spans="2:65" s="12" customFormat="1" ht="10.199999999999999">
      <c r="B530" s="146"/>
      <c r="D530" s="142" t="s">
        <v>178</v>
      </c>
      <c r="E530" s="147" t="s">
        <v>44</v>
      </c>
      <c r="F530" s="148" t="s">
        <v>259</v>
      </c>
      <c r="H530" s="149">
        <v>36</v>
      </c>
      <c r="I530" s="150"/>
      <c r="L530" s="146"/>
      <c r="M530" s="151"/>
      <c r="T530" s="152"/>
      <c r="AT530" s="147" t="s">
        <v>178</v>
      </c>
      <c r="AU530" s="147" t="s">
        <v>21</v>
      </c>
      <c r="AV530" s="12" t="s">
        <v>21</v>
      </c>
      <c r="AW530" s="12" t="s">
        <v>42</v>
      </c>
      <c r="AX530" s="12" t="s">
        <v>90</v>
      </c>
      <c r="AY530" s="147" t="s">
        <v>156</v>
      </c>
    </row>
    <row r="531" spans="2:65" s="1" customFormat="1" ht="24.15" customHeight="1">
      <c r="B531" s="34"/>
      <c r="C531" s="129" t="s">
        <v>1770</v>
      </c>
      <c r="D531" s="129" t="s">
        <v>159</v>
      </c>
      <c r="E531" s="130" t="s">
        <v>1771</v>
      </c>
      <c r="F531" s="131" t="s">
        <v>1772</v>
      </c>
      <c r="G531" s="132" t="s">
        <v>242</v>
      </c>
      <c r="H531" s="133">
        <v>1.08</v>
      </c>
      <c r="I531" s="134"/>
      <c r="J531" s="135">
        <f>ROUND(I531*H531,2)</f>
        <v>0</v>
      </c>
      <c r="K531" s="131" t="s">
        <v>234</v>
      </c>
      <c r="L531" s="34"/>
      <c r="M531" s="136" t="s">
        <v>44</v>
      </c>
      <c r="N531" s="137" t="s">
        <v>53</v>
      </c>
      <c r="P531" s="138">
        <f>O531*H531</f>
        <v>0</v>
      </c>
      <c r="Q531" s="138">
        <v>0</v>
      </c>
      <c r="R531" s="138">
        <f>Q531*H531</f>
        <v>0</v>
      </c>
      <c r="S531" s="138">
        <v>0</v>
      </c>
      <c r="T531" s="139">
        <f>S531*H531</f>
        <v>0</v>
      </c>
      <c r="AR531" s="140" t="s">
        <v>848</v>
      </c>
      <c r="AT531" s="140" t="s">
        <v>159</v>
      </c>
      <c r="AU531" s="140" t="s">
        <v>21</v>
      </c>
      <c r="AY531" s="18" t="s">
        <v>156</v>
      </c>
      <c r="BE531" s="141">
        <f>IF(N531="základní",J531,0)</f>
        <v>0</v>
      </c>
      <c r="BF531" s="141">
        <f>IF(N531="snížená",J531,0)</f>
        <v>0</v>
      </c>
      <c r="BG531" s="141">
        <f>IF(N531="zákl. přenesená",J531,0)</f>
        <v>0</v>
      </c>
      <c r="BH531" s="141">
        <f>IF(N531="sníž. přenesená",J531,0)</f>
        <v>0</v>
      </c>
      <c r="BI531" s="141">
        <f>IF(N531="nulová",J531,0)</f>
        <v>0</v>
      </c>
      <c r="BJ531" s="18" t="s">
        <v>90</v>
      </c>
      <c r="BK531" s="141">
        <f>ROUND(I531*H531,2)</f>
        <v>0</v>
      </c>
      <c r="BL531" s="18" t="s">
        <v>848</v>
      </c>
      <c r="BM531" s="140" t="s">
        <v>1773</v>
      </c>
    </row>
    <row r="532" spans="2:65" s="1" customFormat="1" ht="10.199999999999999">
      <c r="B532" s="34"/>
      <c r="D532" s="156" t="s">
        <v>236</v>
      </c>
      <c r="F532" s="157" t="s">
        <v>1774</v>
      </c>
      <c r="I532" s="144"/>
      <c r="L532" s="34"/>
      <c r="M532" s="145"/>
      <c r="T532" s="55"/>
      <c r="AT532" s="18" t="s">
        <v>236</v>
      </c>
      <c r="AU532" s="18" t="s">
        <v>21</v>
      </c>
    </row>
    <row r="533" spans="2:65" s="12" customFormat="1" ht="10.199999999999999">
      <c r="B533" s="146"/>
      <c r="D533" s="142" t="s">
        <v>178</v>
      </c>
      <c r="E533" s="147" t="s">
        <v>44</v>
      </c>
      <c r="F533" s="148" t="s">
        <v>1775</v>
      </c>
      <c r="H533" s="149">
        <v>1.08</v>
      </c>
      <c r="I533" s="150"/>
      <c r="L533" s="146"/>
      <c r="M533" s="151"/>
      <c r="T533" s="152"/>
      <c r="AT533" s="147" t="s">
        <v>178</v>
      </c>
      <c r="AU533" s="147" t="s">
        <v>21</v>
      </c>
      <c r="AV533" s="12" t="s">
        <v>21</v>
      </c>
      <c r="AW533" s="12" t="s">
        <v>42</v>
      </c>
      <c r="AX533" s="12" t="s">
        <v>90</v>
      </c>
      <c r="AY533" s="147" t="s">
        <v>156</v>
      </c>
    </row>
    <row r="534" spans="2:65" s="1" customFormat="1" ht="33" customHeight="1">
      <c r="B534" s="34"/>
      <c r="C534" s="129" t="s">
        <v>1776</v>
      </c>
      <c r="D534" s="129" t="s">
        <v>159</v>
      </c>
      <c r="E534" s="130" t="s">
        <v>1777</v>
      </c>
      <c r="F534" s="131" t="s">
        <v>1778</v>
      </c>
      <c r="G534" s="132" t="s">
        <v>242</v>
      </c>
      <c r="H534" s="133">
        <v>15.12</v>
      </c>
      <c r="I534" s="134"/>
      <c r="J534" s="135">
        <f>ROUND(I534*H534,2)</f>
        <v>0</v>
      </c>
      <c r="K534" s="131" t="s">
        <v>234</v>
      </c>
      <c r="L534" s="34"/>
      <c r="M534" s="136" t="s">
        <v>44</v>
      </c>
      <c r="N534" s="137" t="s">
        <v>53</v>
      </c>
      <c r="P534" s="138">
        <f>O534*H534</f>
        <v>0</v>
      </c>
      <c r="Q534" s="138">
        <v>0</v>
      </c>
      <c r="R534" s="138">
        <f>Q534*H534</f>
        <v>0</v>
      </c>
      <c r="S534" s="138">
        <v>0</v>
      </c>
      <c r="T534" s="139">
        <f>S534*H534</f>
        <v>0</v>
      </c>
      <c r="AR534" s="140" t="s">
        <v>848</v>
      </c>
      <c r="AT534" s="140" t="s">
        <v>159</v>
      </c>
      <c r="AU534" s="140" t="s">
        <v>21</v>
      </c>
      <c r="AY534" s="18" t="s">
        <v>156</v>
      </c>
      <c r="BE534" s="141">
        <f>IF(N534="základní",J534,0)</f>
        <v>0</v>
      </c>
      <c r="BF534" s="141">
        <f>IF(N534="snížená",J534,0)</f>
        <v>0</v>
      </c>
      <c r="BG534" s="141">
        <f>IF(N534="zákl. přenesená",J534,0)</f>
        <v>0</v>
      </c>
      <c r="BH534" s="141">
        <f>IF(N534="sníž. přenesená",J534,0)</f>
        <v>0</v>
      </c>
      <c r="BI534" s="141">
        <f>IF(N534="nulová",J534,0)</f>
        <v>0</v>
      </c>
      <c r="BJ534" s="18" t="s">
        <v>90</v>
      </c>
      <c r="BK534" s="141">
        <f>ROUND(I534*H534,2)</f>
        <v>0</v>
      </c>
      <c r="BL534" s="18" t="s">
        <v>848</v>
      </c>
      <c r="BM534" s="140" t="s">
        <v>1779</v>
      </c>
    </row>
    <row r="535" spans="2:65" s="1" customFormat="1" ht="10.199999999999999">
      <c r="B535" s="34"/>
      <c r="D535" s="156" t="s">
        <v>236</v>
      </c>
      <c r="F535" s="157" t="s">
        <v>1780</v>
      </c>
      <c r="I535" s="144"/>
      <c r="L535" s="34"/>
      <c r="M535" s="145"/>
      <c r="T535" s="55"/>
      <c r="AT535" s="18" t="s">
        <v>236</v>
      </c>
      <c r="AU535" s="18" t="s">
        <v>21</v>
      </c>
    </row>
    <row r="536" spans="2:65" s="12" customFormat="1" ht="10.199999999999999">
      <c r="B536" s="146"/>
      <c r="D536" s="142" t="s">
        <v>178</v>
      </c>
      <c r="E536" s="147" t="s">
        <v>44</v>
      </c>
      <c r="F536" s="148" t="s">
        <v>1781</v>
      </c>
      <c r="H536" s="149">
        <v>15.12</v>
      </c>
      <c r="I536" s="150"/>
      <c r="L536" s="146"/>
      <c r="M536" s="151"/>
      <c r="T536" s="152"/>
      <c r="AT536" s="147" t="s">
        <v>178</v>
      </c>
      <c r="AU536" s="147" t="s">
        <v>21</v>
      </c>
      <c r="AV536" s="12" t="s">
        <v>21</v>
      </c>
      <c r="AW536" s="12" t="s">
        <v>42</v>
      </c>
      <c r="AX536" s="12" t="s">
        <v>90</v>
      </c>
      <c r="AY536" s="147" t="s">
        <v>156</v>
      </c>
    </row>
    <row r="537" spans="2:65" s="1" customFormat="1" ht="24.15" customHeight="1">
      <c r="B537" s="34"/>
      <c r="C537" s="129" t="s">
        <v>1782</v>
      </c>
      <c r="D537" s="129" t="s">
        <v>159</v>
      </c>
      <c r="E537" s="130" t="s">
        <v>1783</v>
      </c>
      <c r="F537" s="131" t="s">
        <v>1784</v>
      </c>
      <c r="G537" s="132" t="s">
        <v>272</v>
      </c>
      <c r="H537" s="133">
        <v>2.16</v>
      </c>
      <c r="I537" s="134"/>
      <c r="J537" s="135">
        <f>ROUND(I537*H537,2)</f>
        <v>0</v>
      </c>
      <c r="K537" s="131" t="s">
        <v>234</v>
      </c>
      <c r="L537" s="34"/>
      <c r="M537" s="136" t="s">
        <v>44</v>
      </c>
      <c r="N537" s="137" t="s">
        <v>53</v>
      </c>
      <c r="P537" s="138">
        <f>O537*H537</f>
        <v>0</v>
      </c>
      <c r="Q537" s="138">
        <v>0</v>
      </c>
      <c r="R537" s="138">
        <f>Q537*H537</f>
        <v>0</v>
      </c>
      <c r="S537" s="138">
        <v>0</v>
      </c>
      <c r="T537" s="139">
        <f>S537*H537</f>
        <v>0</v>
      </c>
      <c r="AR537" s="140" t="s">
        <v>848</v>
      </c>
      <c r="AT537" s="140" t="s">
        <v>159</v>
      </c>
      <c r="AU537" s="140" t="s">
        <v>21</v>
      </c>
      <c r="AY537" s="18" t="s">
        <v>156</v>
      </c>
      <c r="BE537" s="141">
        <f>IF(N537="základní",J537,0)</f>
        <v>0</v>
      </c>
      <c r="BF537" s="141">
        <f>IF(N537="snížená",J537,0)</f>
        <v>0</v>
      </c>
      <c r="BG537" s="141">
        <f>IF(N537="zákl. přenesená",J537,0)</f>
        <v>0</v>
      </c>
      <c r="BH537" s="141">
        <f>IF(N537="sníž. přenesená",J537,0)</f>
        <v>0</v>
      </c>
      <c r="BI537" s="141">
        <f>IF(N537="nulová",J537,0)</f>
        <v>0</v>
      </c>
      <c r="BJ537" s="18" t="s">
        <v>90</v>
      </c>
      <c r="BK537" s="141">
        <f>ROUND(I537*H537,2)</f>
        <v>0</v>
      </c>
      <c r="BL537" s="18" t="s">
        <v>848</v>
      </c>
      <c r="BM537" s="140" t="s">
        <v>1785</v>
      </c>
    </row>
    <row r="538" spans="2:65" s="1" customFormat="1" ht="10.199999999999999">
      <c r="B538" s="34"/>
      <c r="D538" s="156" t="s">
        <v>236</v>
      </c>
      <c r="F538" s="157" t="s">
        <v>1786</v>
      </c>
      <c r="I538" s="144"/>
      <c r="L538" s="34"/>
      <c r="M538" s="145"/>
      <c r="T538" s="55"/>
      <c r="AT538" s="18" t="s">
        <v>236</v>
      </c>
      <c r="AU538" s="18" t="s">
        <v>21</v>
      </c>
    </row>
    <row r="539" spans="2:65" s="12" customFormat="1" ht="10.199999999999999">
      <c r="B539" s="146"/>
      <c r="D539" s="142" t="s">
        <v>178</v>
      </c>
      <c r="E539" s="147" t="s">
        <v>44</v>
      </c>
      <c r="F539" s="148" t="s">
        <v>1775</v>
      </c>
      <c r="H539" s="149">
        <v>1.08</v>
      </c>
      <c r="I539" s="150"/>
      <c r="L539" s="146"/>
      <c r="M539" s="151"/>
      <c r="T539" s="152"/>
      <c r="AT539" s="147" t="s">
        <v>178</v>
      </c>
      <c r="AU539" s="147" t="s">
        <v>21</v>
      </c>
      <c r="AV539" s="12" t="s">
        <v>21</v>
      </c>
      <c r="AW539" s="12" t="s">
        <v>42</v>
      </c>
      <c r="AX539" s="12" t="s">
        <v>90</v>
      </c>
      <c r="AY539" s="147" t="s">
        <v>156</v>
      </c>
    </row>
    <row r="540" spans="2:65" s="12" customFormat="1" ht="10.199999999999999">
      <c r="B540" s="146"/>
      <c r="D540" s="142" t="s">
        <v>178</v>
      </c>
      <c r="F540" s="148" t="s">
        <v>1787</v>
      </c>
      <c r="H540" s="149">
        <v>2.16</v>
      </c>
      <c r="I540" s="150"/>
      <c r="L540" s="146"/>
      <c r="M540" s="151"/>
      <c r="T540" s="152"/>
      <c r="AT540" s="147" t="s">
        <v>178</v>
      </c>
      <c r="AU540" s="147" t="s">
        <v>21</v>
      </c>
      <c r="AV540" s="12" t="s">
        <v>21</v>
      </c>
      <c r="AW540" s="12" t="s">
        <v>4</v>
      </c>
      <c r="AX540" s="12" t="s">
        <v>90</v>
      </c>
      <c r="AY540" s="147" t="s">
        <v>156</v>
      </c>
    </row>
    <row r="541" spans="2:65" s="1" customFormat="1" ht="33" customHeight="1">
      <c r="B541" s="34"/>
      <c r="C541" s="129" t="s">
        <v>1788</v>
      </c>
      <c r="D541" s="129" t="s">
        <v>159</v>
      </c>
      <c r="E541" s="130" t="s">
        <v>1789</v>
      </c>
      <c r="F541" s="131" t="s">
        <v>1790</v>
      </c>
      <c r="G541" s="132" t="s">
        <v>277</v>
      </c>
      <c r="H541" s="133">
        <v>36</v>
      </c>
      <c r="I541" s="134"/>
      <c r="J541" s="135">
        <f>ROUND(I541*H541,2)</f>
        <v>0</v>
      </c>
      <c r="K541" s="131" t="s">
        <v>234</v>
      </c>
      <c r="L541" s="34"/>
      <c r="M541" s="136" t="s">
        <v>44</v>
      </c>
      <c r="N541" s="137" t="s">
        <v>53</v>
      </c>
      <c r="P541" s="138">
        <f>O541*H541</f>
        <v>0</v>
      </c>
      <c r="Q541" s="138">
        <v>0</v>
      </c>
      <c r="R541" s="138">
        <f>Q541*H541</f>
        <v>0</v>
      </c>
      <c r="S541" s="138">
        <v>0</v>
      </c>
      <c r="T541" s="139">
        <f>S541*H541</f>
        <v>0</v>
      </c>
      <c r="AR541" s="140" t="s">
        <v>848</v>
      </c>
      <c r="AT541" s="140" t="s">
        <v>159</v>
      </c>
      <c r="AU541" s="140" t="s">
        <v>21</v>
      </c>
      <c r="AY541" s="18" t="s">
        <v>156</v>
      </c>
      <c r="BE541" s="141">
        <f>IF(N541="základní",J541,0)</f>
        <v>0</v>
      </c>
      <c r="BF541" s="141">
        <f>IF(N541="snížená",J541,0)</f>
        <v>0</v>
      </c>
      <c r="BG541" s="141">
        <f>IF(N541="zákl. přenesená",J541,0)</f>
        <v>0</v>
      </c>
      <c r="BH541" s="141">
        <f>IF(N541="sníž. přenesená",J541,0)</f>
        <v>0</v>
      </c>
      <c r="BI541" s="141">
        <f>IF(N541="nulová",J541,0)</f>
        <v>0</v>
      </c>
      <c r="BJ541" s="18" t="s">
        <v>90</v>
      </c>
      <c r="BK541" s="141">
        <f>ROUND(I541*H541,2)</f>
        <v>0</v>
      </c>
      <c r="BL541" s="18" t="s">
        <v>848</v>
      </c>
      <c r="BM541" s="140" t="s">
        <v>1791</v>
      </c>
    </row>
    <row r="542" spans="2:65" s="1" customFormat="1" ht="10.199999999999999">
      <c r="B542" s="34"/>
      <c r="D542" s="156" t="s">
        <v>236</v>
      </c>
      <c r="F542" s="157" t="s">
        <v>1792</v>
      </c>
      <c r="I542" s="144"/>
      <c r="L542" s="34"/>
      <c r="M542" s="145"/>
      <c r="T542" s="55"/>
      <c r="AT542" s="18" t="s">
        <v>236</v>
      </c>
      <c r="AU542" s="18" t="s">
        <v>21</v>
      </c>
    </row>
    <row r="543" spans="2:65" s="12" customFormat="1" ht="10.199999999999999">
      <c r="B543" s="146"/>
      <c r="D543" s="142" t="s">
        <v>178</v>
      </c>
      <c r="E543" s="147" t="s">
        <v>44</v>
      </c>
      <c r="F543" s="148" t="s">
        <v>259</v>
      </c>
      <c r="H543" s="149">
        <v>36</v>
      </c>
      <c r="I543" s="150"/>
      <c r="L543" s="146"/>
      <c r="M543" s="151"/>
      <c r="T543" s="152"/>
      <c r="AT543" s="147" t="s">
        <v>178</v>
      </c>
      <c r="AU543" s="147" t="s">
        <v>21</v>
      </c>
      <c r="AV543" s="12" t="s">
        <v>21</v>
      </c>
      <c r="AW543" s="12" t="s">
        <v>42</v>
      </c>
      <c r="AX543" s="12" t="s">
        <v>90</v>
      </c>
      <c r="AY543" s="147" t="s">
        <v>156</v>
      </c>
    </row>
    <row r="544" spans="2:65" s="1" customFormat="1" ht="21.75" customHeight="1">
      <c r="B544" s="34"/>
      <c r="C544" s="129" t="s">
        <v>1793</v>
      </c>
      <c r="D544" s="129" t="s">
        <v>159</v>
      </c>
      <c r="E544" s="130" t="s">
        <v>1794</v>
      </c>
      <c r="F544" s="131" t="s">
        <v>1795</v>
      </c>
      <c r="G544" s="132" t="s">
        <v>277</v>
      </c>
      <c r="H544" s="133">
        <v>1.08</v>
      </c>
      <c r="I544" s="134"/>
      <c r="J544" s="135">
        <f>ROUND(I544*H544,2)</f>
        <v>0</v>
      </c>
      <c r="K544" s="131" t="s">
        <v>234</v>
      </c>
      <c r="L544" s="34"/>
      <c r="M544" s="136" t="s">
        <v>44</v>
      </c>
      <c r="N544" s="137" t="s">
        <v>53</v>
      </c>
      <c r="P544" s="138">
        <f>O544*H544</f>
        <v>0</v>
      </c>
      <c r="Q544" s="138">
        <v>0</v>
      </c>
      <c r="R544" s="138">
        <f>Q544*H544</f>
        <v>0</v>
      </c>
      <c r="S544" s="138">
        <v>0</v>
      </c>
      <c r="T544" s="139">
        <f>S544*H544</f>
        <v>0</v>
      </c>
      <c r="AR544" s="140" t="s">
        <v>848</v>
      </c>
      <c r="AT544" s="140" t="s">
        <v>159</v>
      </c>
      <c r="AU544" s="140" t="s">
        <v>21</v>
      </c>
      <c r="AY544" s="18" t="s">
        <v>156</v>
      </c>
      <c r="BE544" s="141">
        <f>IF(N544="základní",J544,0)</f>
        <v>0</v>
      </c>
      <c r="BF544" s="141">
        <f>IF(N544="snížená",J544,0)</f>
        <v>0</v>
      </c>
      <c r="BG544" s="141">
        <f>IF(N544="zákl. přenesená",J544,0)</f>
        <v>0</v>
      </c>
      <c r="BH544" s="141">
        <f>IF(N544="sníž. přenesená",J544,0)</f>
        <v>0</v>
      </c>
      <c r="BI544" s="141">
        <f>IF(N544="nulová",J544,0)</f>
        <v>0</v>
      </c>
      <c r="BJ544" s="18" t="s">
        <v>90</v>
      </c>
      <c r="BK544" s="141">
        <f>ROUND(I544*H544,2)</f>
        <v>0</v>
      </c>
      <c r="BL544" s="18" t="s">
        <v>848</v>
      </c>
      <c r="BM544" s="140" t="s">
        <v>1796</v>
      </c>
    </row>
    <row r="545" spans="2:65" s="1" customFormat="1" ht="10.199999999999999">
      <c r="B545" s="34"/>
      <c r="D545" s="156" t="s">
        <v>236</v>
      </c>
      <c r="F545" s="157" t="s">
        <v>1797</v>
      </c>
      <c r="I545" s="144"/>
      <c r="L545" s="34"/>
      <c r="M545" s="145"/>
      <c r="T545" s="55"/>
      <c r="AT545" s="18" t="s">
        <v>236</v>
      </c>
      <c r="AU545" s="18" t="s">
        <v>21</v>
      </c>
    </row>
    <row r="546" spans="2:65" s="12" customFormat="1" ht="10.199999999999999">
      <c r="B546" s="146"/>
      <c r="D546" s="142" t="s">
        <v>178</v>
      </c>
      <c r="E546" s="147" t="s">
        <v>44</v>
      </c>
      <c r="F546" s="148" t="s">
        <v>1798</v>
      </c>
      <c r="H546" s="149">
        <v>1.08</v>
      </c>
      <c r="I546" s="150"/>
      <c r="L546" s="146"/>
      <c r="M546" s="151"/>
      <c r="T546" s="152"/>
      <c r="AT546" s="147" t="s">
        <v>178</v>
      </c>
      <c r="AU546" s="147" t="s">
        <v>21</v>
      </c>
      <c r="AV546" s="12" t="s">
        <v>21</v>
      </c>
      <c r="AW546" s="12" t="s">
        <v>42</v>
      </c>
      <c r="AX546" s="12" t="s">
        <v>90</v>
      </c>
      <c r="AY546" s="147" t="s">
        <v>156</v>
      </c>
    </row>
    <row r="547" spans="2:65" s="1" customFormat="1" ht="21.75" customHeight="1">
      <c r="B547" s="34"/>
      <c r="C547" s="129" t="s">
        <v>1799</v>
      </c>
      <c r="D547" s="129" t="s">
        <v>159</v>
      </c>
      <c r="E547" s="130" t="s">
        <v>1800</v>
      </c>
      <c r="F547" s="131" t="s">
        <v>1801</v>
      </c>
      <c r="G547" s="132" t="s">
        <v>277</v>
      </c>
      <c r="H547" s="133">
        <v>36</v>
      </c>
      <c r="I547" s="134"/>
      <c r="J547" s="135">
        <f>ROUND(I547*H547,2)</f>
        <v>0</v>
      </c>
      <c r="K547" s="131" t="s">
        <v>234</v>
      </c>
      <c r="L547" s="34"/>
      <c r="M547" s="136" t="s">
        <v>44</v>
      </c>
      <c r="N547" s="137" t="s">
        <v>53</v>
      </c>
      <c r="P547" s="138">
        <f>O547*H547</f>
        <v>0</v>
      </c>
      <c r="Q547" s="138">
        <v>6.9999999999999994E-5</v>
      </c>
      <c r="R547" s="138">
        <f>Q547*H547</f>
        <v>2.5199999999999997E-3</v>
      </c>
      <c r="S547" s="138">
        <v>0</v>
      </c>
      <c r="T547" s="139">
        <f>S547*H547</f>
        <v>0</v>
      </c>
      <c r="AR547" s="140" t="s">
        <v>848</v>
      </c>
      <c r="AT547" s="140" t="s">
        <v>159</v>
      </c>
      <c r="AU547" s="140" t="s">
        <v>21</v>
      </c>
      <c r="AY547" s="18" t="s">
        <v>156</v>
      </c>
      <c r="BE547" s="141">
        <f>IF(N547="základní",J547,0)</f>
        <v>0</v>
      </c>
      <c r="BF547" s="141">
        <f>IF(N547="snížená",J547,0)</f>
        <v>0</v>
      </c>
      <c r="BG547" s="141">
        <f>IF(N547="zákl. přenesená",J547,0)</f>
        <v>0</v>
      </c>
      <c r="BH547" s="141">
        <f>IF(N547="sníž. přenesená",J547,0)</f>
        <v>0</v>
      </c>
      <c r="BI547" s="141">
        <f>IF(N547="nulová",J547,0)</f>
        <v>0</v>
      </c>
      <c r="BJ547" s="18" t="s">
        <v>90</v>
      </c>
      <c r="BK547" s="141">
        <f>ROUND(I547*H547,2)</f>
        <v>0</v>
      </c>
      <c r="BL547" s="18" t="s">
        <v>848</v>
      </c>
      <c r="BM547" s="140" t="s">
        <v>1802</v>
      </c>
    </row>
    <row r="548" spans="2:65" s="1" customFormat="1" ht="10.199999999999999">
      <c r="B548" s="34"/>
      <c r="D548" s="156" t="s">
        <v>236</v>
      </c>
      <c r="F548" s="157" t="s">
        <v>1803</v>
      </c>
      <c r="I548" s="144"/>
      <c r="L548" s="34"/>
      <c r="M548" s="145"/>
      <c r="T548" s="55"/>
      <c r="AT548" s="18" t="s">
        <v>236</v>
      </c>
      <c r="AU548" s="18" t="s">
        <v>21</v>
      </c>
    </row>
    <row r="549" spans="2:65" s="12" customFormat="1" ht="10.199999999999999">
      <c r="B549" s="146"/>
      <c r="D549" s="142" t="s">
        <v>178</v>
      </c>
      <c r="E549" s="147" t="s">
        <v>44</v>
      </c>
      <c r="F549" s="148" t="s">
        <v>259</v>
      </c>
      <c r="H549" s="149">
        <v>36</v>
      </c>
      <c r="I549" s="150"/>
      <c r="L549" s="146"/>
      <c r="M549" s="151"/>
      <c r="T549" s="152"/>
      <c r="AT549" s="147" t="s">
        <v>178</v>
      </c>
      <c r="AU549" s="147" t="s">
        <v>21</v>
      </c>
      <c r="AV549" s="12" t="s">
        <v>21</v>
      </c>
      <c r="AW549" s="12" t="s">
        <v>42</v>
      </c>
      <c r="AX549" s="12" t="s">
        <v>90</v>
      </c>
      <c r="AY549" s="147" t="s">
        <v>156</v>
      </c>
    </row>
    <row r="550" spans="2:65" s="1" customFormat="1" ht="16.5" customHeight="1">
      <c r="B550" s="34"/>
      <c r="C550" s="129" t="s">
        <v>1804</v>
      </c>
      <c r="D550" s="129" t="s">
        <v>159</v>
      </c>
      <c r="E550" s="130" t="s">
        <v>1805</v>
      </c>
      <c r="F550" s="131" t="s">
        <v>1806</v>
      </c>
      <c r="G550" s="132" t="s">
        <v>272</v>
      </c>
      <c r="H550" s="133">
        <v>3.0000000000000001E-3</v>
      </c>
      <c r="I550" s="134"/>
      <c r="J550" s="135">
        <f>ROUND(I550*H550,2)</f>
        <v>0</v>
      </c>
      <c r="K550" s="131" t="s">
        <v>234</v>
      </c>
      <c r="L550" s="34"/>
      <c r="M550" s="136" t="s">
        <v>44</v>
      </c>
      <c r="N550" s="137" t="s">
        <v>53</v>
      </c>
      <c r="P550" s="138">
        <f>O550*H550</f>
        <v>0</v>
      </c>
      <c r="Q550" s="138">
        <v>0</v>
      </c>
      <c r="R550" s="138">
        <f>Q550*H550</f>
        <v>0</v>
      </c>
      <c r="S550" s="138">
        <v>0</v>
      </c>
      <c r="T550" s="139">
        <f>S550*H550</f>
        <v>0</v>
      </c>
      <c r="AR550" s="140" t="s">
        <v>848</v>
      </c>
      <c r="AT550" s="140" t="s">
        <v>159</v>
      </c>
      <c r="AU550" s="140" t="s">
        <v>21</v>
      </c>
      <c r="AY550" s="18" t="s">
        <v>156</v>
      </c>
      <c r="BE550" s="141">
        <f>IF(N550="základní",J550,0)</f>
        <v>0</v>
      </c>
      <c r="BF550" s="141">
        <f>IF(N550="snížená",J550,0)</f>
        <v>0</v>
      </c>
      <c r="BG550" s="141">
        <f>IF(N550="zákl. přenesená",J550,0)</f>
        <v>0</v>
      </c>
      <c r="BH550" s="141">
        <f>IF(N550="sníž. přenesená",J550,0)</f>
        <v>0</v>
      </c>
      <c r="BI550" s="141">
        <f>IF(N550="nulová",J550,0)</f>
        <v>0</v>
      </c>
      <c r="BJ550" s="18" t="s">
        <v>90</v>
      </c>
      <c r="BK550" s="141">
        <f>ROUND(I550*H550,2)</f>
        <v>0</v>
      </c>
      <c r="BL550" s="18" t="s">
        <v>848</v>
      </c>
      <c r="BM550" s="140" t="s">
        <v>1807</v>
      </c>
    </row>
    <row r="551" spans="2:65" s="1" customFormat="1" ht="10.199999999999999">
      <c r="B551" s="34"/>
      <c r="D551" s="156" t="s">
        <v>236</v>
      </c>
      <c r="F551" s="157" t="s">
        <v>1808</v>
      </c>
      <c r="I551" s="144"/>
      <c r="L551" s="34"/>
      <c r="M551" s="175"/>
      <c r="N551" s="176"/>
      <c r="O551" s="176"/>
      <c r="P551" s="176"/>
      <c r="Q551" s="176"/>
      <c r="R551" s="176"/>
      <c r="S551" s="176"/>
      <c r="T551" s="177"/>
      <c r="AT551" s="18" t="s">
        <v>236</v>
      </c>
      <c r="AU551" s="18" t="s">
        <v>21</v>
      </c>
    </row>
    <row r="552" spans="2:65" s="1" customFormat="1" ht="6.9" customHeight="1">
      <c r="B552" s="43"/>
      <c r="C552" s="44"/>
      <c r="D552" s="44"/>
      <c r="E552" s="44"/>
      <c r="F552" s="44"/>
      <c r="G552" s="44"/>
      <c r="H552" s="44"/>
      <c r="I552" s="44"/>
      <c r="J552" s="44"/>
      <c r="K552" s="44"/>
      <c r="L552" s="34"/>
    </row>
  </sheetData>
  <sheetProtection algorithmName="SHA-512" hashValue="QQSw87Bz1MYyZ2jcTARz+e9UgolMQf77Zuy3GONzzpZfWbNoML7Up6ewEfyKFWTFvqpOTDqEufYHJHr/v1igdQ==" saltValue="s1kR683IDwphFs5c0I4rb0bDHHI9ySR5Bh/YMuao1eFAEAJ9MeItPgWyYBcKGRNo+dljUhmAKPUIev5B5srvUw==" spinCount="100000" sheet="1" objects="1" scenarios="1" formatColumns="0" formatRows="0" autoFilter="0"/>
  <autoFilter ref="C92:K551" xr:uid="{00000000-0009-0000-0000-000007000000}"/>
  <mergeCells count="9">
    <mergeCell ref="E50:H50"/>
    <mergeCell ref="E83:H83"/>
    <mergeCell ref="E85:H85"/>
    <mergeCell ref="L2:V2"/>
    <mergeCell ref="E7:H7"/>
    <mergeCell ref="E9:H9"/>
    <mergeCell ref="E18:H18"/>
    <mergeCell ref="E27:H27"/>
    <mergeCell ref="E48:H48"/>
  </mergeCells>
  <hyperlinks>
    <hyperlink ref="F97" r:id="rId1" xr:uid="{00000000-0004-0000-0700-000000000000}"/>
    <hyperlink ref="F100" r:id="rId2" xr:uid="{00000000-0004-0000-0700-000001000000}"/>
    <hyperlink ref="F116" r:id="rId3" xr:uid="{00000000-0004-0000-0700-000002000000}"/>
    <hyperlink ref="F119" r:id="rId4" xr:uid="{00000000-0004-0000-0700-000003000000}"/>
    <hyperlink ref="F126" r:id="rId5" xr:uid="{00000000-0004-0000-0700-000004000000}"/>
    <hyperlink ref="F138" r:id="rId6" xr:uid="{00000000-0004-0000-0700-000005000000}"/>
    <hyperlink ref="F148" r:id="rId7" xr:uid="{00000000-0004-0000-0700-000006000000}"/>
    <hyperlink ref="F151" r:id="rId8" xr:uid="{00000000-0004-0000-0700-000007000000}"/>
    <hyperlink ref="F154" r:id="rId9" xr:uid="{00000000-0004-0000-0700-000008000000}"/>
    <hyperlink ref="F158" r:id="rId10" xr:uid="{00000000-0004-0000-0700-000009000000}"/>
    <hyperlink ref="F162" r:id="rId11" xr:uid="{00000000-0004-0000-0700-00000A000000}"/>
    <hyperlink ref="F167" r:id="rId12" xr:uid="{00000000-0004-0000-0700-00000B000000}"/>
    <hyperlink ref="F173" r:id="rId13" xr:uid="{00000000-0004-0000-0700-00000C000000}"/>
    <hyperlink ref="F184" r:id="rId14" xr:uid="{00000000-0004-0000-0700-00000D000000}"/>
    <hyperlink ref="F187" r:id="rId15" xr:uid="{00000000-0004-0000-0700-00000E000000}"/>
    <hyperlink ref="F190" r:id="rId16" xr:uid="{00000000-0004-0000-0700-00000F000000}"/>
    <hyperlink ref="F193" r:id="rId17" xr:uid="{00000000-0004-0000-0700-000010000000}"/>
    <hyperlink ref="F198" r:id="rId18" xr:uid="{00000000-0004-0000-0700-000011000000}"/>
    <hyperlink ref="F203" r:id="rId19" xr:uid="{00000000-0004-0000-0700-000012000000}"/>
    <hyperlink ref="F207" r:id="rId20" xr:uid="{00000000-0004-0000-0700-000013000000}"/>
    <hyperlink ref="F210" r:id="rId21" xr:uid="{00000000-0004-0000-0700-000014000000}"/>
    <hyperlink ref="F218" r:id="rId22" xr:uid="{00000000-0004-0000-0700-000015000000}"/>
    <hyperlink ref="F222" r:id="rId23" xr:uid="{00000000-0004-0000-0700-000016000000}"/>
    <hyperlink ref="F227" r:id="rId24" xr:uid="{00000000-0004-0000-0700-000017000000}"/>
    <hyperlink ref="F232" r:id="rId25" xr:uid="{00000000-0004-0000-0700-000018000000}"/>
    <hyperlink ref="F236" r:id="rId26" xr:uid="{00000000-0004-0000-0700-000019000000}"/>
    <hyperlink ref="F239" r:id="rId27" xr:uid="{00000000-0004-0000-0700-00001A000000}"/>
    <hyperlink ref="F242" r:id="rId28" xr:uid="{00000000-0004-0000-0700-00001B000000}"/>
    <hyperlink ref="F245" r:id="rId29" xr:uid="{00000000-0004-0000-0700-00001C000000}"/>
    <hyperlink ref="F249" r:id="rId30" xr:uid="{00000000-0004-0000-0700-00001D000000}"/>
    <hyperlink ref="F253" r:id="rId31" xr:uid="{00000000-0004-0000-0700-00001E000000}"/>
    <hyperlink ref="F256" r:id="rId32" xr:uid="{00000000-0004-0000-0700-00001F000000}"/>
    <hyperlink ref="F261" r:id="rId33" xr:uid="{00000000-0004-0000-0700-000020000000}"/>
    <hyperlink ref="F266" r:id="rId34" xr:uid="{00000000-0004-0000-0700-000021000000}"/>
    <hyperlink ref="F275" r:id="rId35" xr:uid="{00000000-0004-0000-0700-000022000000}"/>
    <hyperlink ref="F280" r:id="rId36" xr:uid="{00000000-0004-0000-0700-000023000000}"/>
    <hyperlink ref="F283" r:id="rId37" xr:uid="{00000000-0004-0000-0700-000024000000}"/>
    <hyperlink ref="F291" r:id="rId38" xr:uid="{00000000-0004-0000-0700-000025000000}"/>
    <hyperlink ref="F300" r:id="rId39" xr:uid="{00000000-0004-0000-0700-000026000000}"/>
    <hyperlink ref="F305" r:id="rId40" xr:uid="{00000000-0004-0000-0700-000027000000}"/>
    <hyperlink ref="F310" r:id="rId41" xr:uid="{00000000-0004-0000-0700-000028000000}"/>
    <hyperlink ref="F315" r:id="rId42" xr:uid="{00000000-0004-0000-0700-000029000000}"/>
    <hyperlink ref="F322" r:id="rId43" xr:uid="{00000000-0004-0000-0700-00002A000000}"/>
    <hyperlink ref="F327" r:id="rId44" xr:uid="{00000000-0004-0000-0700-00002B000000}"/>
    <hyperlink ref="F332" r:id="rId45" xr:uid="{00000000-0004-0000-0700-00002C000000}"/>
    <hyperlink ref="F337" r:id="rId46" xr:uid="{00000000-0004-0000-0700-00002D000000}"/>
    <hyperlink ref="F340" r:id="rId47" xr:uid="{00000000-0004-0000-0700-00002E000000}"/>
    <hyperlink ref="F343" r:id="rId48" xr:uid="{00000000-0004-0000-0700-00002F000000}"/>
    <hyperlink ref="F348" r:id="rId49" xr:uid="{00000000-0004-0000-0700-000030000000}"/>
    <hyperlink ref="F355" r:id="rId50" xr:uid="{00000000-0004-0000-0700-000031000000}"/>
    <hyperlink ref="F360" r:id="rId51" xr:uid="{00000000-0004-0000-0700-000032000000}"/>
    <hyperlink ref="F365" r:id="rId52" xr:uid="{00000000-0004-0000-0700-000033000000}"/>
    <hyperlink ref="F368" r:id="rId53" xr:uid="{00000000-0004-0000-0700-000034000000}"/>
    <hyperlink ref="F375" r:id="rId54" xr:uid="{00000000-0004-0000-0700-000035000000}"/>
    <hyperlink ref="F378" r:id="rId55" xr:uid="{00000000-0004-0000-0700-000036000000}"/>
    <hyperlink ref="F383" r:id="rId56" xr:uid="{00000000-0004-0000-0700-000037000000}"/>
    <hyperlink ref="F389" r:id="rId57" xr:uid="{00000000-0004-0000-0700-000038000000}"/>
    <hyperlink ref="F392" r:id="rId58" xr:uid="{00000000-0004-0000-0700-000039000000}"/>
    <hyperlink ref="F397" r:id="rId59" xr:uid="{00000000-0004-0000-0700-00003A000000}"/>
    <hyperlink ref="F400" r:id="rId60" xr:uid="{00000000-0004-0000-0700-00003B000000}"/>
    <hyperlink ref="F416" r:id="rId61" xr:uid="{00000000-0004-0000-0700-00003C000000}"/>
    <hyperlink ref="F422" r:id="rId62" xr:uid="{00000000-0004-0000-0700-00003D000000}"/>
    <hyperlink ref="F425" r:id="rId63" xr:uid="{00000000-0004-0000-0700-00003E000000}"/>
    <hyperlink ref="F428" r:id="rId64" xr:uid="{00000000-0004-0000-0700-00003F000000}"/>
    <hyperlink ref="F431" r:id="rId65" xr:uid="{00000000-0004-0000-0700-000040000000}"/>
    <hyperlink ref="F434" r:id="rId66" xr:uid="{00000000-0004-0000-0700-000041000000}"/>
    <hyperlink ref="F437" r:id="rId67" xr:uid="{00000000-0004-0000-0700-000042000000}"/>
    <hyperlink ref="F442" r:id="rId68" xr:uid="{00000000-0004-0000-0700-000043000000}"/>
    <hyperlink ref="F447" r:id="rId69" xr:uid="{00000000-0004-0000-0700-000044000000}"/>
    <hyperlink ref="F452" r:id="rId70" xr:uid="{00000000-0004-0000-0700-000045000000}"/>
    <hyperlink ref="F456" r:id="rId71" xr:uid="{00000000-0004-0000-0700-000046000000}"/>
    <hyperlink ref="F461" r:id="rId72" xr:uid="{00000000-0004-0000-0700-000047000000}"/>
    <hyperlink ref="F466" r:id="rId73" xr:uid="{00000000-0004-0000-0700-000048000000}"/>
    <hyperlink ref="F469" r:id="rId74" xr:uid="{00000000-0004-0000-0700-000049000000}"/>
    <hyperlink ref="F472" r:id="rId75" xr:uid="{00000000-0004-0000-0700-00004A000000}"/>
    <hyperlink ref="F475" r:id="rId76" xr:uid="{00000000-0004-0000-0700-00004B000000}"/>
    <hyperlink ref="F485" r:id="rId77" xr:uid="{00000000-0004-0000-0700-00004C000000}"/>
    <hyperlink ref="F505" r:id="rId78" xr:uid="{00000000-0004-0000-0700-00004D000000}"/>
    <hyperlink ref="F509" r:id="rId79" xr:uid="{00000000-0004-0000-0700-00004E000000}"/>
    <hyperlink ref="F511" r:id="rId80" xr:uid="{00000000-0004-0000-0700-00004F000000}"/>
    <hyperlink ref="F514" r:id="rId81" xr:uid="{00000000-0004-0000-0700-000050000000}"/>
    <hyperlink ref="F517" r:id="rId82" xr:uid="{00000000-0004-0000-0700-000051000000}"/>
    <hyperlink ref="F521" r:id="rId83" xr:uid="{00000000-0004-0000-0700-000052000000}"/>
    <hyperlink ref="F525" r:id="rId84" xr:uid="{00000000-0004-0000-0700-000053000000}"/>
    <hyperlink ref="F529" r:id="rId85" xr:uid="{00000000-0004-0000-0700-000054000000}"/>
    <hyperlink ref="F532" r:id="rId86" xr:uid="{00000000-0004-0000-0700-000055000000}"/>
    <hyperlink ref="F535" r:id="rId87" xr:uid="{00000000-0004-0000-0700-000056000000}"/>
    <hyperlink ref="F538" r:id="rId88" xr:uid="{00000000-0004-0000-0700-000057000000}"/>
    <hyperlink ref="F542" r:id="rId89" xr:uid="{00000000-0004-0000-0700-000058000000}"/>
    <hyperlink ref="F545" r:id="rId90" xr:uid="{00000000-0004-0000-0700-000059000000}"/>
    <hyperlink ref="F548" r:id="rId91" xr:uid="{00000000-0004-0000-0700-00005A000000}"/>
    <hyperlink ref="F551" r:id="rId92" xr:uid="{00000000-0004-0000-0700-00005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9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22"/>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117</v>
      </c>
    </row>
    <row r="3" spans="2:46" ht="6.9" customHeight="1">
      <c r="B3" s="19"/>
      <c r="C3" s="20"/>
      <c r="D3" s="20"/>
      <c r="E3" s="20"/>
      <c r="F3" s="20"/>
      <c r="G3" s="20"/>
      <c r="H3" s="20"/>
      <c r="I3" s="20"/>
      <c r="J3" s="20"/>
      <c r="K3" s="20"/>
      <c r="L3" s="21"/>
      <c r="AT3" s="18" t="s">
        <v>21</v>
      </c>
    </row>
    <row r="4" spans="2:46" ht="24.9" customHeight="1">
      <c r="B4" s="21"/>
      <c r="D4" s="22" t="s">
        <v>130</v>
      </c>
      <c r="L4" s="21"/>
      <c r="M4" s="87" t="s">
        <v>10</v>
      </c>
      <c r="AT4" s="18" t="s">
        <v>4</v>
      </c>
    </row>
    <row r="5" spans="2:46" ht="6.9" customHeight="1">
      <c r="B5" s="21"/>
      <c r="L5" s="21"/>
    </row>
    <row r="6" spans="2:46" ht="12" customHeight="1">
      <c r="B6" s="21"/>
      <c r="D6" s="28" t="s">
        <v>16</v>
      </c>
      <c r="L6" s="21"/>
    </row>
    <row r="7" spans="2:46" ht="16.5" customHeight="1">
      <c r="B7" s="21"/>
      <c r="E7" s="324" t="str">
        <f>'Rekapitulace stavby'!K6</f>
        <v>Intenzifikace ČOV Přízeř / Rožmberk nad Vltavou</v>
      </c>
      <c r="F7" s="325"/>
      <c r="G7" s="325"/>
      <c r="H7" s="325"/>
      <c r="L7" s="21"/>
    </row>
    <row r="8" spans="2:46" s="1" customFormat="1" ht="12" customHeight="1">
      <c r="B8" s="34"/>
      <c r="D8" s="28" t="s">
        <v>131</v>
      </c>
      <c r="L8" s="34"/>
    </row>
    <row r="9" spans="2:46" s="1" customFormat="1" ht="16.5" customHeight="1">
      <c r="B9" s="34"/>
      <c r="E9" s="291" t="s">
        <v>1809</v>
      </c>
      <c r="F9" s="326"/>
      <c r="G9" s="326"/>
      <c r="H9" s="326"/>
      <c r="L9" s="34"/>
    </row>
    <row r="10" spans="2:46" s="1" customFormat="1" ht="10.199999999999999">
      <c r="B10" s="34"/>
      <c r="L10" s="34"/>
    </row>
    <row r="11" spans="2:46" s="1" customFormat="1" ht="12" customHeight="1">
      <c r="B11" s="34"/>
      <c r="D11" s="28" t="s">
        <v>18</v>
      </c>
      <c r="F11" s="26" t="s">
        <v>118</v>
      </c>
      <c r="I11" s="28" t="s">
        <v>20</v>
      </c>
      <c r="J11" s="26" t="s">
        <v>21</v>
      </c>
      <c r="L11" s="34"/>
    </row>
    <row r="12" spans="2:46" s="1" customFormat="1" ht="12" customHeight="1">
      <c r="B12" s="34"/>
      <c r="D12" s="28" t="s">
        <v>22</v>
      </c>
      <c r="F12" s="26" t="s">
        <v>23</v>
      </c>
      <c r="I12" s="28" t="s">
        <v>24</v>
      </c>
      <c r="J12" s="51" t="str">
        <f>'Rekapitulace stavby'!AN8</f>
        <v>19. 5. 2025</v>
      </c>
      <c r="L12" s="34"/>
    </row>
    <row r="13" spans="2:46" s="1" customFormat="1" ht="21.75" customHeight="1">
      <c r="B13" s="34"/>
      <c r="D13" s="25" t="s">
        <v>26</v>
      </c>
      <c r="F13" s="30" t="s">
        <v>27</v>
      </c>
      <c r="I13" s="25" t="s">
        <v>28</v>
      </c>
      <c r="J13" s="30" t="s">
        <v>29</v>
      </c>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297"/>
      <c r="G18" s="297"/>
      <c r="H18" s="297"/>
      <c r="I18" s="28" t="s">
        <v>34</v>
      </c>
      <c r="J18" s="29" t="str">
        <f>'Rekapitulace stavby'!AN14</f>
        <v>Vyplň údaj</v>
      </c>
      <c r="L18" s="34"/>
    </row>
    <row r="19" spans="2:12" s="1" customFormat="1" ht="6.9"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44</v>
      </c>
      <c r="L24" s="34"/>
    </row>
    <row r="25" spans="2:12" s="1" customFormat="1" ht="6.9" customHeight="1">
      <c r="B25" s="34"/>
      <c r="L25" s="34"/>
    </row>
    <row r="26" spans="2:12" s="1" customFormat="1" ht="12" customHeight="1">
      <c r="B26" s="34"/>
      <c r="D26" s="28" t="s">
        <v>46</v>
      </c>
      <c r="L26" s="34"/>
    </row>
    <row r="27" spans="2:12" s="7" customFormat="1" ht="16.5" customHeight="1">
      <c r="B27" s="88"/>
      <c r="E27" s="302" t="s">
        <v>44</v>
      </c>
      <c r="F27" s="302"/>
      <c r="G27" s="302"/>
      <c r="H27" s="302"/>
      <c r="L27" s="88"/>
    </row>
    <row r="28" spans="2:12" s="1" customFormat="1" ht="6.9" customHeight="1">
      <c r="B28" s="34"/>
      <c r="L28" s="34"/>
    </row>
    <row r="29" spans="2:12" s="1" customFormat="1" ht="6.9" customHeight="1">
      <c r="B29" s="34"/>
      <c r="D29" s="52"/>
      <c r="E29" s="52"/>
      <c r="F29" s="52"/>
      <c r="G29" s="52"/>
      <c r="H29" s="52"/>
      <c r="I29" s="52"/>
      <c r="J29" s="52"/>
      <c r="K29" s="52"/>
      <c r="L29" s="34"/>
    </row>
    <row r="30" spans="2:12" s="1" customFormat="1" ht="25.35" customHeight="1">
      <c r="B30" s="34"/>
      <c r="D30" s="89" t="s">
        <v>48</v>
      </c>
      <c r="J30" s="65">
        <f>ROUND(J84, 2)</f>
        <v>0</v>
      </c>
      <c r="L30" s="34"/>
    </row>
    <row r="31" spans="2:12" s="1" customFormat="1" ht="6.9" customHeight="1">
      <c r="B31" s="34"/>
      <c r="D31" s="52"/>
      <c r="E31" s="52"/>
      <c r="F31" s="52"/>
      <c r="G31" s="52"/>
      <c r="H31" s="52"/>
      <c r="I31" s="52"/>
      <c r="J31" s="52"/>
      <c r="K31" s="52"/>
      <c r="L31" s="34"/>
    </row>
    <row r="32" spans="2:12" s="1" customFormat="1" ht="14.4" customHeight="1">
      <c r="B32" s="34"/>
      <c r="F32" s="37" t="s">
        <v>50</v>
      </c>
      <c r="I32" s="37" t="s">
        <v>49</v>
      </c>
      <c r="J32" s="37" t="s">
        <v>51</v>
      </c>
      <c r="L32" s="34"/>
    </row>
    <row r="33" spans="2:12" s="1" customFormat="1" ht="14.4" customHeight="1">
      <c r="B33" s="34"/>
      <c r="D33" s="54" t="s">
        <v>52</v>
      </c>
      <c r="E33" s="28" t="s">
        <v>53</v>
      </c>
      <c r="F33" s="90">
        <f>ROUND((SUM(BE84:BE121)),  2)</f>
        <v>0</v>
      </c>
      <c r="I33" s="91">
        <v>0.21</v>
      </c>
      <c r="J33" s="90">
        <f>ROUND(((SUM(BE84:BE121))*I33),  2)</f>
        <v>0</v>
      </c>
      <c r="L33" s="34"/>
    </row>
    <row r="34" spans="2:12" s="1" customFormat="1" ht="14.4" customHeight="1">
      <c r="B34" s="34"/>
      <c r="E34" s="28" t="s">
        <v>54</v>
      </c>
      <c r="F34" s="90">
        <f>ROUND((SUM(BF84:BF121)),  2)</f>
        <v>0</v>
      </c>
      <c r="I34" s="91">
        <v>0.12</v>
      </c>
      <c r="J34" s="90">
        <f>ROUND(((SUM(BF84:BF121))*I34),  2)</f>
        <v>0</v>
      </c>
      <c r="L34" s="34"/>
    </row>
    <row r="35" spans="2:12" s="1" customFormat="1" ht="14.4" hidden="1" customHeight="1">
      <c r="B35" s="34"/>
      <c r="E35" s="28" t="s">
        <v>55</v>
      </c>
      <c r="F35" s="90">
        <f>ROUND((SUM(BG84:BG121)),  2)</f>
        <v>0</v>
      </c>
      <c r="I35" s="91">
        <v>0.21</v>
      </c>
      <c r="J35" s="90">
        <f>0</f>
        <v>0</v>
      </c>
      <c r="L35" s="34"/>
    </row>
    <row r="36" spans="2:12" s="1" customFormat="1" ht="14.4" hidden="1" customHeight="1">
      <c r="B36" s="34"/>
      <c r="E36" s="28" t="s">
        <v>56</v>
      </c>
      <c r="F36" s="90">
        <f>ROUND((SUM(BH84:BH121)),  2)</f>
        <v>0</v>
      </c>
      <c r="I36" s="91">
        <v>0.12</v>
      </c>
      <c r="J36" s="90">
        <f>0</f>
        <v>0</v>
      </c>
      <c r="L36" s="34"/>
    </row>
    <row r="37" spans="2:12" s="1" customFormat="1" ht="14.4" hidden="1" customHeight="1">
      <c r="B37" s="34"/>
      <c r="E37" s="28" t="s">
        <v>57</v>
      </c>
      <c r="F37" s="90">
        <f>ROUND((SUM(BI84:BI121)),  2)</f>
        <v>0</v>
      </c>
      <c r="I37" s="91">
        <v>0</v>
      </c>
      <c r="J37" s="90">
        <f>0</f>
        <v>0</v>
      </c>
      <c r="L37" s="34"/>
    </row>
    <row r="38" spans="2:12" s="1" customFormat="1" ht="6.9" customHeight="1">
      <c r="B38" s="34"/>
      <c r="L38" s="34"/>
    </row>
    <row r="39" spans="2:12" s="1" customFormat="1" ht="25.35" customHeight="1">
      <c r="B39" s="34"/>
      <c r="C39" s="92"/>
      <c r="D39" s="93" t="s">
        <v>58</v>
      </c>
      <c r="E39" s="56"/>
      <c r="F39" s="56"/>
      <c r="G39" s="94" t="s">
        <v>59</v>
      </c>
      <c r="H39" s="95" t="s">
        <v>60</v>
      </c>
      <c r="I39" s="56"/>
      <c r="J39" s="96">
        <f>SUM(J30:J37)</f>
        <v>0</v>
      </c>
      <c r="K39" s="97"/>
      <c r="L39" s="34"/>
    </row>
    <row r="40" spans="2:12" s="1" customFormat="1" ht="14.4" customHeight="1">
      <c r="B40" s="43"/>
      <c r="C40" s="44"/>
      <c r="D40" s="44"/>
      <c r="E40" s="44"/>
      <c r="F40" s="44"/>
      <c r="G40" s="44"/>
      <c r="H40" s="44"/>
      <c r="I40" s="44"/>
      <c r="J40" s="44"/>
      <c r="K40" s="44"/>
      <c r="L40" s="34"/>
    </row>
    <row r="44" spans="2:12" s="1" customFormat="1" ht="6.9" customHeight="1">
      <c r="B44" s="45"/>
      <c r="C44" s="46"/>
      <c r="D44" s="46"/>
      <c r="E44" s="46"/>
      <c r="F44" s="46"/>
      <c r="G44" s="46"/>
      <c r="H44" s="46"/>
      <c r="I44" s="46"/>
      <c r="J44" s="46"/>
      <c r="K44" s="46"/>
      <c r="L44" s="34"/>
    </row>
    <row r="45" spans="2:12" s="1" customFormat="1" ht="24.9" customHeight="1">
      <c r="B45" s="34"/>
      <c r="C45" s="22" t="s">
        <v>133</v>
      </c>
      <c r="L45" s="34"/>
    </row>
    <row r="46" spans="2:12" s="1" customFormat="1" ht="6.9" customHeight="1">
      <c r="B46" s="34"/>
      <c r="L46" s="34"/>
    </row>
    <row r="47" spans="2:12" s="1" customFormat="1" ht="12" customHeight="1">
      <c r="B47" s="34"/>
      <c r="C47" s="28" t="s">
        <v>16</v>
      </c>
      <c r="L47" s="34"/>
    </row>
    <row r="48" spans="2:12" s="1" customFormat="1" ht="16.5" customHeight="1">
      <c r="B48" s="34"/>
      <c r="E48" s="324" t="str">
        <f>E7</f>
        <v>Intenzifikace ČOV Přízeř / Rožmberk nad Vltavou</v>
      </c>
      <c r="F48" s="325"/>
      <c r="G48" s="325"/>
      <c r="H48" s="325"/>
      <c r="L48" s="34"/>
    </row>
    <row r="49" spans="2:47" s="1" customFormat="1" ht="12" customHeight="1">
      <c r="B49" s="34"/>
      <c r="C49" s="28" t="s">
        <v>131</v>
      </c>
      <c r="L49" s="34"/>
    </row>
    <row r="50" spans="2:47" s="1" customFormat="1" ht="16.5" customHeight="1">
      <c r="B50" s="34"/>
      <c r="E50" s="291" t="str">
        <f>E9</f>
        <v>SO-06 - Oplocení</v>
      </c>
      <c r="F50" s="326"/>
      <c r="G50" s="326"/>
      <c r="H50" s="326"/>
      <c r="L50" s="34"/>
    </row>
    <row r="51" spans="2:47" s="1" customFormat="1" ht="6.9" customHeight="1">
      <c r="B51" s="34"/>
      <c r="L51" s="34"/>
    </row>
    <row r="52" spans="2:47" s="1" customFormat="1" ht="12" customHeight="1">
      <c r="B52" s="34"/>
      <c r="C52" s="28" t="s">
        <v>22</v>
      </c>
      <c r="F52" s="26" t="str">
        <f>F12</f>
        <v>Přízeř</v>
      </c>
      <c r="I52" s="28" t="s">
        <v>24</v>
      </c>
      <c r="J52" s="51" t="str">
        <f>IF(J12="","",J12)</f>
        <v>19. 5. 2025</v>
      </c>
      <c r="L52" s="34"/>
    </row>
    <row r="53" spans="2:47" s="1" customFormat="1" ht="6.9" customHeight="1">
      <c r="B53" s="34"/>
      <c r="L53" s="34"/>
    </row>
    <row r="54" spans="2:47" s="1" customFormat="1" ht="15.15" customHeight="1">
      <c r="B54" s="34"/>
      <c r="C54" s="28" t="s">
        <v>30</v>
      </c>
      <c r="F54" s="26" t="str">
        <f>E15</f>
        <v>Město Rožmberk nad Vltavou</v>
      </c>
      <c r="I54" s="28" t="s">
        <v>38</v>
      </c>
      <c r="J54" s="32" t="str">
        <f>E21</f>
        <v>VAK projekt s.r.o.</v>
      </c>
      <c r="L54" s="34"/>
    </row>
    <row r="55" spans="2:47" s="1" customFormat="1" ht="25.65" customHeight="1">
      <c r="B55" s="34"/>
      <c r="C55" s="28" t="s">
        <v>36</v>
      </c>
      <c r="F55" s="26" t="str">
        <f>IF(E18="","",E18)</f>
        <v>Vyplň údaj</v>
      </c>
      <c r="I55" s="28" t="s">
        <v>43</v>
      </c>
      <c r="J55" s="32" t="str">
        <f>E24</f>
        <v>Ing. Martina Zamlinská</v>
      </c>
      <c r="L55" s="34"/>
    </row>
    <row r="56" spans="2:47" s="1" customFormat="1" ht="10.35" customHeight="1">
      <c r="B56" s="34"/>
      <c r="L56" s="34"/>
    </row>
    <row r="57" spans="2:47" s="1" customFormat="1" ht="29.25" customHeight="1">
      <c r="B57" s="34"/>
      <c r="C57" s="98" t="s">
        <v>134</v>
      </c>
      <c r="D57" s="92"/>
      <c r="E57" s="92"/>
      <c r="F57" s="92"/>
      <c r="G57" s="92"/>
      <c r="H57" s="92"/>
      <c r="I57" s="92"/>
      <c r="J57" s="99" t="s">
        <v>135</v>
      </c>
      <c r="K57" s="92"/>
      <c r="L57" s="34"/>
    </row>
    <row r="58" spans="2:47" s="1" customFormat="1" ht="10.35" customHeight="1">
      <c r="B58" s="34"/>
      <c r="L58" s="34"/>
    </row>
    <row r="59" spans="2:47" s="1" customFormat="1" ht="22.8" customHeight="1">
      <c r="B59" s="34"/>
      <c r="C59" s="100" t="s">
        <v>80</v>
      </c>
      <c r="J59" s="65">
        <f>J84</f>
        <v>0</v>
      </c>
      <c r="L59" s="34"/>
      <c r="AU59" s="18" t="s">
        <v>136</v>
      </c>
    </row>
    <row r="60" spans="2:47" s="8" customFormat="1" ht="24.9" customHeight="1">
      <c r="B60" s="101"/>
      <c r="D60" s="102" t="s">
        <v>219</v>
      </c>
      <c r="E60" s="103"/>
      <c r="F60" s="103"/>
      <c r="G60" s="103"/>
      <c r="H60" s="103"/>
      <c r="I60" s="103"/>
      <c r="J60" s="104">
        <f>J85</f>
        <v>0</v>
      </c>
      <c r="L60" s="101"/>
    </row>
    <row r="61" spans="2:47" s="9" customFormat="1" ht="19.95" customHeight="1">
      <c r="B61" s="105"/>
      <c r="D61" s="106" t="s">
        <v>220</v>
      </c>
      <c r="E61" s="107"/>
      <c r="F61" s="107"/>
      <c r="G61" s="107"/>
      <c r="H61" s="107"/>
      <c r="I61" s="107"/>
      <c r="J61" s="108">
        <f>J86</f>
        <v>0</v>
      </c>
      <c r="L61" s="105"/>
    </row>
    <row r="62" spans="2:47" s="9" customFormat="1" ht="19.95" customHeight="1">
      <c r="B62" s="105"/>
      <c r="D62" s="106" t="s">
        <v>221</v>
      </c>
      <c r="E62" s="107"/>
      <c r="F62" s="107"/>
      <c r="G62" s="107"/>
      <c r="H62" s="107"/>
      <c r="I62" s="107"/>
      <c r="J62" s="108">
        <f>J91</f>
        <v>0</v>
      </c>
      <c r="L62" s="105"/>
    </row>
    <row r="63" spans="2:47" s="9" customFormat="1" ht="19.95" customHeight="1">
      <c r="B63" s="105"/>
      <c r="D63" s="106" t="s">
        <v>222</v>
      </c>
      <c r="E63" s="107"/>
      <c r="F63" s="107"/>
      <c r="G63" s="107"/>
      <c r="H63" s="107"/>
      <c r="I63" s="107"/>
      <c r="J63" s="108">
        <f>J110</f>
        <v>0</v>
      </c>
      <c r="L63" s="105"/>
    </row>
    <row r="64" spans="2:47" s="9" customFormat="1" ht="19.95" customHeight="1">
      <c r="B64" s="105"/>
      <c r="D64" s="106" t="s">
        <v>224</v>
      </c>
      <c r="E64" s="107"/>
      <c r="F64" s="107"/>
      <c r="G64" s="107"/>
      <c r="H64" s="107"/>
      <c r="I64" s="107"/>
      <c r="J64" s="108">
        <f>J119</f>
        <v>0</v>
      </c>
      <c r="L64" s="105"/>
    </row>
    <row r="65" spans="2:12" s="1" customFormat="1" ht="21.75" customHeight="1">
      <c r="B65" s="34"/>
      <c r="L65" s="34"/>
    </row>
    <row r="66" spans="2:12" s="1" customFormat="1" ht="6.9" customHeight="1">
      <c r="B66" s="43"/>
      <c r="C66" s="44"/>
      <c r="D66" s="44"/>
      <c r="E66" s="44"/>
      <c r="F66" s="44"/>
      <c r="G66" s="44"/>
      <c r="H66" s="44"/>
      <c r="I66" s="44"/>
      <c r="J66" s="44"/>
      <c r="K66" s="44"/>
      <c r="L66" s="34"/>
    </row>
    <row r="70" spans="2:12" s="1" customFormat="1" ht="6.9" customHeight="1">
      <c r="B70" s="45"/>
      <c r="C70" s="46"/>
      <c r="D70" s="46"/>
      <c r="E70" s="46"/>
      <c r="F70" s="46"/>
      <c r="G70" s="46"/>
      <c r="H70" s="46"/>
      <c r="I70" s="46"/>
      <c r="J70" s="46"/>
      <c r="K70" s="46"/>
      <c r="L70" s="34"/>
    </row>
    <row r="71" spans="2:12" s="1" customFormat="1" ht="24.9" customHeight="1">
      <c r="B71" s="34"/>
      <c r="C71" s="22" t="s">
        <v>141</v>
      </c>
      <c r="L71" s="34"/>
    </row>
    <row r="72" spans="2:12" s="1" customFormat="1" ht="6.9" customHeight="1">
      <c r="B72" s="34"/>
      <c r="L72" s="34"/>
    </row>
    <row r="73" spans="2:12" s="1" customFormat="1" ht="12" customHeight="1">
      <c r="B73" s="34"/>
      <c r="C73" s="28" t="s">
        <v>16</v>
      </c>
      <c r="L73" s="34"/>
    </row>
    <row r="74" spans="2:12" s="1" customFormat="1" ht="16.5" customHeight="1">
      <c r="B74" s="34"/>
      <c r="E74" s="324" t="str">
        <f>E7</f>
        <v>Intenzifikace ČOV Přízeř / Rožmberk nad Vltavou</v>
      </c>
      <c r="F74" s="325"/>
      <c r="G74" s="325"/>
      <c r="H74" s="325"/>
      <c r="L74" s="34"/>
    </row>
    <row r="75" spans="2:12" s="1" customFormat="1" ht="12" customHeight="1">
      <c r="B75" s="34"/>
      <c r="C75" s="28" t="s">
        <v>131</v>
      </c>
      <c r="L75" s="34"/>
    </row>
    <row r="76" spans="2:12" s="1" customFormat="1" ht="16.5" customHeight="1">
      <c r="B76" s="34"/>
      <c r="E76" s="291" t="str">
        <f>E9</f>
        <v>SO-06 - Oplocení</v>
      </c>
      <c r="F76" s="326"/>
      <c r="G76" s="326"/>
      <c r="H76" s="326"/>
      <c r="L76" s="34"/>
    </row>
    <row r="77" spans="2:12" s="1" customFormat="1" ht="6.9" customHeight="1">
      <c r="B77" s="34"/>
      <c r="L77" s="34"/>
    </row>
    <row r="78" spans="2:12" s="1" customFormat="1" ht="12" customHeight="1">
      <c r="B78" s="34"/>
      <c r="C78" s="28" t="s">
        <v>22</v>
      </c>
      <c r="F78" s="26" t="str">
        <f>F12</f>
        <v>Přízeř</v>
      </c>
      <c r="I78" s="28" t="s">
        <v>24</v>
      </c>
      <c r="J78" s="51" t="str">
        <f>IF(J12="","",J12)</f>
        <v>19. 5. 2025</v>
      </c>
      <c r="L78" s="34"/>
    </row>
    <row r="79" spans="2:12" s="1" customFormat="1" ht="6.9" customHeight="1">
      <c r="B79" s="34"/>
      <c r="L79" s="34"/>
    </row>
    <row r="80" spans="2:12" s="1" customFormat="1" ht="15.15" customHeight="1">
      <c r="B80" s="34"/>
      <c r="C80" s="28" t="s">
        <v>30</v>
      </c>
      <c r="F80" s="26" t="str">
        <f>E15</f>
        <v>Město Rožmberk nad Vltavou</v>
      </c>
      <c r="I80" s="28" t="s">
        <v>38</v>
      </c>
      <c r="J80" s="32" t="str">
        <f>E21</f>
        <v>VAK projekt s.r.o.</v>
      </c>
      <c r="L80" s="34"/>
    </row>
    <row r="81" spans="2:65" s="1" customFormat="1" ht="25.65" customHeight="1">
      <c r="B81" s="34"/>
      <c r="C81" s="28" t="s">
        <v>36</v>
      </c>
      <c r="F81" s="26" t="str">
        <f>IF(E18="","",E18)</f>
        <v>Vyplň údaj</v>
      </c>
      <c r="I81" s="28" t="s">
        <v>43</v>
      </c>
      <c r="J81" s="32" t="str">
        <f>E24</f>
        <v>Ing. Martina Zamlinská</v>
      </c>
      <c r="L81" s="34"/>
    </row>
    <row r="82" spans="2:65" s="1" customFormat="1" ht="10.35" customHeight="1">
      <c r="B82" s="34"/>
      <c r="L82" s="34"/>
    </row>
    <row r="83" spans="2:65" s="10" customFormat="1" ht="29.25" customHeight="1">
      <c r="B83" s="109"/>
      <c r="C83" s="110" t="s">
        <v>142</v>
      </c>
      <c r="D83" s="111" t="s">
        <v>67</v>
      </c>
      <c r="E83" s="111" t="s">
        <v>63</v>
      </c>
      <c r="F83" s="111" t="s">
        <v>64</v>
      </c>
      <c r="G83" s="111" t="s">
        <v>143</v>
      </c>
      <c r="H83" s="111" t="s">
        <v>144</v>
      </c>
      <c r="I83" s="111" t="s">
        <v>145</v>
      </c>
      <c r="J83" s="111" t="s">
        <v>135</v>
      </c>
      <c r="K83" s="112" t="s">
        <v>146</v>
      </c>
      <c r="L83" s="109"/>
      <c r="M83" s="58" t="s">
        <v>44</v>
      </c>
      <c r="N83" s="59" t="s">
        <v>52</v>
      </c>
      <c r="O83" s="59" t="s">
        <v>147</v>
      </c>
      <c r="P83" s="59" t="s">
        <v>148</v>
      </c>
      <c r="Q83" s="59" t="s">
        <v>149</v>
      </c>
      <c r="R83" s="59" t="s">
        <v>150</v>
      </c>
      <c r="S83" s="59" t="s">
        <v>151</v>
      </c>
      <c r="T83" s="60" t="s">
        <v>152</v>
      </c>
    </row>
    <row r="84" spans="2:65" s="1" customFormat="1" ht="22.8" customHeight="1">
      <c r="B84" s="34"/>
      <c r="C84" s="63" t="s">
        <v>153</v>
      </c>
      <c r="J84" s="113">
        <f>BK84</f>
        <v>0</v>
      </c>
      <c r="L84" s="34"/>
      <c r="M84" s="61"/>
      <c r="N84" s="52"/>
      <c r="O84" s="52"/>
      <c r="P84" s="114">
        <f>P85</f>
        <v>0</v>
      </c>
      <c r="Q84" s="52"/>
      <c r="R84" s="114">
        <f>R85</f>
        <v>2.6273299999999997</v>
      </c>
      <c r="S84" s="52"/>
      <c r="T84" s="115">
        <f>T85</f>
        <v>2.5344000000000002</v>
      </c>
      <c r="AT84" s="18" t="s">
        <v>81</v>
      </c>
      <c r="AU84" s="18" t="s">
        <v>136</v>
      </c>
      <c r="BK84" s="116">
        <f>BK85</f>
        <v>0</v>
      </c>
    </row>
    <row r="85" spans="2:65" s="11" customFormat="1" ht="25.95" customHeight="1">
      <c r="B85" s="117"/>
      <c r="D85" s="118" t="s">
        <v>81</v>
      </c>
      <c r="E85" s="119" t="s">
        <v>228</v>
      </c>
      <c r="F85" s="119" t="s">
        <v>229</v>
      </c>
      <c r="I85" s="120"/>
      <c r="J85" s="121">
        <f>BK85</f>
        <v>0</v>
      </c>
      <c r="L85" s="117"/>
      <c r="M85" s="122"/>
      <c r="P85" s="123">
        <f>P86+P91+P110+P119</f>
        <v>0</v>
      </c>
      <c r="R85" s="123">
        <f>R86+R91+R110+R119</f>
        <v>2.6273299999999997</v>
      </c>
      <c r="T85" s="124">
        <f>T86+T91+T110+T119</f>
        <v>2.5344000000000002</v>
      </c>
      <c r="AR85" s="118" t="s">
        <v>90</v>
      </c>
      <c r="AT85" s="125" t="s">
        <v>81</v>
      </c>
      <c r="AU85" s="125" t="s">
        <v>82</v>
      </c>
      <c r="AY85" s="118" t="s">
        <v>156</v>
      </c>
      <c r="BK85" s="126">
        <f>BK86+BK91+BK110+BK119</f>
        <v>0</v>
      </c>
    </row>
    <row r="86" spans="2:65" s="11" customFormat="1" ht="22.8" customHeight="1">
      <c r="B86" s="117"/>
      <c r="D86" s="118" t="s">
        <v>81</v>
      </c>
      <c r="E86" s="127" t="s">
        <v>90</v>
      </c>
      <c r="F86" s="127" t="s">
        <v>230</v>
      </c>
      <c r="I86" s="120"/>
      <c r="J86" s="128">
        <f>BK86</f>
        <v>0</v>
      </c>
      <c r="L86" s="117"/>
      <c r="M86" s="122"/>
      <c r="P86" s="123">
        <f>SUM(P87:P90)</f>
        <v>0</v>
      </c>
      <c r="R86" s="123">
        <f>SUM(R87:R90)</f>
        <v>0</v>
      </c>
      <c r="T86" s="124">
        <f>SUM(T87:T90)</f>
        <v>0</v>
      </c>
      <c r="AR86" s="118" t="s">
        <v>90</v>
      </c>
      <c r="AT86" s="125" t="s">
        <v>81</v>
      </c>
      <c r="AU86" s="125" t="s">
        <v>90</v>
      </c>
      <c r="AY86" s="118" t="s">
        <v>156</v>
      </c>
      <c r="BK86" s="126">
        <f>SUM(BK87:BK90)</f>
        <v>0</v>
      </c>
    </row>
    <row r="87" spans="2:65" s="1" customFormat="1" ht="16.5" customHeight="1">
      <c r="B87" s="34"/>
      <c r="C87" s="129" t="s">
        <v>90</v>
      </c>
      <c r="D87" s="129" t="s">
        <v>159</v>
      </c>
      <c r="E87" s="130" t="s">
        <v>1810</v>
      </c>
      <c r="F87" s="131" t="s">
        <v>1811</v>
      </c>
      <c r="G87" s="132" t="s">
        <v>277</v>
      </c>
      <c r="H87" s="133">
        <v>13.5</v>
      </c>
      <c r="I87" s="134"/>
      <c r="J87" s="135">
        <f>ROUND(I87*H87,2)</f>
        <v>0</v>
      </c>
      <c r="K87" s="131" t="s">
        <v>234</v>
      </c>
      <c r="L87" s="34"/>
      <c r="M87" s="136" t="s">
        <v>44</v>
      </c>
      <c r="N87" s="137" t="s">
        <v>53</v>
      </c>
      <c r="P87" s="138">
        <f>O87*H87</f>
        <v>0</v>
      </c>
      <c r="Q87" s="138">
        <v>0</v>
      </c>
      <c r="R87" s="138">
        <f>Q87*H87</f>
        <v>0</v>
      </c>
      <c r="S87" s="138">
        <v>0</v>
      </c>
      <c r="T87" s="139">
        <f>S87*H87</f>
        <v>0</v>
      </c>
      <c r="AR87" s="140" t="s">
        <v>174</v>
      </c>
      <c r="AT87" s="140" t="s">
        <v>159</v>
      </c>
      <c r="AU87" s="140" t="s">
        <v>21</v>
      </c>
      <c r="AY87" s="18" t="s">
        <v>156</v>
      </c>
      <c r="BE87" s="141">
        <f>IF(N87="základní",J87,0)</f>
        <v>0</v>
      </c>
      <c r="BF87" s="141">
        <f>IF(N87="snížená",J87,0)</f>
        <v>0</v>
      </c>
      <c r="BG87" s="141">
        <f>IF(N87="zákl. přenesená",J87,0)</f>
        <v>0</v>
      </c>
      <c r="BH87" s="141">
        <f>IF(N87="sníž. přenesená",J87,0)</f>
        <v>0</v>
      </c>
      <c r="BI87" s="141">
        <f>IF(N87="nulová",J87,0)</f>
        <v>0</v>
      </c>
      <c r="BJ87" s="18" t="s">
        <v>90</v>
      </c>
      <c r="BK87" s="141">
        <f>ROUND(I87*H87,2)</f>
        <v>0</v>
      </c>
      <c r="BL87" s="18" t="s">
        <v>174</v>
      </c>
      <c r="BM87" s="140" t="s">
        <v>1812</v>
      </c>
    </row>
    <row r="88" spans="2:65" s="1" customFormat="1" ht="10.199999999999999">
      <c r="B88" s="34"/>
      <c r="D88" s="156" t="s">
        <v>236</v>
      </c>
      <c r="F88" s="157" t="s">
        <v>1813</v>
      </c>
      <c r="I88" s="144"/>
      <c r="L88" s="34"/>
      <c r="M88" s="145"/>
      <c r="T88" s="55"/>
      <c r="AT88" s="18" t="s">
        <v>236</v>
      </c>
      <c r="AU88" s="18" t="s">
        <v>21</v>
      </c>
    </row>
    <row r="89" spans="2:65" s="12" customFormat="1" ht="10.199999999999999">
      <c r="B89" s="146"/>
      <c r="D89" s="142" t="s">
        <v>178</v>
      </c>
      <c r="E89" s="147" t="s">
        <v>44</v>
      </c>
      <c r="F89" s="148" t="s">
        <v>1814</v>
      </c>
      <c r="H89" s="149">
        <v>13.5</v>
      </c>
      <c r="I89" s="150"/>
      <c r="L89" s="146"/>
      <c r="M89" s="151"/>
      <c r="T89" s="152"/>
      <c r="AT89" s="147" t="s">
        <v>178</v>
      </c>
      <c r="AU89" s="147" t="s">
        <v>21</v>
      </c>
      <c r="AV89" s="12" t="s">
        <v>21</v>
      </c>
      <c r="AW89" s="12" t="s">
        <v>42</v>
      </c>
      <c r="AX89" s="12" t="s">
        <v>82</v>
      </c>
      <c r="AY89" s="147" t="s">
        <v>156</v>
      </c>
    </row>
    <row r="90" spans="2:65" s="13" customFormat="1" ht="10.199999999999999">
      <c r="B90" s="168"/>
      <c r="D90" s="142" t="s">
        <v>178</v>
      </c>
      <c r="E90" s="169" t="s">
        <v>44</v>
      </c>
      <c r="F90" s="170" t="s">
        <v>462</v>
      </c>
      <c r="H90" s="171">
        <v>13.5</v>
      </c>
      <c r="I90" s="172"/>
      <c r="L90" s="168"/>
      <c r="M90" s="173"/>
      <c r="T90" s="174"/>
      <c r="AT90" s="169" t="s">
        <v>178</v>
      </c>
      <c r="AU90" s="169" t="s">
        <v>21</v>
      </c>
      <c r="AV90" s="13" t="s">
        <v>174</v>
      </c>
      <c r="AW90" s="13" t="s">
        <v>42</v>
      </c>
      <c r="AX90" s="13" t="s">
        <v>90</v>
      </c>
      <c r="AY90" s="169" t="s">
        <v>156</v>
      </c>
    </row>
    <row r="91" spans="2:65" s="11" customFormat="1" ht="22.8" customHeight="1">
      <c r="B91" s="117"/>
      <c r="D91" s="118" t="s">
        <v>81</v>
      </c>
      <c r="E91" s="127" t="s">
        <v>170</v>
      </c>
      <c r="F91" s="127" t="s">
        <v>239</v>
      </c>
      <c r="I91" s="120"/>
      <c r="J91" s="128">
        <f>BK91</f>
        <v>0</v>
      </c>
      <c r="L91" s="117"/>
      <c r="M91" s="122"/>
      <c r="P91" s="123">
        <f>SUM(P92:P109)</f>
        <v>0</v>
      </c>
      <c r="R91" s="123">
        <f>SUM(R92:R109)</f>
        <v>2.6273299999999997</v>
      </c>
      <c r="T91" s="124">
        <f>SUM(T92:T109)</f>
        <v>0</v>
      </c>
      <c r="AR91" s="118" t="s">
        <v>90</v>
      </c>
      <c r="AT91" s="125" t="s">
        <v>81</v>
      </c>
      <c r="AU91" s="125" t="s">
        <v>90</v>
      </c>
      <c r="AY91" s="118" t="s">
        <v>156</v>
      </c>
      <c r="BK91" s="126">
        <f>SUM(BK92:BK109)</f>
        <v>0</v>
      </c>
    </row>
    <row r="92" spans="2:65" s="1" customFormat="1" ht="24.15" customHeight="1">
      <c r="B92" s="34"/>
      <c r="C92" s="129" t="s">
        <v>21</v>
      </c>
      <c r="D92" s="129" t="s">
        <v>159</v>
      </c>
      <c r="E92" s="130" t="s">
        <v>1815</v>
      </c>
      <c r="F92" s="131" t="s">
        <v>1816</v>
      </c>
      <c r="G92" s="132" t="s">
        <v>248</v>
      </c>
      <c r="H92" s="133">
        <v>15</v>
      </c>
      <c r="I92" s="134"/>
      <c r="J92" s="135">
        <f>ROUND(I92*H92,2)</f>
        <v>0</v>
      </c>
      <c r="K92" s="131" t="s">
        <v>234</v>
      </c>
      <c r="L92" s="34"/>
      <c r="M92" s="136" t="s">
        <v>44</v>
      </c>
      <c r="N92" s="137" t="s">
        <v>53</v>
      </c>
      <c r="P92" s="138">
        <f>O92*H92</f>
        <v>0</v>
      </c>
      <c r="Q92" s="138">
        <v>0.17488999999999999</v>
      </c>
      <c r="R92" s="138">
        <f>Q92*H92</f>
        <v>2.6233499999999998</v>
      </c>
      <c r="S92" s="138">
        <v>0</v>
      </c>
      <c r="T92" s="139">
        <f>S92*H92</f>
        <v>0</v>
      </c>
      <c r="AR92" s="140" t="s">
        <v>174</v>
      </c>
      <c r="AT92" s="140" t="s">
        <v>159</v>
      </c>
      <c r="AU92" s="140" t="s">
        <v>21</v>
      </c>
      <c r="AY92" s="18" t="s">
        <v>156</v>
      </c>
      <c r="BE92" s="141">
        <f>IF(N92="základní",J92,0)</f>
        <v>0</v>
      </c>
      <c r="BF92" s="141">
        <f>IF(N92="snížená",J92,0)</f>
        <v>0</v>
      </c>
      <c r="BG92" s="141">
        <f>IF(N92="zákl. přenesená",J92,0)</f>
        <v>0</v>
      </c>
      <c r="BH92" s="141">
        <f>IF(N92="sníž. přenesená",J92,0)</f>
        <v>0</v>
      </c>
      <c r="BI92" s="141">
        <f>IF(N92="nulová",J92,0)</f>
        <v>0</v>
      </c>
      <c r="BJ92" s="18" t="s">
        <v>90</v>
      </c>
      <c r="BK92" s="141">
        <f>ROUND(I92*H92,2)</f>
        <v>0</v>
      </c>
      <c r="BL92" s="18" t="s">
        <v>174</v>
      </c>
      <c r="BM92" s="140" t="s">
        <v>1817</v>
      </c>
    </row>
    <row r="93" spans="2:65" s="1" customFormat="1" ht="10.199999999999999">
      <c r="B93" s="34"/>
      <c r="D93" s="156" t="s">
        <v>236</v>
      </c>
      <c r="F93" s="157" t="s">
        <v>1818</v>
      </c>
      <c r="I93" s="144"/>
      <c r="L93" s="34"/>
      <c r="M93" s="145"/>
      <c r="T93" s="55"/>
      <c r="AT93" s="18" t="s">
        <v>236</v>
      </c>
      <c r="AU93" s="18" t="s">
        <v>21</v>
      </c>
    </row>
    <row r="94" spans="2:65" s="1" customFormat="1" ht="19.2">
      <c r="B94" s="34"/>
      <c r="D94" s="142" t="s">
        <v>165</v>
      </c>
      <c r="F94" s="143" t="s">
        <v>1819</v>
      </c>
      <c r="I94" s="144"/>
      <c r="L94" s="34"/>
      <c r="M94" s="145"/>
      <c r="T94" s="55"/>
      <c r="AT94" s="18" t="s">
        <v>165</v>
      </c>
      <c r="AU94" s="18" t="s">
        <v>21</v>
      </c>
    </row>
    <row r="95" spans="2:65" s="12" customFormat="1" ht="10.199999999999999">
      <c r="B95" s="146"/>
      <c r="D95" s="142" t="s">
        <v>178</v>
      </c>
      <c r="E95" s="147" t="s">
        <v>44</v>
      </c>
      <c r="F95" s="148" t="s">
        <v>304</v>
      </c>
      <c r="H95" s="149">
        <v>15</v>
      </c>
      <c r="I95" s="150"/>
      <c r="L95" s="146"/>
      <c r="M95" s="151"/>
      <c r="T95" s="152"/>
      <c r="AT95" s="147" t="s">
        <v>178</v>
      </c>
      <c r="AU95" s="147" t="s">
        <v>21</v>
      </c>
      <c r="AV95" s="12" t="s">
        <v>21</v>
      </c>
      <c r="AW95" s="12" t="s">
        <v>42</v>
      </c>
      <c r="AX95" s="12" t="s">
        <v>90</v>
      </c>
      <c r="AY95" s="147" t="s">
        <v>156</v>
      </c>
    </row>
    <row r="96" spans="2:65" s="1" customFormat="1" ht="16.5" customHeight="1">
      <c r="B96" s="34"/>
      <c r="C96" s="129" t="s">
        <v>170</v>
      </c>
      <c r="D96" s="129" t="s">
        <v>159</v>
      </c>
      <c r="E96" s="130" t="s">
        <v>1820</v>
      </c>
      <c r="F96" s="131" t="s">
        <v>1821</v>
      </c>
      <c r="G96" s="132" t="s">
        <v>277</v>
      </c>
      <c r="H96" s="133">
        <v>30</v>
      </c>
      <c r="I96" s="134"/>
      <c r="J96" s="135">
        <f>ROUND(I96*H96,2)</f>
        <v>0</v>
      </c>
      <c r="K96" s="131" t="s">
        <v>234</v>
      </c>
      <c r="L96" s="34"/>
      <c r="M96" s="136" t="s">
        <v>44</v>
      </c>
      <c r="N96" s="137" t="s">
        <v>53</v>
      </c>
      <c r="P96" s="138">
        <f>O96*H96</f>
        <v>0</v>
      </c>
      <c r="Q96" s="138">
        <v>0</v>
      </c>
      <c r="R96" s="138">
        <f>Q96*H96</f>
        <v>0</v>
      </c>
      <c r="S96" s="138">
        <v>0</v>
      </c>
      <c r="T96" s="139">
        <f>S96*H96</f>
        <v>0</v>
      </c>
      <c r="AR96" s="140" t="s">
        <v>174</v>
      </c>
      <c r="AT96" s="140" t="s">
        <v>159</v>
      </c>
      <c r="AU96" s="140" t="s">
        <v>21</v>
      </c>
      <c r="AY96" s="18" t="s">
        <v>156</v>
      </c>
      <c r="BE96" s="141">
        <f>IF(N96="základní",J96,0)</f>
        <v>0</v>
      </c>
      <c r="BF96" s="141">
        <f>IF(N96="snížená",J96,0)</f>
        <v>0</v>
      </c>
      <c r="BG96" s="141">
        <f>IF(N96="zákl. přenesená",J96,0)</f>
        <v>0</v>
      </c>
      <c r="BH96" s="141">
        <f>IF(N96="sníž. přenesená",J96,0)</f>
        <v>0</v>
      </c>
      <c r="BI96" s="141">
        <f>IF(N96="nulová",J96,0)</f>
        <v>0</v>
      </c>
      <c r="BJ96" s="18" t="s">
        <v>90</v>
      </c>
      <c r="BK96" s="141">
        <f>ROUND(I96*H96,2)</f>
        <v>0</v>
      </c>
      <c r="BL96" s="18" t="s">
        <v>174</v>
      </c>
      <c r="BM96" s="140" t="s">
        <v>1822</v>
      </c>
    </row>
    <row r="97" spans="2:65" s="1" customFormat="1" ht="10.199999999999999">
      <c r="B97" s="34"/>
      <c r="D97" s="156" t="s">
        <v>236</v>
      </c>
      <c r="F97" s="157" t="s">
        <v>1823</v>
      </c>
      <c r="I97" s="144"/>
      <c r="L97" s="34"/>
      <c r="M97" s="145"/>
      <c r="T97" s="55"/>
      <c r="AT97" s="18" t="s">
        <v>236</v>
      </c>
      <c r="AU97" s="18" t="s">
        <v>21</v>
      </c>
    </row>
    <row r="98" spans="2:65" s="1" customFormat="1" ht="19.2">
      <c r="B98" s="34"/>
      <c r="D98" s="142" t="s">
        <v>165</v>
      </c>
      <c r="F98" s="143" t="s">
        <v>1824</v>
      </c>
      <c r="I98" s="144"/>
      <c r="L98" s="34"/>
      <c r="M98" s="145"/>
      <c r="T98" s="55"/>
      <c r="AT98" s="18" t="s">
        <v>165</v>
      </c>
      <c r="AU98" s="18" t="s">
        <v>21</v>
      </c>
    </row>
    <row r="99" spans="2:65" s="12" customFormat="1" ht="10.199999999999999">
      <c r="B99" s="146"/>
      <c r="D99" s="142" t="s">
        <v>178</v>
      </c>
      <c r="E99" s="147" t="s">
        <v>44</v>
      </c>
      <c r="F99" s="148" t="s">
        <v>528</v>
      </c>
      <c r="H99" s="149">
        <v>30</v>
      </c>
      <c r="I99" s="150"/>
      <c r="L99" s="146"/>
      <c r="M99" s="151"/>
      <c r="T99" s="152"/>
      <c r="AT99" s="147" t="s">
        <v>178</v>
      </c>
      <c r="AU99" s="147" t="s">
        <v>21</v>
      </c>
      <c r="AV99" s="12" t="s">
        <v>21</v>
      </c>
      <c r="AW99" s="12" t="s">
        <v>42</v>
      </c>
      <c r="AX99" s="12" t="s">
        <v>90</v>
      </c>
      <c r="AY99" s="147" t="s">
        <v>156</v>
      </c>
    </row>
    <row r="100" spans="2:65" s="1" customFormat="1" ht="16.5" customHeight="1">
      <c r="B100" s="34"/>
      <c r="C100" s="129" t="s">
        <v>174</v>
      </c>
      <c r="D100" s="129" t="s">
        <v>159</v>
      </c>
      <c r="E100" s="130" t="s">
        <v>1825</v>
      </c>
      <c r="F100" s="131" t="s">
        <v>1826</v>
      </c>
      <c r="G100" s="132" t="s">
        <v>277</v>
      </c>
      <c r="H100" s="133">
        <v>90</v>
      </c>
      <c r="I100" s="134"/>
      <c r="J100" s="135">
        <f>ROUND(I100*H100,2)</f>
        <v>0</v>
      </c>
      <c r="K100" s="131" t="s">
        <v>234</v>
      </c>
      <c r="L100" s="34"/>
      <c r="M100" s="136" t="s">
        <v>44</v>
      </c>
      <c r="N100" s="137" t="s">
        <v>53</v>
      </c>
      <c r="P100" s="138">
        <f>O100*H100</f>
        <v>0</v>
      </c>
      <c r="Q100" s="138">
        <v>0</v>
      </c>
      <c r="R100" s="138">
        <f>Q100*H100</f>
        <v>0</v>
      </c>
      <c r="S100" s="138">
        <v>0</v>
      </c>
      <c r="T100" s="139">
        <f>S100*H100</f>
        <v>0</v>
      </c>
      <c r="AR100" s="140" t="s">
        <v>174</v>
      </c>
      <c r="AT100" s="140" t="s">
        <v>159</v>
      </c>
      <c r="AU100" s="140" t="s">
        <v>21</v>
      </c>
      <c r="AY100" s="18" t="s">
        <v>156</v>
      </c>
      <c r="BE100" s="141">
        <f>IF(N100="základní",J100,0)</f>
        <v>0</v>
      </c>
      <c r="BF100" s="141">
        <f>IF(N100="snížená",J100,0)</f>
        <v>0</v>
      </c>
      <c r="BG100" s="141">
        <f>IF(N100="zákl. přenesená",J100,0)</f>
        <v>0</v>
      </c>
      <c r="BH100" s="141">
        <f>IF(N100="sníž. přenesená",J100,0)</f>
        <v>0</v>
      </c>
      <c r="BI100" s="141">
        <f>IF(N100="nulová",J100,0)</f>
        <v>0</v>
      </c>
      <c r="BJ100" s="18" t="s">
        <v>90</v>
      </c>
      <c r="BK100" s="141">
        <f>ROUND(I100*H100,2)</f>
        <v>0</v>
      </c>
      <c r="BL100" s="18" t="s">
        <v>174</v>
      </c>
      <c r="BM100" s="140" t="s">
        <v>1827</v>
      </c>
    </row>
    <row r="101" spans="2:65" s="1" customFormat="1" ht="10.199999999999999">
      <c r="B101" s="34"/>
      <c r="D101" s="156" t="s">
        <v>236</v>
      </c>
      <c r="F101" s="157" t="s">
        <v>1828</v>
      </c>
      <c r="I101" s="144"/>
      <c r="L101" s="34"/>
      <c r="M101" s="145"/>
      <c r="T101" s="55"/>
      <c r="AT101" s="18" t="s">
        <v>236</v>
      </c>
      <c r="AU101" s="18" t="s">
        <v>21</v>
      </c>
    </row>
    <row r="102" spans="2:65" s="12" customFormat="1" ht="10.199999999999999">
      <c r="B102" s="146"/>
      <c r="D102" s="142" t="s">
        <v>178</v>
      </c>
      <c r="E102" s="147" t="s">
        <v>44</v>
      </c>
      <c r="F102" s="148" t="s">
        <v>1829</v>
      </c>
      <c r="H102" s="149">
        <v>90</v>
      </c>
      <c r="I102" s="150"/>
      <c r="L102" s="146"/>
      <c r="M102" s="151"/>
      <c r="T102" s="152"/>
      <c r="AT102" s="147" t="s">
        <v>178</v>
      </c>
      <c r="AU102" s="147" t="s">
        <v>21</v>
      </c>
      <c r="AV102" s="12" t="s">
        <v>21</v>
      </c>
      <c r="AW102" s="12" t="s">
        <v>42</v>
      </c>
      <c r="AX102" s="12" t="s">
        <v>90</v>
      </c>
      <c r="AY102" s="147" t="s">
        <v>156</v>
      </c>
    </row>
    <row r="103" spans="2:65" s="1" customFormat="1" ht="16.5" customHeight="1">
      <c r="B103" s="34"/>
      <c r="C103" s="158" t="s">
        <v>155</v>
      </c>
      <c r="D103" s="158" t="s">
        <v>251</v>
      </c>
      <c r="E103" s="159" t="s">
        <v>1830</v>
      </c>
      <c r="F103" s="160" t="s">
        <v>1831</v>
      </c>
      <c r="G103" s="161" t="s">
        <v>277</v>
      </c>
      <c r="H103" s="162">
        <v>94.5</v>
      </c>
      <c r="I103" s="163"/>
      <c r="J103" s="164">
        <f>ROUND(I103*H103,2)</f>
        <v>0</v>
      </c>
      <c r="K103" s="160" t="s">
        <v>234</v>
      </c>
      <c r="L103" s="165"/>
      <c r="M103" s="166" t="s">
        <v>44</v>
      </c>
      <c r="N103" s="167" t="s">
        <v>53</v>
      </c>
      <c r="P103" s="138">
        <f>O103*H103</f>
        <v>0</v>
      </c>
      <c r="Q103" s="138">
        <v>4.0000000000000003E-5</v>
      </c>
      <c r="R103" s="138">
        <f>Q103*H103</f>
        <v>3.7800000000000004E-3</v>
      </c>
      <c r="S103" s="138">
        <v>0</v>
      </c>
      <c r="T103" s="139">
        <f>S103*H103</f>
        <v>0</v>
      </c>
      <c r="AR103" s="140" t="s">
        <v>191</v>
      </c>
      <c r="AT103" s="140" t="s">
        <v>251</v>
      </c>
      <c r="AU103" s="140" t="s">
        <v>21</v>
      </c>
      <c r="AY103" s="18" t="s">
        <v>156</v>
      </c>
      <c r="BE103" s="141">
        <f>IF(N103="základní",J103,0)</f>
        <v>0</v>
      </c>
      <c r="BF103" s="141">
        <f>IF(N103="snížená",J103,0)</f>
        <v>0</v>
      </c>
      <c r="BG103" s="141">
        <f>IF(N103="zákl. přenesená",J103,0)</f>
        <v>0</v>
      </c>
      <c r="BH103" s="141">
        <f>IF(N103="sníž. přenesená",J103,0)</f>
        <v>0</v>
      </c>
      <c r="BI103" s="141">
        <f>IF(N103="nulová",J103,0)</f>
        <v>0</v>
      </c>
      <c r="BJ103" s="18" t="s">
        <v>90</v>
      </c>
      <c r="BK103" s="141">
        <f>ROUND(I103*H103,2)</f>
        <v>0</v>
      </c>
      <c r="BL103" s="18" t="s">
        <v>174</v>
      </c>
      <c r="BM103" s="140" t="s">
        <v>1832</v>
      </c>
    </row>
    <row r="104" spans="2:65" s="12" customFormat="1" ht="10.199999999999999">
      <c r="B104" s="146"/>
      <c r="D104" s="142" t="s">
        <v>178</v>
      </c>
      <c r="F104" s="148" t="s">
        <v>1833</v>
      </c>
      <c r="H104" s="149">
        <v>94.5</v>
      </c>
      <c r="I104" s="150"/>
      <c r="L104" s="146"/>
      <c r="M104" s="151"/>
      <c r="T104" s="152"/>
      <c r="AT104" s="147" t="s">
        <v>178</v>
      </c>
      <c r="AU104" s="147" t="s">
        <v>21</v>
      </c>
      <c r="AV104" s="12" t="s">
        <v>21</v>
      </c>
      <c r="AW104" s="12" t="s">
        <v>4</v>
      </c>
      <c r="AX104" s="12" t="s">
        <v>90</v>
      </c>
      <c r="AY104" s="147" t="s">
        <v>156</v>
      </c>
    </row>
    <row r="105" spans="2:65" s="1" customFormat="1" ht="24.15" customHeight="1">
      <c r="B105" s="34"/>
      <c r="C105" s="129" t="s">
        <v>182</v>
      </c>
      <c r="D105" s="129" t="s">
        <v>159</v>
      </c>
      <c r="E105" s="130" t="s">
        <v>1834</v>
      </c>
      <c r="F105" s="131" t="s">
        <v>1835</v>
      </c>
      <c r="G105" s="132" t="s">
        <v>277</v>
      </c>
      <c r="H105" s="133">
        <v>30</v>
      </c>
      <c r="I105" s="134"/>
      <c r="J105" s="135">
        <f>ROUND(I105*H105,2)</f>
        <v>0</v>
      </c>
      <c r="K105" s="131" t="s">
        <v>234</v>
      </c>
      <c r="L105" s="34"/>
      <c r="M105" s="136" t="s">
        <v>44</v>
      </c>
      <c r="N105" s="137" t="s">
        <v>53</v>
      </c>
      <c r="P105" s="138">
        <f>O105*H105</f>
        <v>0</v>
      </c>
      <c r="Q105" s="138">
        <v>0</v>
      </c>
      <c r="R105" s="138">
        <f>Q105*H105</f>
        <v>0</v>
      </c>
      <c r="S105" s="138">
        <v>0</v>
      </c>
      <c r="T105" s="139">
        <f>S105*H105</f>
        <v>0</v>
      </c>
      <c r="AR105" s="140" t="s">
        <v>174</v>
      </c>
      <c r="AT105" s="140" t="s">
        <v>159</v>
      </c>
      <c r="AU105" s="140" t="s">
        <v>21</v>
      </c>
      <c r="AY105" s="18" t="s">
        <v>156</v>
      </c>
      <c r="BE105" s="141">
        <f>IF(N105="základní",J105,0)</f>
        <v>0</v>
      </c>
      <c r="BF105" s="141">
        <f>IF(N105="snížená",J105,0)</f>
        <v>0</v>
      </c>
      <c r="BG105" s="141">
        <f>IF(N105="zákl. přenesená",J105,0)</f>
        <v>0</v>
      </c>
      <c r="BH105" s="141">
        <f>IF(N105="sníž. přenesená",J105,0)</f>
        <v>0</v>
      </c>
      <c r="BI105" s="141">
        <f>IF(N105="nulová",J105,0)</f>
        <v>0</v>
      </c>
      <c r="BJ105" s="18" t="s">
        <v>90</v>
      </c>
      <c r="BK105" s="141">
        <f>ROUND(I105*H105,2)</f>
        <v>0</v>
      </c>
      <c r="BL105" s="18" t="s">
        <v>174</v>
      </c>
      <c r="BM105" s="140" t="s">
        <v>1836</v>
      </c>
    </row>
    <row r="106" spans="2:65" s="1" customFormat="1" ht="10.199999999999999">
      <c r="B106" s="34"/>
      <c r="D106" s="156" t="s">
        <v>236</v>
      </c>
      <c r="F106" s="157" t="s">
        <v>1837</v>
      </c>
      <c r="I106" s="144"/>
      <c r="L106" s="34"/>
      <c r="M106" s="145"/>
      <c r="T106" s="55"/>
      <c r="AT106" s="18" t="s">
        <v>236</v>
      </c>
      <c r="AU106" s="18" t="s">
        <v>21</v>
      </c>
    </row>
    <row r="107" spans="2:65" s="12" customFormat="1" ht="10.199999999999999">
      <c r="B107" s="146"/>
      <c r="D107" s="142" t="s">
        <v>178</v>
      </c>
      <c r="E107" s="147" t="s">
        <v>44</v>
      </c>
      <c r="F107" s="148" t="s">
        <v>528</v>
      </c>
      <c r="H107" s="149">
        <v>30</v>
      </c>
      <c r="I107" s="150"/>
      <c r="L107" s="146"/>
      <c r="M107" s="151"/>
      <c r="T107" s="152"/>
      <c r="AT107" s="147" t="s">
        <v>178</v>
      </c>
      <c r="AU107" s="147" t="s">
        <v>21</v>
      </c>
      <c r="AV107" s="12" t="s">
        <v>21</v>
      </c>
      <c r="AW107" s="12" t="s">
        <v>42</v>
      </c>
      <c r="AX107" s="12" t="s">
        <v>90</v>
      </c>
      <c r="AY107" s="147" t="s">
        <v>156</v>
      </c>
    </row>
    <row r="108" spans="2:65" s="1" customFormat="1" ht="16.5" customHeight="1">
      <c r="B108" s="34"/>
      <c r="C108" s="158" t="s">
        <v>186</v>
      </c>
      <c r="D108" s="158" t="s">
        <v>251</v>
      </c>
      <c r="E108" s="159" t="s">
        <v>1838</v>
      </c>
      <c r="F108" s="160" t="s">
        <v>1839</v>
      </c>
      <c r="G108" s="161" t="s">
        <v>277</v>
      </c>
      <c r="H108" s="162">
        <v>10</v>
      </c>
      <c r="I108" s="163"/>
      <c r="J108" s="164">
        <f>ROUND(I108*H108,2)</f>
        <v>0</v>
      </c>
      <c r="K108" s="160" t="s">
        <v>234</v>
      </c>
      <c r="L108" s="165"/>
      <c r="M108" s="166" t="s">
        <v>44</v>
      </c>
      <c r="N108" s="167" t="s">
        <v>53</v>
      </c>
      <c r="P108" s="138">
        <f>O108*H108</f>
        <v>0</v>
      </c>
      <c r="Q108" s="138">
        <v>2.0000000000000002E-5</v>
      </c>
      <c r="R108" s="138">
        <f>Q108*H108</f>
        <v>2.0000000000000001E-4</v>
      </c>
      <c r="S108" s="138">
        <v>0</v>
      </c>
      <c r="T108" s="139">
        <f>S108*H108</f>
        <v>0</v>
      </c>
      <c r="AR108" s="140" t="s">
        <v>191</v>
      </c>
      <c r="AT108" s="140" t="s">
        <v>251</v>
      </c>
      <c r="AU108" s="140" t="s">
        <v>21</v>
      </c>
      <c r="AY108" s="18" t="s">
        <v>156</v>
      </c>
      <c r="BE108" s="141">
        <f>IF(N108="základní",J108,0)</f>
        <v>0</v>
      </c>
      <c r="BF108" s="141">
        <f>IF(N108="snížená",J108,0)</f>
        <v>0</v>
      </c>
      <c r="BG108" s="141">
        <f>IF(N108="zákl. přenesená",J108,0)</f>
        <v>0</v>
      </c>
      <c r="BH108" s="141">
        <f>IF(N108="sníž. přenesená",J108,0)</f>
        <v>0</v>
      </c>
      <c r="BI108" s="141">
        <f>IF(N108="nulová",J108,0)</f>
        <v>0</v>
      </c>
      <c r="BJ108" s="18" t="s">
        <v>90</v>
      </c>
      <c r="BK108" s="141">
        <f>ROUND(I108*H108,2)</f>
        <v>0</v>
      </c>
      <c r="BL108" s="18" t="s">
        <v>174</v>
      </c>
      <c r="BM108" s="140" t="s">
        <v>1840</v>
      </c>
    </row>
    <row r="109" spans="2:65" s="12" customFormat="1" ht="10.199999999999999">
      <c r="B109" s="146"/>
      <c r="D109" s="142" t="s">
        <v>178</v>
      </c>
      <c r="E109" s="147" t="s">
        <v>44</v>
      </c>
      <c r="F109" s="148" t="s">
        <v>203</v>
      </c>
      <c r="H109" s="149">
        <v>10</v>
      </c>
      <c r="I109" s="150"/>
      <c r="L109" s="146"/>
      <c r="M109" s="151"/>
      <c r="T109" s="152"/>
      <c r="AT109" s="147" t="s">
        <v>178</v>
      </c>
      <c r="AU109" s="147" t="s">
        <v>21</v>
      </c>
      <c r="AV109" s="12" t="s">
        <v>21</v>
      </c>
      <c r="AW109" s="12" t="s">
        <v>42</v>
      </c>
      <c r="AX109" s="12" t="s">
        <v>90</v>
      </c>
      <c r="AY109" s="147" t="s">
        <v>156</v>
      </c>
    </row>
    <row r="110" spans="2:65" s="11" customFormat="1" ht="22.8" customHeight="1">
      <c r="B110" s="117"/>
      <c r="D110" s="118" t="s">
        <v>81</v>
      </c>
      <c r="E110" s="127" t="s">
        <v>197</v>
      </c>
      <c r="F110" s="127" t="s">
        <v>260</v>
      </c>
      <c r="I110" s="120"/>
      <c r="J110" s="128">
        <f>BK110</f>
        <v>0</v>
      </c>
      <c r="L110" s="117"/>
      <c r="M110" s="122"/>
      <c r="P110" s="123">
        <f>SUM(P111:P118)</f>
        <v>0</v>
      </c>
      <c r="R110" s="123">
        <f>SUM(R111:R118)</f>
        <v>0</v>
      </c>
      <c r="T110" s="124">
        <f>SUM(T111:T118)</f>
        <v>2.5344000000000002</v>
      </c>
      <c r="AR110" s="118" t="s">
        <v>90</v>
      </c>
      <c r="AT110" s="125" t="s">
        <v>81</v>
      </c>
      <c r="AU110" s="125" t="s">
        <v>90</v>
      </c>
      <c r="AY110" s="118" t="s">
        <v>156</v>
      </c>
      <c r="BK110" s="126">
        <f>SUM(BK111:BK118)</f>
        <v>0</v>
      </c>
    </row>
    <row r="111" spans="2:65" s="1" customFormat="1" ht="21.75" customHeight="1">
      <c r="B111" s="34"/>
      <c r="C111" s="129" t="s">
        <v>191</v>
      </c>
      <c r="D111" s="129" t="s">
        <v>159</v>
      </c>
      <c r="E111" s="130" t="s">
        <v>1841</v>
      </c>
      <c r="F111" s="131" t="s">
        <v>1842</v>
      </c>
      <c r="G111" s="132" t="s">
        <v>248</v>
      </c>
      <c r="H111" s="133">
        <v>15</v>
      </c>
      <c r="I111" s="134"/>
      <c r="J111" s="135">
        <f>ROUND(I111*H111,2)</f>
        <v>0</v>
      </c>
      <c r="K111" s="131" t="s">
        <v>234</v>
      </c>
      <c r="L111" s="34"/>
      <c r="M111" s="136" t="s">
        <v>44</v>
      </c>
      <c r="N111" s="137" t="s">
        <v>53</v>
      </c>
      <c r="P111" s="138">
        <f>O111*H111</f>
        <v>0</v>
      </c>
      <c r="Q111" s="138">
        <v>0</v>
      </c>
      <c r="R111" s="138">
        <f>Q111*H111</f>
        <v>0</v>
      </c>
      <c r="S111" s="138">
        <v>0.16500000000000001</v>
      </c>
      <c r="T111" s="139">
        <f>S111*H111</f>
        <v>2.4750000000000001</v>
      </c>
      <c r="AR111" s="140" t="s">
        <v>174</v>
      </c>
      <c r="AT111" s="140" t="s">
        <v>159</v>
      </c>
      <c r="AU111" s="140" t="s">
        <v>21</v>
      </c>
      <c r="AY111" s="18" t="s">
        <v>156</v>
      </c>
      <c r="BE111" s="141">
        <f>IF(N111="základní",J111,0)</f>
        <v>0</v>
      </c>
      <c r="BF111" s="141">
        <f>IF(N111="snížená",J111,0)</f>
        <v>0</v>
      </c>
      <c r="BG111" s="141">
        <f>IF(N111="zákl. přenesená",J111,0)</f>
        <v>0</v>
      </c>
      <c r="BH111" s="141">
        <f>IF(N111="sníž. přenesená",J111,0)</f>
        <v>0</v>
      </c>
      <c r="BI111" s="141">
        <f>IF(N111="nulová",J111,0)</f>
        <v>0</v>
      </c>
      <c r="BJ111" s="18" t="s">
        <v>90</v>
      </c>
      <c r="BK111" s="141">
        <f>ROUND(I111*H111,2)</f>
        <v>0</v>
      </c>
      <c r="BL111" s="18" t="s">
        <v>174</v>
      </c>
      <c r="BM111" s="140" t="s">
        <v>1843</v>
      </c>
    </row>
    <row r="112" spans="2:65" s="1" customFormat="1" ht="10.199999999999999">
      <c r="B112" s="34"/>
      <c r="D112" s="156" t="s">
        <v>236</v>
      </c>
      <c r="F112" s="157" t="s">
        <v>1844</v>
      </c>
      <c r="I112" s="144"/>
      <c r="L112" s="34"/>
      <c r="M112" s="145"/>
      <c r="T112" s="55"/>
      <c r="AT112" s="18" t="s">
        <v>236</v>
      </c>
      <c r="AU112" s="18" t="s">
        <v>21</v>
      </c>
    </row>
    <row r="113" spans="2:65" s="1" customFormat="1" ht="19.2">
      <c r="B113" s="34"/>
      <c r="D113" s="142" t="s">
        <v>165</v>
      </c>
      <c r="F113" s="143" t="s">
        <v>1845</v>
      </c>
      <c r="I113" s="144"/>
      <c r="L113" s="34"/>
      <c r="M113" s="145"/>
      <c r="T113" s="55"/>
      <c r="AT113" s="18" t="s">
        <v>165</v>
      </c>
      <c r="AU113" s="18" t="s">
        <v>21</v>
      </c>
    </row>
    <row r="114" spans="2:65" s="12" customFormat="1" ht="10.199999999999999">
      <c r="B114" s="146"/>
      <c r="D114" s="142" t="s">
        <v>178</v>
      </c>
      <c r="E114" s="147" t="s">
        <v>44</v>
      </c>
      <c r="F114" s="148" t="s">
        <v>304</v>
      </c>
      <c r="H114" s="149">
        <v>15</v>
      </c>
      <c r="I114" s="150"/>
      <c r="L114" s="146"/>
      <c r="M114" s="151"/>
      <c r="T114" s="152"/>
      <c r="AT114" s="147" t="s">
        <v>178</v>
      </c>
      <c r="AU114" s="147" t="s">
        <v>21</v>
      </c>
      <c r="AV114" s="12" t="s">
        <v>21</v>
      </c>
      <c r="AW114" s="12" t="s">
        <v>42</v>
      </c>
      <c r="AX114" s="12" t="s">
        <v>90</v>
      </c>
      <c r="AY114" s="147" t="s">
        <v>156</v>
      </c>
    </row>
    <row r="115" spans="2:65" s="1" customFormat="1" ht="16.5" customHeight="1">
      <c r="B115" s="34"/>
      <c r="C115" s="129" t="s">
        <v>197</v>
      </c>
      <c r="D115" s="129" t="s">
        <v>159</v>
      </c>
      <c r="E115" s="130" t="s">
        <v>1846</v>
      </c>
      <c r="F115" s="131" t="s">
        <v>1847</v>
      </c>
      <c r="G115" s="132" t="s">
        <v>277</v>
      </c>
      <c r="H115" s="133">
        <v>30</v>
      </c>
      <c r="I115" s="134"/>
      <c r="J115" s="135">
        <f>ROUND(I115*H115,2)</f>
        <v>0</v>
      </c>
      <c r="K115" s="131" t="s">
        <v>234</v>
      </c>
      <c r="L115" s="34"/>
      <c r="M115" s="136" t="s">
        <v>44</v>
      </c>
      <c r="N115" s="137" t="s">
        <v>53</v>
      </c>
      <c r="P115" s="138">
        <f>O115*H115</f>
        <v>0</v>
      </c>
      <c r="Q115" s="138">
        <v>0</v>
      </c>
      <c r="R115" s="138">
        <f>Q115*H115</f>
        <v>0</v>
      </c>
      <c r="S115" s="138">
        <v>1.98E-3</v>
      </c>
      <c r="T115" s="139">
        <f>S115*H115</f>
        <v>5.9400000000000001E-2</v>
      </c>
      <c r="AR115" s="140" t="s">
        <v>174</v>
      </c>
      <c r="AT115" s="140" t="s">
        <v>159</v>
      </c>
      <c r="AU115" s="140" t="s">
        <v>21</v>
      </c>
      <c r="AY115" s="18" t="s">
        <v>156</v>
      </c>
      <c r="BE115" s="141">
        <f>IF(N115="základní",J115,0)</f>
        <v>0</v>
      </c>
      <c r="BF115" s="141">
        <f>IF(N115="snížená",J115,0)</f>
        <v>0</v>
      </c>
      <c r="BG115" s="141">
        <f>IF(N115="zákl. přenesená",J115,0)</f>
        <v>0</v>
      </c>
      <c r="BH115" s="141">
        <f>IF(N115="sníž. přenesená",J115,0)</f>
        <v>0</v>
      </c>
      <c r="BI115" s="141">
        <f>IF(N115="nulová",J115,0)</f>
        <v>0</v>
      </c>
      <c r="BJ115" s="18" t="s">
        <v>90</v>
      </c>
      <c r="BK115" s="141">
        <f>ROUND(I115*H115,2)</f>
        <v>0</v>
      </c>
      <c r="BL115" s="18" t="s">
        <v>174</v>
      </c>
      <c r="BM115" s="140" t="s">
        <v>1848</v>
      </c>
    </row>
    <row r="116" spans="2:65" s="1" customFormat="1" ht="10.199999999999999">
      <c r="B116" s="34"/>
      <c r="D116" s="156" t="s">
        <v>236</v>
      </c>
      <c r="F116" s="157" t="s">
        <v>1849</v>
      </c>
      <c r="I116" s="144"/>
      <c r="L116" s="34"/>
      <c r="M116" s="145"/>
      <c r="T116" s="55"/>
      <c r="AT116" s="18" t="s">
        <v>236</v>
      </c>
      <c r="AU116" s="18" t="s">
        <v>21</v>
      </c>
    </row>
    <row r="117" spans="2:65" s="1" customFormat="1" ht="19.2">
      <c r="B117" s="34"/>
      <c r="D117" s="142" t="s">
        <v>165</v>
      </c>
      <c r="F117" s="143" t="s">
        <v>1845</v>
      </c>
      <c r="I117" s="144"/>
      <c r="L117" s="34"/>
      <c r="M117" s="145"/>
      <c r="T117" s="55"/>
      <c r="AT117" s="18" t="s">
        <v>165</v>
      </c>
      <c r="AU117" s="18" t="s">
        <v>21</v>
      </c>
    </row>
    <row r="118" spans="2:65" s="12" customFormat="1" ht="10.199999999999999">
      <c r="B118" s="146"/>
      <c r="D118" s="142" t="s">
        <v>178</v>
      </c>
      <c r="E118" s="147" t="s">
        <v>44</v>
      </c>
      <c r="F118" s="148" t="s">
        <v>528</v>
      </c>
      <c r="H118" s="149">
        <v>30</v>
      </c>
      <c r="I118" s="150"/>
      <c r="L118" s="146"/>
      <c r="M118" s="151"/>
      <c r="T118" s="152"/>
      <c r="AT118" s="147" t="s">
        <v>178</v>
      </c>
      <c r="AU118" s="147" t="s">
        <v>21</v>
      </c>
      <c r="AV118" s="12" t="s">
        <v>21</v>
      </c>
      <c r="AW118" s="12" t="s">
        <v>42</v>
      </c>
      <c r="AX118" s="12" t="s">
        <v>90</v>
      </c>
      <c r="AY118" s="147" t="s">
        <v>156</v>
      </c>
    </row>
    <row r="119" spans="2:65" s="11" customFormat="1" ht="22.8" customHeight="1">
      <c r="B119" s="117"/>
      <c r="D119" s="118" t="s">
        <v>81</v>
      </c>
      <c r="E119" s="127" t="s">
        <v>336</v>
      </c>
      <c r="F119" s="127" t="s">
        <v>337</v>
      </c>
      <c r="I119" s="120"/>
      <c r="J119" s="128">
        <f>BK119</f>
        <v>0</v>
      </c>
      <c r="L119" s="117"/>
      <c r="M119" s="122"/>
      <c r="P119" s="123">
        <f>SUM(P120:P121)</f>
        <v>0</v>
      </c>
      <c r="R119" s="123">
        <f>SUM(R120:R121)</f>
        <v>0</v>
      </c>
      <c r="T119" s="124">
        <f>SUM(T120:T121)</f>
        <v>0</v>
      </c>
      <c r="AR119" s="118" t="s">
        <v>90</v>
      </c>
      <c r="AT119" s="125" t="s">
        <v>81</v>
      </c>
      <c r="AU119" s="125" t="s">
        <v>90</v>
      </c>
      <c r="AY119" s="118" t="s">
        <v>156</v>
      </c>
      <c r="BK119" s="126">
        <f>SUM(BK120:BK121)</f>
        <v>0</v>
      </c>
    </row>
    <row r="120" spans="2:65" s="1" customFormat="1" ht="24.15" customHeight="1">
      <c r="B120" s="34"/>
      <c r="C120" s="129" t="s">
        <v>203</v>
      </c>
      <c r="D120" s="129" t="s">
        <v>159</v>
      </c>
      <c r="E120" s="130" t="s">
        <v>1850</v>
      </c>
      <c r="F120" s="131" t="s">
        <v>1851</v>
      </c>
      <c r="G120" s="132" t="s">
        <v>272</v>
      </c>
      <c r="H120" s="133">
        <v>2.6269999999999998</v>
      </c>
      <c r="I120" s="134"/>
      <c r="J120" s="135">
        <f>ROUND(I120*H120,2)</f>
        <v>0</v>
      </c>
      <c r="K120" s="131" t="s">
        <v>234</v>
      </c>
      <c r="L120" s="34"/>
      <c r="M120" s="136" t="s">
        <v>44</v>
      </c>
      <c r="N120" s="137" t="s">
        <v>53</v>
      </c>
      <c r="P120" s="138">
        <f>O120*H120</f>
        <v>0</v>
      </c>
      <c r="Q120" s="138">
        <v>0</v>
      </c>
      <c r="R120" s="138">
        <f>Q120*H120</f>
        <v>0</v>
      </c>
      <c r="S120" s="138">
        <v>0</v>
      </c>
      <c r="T120" s="139">
        <f>S120*H120</f>
        <v>0</v>
      </c>
      <c r="AR120" s="140" t="s">
        <v>174</v>
      </c>
      <c r="AT120" s="140" t="s">
        <v>159</v>
      </c>
      <c r="AU120" s="140" t="s">
        <v>21</v>
      </c>
      <c r="AY120" s="18" t="s">
        <v>156</v>
      </c>
      <c r="BE120" s="141">
        <f>IF(N120="základní",J120,0)</f>
        <v>0</v>
      </c>
      <c r="BF120" s="141">
        <f>IF(N120="snížená",J120,0)</f>
        <v>0</v>
      </c>
      <c r="BG120" s="141">
        <f>IF(N120="zákl. přenesená",J120,0)</f>
        <v>0</v>
      </c>
      <c r="BH120" s="141">
        <f>IF(N120="sníž. přenesená",J120,0)</f>
        <v>0</v>
      </c>
      <c r="BI120" s="141">
        <f>IF(N120="nulová",J120,0)</f>
        <v>0</v>
      </c>
      <c r="BJ120" s="18" t="s">
        <v>90</v>
      </c>
      <c r="BK120" s="141">
        <f>ROUND(I120*H120,2)</f>
        <v>0</v>
      </c>
      <c r="BL120" s="18" t="s">
        <v>174</v>
      </c>
      <c r="BM120" s="140" t="s">
        <v>1852</v>
      </c>
    </row>
    <row r="121" spans="2:65" s="1" customFormat="1" ht="10.199999999999999">
      <c r="B121" s="34"/>
      <c r="D121" s="156" t="s">
        <v>236</v>
      </c>
      <c r="F121" s="157" t="s">
        <v>1853</v>
      </c>
      <c r="I121" s="144"/>
      <c r="L121" s="34"/>
      <c r="M121" s="175"/>
      <c r="N121" s="176"/>
      <c r="O121" s="176"/>
      <c r="P121" s="176"/>
      <c r="Q121" s="176"/>
      <c r="R121" s="176"/>
      <c r="S121" s="176"/>
      <c r="T121" s="177"/>
      <c r="AT121" s="18" t="s">
        <v>236</v>
      </c>
      <c r="AU121" s="18" t="s">
        <v>21</v>
      </c>
    </row>
    <row r="122" spans="2:65" s="1" customFormat="1" ht="6.9" customHeight="1">
      <c r="B122" s="43"/>
      <c r="C122" s="44"/>
      <c r="D122" s="44"/>
      <c r="E122" s="44"/>
      <c r="F122" s="44"/>
      <c r="G122" s="44"/>
      <c r="H122" s="44"/>
      <c r="I122" s="44"/>
      <c r="J122" s="44"/>
      <c r="K122" s="44"/>
      <c r="L122" s="34"/>
    </row>
  </sheetData>
  <sheetProtection algorithmName="SHA-512" hashValue="hZ6o1LJM3ElmHE3plqJlXkhg5pu0g1gxRZoSltZfN6Nnv/Gpli9Er1PxffXGUja/NbQYN82vl+fAgiytSV6AYw==" saltValue="OMYf1sjQxnOVBA4llDkpOFDge+R1YUKS4x4ZuQkebnjhaOXe0vd9dCZJ8TrX+3gIb3ND6DUHq3xJMJfvhpBSYg==" spinCount="100000" sheet="1" objects="1" scenarios="1" formatColumns="0" formatRows="0" autoFilter="0"/>
  <autoFilter ref="C83:K121" xr:uid="{00000000-0009-0000-0000-000008000000}"/>
  <mergeCells count="9">
    <mergeCell ref="E50:H50"/>
    <mergeCell ref="E74:H74"/>
    <mergeCell ref="E76:H76"/>
    <mergeCell ref="L2:V2"/>
    <mergeCell ref="E7:H7"/>
    <mergeCell ref="E9:H9"/>
    <mergeCell ref="E18:H18"/>
    <mergeCell ref="E27:H27"/>
    <mergeCell ref="E48:H48"/>
  </mergeCells>
  <hyperlinks>
    <hyperlink ref="F88" r:id="rId1" xr:uid="{00000000-0004-0000-0800-000000000000}"/>
    <hyperlink ref="F93" r:id="rId2" xr:uid="{00000000-0004-0000-0800-000001000000}"/>
    <hyperlink ref="F97" r:id="rId3" xr:uid="{00000000-0004-0000-0800-000002000000}"/>
    <hyperlink ref="F101" r:id="rId4" xr:uid="{00000000-0004-0000-0800-000003000000}"/>
    <hyperlink ref="F106" r:id="rId5" xr:uid="{00000000-0004-0000-0800-000004000000}"/>
    <hyperlink ref="F112" r:id="rId6" xr:uid="{00000000-0004-0000-0800-000005000000}"/>
    <hyperlink ref="F116" r:id="rId7" xr:uid="{00000000-0004-0000-0800-000006000000}"/>
    <hyperlink ref="F121" r:id="rId8" xr:uid="{00000000-0004-0000-0800-00000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30</vt:i4>
      </vt:variant>
    </vt:vector>
  </HeadingPairs>
  <TitlesOfParts>
    <vt:vector size="49" baseType="lpstr">
      <vt:lpstr>Rekapitulace stavby</vt:lpstr>
      <vt:lpstr>VRN-00 - Vedlejší rozpočt...</vt:lpstr>
      <vt:lpstr>SO-00 - Provizorní opatře...</vt:lpstr>
      <vt:lpstr>SO-01 - Hrubé předčištění</vt:lpstr>
      <vt:lpstr>SO-02 - Odlehčovací komora</vt:lpstr>
      <vt:lpstr>SO-03 - Objekt ČOV</vt:lpstr>
      <vt:lpstr>SO-04 - Dosazovací a uskl...</vt:lpstr>
      <vt:lpstr>SO-05 - Propojovací potrubí</vt:lpstr>
      <vt:lpstr>SO-06 - Oplocení</vt:lpstr>
      <vt:lpstr>SO-07 - Zpevněné plochy</vt:lpstr>
      <vt:lpstr>PS-01 - Technologická čás...</vt:lpstr>
      <vt:lpstr>Rekapitulace PS-01</vt:lpstr>
      <vt:lpstr>PS-01</vt:lpstr>
      <vt:lpstr>PS-02 - Elektroinstalace ...</vt:lpstr>
      <vt:lpstr>Rekapitulace</vt:lpstr>
      <vt:lpstr>Dodávky</vt:lpstr>
      <vt:lpstr>Elektromontáže a služby</vt:lpstr>
      <vt:lpstr>Seznam figur</vt:lpstr>
      <vt:lpstr>Pokyny pro vyplnění</vt:lpstr>
      <vt:lpstr>'PS-01 - Technologická čás...'!Názvy_tisku</vt:lpstr>
      <vt:lpstr>'PS-02 - Elektroinstalace ...'!Názvy_tisku</vt:lpstr>
      <vt:lpstr>'Rekapitulace stavby'!Názvy_tisku</vt:lpstr>
      <vt:lpstr>'Seznam figur'!Názvy_tisku</vt:lpstr>
      <vt:lpstr>'SO-00 - Provizorní opatře...'!Názvy_tisku</vt:lpstr>
      <vt:lpstr>'SO-01 - Hrubé předčištění'!Názvy_tisku</vt:lpstr>
      <vt:lpstr>'SO-02 - Odlehčovací komora'!Názvy_tisku</vt:lpstr>
      <vt:lpstr>'SO-03 - Objekt ČOV'!Názvy_tisku</vt:lpstr>
      <vt:lpstr>'SO-04 - Dosazovací a uskl...'!Názvy_tisku</vt:lpstr>
      <vt:lpstr>'SO-05 - Propojovací potrubí'!Názvy_tisku</vt:lpstr>
      <vt:lpstr>'SO-06 - Oplocení'!Názvy_tisku</vt:lpstr>
      <vt:lpstr>'SO-07 - Zpevněné plochy'!Názvy_tisku</vt:lpstr>
      <vt:lpstr>'VRN-00 - Vedlejší rozpočt...'!Názvy_tisku</vt:lpstr>
      <vt:lpstr>Dodávky!Oblast_tisku</vt:lpstr>
      <vt:lpstr>'Pokyny pro vyplnění'!Oblast_tisku</vt:lpstr>
      <vt:lpstr>'PS-01'!Oblast_tisku</vt:lpstr>
      <vt:lpstr>'PS-01 - Technologická čás...'!Oblast_tisku</vt:lpstr>
      <vt:lpstr>'PS-02 - Elektroinstalace ...'!Oblast_tisku</vt:lpstr>
      <vt:lpstr>Rekapitulace!Oblast_tisku</vt:lpstr>
      <vt:lpstr>'Rekapitulace stavby'!Oblast_tisku</vt:lpstr>
      <vt:lpstr>'Seznam figur'!Oblast_tisku</vt:lpstr>
      <vt:lpstr>'SO-00 - Provizorní opatře...'!Oblast_tisku</vt:lpstr>
      <vt:lpstr>'SO-01 - Hrubé předčištění'!Oblast_tisku</vt:lpstr>
      <vt:lpstr>'SO-02 - Odlehčovací komora'!Oblast_tisku</vt:lpstr>
      <vt:lpstr>'SO-03 - Objekt ČOV'!Oblast_tisku</vt:lpstr>
      <vt:lpstr>'SO-04 - Dosazovací a uskl...'!Oblast_tisku</vt:lpstr>
      <vt:lpstr>'SO-05 - Propojovací potrubí'!Oblast_tisku</vt:lpstr>
      <vt:lpstr>'SO-06 - Oplocení'!Oblast_tisku</vt:lpstr>
      <vt:lpstr>'SO-07 - Zpevněné plochy'!Oblast_tisku</vt:lpstr>
      <vt:lpstr>'VRN-00 - Vedlejší rozpočt...'!Oblast_tisku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Zamlinská</dc:creator>
  <cp:lastModifiedBy>Martina Zamlinská</cp:lastModifiedBy>
  <dcterms:created xsi:type="dcterms:W3CDTF">2025-07-31T07:50:54Z</dcterms:created>
  <dcterms:modified xsi:type="dcterms:W3CDTF">2025-07-31T08:32:05Z</dcterms:modified>
</cp:coreProperties>
</file>